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D:\R-tools\dap_generating\resources\"/>
    </mc:Choice>
  </mc:AlternateContent>
  <xr:revisionPtr revIDLastSave="0" documentId="13_ncr:1_{8AD1103F-4251-449F-AF39-F4F1BBF57FEB}" xr6:coauthVersionLast="47" xr6:coauthVersionMax="47" xr10:uidLastSave="{00000000-0000-0000-0000-000000000000}"/>
  <bookViews>
    <workbookView xWindow="-108" yWindow="-108" windowWidth="23256" windowHeight="12576" tabRatio="816" firstSheet="1" activeTab="1" xr2:uid="{00000000-000D-0000-FFFF-FFFF00000000}"/>
  </bookViews>
  <sheets>
    <sheet name="CS_Monitoring_R10" sheetId="22" state="hidden" r:id="rId1"/>
    <sheet name="survey" sheetId="1" r:id="rId2"/>
    <sheet name="CS_Monitoring_R12" sheetId="24" r:id="rId3"/>
    <sheet name="READ_ME" sheetId="25" r:id="rId4"/>
    <sheet name="CS_Monitoring_R11" sheetId="23" state="hidden" r:id="rId5"/>
    <sheet name="choices" sheetId="2" r:id="rId6"/>
    <sheet name="settings" sheetId="3" r:id="rId7"/>
    <sheet name="CS_Monitoring_R8" sheetId="19" state="hidden" r:id="rId8"/>
    <sheet name="CS_Monitoring_R9" sheetId="20" state="hidden" r:id="rId9"/>
  </sheets>
  <definedNames>
    <definedName name="_xlnm._FilterDatabase" localSheetId="5" hidden="1">choices!$A$1:$F$13558</definedName>
    <definedName name="_xlnm._FilterDatabase" localSheetId="0" hidden="1">CS_Monitoring_R10!$A$1:$O$286</definedName>
    <definedName name="_xlnm._FilterDatabase" localSheetId="4" hidden="1">CS_Monitoring_R11!$A$1:$S$220</definedName>
    <definedName name="_xlnm._FilterDatabase" localSheetId="2" hidden="1">CS_Monitoring_R12!$A$1:$S$238</definedName>
    <definedName name="_xlnm._FilterDatabase" localSheetId="1" hidden="1">survey!$B$1:$BO$437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1" i="1" l="1"/>
  <c r="L361" i="1"/>
  <c r="K362" i="1"/>
  <c r="O362" i="1" s="1"/>
  <c r="L362" i="1"/>
  <c r="P362" i="1" s="1"/>
  <c r="K363" i="1"/>
  <c r="L363" i="1"/>
  <c r="K364" i="1"/>
  <c r="L364" i="1"/>
  <c r="K365" i="1"/>
  <c r="L365" i="1"/>
  <c r="L360" i="1"/>
  <c r="K360" i="1"/>
  <c r="K211" i="1"/>
  <c r="L211" i="1"/>
  <c r="J211" i="1"/>
  <c r="M362" i="1"/>
  <c r="J362" i="1"/>
  <c r="N362" i="1" s="1"/>
  <c r="I362" i="1"/>
  <c r="K422" i="1"/>
  <c r="L422" i="1"/>
  <c r="J422" i="1"/>
  <c r="K357" i="1"/>
  <c r="L357" i="1"/>
  <c r="J357" i="1"/>
  <c r="J361" i="1"/>
  <c r="J363" i="1"/>
  <c r="J364" i="1"/>
  <c r="J365" i="1"/>
  <c r="J360" i="1"/>
  <c r="K358" i="1"/>
  <c r="O358" i="1" s="1"/>
  <c r="L358" i="1"/>
  <c r="P358" i="1" s="1"/>
  <c r="J358" i="1"/>
  <c r="N358" i="1" s="1"/>
  <c r="P359" i="1"/>
  <c r="O359" i="1"/>
  <c r="N359" i="1"/>
  <c r="M359" i="1"/>
  <c r="H359" i="1"/>
  <c r="I359" i="1" s="1"/>
  <c r="K366" i="1" s="1"/>
  <c r="M358" i="1"/>
  <c r="I358" i="1"/>
  <c r="Z359" i="1" s="1"/>
  <c r="Z364" i="1" l="1"/>
  <c r="Z362" i="1"/>
  <c r="Z363" i="1"/>
  <c r="Z365" i="1"/>
  <c r="L366" i="1"/>
  <c r="Z361" i="1"/>
  <c r="Z360" i="1"/>
  <c r="J366" i="1"/>
  <c r="Z366" i="1"/>
  <c r="I256" i="1"/>
  <c r="M256" i="1" l="1"/>
  <c r="J183" i="1"/>
  <c r="K183" i="1"/>
  <c r="L183" i="1"/>
  <c r="J184" i="1"/>
  <c r="K184" i="1"/>
  <c r="L184" i="1"/>
  <c r="J185" i="1"/>
  <c r="K185" i="1"/>
  <c r="L185" i="1"/>
  <c r="J186" i="1"/>
  <c r="K186" i="1"/>
  <c r="L186" i="1"/>
  <c r="L182" i="1"/>
  <c r="K182" i="1"/>
  <c r="J182" i="1"/>
  <c r="K241" i="1"/>
  <c r="L241" i="1"/>
  <c r="J241" i="1"/>
  <c r="K239" i="1"/>
  <c r="L239" i="1"/>
  <c r="J239" i="1"/>
  <c r="K188" i="1"/>
  <c r="L188" i="1"/>
  <c r="J188" i="1"/>
  <c r="K177" i="1"/>
  <c r="L177" i="1"/>
  <c r="J177" i="1"/>
  <c r="K179" i="1"/>
  <c r="L179" i="1"/>
  <c r="J179" i="1"/>
  <c r="P348" i="1"/>
  <c r="P349" i="1"/>
  <c r="P350" i="1"/>
  <c r="P347" i="1"/>
  <c r="K351" i="1"/>
  <c r="O351" i="1" s="1"/>
  <c r="O350" i="1"/>
  <c r="N350" i="1"/>
  <c r="M350" i="1"/>
  <c r="I350" i="1"/>
  <c r="O349" i="1"/>
  <c r="N349" i="1"/>
  <c r="M349" i="1"/>
  <c r="I349" i="1"/>
  <c r="O347" i="1"/>
  <c r="N347" i="1"/>
  <c r="M347" i="1"/>
  <c r="I347" i="1"/>
  <c r="K265" i="1"/>
  <c r="O265" i="1" s="1"/>
  <c r="L265" i="1"/>
  <c r="P265" i="1" s="1"/>
  <c r="J265" i="1"/>
  <c r="N265" i="1" s="1"/>
  <c r="P47" i="1"/>
  <c r="O47" i="1"/>
  <c r="N47" i="1"/>
  <c r="M47" i="1"/>
  <c r="H47" i="1"/>
  <c r="I47" i="1" s="1"/>
  <c r="M265" i="1"/>
  <c r="I265" i="1"/>
  <c r="P419" i="1"/>
  <c r="O419" i="1"/>
  <c r="N419" i="1"/>
  <c r="M419" i="1"/>
  <c r="H419" i="1"/>
  <c r="I419" i="1" s="1"/>
  <c r="H425" i="1"/>
  <c r="H398" i="1"/>
  <c r="H396" i="1"/>
  <c r="H394" i="1"/>
  <c r="H392" i="1"/>
  <c r="I392" i="1" s="1"/>
  <c r="H389" i="1"/>
  <c r="H386" i="1"/>
  <c r="I386" i="1" s="1"/>
  <c r="H379" i="1"/>
  <c r="H377" i="1"/>
  <c r="H356" i="1"/>
  <c r="H354" i="1"/>
  <c r="H352" i="1"/>
  <c r="I352" i="1" s="1"/>
  <c r="H346" i="1"/>
  <c r="H344" i="1"/>
  <c r="H326" i="1"/>
  <c r="H324" i="1"/>
  <c r="H322" i="1"/>
  <c r="H319" i="1"/>
  <c r="H314" i="1"/>
  <c r="I314" i="1" s="1"/>
  <c r="H298" i="1"/>
  <c r="H271" i="1"/>
  <c r="H269" i="1"/>
  <c r="H267" i="1"/>
  <c r="H264" i="1"/>
  <c r="H262" i="1"/>
  <c r="H258" i="1"/>
  <c r="H255" i="1"/>
  <c r="H244" i="1"/>
  <c r="H242" i="1"/>
  <c r="H240" i="1"/>
  <c r="H234" i="1"/>
  <c r="H219" i="1"/>
  <c r="H217" i="1"/>
  <c r="H215" i="1"/>
  <c r="H181" i="1"/>
  <c r="H174" i="1"/>
  <c r="H171" i="1"/>
  <c r="H169" i="1"/>
  <c r="H162" i="1"/>
  <c r="H138" i="1"/>
  <c r="H108" i="1"/>
  <c r="H103" i="1"/>
  <c r="H100" i="1"/>
  <c r="H96" i="1"/>
  <c r="H93" i="1"/>
  <c r="H88" i="1"/>
  <c r="H86" i="1"/>
  <c r="H80" i="1"/>
  <c r="H77" i="1"/>
  <c r="H73" i="1"/>
  <c r="H69" i="1"/>
  <c r="H67" i="1"/>
  <c r="H61" i="1"/>
  <c r="H59" i="1"/>
  <c r="H31" i="1"/>
  <c r="H21" i="1"/>
  <c r="H12" i="1"/>
  <c r="J418" i="1"/>
  <c r="N418" i="1" s="1"/>
  <c r="K418" i="1"/>
  <c r="O418" i="1" s="1"/>
  <c r="L418" i="1"/>
  <c r="P418" i="1" s="1"/>
  <c r="K417" i="1"/>
  <c r="O417" i="1" s="1"/>
  <c r="L417" i="1"/>
  <c r="P417" i="1" s="1"/>
  <c r="J417" i="1"/>
  <c r="N417" i="1" s="1"/>
  <c r="M418" i="1"/>
  <c r="I418" i="1"/>
  <c r="Z419" i="1" s="1"/>
  <c r="M417" i="1"/>
  <c r="I417" i="1"/>
  <c r="L400" i="1"/>
  <c r="L401" i="1"/>
  <c r="L402" i="1"/>
  <c r="L403" i="1"/>
  <c r="P403" i="1" s="1"/>
  <c r="L404" i="1"/>
  <c r="P404" i="1" s="1"/>
  <c r="L405" i="1"/>
  <c r="P405" i="1" s="1"/>
  <c r="L406" i="1"/>
  <c r="P406" i="1" s="1"/>
  <c r="L407" i="1"/>
  <c r="P407" i="1" s="1"/>
  <c r="L408" i="1"/>
  <c r="P408" i="1" s="1"/>
  <c r="L409" i="1"/>
  <c r="P409" i="1" s="1"/>
  <c r="L410" i="1"/>
  <c r="L411" i="1"/>
  <c r="L399" i="1"/>
  <c r="K400" i="1"/>
  <c r="K401" i="1"/>
  <c r="K402" i="1"/>
  <c r="K403" i="1"/>
  <c r="O403" i="1" s="1"/>
  <c r="K404" i="1"/>
  <c r="O404" i="1" s="1"/>
  <c r="K405" i="1"/>
  <c r="O405" i="1" s="1"/>
  <c r="K406" i="1"/>
  <c r="O406" i="1" s="1"/>
  <c r="K407" i="1"/>
  <c r="O407" i="1" s="1"/>
  <c r="K408" i="1"/>
  <c r="O408" i="1" s="1"/>
  <c r="K409" i="1"/>
  <c r="O409" i="1" s="1"/>
  <c r="K410" i="1"/>
  <c r="K411" i="1"/>
  <c r="K399" i="1"/>
  <c r="J400" i="1"/>
  <c r="J401" i="1"/>
  <c r="J402" i="1"/>
  <c r="J403" i="1"/>
  <c r="N403" i="1" s="1"/>
  <c r="J404" i="1"/>
  <c r="N404" i="1" s="1"/>
  <c r="J405" i="1"/>
  <c r="N405" i="1" s="1"/>
  <c r="J406" i="1"/>
  <c r="N406" i="1" s="1"/>
  <c r="J407" i="1"/>
  <c r="N407" i="1" s="1"/>
  <c r="J408" i="1"/>
  <c r="N408" i="1" s="1"/>
  <c r="J409" i="1"/>
  <c r="N409" i="1" s="1"/>
  <c r="J410" i="1"/>
  <c r="J411" i="1"/>
  <c r="J399" i="1"/>
  <c r="I406" i="1"/>
  <c r="M409" i="1"/>
  <c r="I409" i="1"/>
  <c r="M408" i="1"/>
  <c r="I408" i="1"/>
  <c r="M407" i="1"/>
  <c r="I407" i="1"/>
  <c r="M406" i="1"/>
  <c r="M405" i="1"/>
  <c r="I405" i="1"/>
  <c r="M404" i="1"/>
  <c r="I404" i="1"/>
  <c r="M403" i="1"/>
  <c r="I403" i="1"/>
  <c r="K397" i="1"/>
  <c r="L397" i="1"/>
  <c r="J397" i="1"/>
  <c r="K395" i="1"/>
  <c r="L395" i="1"/>
  <c r="J395" i="1"/>
  <c r="K393" i="1"/>
  <c r="L393" i="1"/>
  <c r="J393" i="1"/>
  <c r="J391" i="1"/>
  <c r="N391" i="1" s="1"/>
  <c r="K391" i="1"/>
  <c r="O391" i="1" s="1"/>
  <c r="L391" i="1"/>
  <c r="P391" i="1" s="1"/>
  <c r="K390" i="1"/>
  <c r="O390" i="1" s="1"/>
  <c r="L390" i="1"/>
  <c r="P390" i="1" s="1"/>
  <c r="J390" i="1"/>
  <c r="N390" i="1" s="1"/>
  <c r="P392" i="1"/>
  <c r="O392" i="1"/>
  <c r="N392" i="1"/>
  <c r="M392" i="1"/>
  <c r="M391" i="1"/>
  <c r="I391" i="1"/>
  <c r="Z392" i="1" s="1"/>
  <c r="M390" i="1"/>
  <c r="I390" i="1"/>
  <c r="P386" i="1"/>
  <c r="O386" i="1"/>
  <c r="N386" i="1"/>
  <c r="M386" i="1"/>
  <c r="J385" i="1"/>
  <c r="N385" i="1" s="1"/>
  <c r="K385" i="1"/>
  <c r="O385" i="1" s="1"/>
  <c r="L385" i="1"/>
  <c r="P385" i="1" s="1"/>
  <c r="K384" i="1"/>
  <c r="O384" i="1" s="1"/>
  <c r="L384" i="1"/>
  <c r="P384" i="1" s="1"/>
  <c r="J384" i="1"/>
  <c r="N384" i="1" s="1"/>
  <c r="M385" i="1"/>
  <c r="I385" i="1"/>
  <c r="Z386" i="1" s="1"/>
  <c r="M384" i="1"/>
  <c r="I384" i="1"/>
  <c r="Z385" i="1" s="1"/>
  <c r="K380" i="1"/>
  <c r="L380" i="1"/>
  <c r="J380" i="1"/>
  <c r="K378" i="1"/>
  <c r="L378" i="1"/>
  <c r="J378" i="1"/>
  <c r="K376" i="1"/>
  <c r="L376" i="1"/>
  <c r="J376" i="1"/>
  <c r="J374" i="1"/>
  <c r="K374" i="1"/>
  <c r="L374" i="1"/>
  <c r="K373" i="1"/>
  <c r="L373" i="1"/>
  <c r="J373" i="1"/>
  <c r="K372" i="1"/>
  <c r="L372" i="1"/>
  <c r="J372" i="1"/>
  <c r="K353" i="1"/>
  <c r="L353" i="1"/>
  <c r="J353" i="1"/>
  <c r="L351" i="1"/>
  <c r="P351" i="1" s="1"/>
  <c r="J351" i="1"/>
  <c r="N351" i="1" s="1"/>
  <c r="I351" i="1"/>
  <c r="Z352" i="1" s="1"/>
  <c r="M351" i="1"/>
  <c r="M352" i="1"/>
  <c r="N352" i="1"/>
  <c r="O352" i="1"/>
  <c r="P352" i="1"/>
  <c r="K345" i="1"/>
  <c r="L345" i="1"/>
  <c r="J345" i="1"/>
  <c r="K325" i="1"/>
  <c r="L325" i="1"/>
  <c r="J325" i="1"/>
  <c r="P314" i="1"/>
  <c r="O314" i="1"/>
  <c r="N314" i="1"/>
  <c r="M314" i="1"/>
  <c r="J315" i="1"/>
  <c r="K315" i="1"/>
  <c r="L315" i="1"/>
  <c r="K313" i="1"/>
  <c r="L313" i="1"/>
  <c r="J313" i="1"/>
  <c r="K302" i="1"/>
  <c r="L302" i="1"/>
  <c r="J302" i="1"/>
  <c r="K296" i="1" l="1"/>
  <c r="L296" i="1"/>
  <c r="J296" i="1"/>
  <c r="K270" i="1"/>
  <c r="L270" i="1"/>
  <c r="J270" i="1"/>
  <c r="K243" i="1"/>
  <c r="L243" i="1"/>
  <c r="J243" i="1"/>
  <c r="K238" i="1"/>
  <c r="O238" i="1" s="1"/>
  <c r="L238" i="1"/>
  <c r="P238" i="1" s="1"/>
  <c r="J238" i="1"/>
  <c r="N238" i="1" s="1"/>
  <c r="M238" i="1"/>
  <c r="I238" i="1"/>
  <c r="J237" i="1"/>
  <c r="K237" i="1"/>
  <c r="L237" i="1"/>
  <c r="K236" i="1"/>
  <c r="L236" i="1"/>
  <c r="J236" i="1"/>
  <c r="K235" i="1"/>
  <c r="L235" i="1"/>
  <c r="J235" i="1"/>
  <c r="K218" i="1"/>
  <c r="L218" i="1"/>
  <c r="J218" i="1"/>
  <c r="J213" i="1"/>
  <c r="K213" i="1"/>
  <c r="L213" i="1"/>
  <c r="K212" i="1"/>
  <c r="L212" i="1"/>
  <c r="J212" i="1"/>
  <c r="I204" i="1"/>
  <c r="I205" i="1"/>
  <c r="I206" i="1"/>
  <c r="I207" i="1"/>
  <c r="I208" i="1"/>
  <c r="M204" i="1"/>
  <c r="M205" i="1"/>
  <c r="M206" i="1"/>
  <c r="M207" i="1"/>
  <c r="M208" i="1"/>
  <c r="J204" i="1"/>
  <c r="N204" i="1" s="1"/>
  <c r="J205" i="1"/>
  <c r="N205" i="1" s="1"/>
  <c r="J206" i="1"/>
  <c r="N206" i="1" s="1"/>
  <c r="J207" i="1"/>
  <c r="N207" i="1" s="1"/>
  <c r="J208" i="1"/>
  <c r="N208" i="1" s="1"/>
  <c r="J203" i="1"/>
  <c r="N203" i="1" s="1"/>
  <c r="L204" i="1"/>
  <c r="P204" i="1" s="1"/>
  <c r="L205" i="1"/>
  <c r="P205" i="1" s="1"/>
  <c r="L206" i="1"/>
  <c r="P206" i="1" s="1"/>
  <c r="L207" i="1"/>
  <c r="P207" i="1" s="1"/>
  <c r="L208" i="1"/>
  <c r="P208" i="1" s="1"/>
  <c r="L203" i="1"/>
  <c r="P203" i="1" s="1"/>
  <c r="K208" i="1"/>
  <c r="O208" i="1" s="1"/>
  <c r="K204" i="1"/>
  <c r="O204" i="1" s="1"/>
  <c r="K205" i="1"/>
  <c r="O205" i="1" s="1"/>
  <c r="K206" i="1"/>
  <c r="O206" i="1" s="1"/>
  <c r="K207" i="1"/>
  <c r="O207" i="1" s="1"/>
  <c r="K203" i="1"/>
  <c r="O203" i="1" s="1"/>
  <c r="J220" i="1"/>
  <c r="K202" i="1"/>
  <c r="O202" i="1" s="1"/>
  <c r="L202" i="1"/>
  <c r="P202" i="1" s="1"/>
  <c r="J202" i="1"/>
  <c r="N202" i="1" s="1"/>
  <c r="M203" i="1"/>
  <c r="I203" i="1"/>
  <c r="M202" i="1"/>
  <c r="I202" i="1"/>
  <c r="K209" i="1"/>
  <c r="L209" i="1"/>
  <c r="J209" i="1"/>
  <c r="K189" i="1"/>
  <c r="L189" i="1"/>
  <c r="J189" i="1"/>
  <c r="K180" i="1"/>
  <c r="L180" i="1"/>
  <c r="J180" i="1"/>
  <c r="J173" i="1"/>
  <c r="K173" i="1"/>
  <c r="L173" i="1"/>
  <c r="K172" i="1"/>
  <c r="L172" i="1"/>
  <c r="J172" i="1"/>
  <c r="K170" i="1"/>
  <c r="O170" i="1" s="1"/>
  <c r="L170" i="1"/>
  <c r="P170" i="1" s="1"/>
  <c r="J170" i="1"/>
  <c r="N170" i="1" s="1"/>
  <c r="P171" i="1"/>
  <c r="O171" i="1"/>
  <c r="N171" i="1"/>
  <c r="M171" i="1"/>
  <c r="I171" i="1"/>
  <c r="M170" i="1"/>
  <c r="I170" i="1"/>
  <c r="Z171" i="1" s="1"/>
  <c r="J168" i="1"/>
  <c r="K168" i="1"/>
  <c r="L168" i="1"/>
  <c r="J167" i="1"/>
  <c r="K167" i="1"/>
  <c r="L167" i="1"/>
  <c r="J166" i="1"/>
  <c r="K166" i="1"/>
  <c r="L166" i="1"/>
  <c r="K165" i="1"/>
  <c r="L165" i="1"/>
  <c r="J165" i="1"/>
  <c r="J161" i="1"/>
  <c r="K161" i="1"/>
  <c r="L161" i="1"/>
  <c r="J160" i="1"/>
  <c r="K160" i="1"/>
  <c r="L160" i="1"/>
  <c r="J159" i="1"/>
  <c r="K159" i="1"/>
  <c r="L159" i="1"/>
  <c r="K158" i="1"/>
  <c r="L158" i="1"/>
  <c r="J158" i="1"/>
  <c r="M156" i="1"/>
  <c r="I156" i="1"/>
  <c r="K156" i="1"/>
  <c r="O156" i="1" s="1"/>
  <c r="L156" i="1"/>
  <c r="P156" i="1" s="1"/>
  <c r="J156" i="1"/>
  <c r="N156" i="1" s="1"/>
  <c r="J118" i="1"/>
  <c r="K118" i="1"/>
  <c r="L118" i="1"/>
  <c r="J119" i="1"/>
  <c r="K119" i="1"/>
  <c r="L119" i="1"/>
  <c r="K117" i="1"/>
  <c r="L117" i="1"/>
  <c r="J117" i="1"/>
  <c r="J114" i="1"/>
  <c r="K114" i="1"/>
  <c r="L114" i="1"/>
  <c r="J115" i="1"/>
  <c r="K115" i="1"/>
  <c r="L115" i="1"/>
  <c r="K113" i="1"/>
  <c r="L113" i="1"/>
  <c r="J113" i="1"/>
  <c r="K106" i="1"/>
  <c r="L106" i="1"/>
  <c r="J106" i="1"/>
  <c r="K105" i="1"/>
  <c r="O105" i="1" s="1"/>
  <c r="L105" i="1"/>
  <c r="P105" i="1" s="1"/>
  <c r="J105" i="1"/>
  <c r="N105" i="1" s="1"/>
  <c r="M105" i="1"/>
  <c r="I105" i="1"/>
  <c r="P101" i="1"/>
  <c r="O101" i="1"/>
  <c r="N101" i="1"/>
  <c r="M101" i="1"/>
  <c r="Z208" i="1" l="1"/>
  <c r="Z204" i="1"/>
  <c r="Z205" i="1"/>
  <c r="Z206" i="1"/>
  <c r="Z207" i="1"/>
  <c r="Z203" i="1"/>
  <c r="K104" i="1"/>
  <c r="O104" i="1" s="1"/>
  <c r="L104" i="1"/>
  <c r="P104" i="1" s="1"/>
  <c r="J104" i="1"/>
  <c r="N104" i="1" s="1"/>
  <c r="M104" i="1"/>
  <c r="I104" i="1"/>
  <c r="Z105" i="1" s="1"/>
  <c r="P103" i="1"/>
  <c r="O103" i="1"/>
  <c r="N103" i="1"/>
  <c r="M103" i="1"/>
  <c r="I103" i="1"/>
  <c r="P100" i="1"/>
  <c r="O100" i="1"/>
  <c r="N100" i="1"/>
  <c r="M100" i="1"/>
  <c r="J99" i="1"/>
  <c r="N99" i="1" s="1"/>
  <c r="K99" i="1"/>
  <c r="O99" i="1" s="1"/>
  <c r="L99" i="1"/>
  <c r="P99" i="1" s="1"/>
  <c r="J102" i="1"/>
  <c r="N102" i="1" s="1"/>
  <c r="K102" i="1"/>
  <c r="O102" i="1" s="1"/>
  <c r="L102" i="1"/>
  <c r="P102" i="1" s="1"/>
  <c r="M102" i="1"/>
  <c r="I102" i="1"/>
  <c r="M99" i="1"/>
  <c r="I99" i="1"/>
  <c r="K98" i="1"/>
  <c r="O98" i="1" s="1"/>
  <c r="L98" i="1"/>
  <c r="P98" i="1" s="1"/>
  <c r="J98" i="1"/>
  <c r="N98" i="1" s="1"/>
  <c r="M98" i="1"/>
  <c r="I98" i="1"/>
  <c r="K94" i="1"/>
  <c r="O94" i="1" s="1"/>
  <c r="L94" i="1"/>
  <c r="P94" i="1" s="1"/>
  <c r="J94" i="1"/>
  <c r="N94" i="1" s="1"/>
  <c r="M94" i="1"/>
  <c r="I94" i="1"/>
  <c r="J83" i="1"/>
  <c r="N83" i="1" s="1"/>
  <c r="K83" i="1"/>
  <c r="O83" i="1" s="1"/>
  <c r="L83" i="1"/>
  <c r="P83" i="1" s="1"/>
  <c r="J82" i="1"/>
  <c r="N82" i="1" s="1"/>
  <c r="K82" i="1"/>
  <c r="O82" i="1" s="1"/>
  <c r="L82" i="1"/>
  <c r="P82" i="1" s="1"/>
  <c r="K81" i="1"/>
  <c r="O81" i="1" s="1"/>
  <c r="L81" i="1"/>
  <c r="P81" i="1" s="1"/>
  <c r="J81" i="1"/>
  <c r="N81" i="1" s="1"/>
  <c r="K62" i="1"/>
  <c r="O62" i="1" s="1"/>
  <c r="L62" i="1"/>
  <c r="P62" i="1" s="1"/>
  <c r="J62" i="1"/>
  <c r="N62" i="1" s="1"/>
  <c r="K60" i="1"/>
  <c r="O60" i="1" s="1"/>
  <c r="L60" i="1"/>
  <c r="P60" i="1" s="1"/>
  <c r="J60" i="1"/>
  <c r="N60" i="1" s="1"/>
  <c r="P61" i="1"/>
  <c r="O61" i="1"/>
  <c r="N61" i="1"/>
  <c r="M61" i="1"/>
  <c r="I61" i="1"/>
  <c r="M60" i="1"/>
  <c r="I60" i="1"/>
  <c r="J58" i="1"/>
  <c r="N58" i="1" s="1"/>
  <c r="K58" i="1"/>
  <c r="O58" i="1" s="1"/>
  <c r="L58" i="1"/>
  <c r="P58" i="1" s="1"/>
  <c r="P59" i="1"/>
  <c r="O59" i="1"/>
  <c r="N59" i="1"/>
  <c r="M59" i="1"/>
  <c r="I59" i="1"/>
  <c r="K57" i="1"/>
  <c r="O57" i="1" s="1"/>
  <c r="L57" i="1"/>
  <c r="P57" i="1" s="1"/>
  <c r="J57" i="1"/>
  <c r="N57" i="1" s="1"/>
  <c r="M57" i="1"/>
  <c r="I57" i="1"/>
  <c r="Z58" i="1" s="1"/>
  <c r="L46" i="1"/>
  <c r="P46" i="1" s="1"/>
  <c r="K46" i="1"/>
  <c r="O46" i="1" s="1"/>
  <c r="J46" i="1"/>
  <c r="N46" i="1" s="1"/>
  <c r="M46" i="1"/>
  <c r="I46" i="1"/>
  <c r="J327" i="1"/>
  <c r="N327" i="1" s="1"/>
  <c r="I243" i="1"/>
  <c r="L249" i="1"/>
  <c r="P249" i="1" s="1"/>
  <c r="K249" i="1"/>
  <c r="O249" i="1" s="1"/>
  <c r="J249" i="1"/>
  <c r="N249" i="1" s="1"/>
  <c r="M249" i="1"/>
  <c r="I249" i="1"/>
  <c r="I379" i="1"/>
  <c r="I378" i="1"/>
  <c r="Z379" i="1" s="1"/>
  <c r="P379" i="1"/>
  <c r="O379" i="1"/>
  <c r="N379" i="1"/>
  <c r="M379" i="1"/>
  <c r="I397" i="1"/>
  <c r="I268" i="1"/>
  <c r="Z269" i="1" s="1"/>
  <c r="I45" i="1"/>
  <c r="I50" i="1"/>
  <c r="I284" i="1"/>
  <c r="M245" i="1"/>
  <c r="L245" i="1"/>
  <c r="P245" i="1" s="1"/>
  <c r="K245" i="1"/>
  <c r="O245" i="1" s="1"/>
  <c r="J245" i="1"/>
  <c r="N245" i="1" s="1"/>
  <c r="I245" i="1"/>
  <c r="P411" i="1"/>
  <c r="P410" i="1"/>
  <c r="P402" i="1"/>
  <c r="P401" i="1"/>
  <c r="P400" i="1"/>
  <c r="P399" i="1"/>
  <c r="P365" i="1"/>
  <c r="P364" i="1"/>
  <c r="P363" i="1"/>
  <c r="P361" i="1"/>
  <c r="P360" i="1"/>
  <c r="L339" i="1"/>
  <c r="P339" i="1" s="1"/>
  <c r="L338" i="1"/>
  <c r="P338" i="1" s="1"/>
  <c r="L337" i="1"/>
  <c r="P337" i="1" s="1"/>
  <c r="L336" i="1"/>
  <c r="P336" i="1" s="1"/>
  <c r="L335" i="1"/>
  <c r="P335" i="1" s="1"/>
  <c r="L334" i="1"/>
  <c r="P334" i="1" s="1"/>
  <c r="L333" i="1"/>
  <c r="P333" i="1" s="1"/>
  <c r="L332" i="1"/>
  <c r="P332" i="1" s="1"/>
  <c r="L331" i="1"/>
  <c r="P331" i="1" s="1"/>
  <c r="L330" i="1"/>
  <c r="P330" i="1" s="1"/>
  <c r="L329" i="1"/>
  <c r="P329" i="1" s="1"/>
  <c r="L328" i="1"/>
  <c r="P328" i="1" s="1"/>
  <c r="L327" i="1"/>
  <c r="P327" i="1" s="1"/>
  <c r="L281" i="1"/>
  <c r="P281" i="1" s="1"/>
  <c r="L280" i="1"/>
  <c r="P280" i="1" s="1"/>
  <c r="L279" i="1"/>
  <c r="P279" i="1" s="1"/>
  <c r="L278" i="1"/>
  <c r="P278" i="1" s="1"/>
  <c r="L277" i="1"/>
  <c r="P277" i="1" s="1"/>
  <c r="L276" i="1"/>
  <c r="P276" i="1" s="1"/>
  <c r="L275" i="1"/>
  <c r="P275" i="1" s="1"/>
  <c r="L274" i="1"/>
  <c r="P274" i="1" s="1"/>
  <c r="L273" i="1"/>
  <c r="P273" i="1" s="1"/>
  <c r="L272" i="1"/>
  <c r="P272" i="1" s="1"/>
  <c r="L250" i="1"/>
  <c r="P250" i="1" s="1"/>
  <c r="L248" i="1"/>
  <c r="P248" i="1" s="1"/>
  <c r="L247" i="1"/>
  <c r="P247" i="1" s="1"/>
  <c r="L246" i="1"/>
  <c r="P246" i="1" s="1"/>
  <c r="L229" i="1"/>
  <c r="P229" i="1" s="1"/>
  <c r="L228" i="1"/>
  <c r="P228" i="1" s="1"/>
  <c r="L227" i="1"/>
  <c r="P227" i="1" s="1"/>
  <c r="L226" i="1"/>
  <c r="P226" i="1" s="1"/>
  <c r="L225" i="1"/>
  <c r="P225" i="1" s="1"/>
  <c r="L224" i="1"/>
  <c r="P224" i="1" s="1"/>
  <c r="L223" i="1"/>
  <c r="P223" i="1" s="1"/>
  <c r="L222" i="1"/>
  <c r="P222" i="1" s="1"/>
  <c r="L221" i="1"/>
  <c r="P221" i="1" s="1"/>
  <c r="L220" i="1"/>
  <c r="P220" i="1" s="1"/>
  <c r="O411" i="1"/>
  <c r="O410" i="1"/>
  <c r="O402" i="1"/>
  <c r="O401" i="1"/>
  <c r="O400" i="1"/>
  <c r="O399" i="1"/>
  <c r="O365" i="1"/>
  <c r="O364" i="1"/>
  <c r="O363" i="1"/>
  <c r="O361" i="1"/>
  <c r="O360" i="1"/>
  <c r="K339" i="1"/>
  <c r="O339" i="1" s="1"/>
  <c r="K338" i="1"/>
  <c r="O338" i="1" s="1"/>
  <c r="K337" i="1"/>
  <c r="O337" i="1" s="1"/>
  <c r="K336" i="1"/>
  <c r="O336" i="1" s="1"/>
  <c r="K335" i="1"/>
  <c r="O335" i="1" s="1"/>
  <c r="K334" i="1"/>
  <c r="O334" i="1" s="1"/>
  <c r="K333" i="1"/>
  <c r="O333" i="1" s="1"/>
  <c r="K332" i="1"/>
  <c r="O332" i="1" s="1"/>
  <c r="K331" i="1"/>
  <c r="O331" i="1" s="1"/>
  <c r="K330" i="1"/>
  <c r="O330" i="1" s="1"/>
  <c r="K329" i="1"/>
  <c r="O329" i="1" s="1"/>
  <c r="K328" i="1"/>
  <c r="O328" i="1" s="1"/>
  <c r="K327" i="1"/>
  <c r="O327" i="1" s="1"/>
  <c r="K281" i="1"/>
  <c r="O281" i="1" s="1"/>
  <c r="K280" i="1"/>
  <c r="O280" i="1" s="1"/>
  <c r="K279" i="1"/>
  <c r="O279" i="1" s="1"/>
  <c r="K278" i="1"/>
  <c r="O278" i="1" s="1"/>
  <c r="K277" i="1"/>
  <c r="O277" i="1" s="1"/>
  <c r="K276" i="1"/>
  <c r="O276" i="1" s="1"/>
  <c r="K275" i="1"/>
  <c r="O275" i="1" s="1"/>
  <c r="K274" i="1"/>
  <c r="O274" i="1" s="1"/>
  <c r="K273" i="1"/>
  <c r="O273" i="1" s="1"/>
  <c r="K272" i="1"/>
  <c r="O272" i="1" s="1"/>
  <c r="K250" i="1"/>
  <c r="O250" i="1" s="1"/>
  <c r="K248" i="1"/>
  <c r="O248" i="1" s="1"/>
  <c r="K247" i="1"/>
  <c r="O247" i="1" s="1"/>
  <c r="K246" i="1"/>
  <c r="O246" i="1" s="1"/>
  <c r="K229" i="1"/>
  <c r="O229" i="1" s="1"/>
  <c r="K228" i="1"/>
  <c r="O228" i="1" s="1"/>
  <c r="K227" i="1"/>
  <c r="O227" i="1" s="1"/>
  <c r="K226" i="1"/>
  <c r="O226" i="1" s="1"/>
  <c r="K225" i="1"/>
  <c r="O225" i="1" s="1"/>
  <c r="K224" i="1"/>
  <c r="O224" i="1" s="1"/>
  <c r="K223" i="1"/>
  <c r="O223" i="1" s="1"/>
  <c r="K222" i="1"/>
  <c r="O222" i="1" s="1"/>
  <c r="K221" i="1"/>
  <c r="O221" i="1" s="1"/>
  <c r="K220" i="1"/>
  <c r="O220" i="1" s="1"/>
  <c r="K429" i="1"/>
  <c r="O429" i="1" s="1"/>
  <c r="L429" i="1"/>
  <c r="P429" i="1" s="1"/>
  <c r="J429" i="1"/>
  <c r="N429" i="1" s="1"/>
  <c r="K426" i="1"/>
  <c r="O426" i="1" s="1"/>
  <c r="L426" i="1"/>
  <c r="P426" i="1" s="1"/>
  <c r="J426" i="1"/>
  <c r="N426" i="1" s="1"/>
  <c r="J423" i="1"/>
  <c r="N423" i="1" s="1"/>
  <c r="K423" i="1"/>
  <c r="O423" i="1" s="1"/>
  <c r="L423" i="1"/>
  <c r="P423" i="1" s="1"/>
  <c r="O422" i="1"/>
  <c r="P422" i="1"/>
  <c r="N422" i="1"/>
  <c r="J416" i="1"/>
  <c r="N416" i="1" s="1"/>
  <c r="K416" i="1"/>
  <c r="O416" i="1" s="1"/>
  <c r="L416" i="1"/>
  <c r="P416" i="1" s="1"/>
  <c r="K415" i="1"/>
  <c r="O415" i="1" s="1"/>
  <c r="L415" i="1"/>
  <c r="P415" i="1" s="1"/>
  <c r="J415" i="1"/>
  <c r="N415" i="1" s="1"/>
  <c r="J388" i="1"/>
  <c r="N388" i="1" s="1"/>
  <c r="K388" i="1"/>
  <c r="O388" i="1" s="1"/>
  <c r="L388" i="1"/>
  <c r="P388" i="1" s="1"/>
  <c r="J387" i="1"/>
  <c r="N387" i="1" s="1"/>
  <c r="K387" i="1"/>
  <c r="O387" i="1" s="1"/>
  <c r="L387" i="1"/>
  <c r="P387" i="1" s="1"/>
  <c r="J383" i="1"/>
  <c r="N383" i="1" s="1"/>
  <c r="K383" i="1"/>
  <c r="O383" i="1" s="1"/>
  <c r="L383" i="1"/>
  <c r="P383" i="1" s="1"/>
  <c r="J382" i="1"/>
  <c r="N382" i="1" s="1"/>
  <c r="K382" i="1"/>
  <c r="O382" i="1" s="1"/>
  <c r="L382" i="1"/>
  <c r="P382" i="1" s="1"/>
  <c r="J381" i="1"/>
  <c r="N381" i="1" s="1"/>
  <c r="K381" i="1"/>
  <c r="O381" i="1" s="1"/>
  <c r="L381" i="1"/>
  <c r="P381" i="1" s="1"/>
  <c r="O376" i="1"/>
  <c r="P376" i="1"/>
  <c r="N376" i="1"/>
  <c r="N374" i="1"/>
  <c r="O374" i="1"/>
  <c r="P374" i="1"/>
  <c r="N373" i="1"/>
  <c r="O373" i="1"/>
  <c r="P373" i="1"/>
  <c r="O372" i="1"/>
  <c r="P372" i="1"/>
  <c r="N372" i="1"/>
  <c r="O397" i="1"/>
  <c r="P397" i="1"/>
  <c r="N397" i="1"/>
  <c r="O395" i="1"/>
  <c r="P395" i="1"/>
  <c r="N395" i="1"/>
  <c r="O393" i="1"/>
  <c r="P393" i="1"/>
  <c r="N393" i="1"/>
  <c r="J369" i="1"/>
  <c r="N369" i="1" s="1"/>
  <c r="K369" i="1"/>
  <c r="O369" i="1" s="1"/>
  <c r="L369" i="1"/>
  <c r="P369" i="1" s="1"/>
  <c r="J368" i="1"/>
  <c r="N368" i="1" s="1"/>
  <c r="K368" i="1"/>
  <c r="O368" i="1" s="1"/>
  <c r="L368" i="1"/>
  <c r="P368" i="1" s="1"/>
  <c r="K367" i="1"/>
  <c r="O367" i="1" s="1"/>
  <c r="L367" i="1"/>
  <c r="P367" i="1" s="1"/>
  <c r="J367" i="1"/>
  <c r="N367" i="1" s="1"/>
  <c r="K355" i="1"/>
  <c r="O355" i="1" s="1"/>
  <c r="L355" i="1"/>
  <c r="P355" i="1" s="1"/>
  <c r="J355" i="1"/>
  <c r="N355" i="1" s="1"/>
  <c r="O353" i="1"/>
  <c r="P353" i="1"/>
  <c r="N353" i="1"/>
  <c r="O345" i="1"/>
  <c r="P345" i="1"/>
  <c r="N345" i="1"/>
  <c r="O325" i="1"/>
  <c r="P325" i="1"/>
  <c r="N325" i="1"/>
  <c r="K323" i="1"/>
  <c r="O323" i="1" s="1"/>
  <c r="L323" i="1"/>
  <c r="P323" i="1" s="1"/>
  <c r="J323" i="1"/>
  <c r="N323" i="1" s="1"/>
  <c r="J321" i="1"/>
  <c r="N321" i="1" s="1"/>
  <c r="K321" i="1"/>
  <c r="O321" i="1" s="1"/>
  <c r="L321" i="1"/>
  <c r="P321" i="1" s="1"/>
  <c r="K320" i="1"/>
  <c r="O320" i="1" s="1"/>
  <c r="L320" i="1"/>
  <c r="P320" i="1" s="1"/>
  <c r="J320" i="1"/>
  <c r="N320" i="1" s="1"/>
  <c r="K318" i="1"/>
  <c r="O318" i="1" s="1"/>
  <c r="L318" i="1"/>
  <c r="P318" i="1" s="1"/>
  <c r="J318" i="1"/>
  <c r="N318" i="1" s="1"/>
  <c r="N313" i="1"/>
  <c r="O313" i="1"/>
  <c r="P313" i="1"/>
  <c r="J312" i="1"/>
  <c r="N312" i="1" s="1"/>
  <c r="K312" i="1"/>
  <c r="O312" i="1" s="1"/>
  <c r="L312" i="1"/>
  <c r="P312" i="1" s="1"/>
  <c r="J311" i="1"/>
  <c r="N311" i="1" s="1"/>
  <c r="K311" i="1"/>
  <c r="O311" i="1" s="1"/>
  <c r="L311" i="1"/>
  <c r="P311" i="1" s="1"/>
  <c r="J310" i="1"/>
  <c r="N310" i="1" s="1"/>
  <c r="K310" i="1"/>
  <c r="O310" i="1" s="1"/>
  <c r="L310" i="1"/>
  <c r="P310" i="1" s="1"/>
  <c r="J309" i="1"/>
  <c r="N309" i="1" s="1"/>
  <c r="K309" i="1"/>
  <c r="O309" i="1" s="1"/>
  <c r="L309" i="1"/>
  <c r="P309" i="1" s="1"/>
  <c r="J308" i="1"/>
  <c r="N308" i="1" s="1"/>
  <c r="K308" i="1"/>
  <c r="O308" i="1" s="1"/>
  <c r="L308" i="1"/>
  <c r="P308" i="1" s="1"/>
  <c r="J307" i="1"/>
  <c r="N307" i="1" s="1"/>
  <c r="K307" i="1"/>
  <c r="O307" i="1" s="1"/>
  <c r="L307" i="1"/>
  <c r="P307" i="1" s="1"/>
  <c r="J306" i="1"/>
  <c r="N306" i="1" s="1"/>
  <c r="K306" i="1"/>
  <c r="O306" i="1" s="1"/>
  <c r="L306" i="1"/>
  <c r="P306" i="1" s="1"/>
  <c r="J305" i="1"/>
  <c r="N305" i="1" s="1"/>
  <c r="K305" i="1"/>
  <c r="O305" i="1" s="1"/>
  <c r="L305" i="1"/>
  <c r="P305" i="1" s="1"/>
  <c r="J304" i="1"/>
  <c r="N304" i="1" s="1"/>
  <c r="K304" i="1"/>
  <c r="O304" i="1" s="1"/>
  <c r="L304" i="1"/>
  <c r="P304" i="1" s="1"/>
  <c r="J303" i="1"/>
  <c r="N303" i="1" s="1"/>
  <c r="K303" i="1"/>
  <c r="O303" i="1" s="1"/>
  <c r="L303" i="1"/>
  <c r="P303" i="1" s="1"/>
  <c r="N302" i="1"/>
  <c r="O302" i="1"/>
  <c r="P302" i="1"/>
  <c r="J301" i="1"/>
  <c r="N301" i="1" s="1"/>
  <c r="K301" i="1"/>
  <c r="O301" i="1" s="1"/>
  <c r="L301" i="1"/>
  <c r="P301" i="1" s="1"/>
  <c r="J300" i="1"/>
  <c r="N300" i="1" s="1"/>
  <c r="K300" i="1"/>
  <c r="O300" i="1" s="1"/>
  <c r="L300" i="1"/>
  <c r="P300" i="1" s="1"/>
  <c r="K299" i="1"/>
  <c r="O299" i="1" s="1"/>
  <c r="L299" i="1"/>
  <c r="P299" i="1" s="1"/>
  <c r="J299" i="1"/>
  <c r="N299" i="1" s="1"/>
  <c r="K295" i="1"/>
  <c r="O295" i="1" s="1"/>
  <c r="L295" i="1"/>
  <c r="P295" i="1" s="1"/>
  <c r="J295" i="1"/>
  <c r="N295" i="1" s="1"/>
  <c r="K297" i="1"/>
  <c r="O297" i="1" s="1"/>
  <c r="L297" i="1"/>
  <c r="P297" i="1" s="1"/>
  <c r="J297" i="1"/>
  <c r="N297" i="1" s="1"/>
  <c r="J293" i="1"/>
  <c r="N293" i="1" s="1"/>
  <c r="K293" i="1"/>
  <c r="O293" i="1" s="1"/>
  <c r="L293" i="1"/>
  <c r="P293" i="1" s="1"/>
  <c r="J292" i="1"/>
  <c r="N292" i="1" s="1"/>
  <c r="K292" i="1"/>
  <c r="O292" i="1" s="1"/>
  <c r="L292" i="1"/>
  <c r="P292" i="1" s="1"/>
  <c r="J291" i="1"/>
  <c r="N291" i="1" s="1"/>
  <c r="K291" i="1"/>
  <c r="O291" i="1" s="1"/>
  <c r="L291" i="1"/>
  <c r="P291" i="1" s="1"/>
  <c r="J290" i="1"/>
  <c r="N290" i="1" s="1"/>
  <c r="K290" i="1"/>
  <c r="O290" i="1" s="1"/>
  <c r="L290" i="1"/>
  <c r="P290" i="1" s="1"/>
  <c r="J289" i="1"/>
  <c r="N289" i="1" s="1"/>
  <c r="K289" i="1"/>
  <c r="O289" i="1" s="1"/>
  <c r="L289" i="1"/>
  <c r="P289" i="1" s="1"/>
  <c r="J288" i="1"/>
  <c r="N288" i="1" s="1"/>
  <c r="K288" i="1"/>
  <c r="O288" i="1" s="1"/>
  <c r="L288" i="1"/>
  <c r="P288" i="1" s="1"/>
  <c r="J287" i="1"/>
  <c r="N287" i="1" s="1"/>
  <c r="K287" i="1"/>
  <c r="O287" i="1" s="1"/>
  <c r="L287" i="1"/>
  <c r="P287" i="1" s="1"/>
  <c r="K286" i="1"/>
  <c r="O286" i="1" s="1"/>
  <c r="L286" i="1"/>
  <c r="P286" i="1" s="1"/>
  <c r="J286" i="1"/>
  <c r="N286" i="1" s="1"/>
  <c r="K284" i="1"/>
  <c r="O284" i="1" s="1"/>
  <c r="L284" i="1"/>
  <c r="P284" i="1" s="1"/>
  <c r="J284" i="1"/>
  <c r="N284" i="1" s="1"/>
  <c r="J260" i="1"/>
  <c r="N260" i="1" s="1"/>
  <c r="K260" i="1"/>
  <c r="O260" i="1" s="1"/>
  <c r="L260" i="1"/>
  <c r="P260" i="1" s="1"/>
  <c r="K259" i="1"/>
  <c r="O259" i="1" s="1"/>
  <c r="L259" i="1"/>
  <c r="P259" i="1" s="1"/>
  <c r="J259" i="1"/>
  <c r="N259" i="1" s="1"/>
  <c r="K257" i="1"/>
  <c r="O257" i="1" s="1"/>
  <c r="L257" i="1"/>
  <c r="P257" i="1" s="1"/>
  <c r="J257" i="1"/>
  <c r="N257" i="1" s="1"/>
  <c r="K254" i="1"/>
  <c r="O254" i="1" s="1"/>
  <c r="L254" i="1"/>
  <c r="P254" i="1" s="1"/>
  <c r="J254" i="1"/>
  <c r="N254" i="1" s="1"/>
  <c r="N237" i="1"/>
  <c r="O237" i="1"/>
  <c r="P237" i="1"/>
  <c r="N236" i="1"/>
  <c r="O236" i="1"/>
  <c r="P236" i="1"/>
  <c r="O235" i="1"/>
  <c r="P235" i="1"/>
  <c r="N235" i="1"/>
  <c r="K233" i="1"/>
  <c r="O233" i="1" s="1"/>
  <c r="L233" i="1"/>
  <c r="P233" i="1" s="1"/>
  <c r="J233" i="1"/>
  <c r="N233" i="1" s="1"/>
  <c r="O243" i="1"/>
  <c r="P243" i="1"/>
  <c r="N243" i="1"/>
  <c r="P241" i="1"/>
  <c r="O241" i="1"/>
  <c r="N241" i="1"/>
  <c r="P239" i="1"/>
  <c r="O239" i="1"/>
  <c r="N239" i="1"/>
  <c r="N213" i="1"/>
  <c r="O213" i="1"/>
  <c r="P213" i="1"/>
  <c r="N212" i="1"/>
  <c r="O212" i="1"/>
  <c r="P212" i="1"/>
  <c r="N211" i="1"/>
  <c r="O211" i="1"/>
  <c r="P211" i="1"/>
  <c r="J210" i="1"/>
  <c r="N210" i="1" s="1"/>
  <c r="K210" i="1"/>
  <c r="O210" i="1" s="1"/>
  <c r="L210" i="1"/>
  <c r="P210" i="1" s="1"/>
  <c r="O209" i="1"/>
  <c r="P209" i="1"/>
  <c r="N209" i="1"/>
  <c r="O218" i="1"/>
  <c r="P218" i="1"/>
  <c r="N218" i="1"/>
  <c r="K214" i="1"/>
  <c r="O214" i="1" s="1"/>
  <c r="L214" i="1"/>
  <c r="P214" i="1" s="1"/>
  <c r="J214" i="1"/>
  <c r="N214" i="1" s="1"/>
  <c r="K216" i="1"/>
  <c r="O216" i="1" s="1"/>
  <c r="L216" i="1"/>
  <c r="P216" i="1" s="1"/>
  <c r="J216" i="1"/>
  <c r="N216" i="1" s="1"/>
  <c r="J196" i="1"/>
  <c r="N196" i="1" s="1"/>
  <c r="K196" i="1"/>
  <c r="O196" i="1" s="1"/>
  <c r="L196" i="1"/>
  <c r="P196" i="1" s="1"/>
  <c r="J191" i="1"/>
  <c r="N191" i="1" s="1"/>
  <c r="K191" i="1"/>
  <c r="O191" i="1" s="1"/>
  <c r="L191" i="1"/>
  <c r="P191" i="1" s="1"/>
  <c r="N189" i="1"/>
  <c r="O189" i="1"/>
  <c r="P189" i="1"/>
  <c r="J194" i="1"/>
  <c r="N194" i="1" s="1"/>
  <c r="K194" i="1"/>
  <c r="O194" i="1" s="1"/>
  <c r="L194" i="1"/>
  <c r="P194" i="1" s="1"/>
  <c r="K193" i="1"/>
  <c r="O193" i="1" s="1"/>
  <c r="L193" i="1"/>
  <c r="P193" i="1" s="1"/>
  <c r="J193" i="1"/>
  <c r="N193" i="1" s="1"/>
  <c r="K190" i="1"/>
  <c r="O190" i="1" s="1"/>
  <c r="L190" i="1"/>
  <c r="P190" i="1" s="1"/>
  <c r="J190" i="1"/>
  <c r="N190" i="1" s="1"/>
  <c r="N180" i="1"/>
  <c r="O180" i="1"/>
  <c r="P180" i="1"/>
  <c r="N179" i="1"/>
  <c r="O179" i="1"/>
  <c r="P179" i="1"/>
  <c r="J178" i="1"/>
  <c r="N178" i="1" s="1"/>
  <c r="K178" i="1"/>
  <c r="O178" i="1" s="1"/>
  <c r="L178" i="1"/>
  <c r="P178" i="1" s="1"/>
  <c r="J192" i="1"/>
  <c r="N192" i="1" s="1"/>
  <c r="K192" i="1"/>
  <c r="O192" i="1" s="1"/>
  <c r="L192" i="1"/>
  <c r="P192" i="1" s="1"/>
  <c r="N177" i="1"/>
  <c r="O177" i="1"/>
  <c r="P177" i="1"/>
  <c r="K176" i="1"/>
  <c r="O176" i="1" s="1"/>
  <c r="L176" i="1"/>
  <c r="P176" i="1" s="1"/>
  <c r="J176" i="1"/>
  <c r="N176" i="1" s="1"/>
  <c r="N173" i="1"/>
  <c r="O173" i="1"/>
  <c r="P173" i="1"/>
  <c r="O172" i="1"/>
  <c r="P172" i="1"/>
  <c r="N172" i="1"/>
  <c r="N168" i="1"/>
  <c r="O168" i="1"/>
  <c r="P168" i="1"/>
  <c r="N167" i="1"/>
  <c r="O167" i="1"/>
  <c r="P167" i="1"/>
  <c r="N166" i="1"/>
  <c r="O166" i="1"/>
  <c r="P166" i="1"/>
  <c r="N165" i="1"/>
  <c r="O165" i="1"/>
  <c r="P165" i="1"/>
  <c r="K163" i="1"/>
  <c r="O163" i="1" s="1"/>
  <c r="L163" i="1"/>
  <c r="P163" i="1" s="1"/>
  <c r="J163" i="1"/>
  <c r="N163" i="1" s="1"/>
  <c r="N161" i="1"/>
  <c r="O161" i="1"/>
  <c r="P161" i="1"/>
  <c r="N160" i="1"/>
  <c r="O160" i="1"/>
  <c r="P160" i="1"/>
  <c r="N159" i="1"/>
  <c r="O159" i="1"/>
  <c r="P159" i="1"/>
  <c r="O158" i="1"/>
  <c r="P158" i="1"/>
  <c r="N158" i="1"/>
  <c r="K137" i="1"/>
  <c r="O137" i="1" s="1"/>
  <c r="L137" i="1"/>
  <c r="P137" i="1" s="1"/>
  <c r="J137" i="1"/>
  <c r="N137" i="1" s="1"/>
  <c r="J135" i="1"/>
  <c r="N135" i="1" s="1"/>
  <c r="K135" i="1"/>
  <c r="O135" i="1" s="1"/>
  <c r="L135" i="1"/>
  <c r="P135" i="1" s="1"/>
  <c r="K134" i="1"/>
  <c r="O134" i="1" s="1"/>
  <c r="L134" i="1"/>
  <c r="P134" i="1" s="1"/>
  <c r="J134" i="1"/>
  <c r="N134" i="1" s="1"/>
  <c r="J129" i="1"/>
  <c r="N129" i="1" s="1"/>
  <c r="K129" i="1"/>
  <c r="O129" i="1" s="1"/>
  <c r="L129" i="1"/>
  <c r="P129" i="1" s="1"/>
  <c r="J130" i="1"/>
  <c r="N130" i="1" s="1"/>
  <c r="K130" i="1"/>
  <c r="O130" i="1" s="1"/>
  <c r="L130" i="1"/>
  <c r="P130" i="1" s="1"/>
  <c r="J127" i="1"/>
  <c r="N127" i="1" s="1"/>
  <c r="K127" i="1"/>
  <c r="O127" i="1" s="1"/>
  <c r="L127" i="1"/>
  <c r="P127" i="1" s="1"/>
  <c r="J128" i="1"/>
  <c r="N128" i="1" s="1"/>
  <c r="K128" i="1"/>
  <c r="O128" i="1" s="1"/>
  <c r="L128" i="1"/>
  <c r="P128" i="1" s="1"/>
  <c r="K126" i="1"/>
  <c r="O126" i="1" s="1"/>
  <c r="L126" i="1"/>
  <c r="P126" i="1" s="1"/>
  <c r="J126" i="1"/>
  <c r="N126" i="1" s="1"/>
  <c r="K124" i="1"/>
  <c r="O124" i="1" s="1"/>
  <c r="L124" i="1"/>
  <c r="P124" i="1" s="1"/>
  <c r="J124" i="1"/>
  <c r="N124" i="1" s="1"/>
  <c r="N118" i="1"/>
  <c r="O118" i="1"/>
  <c r="P118" i="1"/>
  <c r="N119" i="1"/>
  <c r="O119" i="1"/>
  <c r="P119" i="1"/>
  <c r="O117" i="1"/>
  <c r="P117" i="1"/>
  <c r="N117" i="1"/>
  <c r="N114" i="1"/>
  <c r="O114" i="1"/>
  <c r="P114" i="1"/>
  <c r="N115" i="1"/>
  <c r="O115" i="1"/>
  <c r="P115" i="1"/>
  <c r="N113" i="1"/>
  <c r="O113" i="1"/>
  <c r="P113" i="1"/>
  <c r="K112" i="1"/>
  <c r="O112" i="1" s="1"/>
  <c r="L112" i="1"/>
  <c r="P112" i="1" s="1"/>
  <c r="J112" i="1"/>
  <c r="N112" i="1" s="1"/>
  <c r="J107" i="1"/>
  <c r="N107" i="1" s="1"/>
  <c r="K107" i="1"/>
  <c r="O107" i="1" s="1"/>
  <c r="L107" i="1"/>
  <c r="P107" i="1" s="1"/>
  <c r="N106" i="1"/>
  <c r="O106" i="1"/>
  <c r="P106" i="1"/>
  <c r="K97" i="1"/>
  <c r="O97" i="1" s="1"/>
  <c r="L97" i="1"/>
  <c r="P97" i="1" s="1"/>
  <c r="J97" i="1"/>
  <c r="N97" i="1" s="1"/>
  <c r="K95" i="1"/>
  <c r="O95" i="1" s="1"/>
  <c r="L95" i="1"/>
  <c r="P95" i="1" s="1"/>
  <c r="J95" i="1"/>
  <c r="N95" i="1" s="1"/>
  <c r="K92" i="1"/>
  <c r="O92" i="1" s="1"/>
  <c r="L92" i="1"/>
  <c r="P92" i="1" s="1"/>
  <c r="J92" i="1"/>
  <c r="N92" i="1" s="1"/>
  <c r="J90" i="1"/>
  <c r="N90" i="1" s="1"/>
  <c r="K90" i="1"/>
  <c r="O90" i="1" s="1"/>
  <c r="L90" i="1"/>
  <c r="P90" i="1" s="1"/>
  <c r="K87" i="1"/>
  <c r="O87" i="1" s="1"/>
  <c r="L87" i="1"/>
  <c r="P87" i="1" s="1"/>
  <c r="J87" i="1"/>
  <c r="N87" i="1" s="1"/>
  <c r="K85" i="1"/>
  <c r="O85" i="1" s="1"/>
  <c r="L85" i="1"/>
  <c r="P85" i="1" s="1"/>
  <c r="J85" i="1"/>
  <c r="N85" i="1" s="1"/>
  <c r="J79" i="1"/>
  <c r="N79" i="1" s="1"/>
  <c r="K79" i="1"/>
  <c r="O79" i="1" s="1"/>
  <c r="L79" i="1"/>
  <c r="P79" i="1" s="1"/>
  <c r="K78" i="1"/>
  <c r="O78" i="1" s="1"/>
  <c r="L78" i="1"/>
  <c r="P78" i="1" s="1"/>
  <c r="J78" i="1"/>
  <c r="N78" i="1" s="1"/>
  <c r="J75" i="1"/>
  <c r="N75" i="1" s="1"/>
  <c r="K75" i="1"/>
  <c r="O75" i="1" s="1"/>
  <c r="L75" i="1"/>
  <c r="P75" i="1" s="1"/>
  <c r="J76" i="1"/>
  <c r="N76" i="1" s="1"/>
  <c r="K76" i="1"/>
  <c r="O76" i="1" s="1"/>
  <c r="L76" i="1"/>
  <c r="P76" i="1" s="1"/>
  <c r="K74" i="1"/>
  <c r="O74" i="1" s="1"/>
  <c r="L74" i="1"/>
  <c r="P74" i="1" s="1"/>
  <c r="J74" i="1"/>
  <c r="N74" i="1" s="1"/>
  <c r="J71" i="1"/>
  <c r="N71" i="1" s="1"/>
  <c r="K71" i="1"/>
  <c r="O71" i="1" s="1"/>
  <c r="L71" i="1"/>
  <c r="P71" i="1" s="1"/>
  <c r="J72" i="1"/>
  <c r="N72" i="1" s="1"/>
  <c r="K72" i="1"/>
  <c r="O72" i="1" s="1"/>
  <c r="L72" i="1"/>
  <c r="P72" i="1" s="1"/>
  <c r="K70" i="1"/>
  <c r="O70" i="1" s="1"/>
  <c r="L70" i="1"/>
  <c r="P70" i="1" s="1"/>
  <c r="J70" i="1"/>
  <c r="N70" i="1" s="1"/>
  <c r="K68" i="1"/>
  <c r="O68" i="1" s="1"/>
  <c r="L68" i="1"/>
  <c r="P68" i="1" s="1"/>
  <c r="J68" i="1"/>
  <c r="N68" i="1" s="1"/>
  <c r="J66" i="1"/>
  <c r="N66" i="1" s="1"/>
  <c r="K66" i="1"/>
  <c r="O66" i="1" s="1"/>
  <c r="L66" i="1"/>
  <c r="P66" i="1" s="1"/>
  <c r="K65" i="1"/>
  <c r="O65" i="1" s="1"/>
  <c r="L65" i="1"/>
  <c r="P65" i="1" s="1"/>
  <c r="J65" i="1"/>
  <c r="N65" i="1" s="1"/>
  <c r="J63" i="1"/>
  <c r="N63" i="1" s="1"/>
  <c r="K63" i="1"/>
  <c r="O63" i="1" s="1"/>
  <c r="L63" i="1"/>
  <c r="P63" i="1" s="1"/>
  <c r="J56" i="1"/>
  <c r="N56" i="1" s="1"/>
  <c r="K56" i="1"/>
  <c r="O56" i="1" s="1"/>
  <c r="L56" i="1"/>
  <c r="P56" i="1" s="1"/>
  <c r="K55" i="1"/>
  <c r="O55" i="1" s="1"/>
  <c r="L55" i="1"/>
  <c r="P55" i="1" s="1"/>
  <c r="J55" i="1"/>
  <c r="N55" i="1" s="1"/>
  <c r="J51" i="1"/>
  <c r="N51" i="1" s="1"/>
  <c r="K51" i="1"/>
  <c r="O51" i="1" s="1"/>
  <c r="L51" i="1"/>
  <c r="P51" i="1" s="1"/>
  <c r="J52" i="1"/>
  <c r="N52" i="1" s="1"/>
  <c r="K52" i="1"/>
  <c r="O52" i="1" s="1"/>
  <c r="L52" i="1"/>
  <c r="P52" i="1" s="1"/>
  <c r="K50" i="1"/>
  <c r="O50" i="1" s="1"/>
  <c r="L50" i="1"/>
  <c r="P50" i="1" s="1"/>
  <c r="J50" i="1"/>
  <c r="N50" i="1" s="1"/>
  <c r="K45" i="1"/>
  <c r="O45" i="1" s="1"/>
  <c r="L45" i="1"/>
  <c r="P45" i="1" s="1"/>
  <c r="J45" i="1"/>
  <c r="N45" i="1" s="1"/>
  <c r="L44" i="1"/>
  <c r="P44" i="1" s="1"/>
  <c r="K44" i="1"/>
  <c r="O44" i="1" s="1"/>
  <c r="J44" i="1"/>
  <c r="N44" i="1" s="1"/>
  <c r="J38" i="1"/>
  <c r="N38" i="1" s="1"/>
  <c r="K38" i="1"/>
  <c r="O38" i="1" s="1"/>
  <c r="L38" i="1"/>
  <c r="P38" i="1" s="1"/>
  <c r="J39" i="1"/>
  <c r="N39" i="1" s="1"/>
  <c r="K39" i="1"/>
  <c r="O39" i="1" s="1"/>
  <c r="L39" i="1"/>
  <c r="P39" i="1" s="1"/>
  <c r="K37" i="1"/>
  <c r="O37" i="1" s="1"/>
  <c r="L37" i="1"/>
  <c r="P37" i="1" s="1"/>
  <c r="J37" i="1"/>
  <c r="N37" i="1" s="1"/>
  <c r="K36" i="1"/>
  <c r="O36" i="1" s="1"/>
  <c r="L36" i="1"/>
  <c r="P36" i="1" s="1"/>
  <c r="J36" i="1"/>
  <c r="N36" i="1" s="1"/>
  <c r="J30" i="1"/>
  <c r="N30" i="1" s="1"/>
  <c r="K30" i="1"/>
  <c r="O30" i="1" s="1"/>
  <c r="L30" i="1"/>
  <c r="P30" i="1" s="1"/>
  <c r="K29" i="1"/>
  <c r="O29" i="1" s="1"/>
  <c r="L29" i="1"/>
  <c r="P29" i="1" s="1"/>
  <c r="J29" i="1"/>
  <c r="N29" i="1" s="1"/>
  <c r="K28" i="1"/>
  <c r="O28" i="1" s="1"/>
  <c r="L28" i="1"/>
  <c r="P28" i="1" s="1"/>
  <c r="J28" i="1"/>
  <c r="N28" i="1" s="1"/>
  <c r="K26" i="1"/>
  <c r="O26" i="1" s="1"/>
  <c r="L26" i="1"/>
  <c r="P26" i="1" s="1"/>
  <c r="J26" i="1"/>
  <c r="N26" i="1" s="1"/>
  <c r="K23" i="1"/>
  <c r="O23" i="1" s="1"/>
  <c r="L23" i="1"/>
  <c r="P23" i="1" s="1"/>
  <c r="J23" i="1"/>
  <c r="N23" i="1" s="1"/>
  <c r="J17" i="1"/>
  <c r="N17" i="1" s="1"/>
  <c r="K17" i="1"/>
  <c r="O17" i="1" s="1"/>
  <c r="L17" i="1"/>
  <c r="P17" i="1" s="1"/>
  <c r="J18" i="1"/>
  <c r="N18" i="1" s="1"/>
  <c r="K18" i="1"/>
  <c r="O18" i="1" s="1"/>
  <c r="L18" i="1"/>
  <c r="P18" i="1" s="1"/>
  <c r="J19" i="1"/>
  <c r="N19" i="1" s="1"/>
  <c r="K19" i="1"/>
  <c r="O19" i="1" s="1"/>
  <c r="L19" i="1"/>
  <c r="P19" i="1" s="1"/>
  <c r="J20" i="1"/>
  <c r="N20" i="1" s="1"/>
  <c r="K20" i="1"/>
  <c r="O20" i="1" s="1"/>
  <c r="L20" i="1"/>
  <c r="P20" i="1" s="1"/>
  <c r="K16" i="1"/>
  <c r="O16" i="1" s="1"/>
  <c r="L16" i="1"/>
  <c r="P16" i="1" s="1"/>
  <c r="J16" i="1"/>
  <c r="N16" i="1" s="1"/>
  <c r="K13" i="1"/>
  <c r="O13" i="1" s="1"/>
  <c r="L13" i="1"/>
  <c r="P13" i="1" s="1"/>
  <c r="J13" i="1"/>
  <c r="N13" i="1" s="1"/>
  <c r="K11" i="1"/>
  <c r="O11" i="1" s="1"/>
  <c r="L11" i="1"/>
  <c r="P11" i="1" s="1"/>
  <c r="J11" i="1"/>
  <c r="N11" i="1" s="1"/>
  <c r="K424" i="1"/>
  <c r="O424" i="1" s="1"/>
  <c r="L424" i="1"/>
  <c r="P424" i="1" s="1"/>
  <c r="J424" i="1"/>
  <c r="N424" i="1" s="1"/>
  <c r="O380" i="1"/>
  <c r="P380" i="1"/>
  <c r="N380" i="1"/>
  <c r="O378" i="1"/>
  <c r="P378" i="1"/>
  <c r="N378" i="1"/>
  <c r="O357" i="1"/>
  <c r="P357" i="1"/>
  <c r="N357" i="1"/>
  <c r="M357" i="1"/>
  <c r="I357" i="1"/>
  <c r="J328" i="1"/>
  <c r="N328" i="1" s="1"/>
  <c r="J329" i="1"/>
  <c r="N329" i="1" s="1"/>
  <c r="J330" i="1"/>
  <c r="N330" i="1" s="1"/>
  <c r="J331" i="1"/>
  <c r="N331" i="1" s="1"/>
  <c r="J332" i="1"/>
  <c r="N332" i="1" s="1"/>
  <c r="J333" i="1"/>
  <c r="N333" i="1" s="1"/>
  <c r="J334" i="1"/>
  <c r="N334" i="1" s="1"/>
  <c r="J335" i="1"/>
  <c r="N335" i="1" s="1"/>
  <c r="J336" i="1"/>
  <c r="N336" i="1" s="1"/>
  <c r="J337" i="1"/>
  <c r="N337" i="1" s="1"/>
  <c r="J338" i="1"/>
  <c r="N338" i="1" s="1"/>
  <c r="J339" i="1"/>
  <c r="N339" i="1" s="1"/>
  <c r="M229" i="1"/>
  <c r="J229" i="1"/>
  <c r="N229" i="1" s="1"/>
  <c r="I229" i="1"/>
  <c r="O315" i="1"/>
  <c r="P315" i="1"/>
  <c r="N315" i="1"/>
  <c r="M315" i="1"/>
  <c r="I315" i="1"/>
  <c r="O296" i="1"/>
  <c r="P296" i="1"/>
  <c r="N296" i="1"/>
  <c r="M296" i="1"/>
  <c r="I296" i="1"/>
  <c r="I285" i="1"/>
  <c r="J285" i="1"/>
  <c r="N285" i="1" s="1"/>
  <c r="K285" i="1"/>
  <c r="O285" i="1" s="1"/>
  <c r="L285" i="1"/>
  <c r="P285" i="1" s="1"/>
  <c r="M285" i="1"/>
  <c r="P264" i="1"/>
  <c r="O264" i="1"/>
  <c r="N264" i="1"/>
  <c r="M264" i="1"/>
  <c r="I264" i="1"/>
  <c r="I262" i="1"/>
  <c r="P262" i="1"/>
  <c r="O262" i="1"/>
  <c r="N262" i="1"/>
  <c r="M262" i="1"/>
  <c r="J261" i="1"/>
  <c r="N261" i="1" s="1"/>
  <c r="J263" i="1"/>
  <c r="N263" i="1" s="1"/>
  <c r="K263" i="1"/>
  <c r="O263" i="1" s="1"/>
  <c r="L263" i="1"/>
  <c r="P263" i="1" s="1"/>
  <c r="K261" i="1"/>
  <c r="O261" i="1" s="1"/>
  <c r="L261" i="1"/>
  <c r="P261" i="1" s="1"/>
  <c r="M263" i="1"/>
  <c r="I263" i="1"/>
  <c r="Z265" i="1" s="1"/>
  <c r="M261" i="1"/>
  <c r="I261" i="1"/>
  <c r="Z263" i="1" s="1"/>
  <c r="K198" i="1"/>
  <c r="O198" i="1" s="1"/>
  <c r="L198" i="1"/>
  <c r="P198" i="1" s="1"/>
  <c r="J198" i="1"/>
  <c r="N198" i="1" s="1"/>
  <c r="M198" i="1"/>
  <c r="I198" i="1"/>
  <c r="K197" i="1"/>
  <c r="O197" i="1" s="1"/>
  <c r="L197" i="1"/>
  <c r="P197" i="1" s="1"/>
  <c r="J197" i="1"/>
  <c r="N197" i="1" s="1"/>
  <c r="M197" i="1"/>
  <c r="I197" i="1"/>
  <c r="K195" i="1"/>
  <c r="O195" i="1" s="1"/>
  <c r="L195" i="1"/>
  <c r="P195" i="1" s="1"/>
  <c r="J195" i="1"/>
  <c r="N195" i="1" s="1"/>
  <c r="M195" i="1"/>
  <c r="I195" i="1"/>
  <c r="O188" i="1"/>
  <c r="P188" i="1"/>
  <c r="N188" i="1"/>
  <c r="M188" i="1"/>
  <c r="I188" i="1"/>
  <c r="Z189" i="1" s="1"/>
  <c r="K164" i="1"/>
  <c r="O164" i="1" s="1"/>
  <c r="L164" i="1"/>
  <c r="P164" i="1" s="1"/>
  <c r="J164" i="1"/>
  <c r="N164" i="1" s="1"/>
  <c r="M164" i="1"/>
  <c r="I164" i="1"/>
  <c r="K89" i="1"/>
  <c r="O89" i="1" s="1"/>
  <c r="L89" i="1"/>
  <c r="P89" i="1" s="1"/>
  <c r="J89" i="1"/>
  <c r="N89" i="1" s="1"/>
  <c r="K35" i="1"/>
  <c r="O35" i="1" s="1"/>
  <c r="L35" i="1"/>
  <c r="P35" i="1" s="1"/>
  <c r="J35" i="1"/>
  <c r="N35" i="1" s="1"/>
  <c r="I131" i="1"/>
  <c r="M131" i="1"/>
  <c r="M134" i="1"/>
  <c r="M130" i="1"/>
  <c r="I319" i="1"/>
  <c r="M260" i="1"/>
  <c r="I260" i="1"/>
  <c r="N411" i="1"/>
  <c r="J273" i="1"/>
  <c r="N273" i="1" s="1"/>
  <c r="J274" i="1"/>
  <c r="N274" i="1" s="1"/>
  <c r="J275" i="1"/>
  <c r="N275" i="1" s="1"/>
  <c r="J276" i="1"/>
  <c r="N276" i="1" s="1"/>
  <c r="J277" i="1"/>
  <c r="N277" i="1" s="1"/>
  <c r="J278" i="1"/>
  <c r="N278" i="1" s="1"/>
  <c r="J279" i="1"/>
  <c r="N279" i="1" s="1"/>
  <c r="J280" i="1"/>
  <c r="N280" i="1" s="1"/>
  <c r="J281" i="1"/>
  <c r="N281" i="1" s="1"/>
  <c r="J272" i="1"/>
  <c r="N272" i="1" s="1"/>
  <c r="AA160" i="1"/>
  <c r="I193" i="1"/>
  <c r="M193" i="1"/>
  <c r="M83" i="1"/>
  <c r="M89" i="1"/>
  <c r="M82" i="1"/>
  <c r="N410" i="1"/>
  <c r="N400" i="1"/>
  <c r="N401" i="1"/>
  <c r="N402" i="1"/>
  <c r="N399" i="1"/>
  <c r="N220" i="1"/>
  <c r="O183" i="1"/>
  <c r="P183" i="1"/>
  <c r="O184" i="1"/>
  <c r="P184" i="1"/>
  <c r="O185" i="1"/>
  <c r="P185" i="1"/>
  <c r="O186" i="1"/>
  <c r="P186" i="1"/>
  <c r="P182" i="1"/>
  <c r="O182" i="1"/>
  <c r="M273" i="1"/>
  <c r="M274" i="1"/>
  <c r="I273" i="1"/>
  <c r="I274" i="1"/>
  <c r="M366" i="1"/>
  <c r="I366" i="1"/>
  <c r="O348" i="1"/>
  <c r="N348" i="1"/>
  <c r="M348" i="1"/>
  <c r="I348" i="1"/>
  <c r="P366" i="1" s="1"/>
  <c r="P344" i="1"/>
  <c r="O344" i="1"/>
  <c r="N344" i="1"/>
  <c r="M344" i="1"/>
  <c r="I344" i="1"/>
  <c r="K433" i="1"/>
  <c r="O433" i="1" s="1"/>
  <c r="L433" i="1"/>
  <c r="P433" i="1" s="1"/>
  <c r="I89" i="1"/>
  <c r="Z90" i="1" s="1"/>
  <c r="M91" i="1"/>
  <c r="I91" i="1"/>
  <c r="M90" i="1"/>
  <c r="I90" i="1"/>
  <c r="J91" i="1" s="1"/>
  <c r="N91" i="1" s="1"/>
  <c r="J433" i="1"/>
  <c r="N433" i="1" s="1"/>
  <c r="M433" i="1"/>
  <c r="I433" i="1"/>
  <c r="I383" i="1"/>
  <c r="M383" i="1"/>
  <c r="M400" i="1"/>
  <c r="I400" i="1"/>
  <c r="M401" i="1"/>
  <c r="I401" i="1"/>
  <c r="M402" i="1"/>
  <c r="I402" i="1"/>
  <c r="M410" i="1"/>
  <c r="I410" i="1"/>
  <c r="M411" i="1"/>
  <c r="I411" i="1"/>
  <c r="M412" i="1"/>
  <c r="I412" i="1"/>
  <c r="I399" i="1"/>
  <c r="M399" i="1"/>
  <c r="P398" i="1"/>
  <c r="O398" i="1"/>
  <c r="N398" i="1"/>
  <c r="M398" i="1"/>
  <c r="I398" i="1"/>
  <c r="M397" i="1"/>
  <c r="P396" i="1"/>
  <c r="O396" i="1"/>
  <c r="N396" i="1"/>
  <c r="M396" i="1"/>
  <c r="I396" i="1"/>
  <c r="M395" i="1"/>
  <c r="I395" i="1"/>
  <c r="Z396" i="1" s="1"/>
  <c r="P394" i="1"/>
  <c r="O394" i="1"/>
  <c r="N394" i="1"/>
  <c r="M394" i="1"/>
  <c r="I394" i="1"/>
  <c r="M393" i="1"/>
  <c r="I393" i="1"/>
  <c r="Z394" i="1" s="1"/>
  <c r="M312" i="1"/>
  <c r="I312" i="1"/>
  <c r="I275" i="1"/>
  <c r="I279" i="1"/>
  <c r="M272" i="1"/>
  <c r="I272" i="1"/>
  <c r="M275" i="1"/>
  <c r="M276" i="1"/>
  <c r="I276" i="1"/>
  <c r="M277" i="1"/>
  <c r="I277" i="1"/>
  <c r="M278" i="1"/>
  <c r="I278" i="1"/>
  <c r="M279" i="1"/>
  <c r="M280" i="1"/>
  <c r="I280" i="1"/>
  <c r="M281" i="1"/>
  <c r="I281" i="1"/>
  <c r="M282" i="1"/>
  <c r="I282" i="1"/>
  <c r="P271" i="1"/>
  <c r="O271" i="1"/>
  <c r="N271" i="1"/>
  <c r="M271" i="1"/>
  <c r="I271" i="1"/>
  <c r="N270" i="1"/>
  <c r="N268" i="1"/>
  <c r="P270" i="1"/>
  <c r="O270" i="1"/>
  <c r="M270" i="1"/>
  <c r="I270" i="1"/>
  <c r="Z281" i="1" s="1"/>
  <c r="P269" i="1"/>
  <c r="O269" i="1"/>
  <c r="N269" i="1"/>
  <c r="M269" i="1"/>
  <c r="I269" i="1"/>
  <c r="P268" i="1"/>
  <c r="O268" i="1"/>
  <c r="M268" i="1"/>
  <c r="P267" i="1"/>
  <c r="O267" i="1"/>
  <c r="N267" i="1"/>
  <c r="M267" i="1"/>
  <c r="I267" i="1"/>
  <c r="N266" i="1"/>
  <c r="M266" i="1"/>
  <c r="P266" i="1"/>
  <c r="O266" i="1"/>
  <c r="I266" i="1"/>
  <c r="Z267" i="1" s="1"/>
  <c r="M235" i="1"/>
  <c r="I235" i="1"/>
  <c r="M236" i="1"/>
  <c r="I236" i="1"/>
  <c r="Z237" i="1" s="1"/>
  <c r="I246" i="1"/>
  <c r="J250" i="1"/>
  <c r="N250" i="1" s="1"/>
  <c r="J247" i="1"/>
  <c r="N247" i="1" s="1"/>
  <c r="J248" i="1"/>
  <c r="N248" i="1" s="1"/>
  <c r="J246" i="1"/>
  <c r="N246" i="1" s="1"/>
  <c r="M246" i="1"/>
  <c r="M247" i="1"/>
  <c r="I247" i="1"/>
  <c r="M248" i="1"/>
  <c r="I248" i="1"/>
  <c r="M250" i="1"/>
  <c r="I250" i="1"/>
  <c r="M251" i="1"/>
  <c r="I251" i="1"/>
  <c r="P244" i="1"/>
  <c r="O244" i="1"/>
  <c r="N244" i="1"/>
  <c r="M244" i="1"/>
  <c r="I244" i="1"/>
  <c r="M243" i="1"/>
  <c r="P242" i="1"/>
  <c r="O242" i="1"/>
  <c r="N242" i="1"/>
  <c r="M242" i="1"/>
  <c r="I242" i="1"/>
  <c r="M241" i="1"/>
  <c r="I241" i="1"/>
  <c r="Z242" i="1" s="1"/>
  <c r="P240" i="1"/>
  <c r="O240" i="1"/>
  <c r="N240" i="1"/>
  <c r="M240" i="1"/>
  <c r="I240" i="1"/>
  <c r="M239" i="1"/>
  <c r="I239" i="1"/>
  <c r="Z240" i="1" s="1"/>
  <c r="I335" i="1"/>
  <c r="I327" i="1"/>
  <c r="M327" i="1"/>
  <c r="M328" i="1"/>
  <c r="I328" i="1"/>
  <c r="M329" i="1"/>
  <c r="I329" i="1"/>
  <c r="M330" i="1"/>
  <c r="I330" i="1"/>
  <c r="M331" i="1"/>
  <c r="I331" i="1"/>
  <c r="M332" i="1"/>
  <c r="I332" i="1"/>
  <c r="M333" i="1"/>
  <c r="I333" i="1"/>
  <c r="M334" i="1"/>
  <c r="I334" i="1"/>
  <c r="M335" i="1"/>
  <c r="M336" i="1"/>
  <c r="I336" i="1"/>
  <c r="M337" i="1"/>
  <c r="I337" i="1"/>
  <c r="M338" i="1"/>
  <c r="I338" i="1"/>
  <c r="M339" i="1"/>
  <c r="I339" i="1"/>
  <c r="M340" i="1"/>
  <c r="I340" i="1"/>
  <c r="P326" i="1"/>
  <c r="O326" i="1"/>
  <c r="N326" i="1"/>
  <c r="M326" i="1"/>
  <c r="I326" i="1"/>
  <c r="M325" i="1"/>
  <c r="I325" i="1"/>
  <c r="Z328" i="1" s="1"/>
  <c r="P324" i="1"/>
  <c r="O324" i="1"/>
  <c r="N324" i="1"/>
  <c r="M324" i="1"/>
  <c r="I324" i="1"/>
  <c r="M323" i="1"/>
  <c r="I323" i="1"/>
  <c r="Z324" i="1" s="1"/>
  <c r="I361" i="1"/>
  <c r="I363" i="1"/>
  <c r="I360" i="1"/>
  <c r="N361" i="1"/>
  <c r="N363" i="1"/>
  <c r="N364" i="1"/>
  <c r="N365" i="1"/>
  <c r="N360" i="1"/>
  <c r="M365" i="1"/>
  <c r="I365" i="1"/>
  <c r="M364" i="1"/>
  <c r="I364" i="1"/>
  <c r="M363" i="1"/>
  <c r="M361" i="1"/>
  <c r="M360" i="1"/>
  <c r="P356" i="1"/>
  <c r="O356" i="1"/>
  <c r="N356" i="1"/>
  <c r="M356" i="1"/>
  <c r="I356" i="1"/>
  <c r="M355" i="1"/>
  <c r="I355" i="1"/>
  <c r="Z356" i="1" s="1"/>
  <c r="P354" i="1"/>
  <c r="O354" i="1"/>
  <c r="N354" i="1"/>
  <c r="M354" i="1"/>
  <c r="I354" i="1"/>
  <c r="M353" i="1"/>
  <c r="I353" i="1"/>
  <c r="Z354" i="1" s="1"/>
  <c r="P346" i="1"/>
  <c r="O346" i="1"/>
  <c r="N346" i="1"/>
  <c r="M346" i="1"/>
  <c r="I346" i="1"/>
  <c r="M345" i="1"/>
  <c r="I345" i="1"/>
  <c r="I343" i="1"/>
  <c r="N343" i="1"/>
  <c r="M343" i="1"/>
  <c r="P343" i="1"/>
  <c r="O343" i="1"/>
  <c r="M212" i="1"/>
  <c r="I212" i="1"/>
  <c r="M213" i="1"/>
  <c r="I213" i="1"/>
  <c r="M221" i="1"/>
  <c r="M222" i="1"/>
  <c r="M223" i="1"/>
  <c r="M224" i="1"/>
  <c r="M225" i="1"/>
  <c r="M226" i="1"/>
  <c r="M227" i="1"/>
  <c r="M228" i="1"/>
  <c r="M230" i="1"/>
  <c r="I225" i="1"/>
  <c r="I226" i="1"/>
  <c r="I220" i="1"/>
  <c r="I221" i="1"/>
  <c r="I222" i="1"/>
  <c r="I223" i="1"/>
  <c r="I224" i="1"/>
  <c r="I227" i="1"/>
  <c r="I228" i="1"/>
  <c r="I230" i="1"/>
  <c r="J221" i="1"/>
  <c r="N221" i="1" s="1"/>
  <c r="J222" i="1"/>
  <c r="N222" i="1" s="1"/>
  <c r="J223" i="1"/>
  <c r="N223" i="1" s="1"/>
  <c r="J224" i="1"/>
  <c r="N224" i="1" s="1"/>
  <c r="J225" i="1"/>
  <c r="N225" i="1" s="1"/>
  <c r="J226" i="1"/>
  <c r="N226" i="1" s="1"/>
  <c r="J227" i="1"/>
  <c r="N227" i="1" s="1"/>
  <c r="J228" i="1"/>
  <c r="N228" i="1" s="1"/>
  <c r="M220" i="1"/>
  <c r="P219" i="1"/>
  <c r="O219" i="1"/>
  <c r="N219" i="1"/>
  <c r="M219" i="1"/>
  <c r="I219" i="1"/>
  <c r="M218" i="1"/>
  <c r="I218" i="1"/>
  <c r="M210" i="1"/>
  <c r="I210" i="1"/>
  <c r="M209" i="1"/>
  <c r="I209" i="1"/>
  <c r="P217" i="1"/>
  <c r="O217" i="1"/>
  <c r="N217" i="1"/>
  <c r="M217" i="1"/>
  <c r="I217" i="1"/>
  <c r="M216" i="1"/>
  <c r="I216" i="1"/>
  <c r="Z217" i="1" s="1"/>
  <c r="P215" i="1"/>
  <c r="O215" i="1"/>
  <c r="N215" i="1"/>
  <c r="M215" i="1"/>
  <c r="I215" i="1"/>
  <c r="M214" i="1"/>
  <c r="I214" i="1"/>
  <c r="Y216" i="1" s="1"/>
  <c r="M183" i="1"/>
  <c r="M184" i="1"/>
  <c r="M185" i="1"/>
  <c r="M186" i="1"/>
  <c r="M187" i="1"/>
  <c r="I183" i="1"/>
  <c r="I184" i="1"/>
  <c r="I185" i="1"/>
  <c r="I186" i="1"/>
  <c r="I187" i="1"/>
  <c r="N183" i="1"/>
  <c r="N184" i="1"/>
  <c r="N185" i="1"/>
  <c r="N186" i="1"/>
  <c r="N182" i="1"/>
  <c r="M182" i="1"/>
  <c r="I182" i="1"/>
  <c r="P181" i="1"/>
  <c r="O181" i="1"/>
  <c r="N181" i="1"/>
  <c r="M181" i="1"/>
  <c r="I181" i="1"/>
  <c r="M180" i="1"/>
  <c r="I180" i="1"/>
  <c r="Z183" i="1" s="1"/>
  <c r="M179" i="1"/>
  <c r="I179" i="1"/>
  <c r="M189" i="1"/>
  <c r="I189" i="1"/>
  <c r="M194" i="1"/>
  <c r="I194" i="1"/>
  <c r="M192" i="1"/>
  <c r="I192" i="1"/>
  <c r="M178" i="1"/>
  <c r="I178" i="1"/>
  <c r="M177" i="1"/>
  <c r="I177" i="1"/>
  <c r="Z178" i="1" s="1"/>
  <c r="M196" i="1"/>
  <c r="I196" i="1"/>
  <c r="P162" i="1"/>
  <c r="O162" i="1"/>
  <c r="N162" i="1"/>
  <c r="M162" i="1"/>
  <c r="I162" i="1"/>
  <c r="M161" i="1"/>
  <c r="I161" i="1"/>
  <c r="Z162" i="1" s="1"/>
  <c r="M158" i="1"/>
  <c r="I158" i="1"/>
  <c r="Z161" i="1" s="1"/>
  <c r="M160" i="1"/>
  <c r="I160" i="1"/>
  <c r="M159" i="1"/>
  <c r="I159" i="1"/>
  <c r="Z160" i="1" s="1"/>
  <c r="I163" i="1"/>
  <c r="M163" i="1"/>
  <c r="I139" i="1"/>
  <c r="M139" i="1"/>
  <c r="N139" i="1"/>
  <c r="O139" i="1"/>
  <c r="P139" i="1"/>
  <c r="I140" i="1"/>
  <c r="M140" i="1"/>
  <c r="N140" i="1"/>
  <c r="O140" i="1"/>
  <c r="P140" i="1"/>
  <c r="I141" i="1"/>
  <c r="M141" i="1"/>
  <c r="N141" i="1"/>
  <c r="O141" i="1"/>
  <c r="P141" i="1"/>
  <c r="P121" i="1"/>
  <c r="O121" i="1"/>
  <c r="N121" i="1"/>
  <c r="M121" i="1"/>
  <c r="I121" i="1"/>
  <c r="AA154" i="1" s="1"/>
  <c r="AB112" i="1"/>
  <c r="AD112" i="1"/>
  <c r="AC112" i="1"/>
  <c r="AA112" i="1"/>
  <c r="P120" i="1"/>
  <c r="O120" i="1"/>
  <c r="N120" i="1"/>
  <c r="M120" i="1"/>
  <c r="I120" i="1"/>
  <c r="P122" i="1"/>
  <c r="O122" i="1"/>
  <c r="N122" i="1"/>
  <c r="M122" i="1"/>
  <c r="I122" i="1"/>
  <c r="P116" i="1"/>
  <c r="O116" i="1"/>
  <c r="N116" i="1"/>
  <c r="M116" i="1"/>
  <c r="I116" i="1"/>
  <c r="M119" i="1"/>
  <c r="I119" i="1"/>
  <c r="AA141" i="1" s="1"/>
  <c r="M118" i="1"/>
  <c r="I118" i="1"/>
  <c r="AD142" i="1" s="1"/>
  <c r="M117" i="1"/>
  <c r="I117" i="1"/>
  <c r="I113" i="1"/>
  <c r="P108" i="1"/>
  <c r="O108" i="1"/>
  <c r="N108" i="1"/>
  <c r="M108" i="1"/>
  <c r="I108" i="1"/>
  <c r="I107" i="1"/>
  <c r="Z108" i="1" s="1"/>
  <c r="M107" i="1"/>
  <c r="P88" i="1"/>
  <c r="O88" i="1"/>
  <c r="N88" i="1"/>
  <c r="M88" i="1"/>
  <c r="I88" i="1"/>
  <c r="M87" i="1"/>
  <c r="I87" i="1"/>
  <c r="Z88" i="1" s="1"/>
  <c r="P86" i="1"/>
  <c r="O86" i="1"/>
  <c r="N86" i="1"/>
  <c r="M86" i="1"/>
  <c r="I86" i="1"/>
  <c r="M85" i="1"/>
  <c r="I85" i="1"/>
  <c r="Z89" i="1" s="1"/>
  <c r="M56" i="1"/>
  <c r="I56" i="1"/>
  <c r="P132" i="1"/>
  <c r="O132" i="1"/>
  <c r="N132" i="1"/>
  <c r="M132" i="1"/>
  <c r="I132" i="1"/>
  <c r="M380" i="1"/>
  <c r="I380" i="1"/>
  <c r="M378" i="1"/>
  <c r="I126" i="1"/>
  <c r="Z127" i="1" s="1"/>
  <c r="M126" i="1"/>
  <c r="M311" i="1"/>
  <c r="I311" i="1"/>
  <c r="M310" i="1"/>
  <c r="I310" i="1"/>
  <c r="M307" i="1"/>
  <c r="I307" i="1"/>
  <c r="M304" i="1"/>
  <c r="I304" i="1"/>
  <c r="Z305" i="1" s="1"/>
  <c r="M301" i="1"/>
  <c r="I301" i="1"/>
  <c r="M299" i="1"/>
  <c r="I299" i="1"/>
  <c r="Z300" i="1" s="1"/>
  <c r="M292" i="1"/>
  <c r="I292" i="1"/>
  <c r="Z293" i="1" s="1"/>
  <c r="M288" i="1"/>
  <c r="I288" i="1"/>
  <c r="M286" i="1"/>
  <c r="I286" i="1"/>
  <c r="Z287" i="1" s="1"/>
  <c r="P234" i="1"/>
  <c r="O234" i="1"/>
  <c r="N234" i="1"/>
  <c r="M234" i="1"/>
  <c r="I234" i="1"/>
  <c r="I252" i="1"/>
  <c r="M233" i="1"/>
  <c r="I233" i="1"/>
  <c r="Z234" i="1" s="1"/>
  <c r="P232" i="1"/>
  <c r="O232" i="1"/>
  <c r="N232" i="1"/>
  <c r="M232" i="1"/>
  <c r="I232" i="1"/>
  <c r="M166" i="1"/>
  <c r="I166" i="1"/>
  <c r="Z167" i="1" s="1"/>
  <c r="M128" i="1"/>
  <c r="I128" i="1"/>
  <c r="M127" i="1"/>
  <c r="I127" i="1"/>
  <c r="I72" i="1"/>
  <c r="Z73" i="1" s="1"/>
  <c r="I73" i="1"/>
  <c r="I74" i="1"/>
  <c r="I75" i="1"/>
  <c r="I81" i="1"/>
  <c r="Z82" i="1" s="1"/>
  <c r="I82" i="1"/>
  <c r="Z83" i="1" s="1"/>
  <c r="I83" i="1"/>
  <c r="J84" i="1" s="1"/>
  <c r="N84" i="1" s="1"/>
  <c r="I84" i="1"/>
  <c r="I106" i="1"/>
  <c r="Z107" i="1" s="1"/>
  <c r="I109" i="1"/>
  <c r="I110" i="1"/>
  <c r="I111" i="1"/>
  <c r="I112" i="1"/>
  <c r="AA145" i="1" s="1"/>
  <c r="I114" i="1"/>
  <c r="I115" i="1"/>
  <c r="I123" i="1"/>
  <c r="I124" i="1"/>
  <c r="I125" i="1"/>
  <c r="AC128" i="1" s="1"/>
  <c r="I129" i="1"/>
  <c r="I130" i="1"/>
  <c r="AB153" i="1" s="1"/>
  <c r="I133" i="1"/>
  <c r="I134" i="1"/>
  <c r="Z135" i="1" s="1"/>
  <c r="I135" i="1"/>
  <c r="I434" i="1"/>
  <c r="I432" i="1"/>
  <c r="I429" i="1"/>
  <c r="I96" i="1"/>
  <c r="I95" i="1"/>
  <c r="Z96" i="1" s="1"/>
  <c r="I93" i="1"/>
  <c r="I92" i="1"/>
  <c r="Z93" i="1" s="1"/>
  <c r="I97" i="1"/>
  <c r="I426" i="1"/>
  <c r="I425" i="1"/>
  <c r="I424" i="1"/>
  <c r="Z425" i="1" s="1"/>
  <c r="I423" i="1"/>
  <c r="I422" i="1"/>
  <c r="I416" i="1"/>
  <c r="I415" i="1"/>
  <c r="I389" i="1"/>
  <c r="I388" i="1"/>
  <c r="Z389" i="1" s="1"/>
  <c r="I387" i="1"/>
  <c r="Z388" i="1" s="1"/>
  <c r="I377" i="1"/>
  <c r="I376" i="1"/>
  <c r="AA374" i="1" s="1"/>
  <c r="I375" i="1"/>
  <c r="I374" i="1"/>
  <c r="Z375" i="1" s="1"/>
  <c r="I372" i="1"/>
  <c r="Z373" i="1" s="1"/>
  <c r="I382" i="1"/>
  <c r="I381" i="1"/>
  <c r="Z383" i="1" s="1"/>
  <c r="I373" i="1"/>
  <c r="I313" i="1"/>
  <c r="Z315" i="1" s="1"/>
  <c r="I309" i="1"/>
  <c r="Z310" i="1" s="1"/>
  <c r="I308" i="1"/>
  <c r="I306" i="1"/>
  <c r="Z307" i="1" s="1"/>
  <c r="I305" i="1"/>
  <c r="I303" i="1"/>
  <c r="I302" i="1"/>
  <c r="I300" i="1"/>
  <c r="I295" i="1"/>
  <c r="I297" i="1"/>
  <c r="Z298" i="1" s="1"/>
  <c r="I293" i="1"/>
  <c r="I291" i="1"/>
  <c r="Z292" i="1" s="1"/>
  <c r="I290" i="1"/>
  <c r="I289" i="1"/>
  <c r="I287" i="1"/>
  <c r="I259" i="1"/>
  <c r="I258" i="1"/>
  <c r="I257" i="1"/>
  <c r="Z258" i="1" s="1"/>
  <c r="I254" i="1"/>
  <c r="I321" i="1"/>
  <c r="Z322" i="1" s="1"/>
  <c r="I320" i="1"/>
  <c r="Z323" i="1" s="1"/>
  <c r="I318" i="1"/>
  <c r="Z319" i="1" s="1"/>
  <c r="I369" i="1"/>
  <c r="I368" i="1"/>
  <c r="I367" i="1"/>
  <c r="Z368" i="1" s="1"/>
  <c r="I237" i="1"/>
  <c r="I211" i="1"/>
  <c r="Z213" i="1" s="1"/>
  <c r="I176" i="1"/>
  <c r="I191" i="1"/>
  <c r="I190" i="1"/>
  <c r="Z191" i="1" s="1"/>
  <c r="I173" i="1"/>
  <c r="Z174" i="1" s="1"/>
  <c r="I172" i="1"/>
  <c r="I168" i="1"/>
  <c r="Z169" i="1" s="1"/>
  <c r="I167" i="1"/>
  <c r="I165" i="1"/>
  <c r="I155" i="1"/>
  <c r="I154" i="1"/>
  <c r="I153" i="1"/>
  <c r="I152" i="1"/>
  <c r="I151" i="1"/>
  <c r="I150" i="1"/>
  <c r="I149" i="1"/>
  <c r="I148" i="1"/>
  <c r="I147" i="1"/>
  <c r="I146" i="1"/>
  <c r="I145" i="1"/>
  <c r="I144" i="1"/>
  <c r="I143" i="1"/>
  <c r="I142" i="1"/>
  <c r="I137" i="1"/>
  <c r="I71" i="1"/>
  <c r="I79" i="1"/>
  <c r="Z80" i="1" s="1"/>
  <c r="I78" i="1"/>
  <c r="Z79" i="1" s="1"/>
  <c r="I77" i="1"/>
  <c r="I76" i="1"/>
  <c r="Z77" i="1" s="1"/>
  <c r="I70" i="1"/>
  <c r="I69" i="1"/>
  <c r="I68" i="1"/>
  <c r="Z69" i="1" s="1"/>
  <c r="I67" i="1"/>
  <c r="I66" i="1"/>
  <c r="Z67" i="1" s="1"/>
  <c r="I65" i="1"/>
  <c r="Z70" i="1" s="1"/>
  <c r="I63" i="1"/>
  <c r="Z64" i="1" s="1"/>
  <c r="I62" i="1"/>
  <c r="Z63" i="1" s="1"/>
  <c r="I58" i="1"/>
  <c r="I55" i="1"/>
  <c r="I53" i="1"/>
  <c r="I52" i="1"/>
  <c r="I51" i="1"/>
  <c r="Z52" i="1" s="1"/>
  <c r="I48" i="1"/>
  <c r="I41" i="1"/>
  <c r="I39" i="1"/>
  <c r="I38" i="1"/>
  <c r="I37" i="1"/>
  <c r="I35" i="1"/>
  <c r="I30" i="1"/>
  <c r="I29" i="1"/>
  <c r="Z31" i="1" s="1"/>
  <c r="I26" i="1"/>
  <c r="I25" i="1"/>
  <c r="I24" i="1"/>
  <c r="L25" i="1" s="1"/>
  <c r="P25" i="1" s="1"/>
  <c r="I23" i="1"/>
  <c r="AF24" i="1" s="1"/>
  <c r="I21" i="1"/>
  <c r="I20" i="1"/>
  <c r="Z21" i="1" s="1"/>
  <c r="I19" i="1"/>
  <c r="Y20" i="1" s="1"/>
  <c r="I18" i="1"/>
  <c r="Y19" i="1" s="1"/>
  <c r="I17" i="1"/>
  <c r="Y18" i="1" s="1"/>
  <c r="I16" i="1"/>
  <c r="Z428" i="1" s="1"/>
  <c r="I15" i="1"/>
  <c r="I14" i="1"/>
  <c r="I13" i="1"/>
  <c r="I12" i="1"/>
  <c r="I11" i="1"/>
  <c r="Z13" i="1" s="1"/>
  <c r="I8" i="1"/>
  <c r="I6" i="1"/>
  <c r="I5" i="1"/>
  <c r="I4" i="1"/>
  <c r="I2" i="1"/>
  <c r="O125" i="1"/>
  <c r="P125" i="1"/>
  <c r="N125" i="1"/>
  <c r="M125" i="1"/>
  <c r="P432" i="1"/>
  <c r="O432" i="1"/>
  <c r="N432" i="1"/>
  <c r="P428" i="1"/>
  <c r="O428" i="1"/>
  <c r="N428" i="1"/>
  <c r="P96" i="1"/>
  <c r="O96" i="1"/>
  <c r="N96" i="1"/>
  <c r="P93" i="1"/>
  <c r="O93" i="1"/>
  <c r="N93" i="1"/>
  <c r="P425" i="1"/>
  <c r="O425" i="1"/>
  <c r="N425" i="1"/>
  <c r="P389" i="1"/>
  <c r="O389" i="1"/>
  <c r="N389" i="1"/>
  <c r="P377" i="1"/>
  <c r="O377" i="1"/>
  <c r="N377" i="1"/>
  <c r="P375" i="1"/>
  <c r="O375" i="1"/>
  <c r="N375" i="1"/>
  <c r="P298" i="1"/>
  <c r="O298" i="1"/>
  <c r="N298" i="1"/>
  <c r="P258" i="1"/>
  <c r="O258" i="1"/>
  <c r="N258" i="1"/>
  <c r="P255" i="1"/>
  <c r="O255" i="1"/>
  <c r="N255" i="1"/>
  <c r="P322" i="1"/>
  <c r="O322" i="1"/>
  <c r="N322" i="1"/>
  <c r="P319" i="1"/>
  <c r="O319" i="1"/>
  <c r="N319" i="1"/>
  <c r="P174" i="1"/>
  <c r="O174" i="1"/>
  <c r="N174" i="1"/>
  <c r="P169" i="1"/>
  <c r="O169" i="1"/>
  <c r="N169" i="1"/>
  <c r="P154" i="1"/>
  <c r="O154" i="1"/>
  <c r="N154" i="1"/>
  <c r="P153" i="1"/>
  <c r="O153" i="1"/>
  <c r="N153" i="1"/>
  <c r="P152" i="1"/>
  <c r="O152" i="1"/>
  <c r="N152" i="1"/>
  <c r="P151" i="1"/>
  <c r="O151" i="1"/>
  <c r="N151" i="1"/>
  <c r="P150" i="1"/>
  <c r="O150" i="1"/>
  <c r="N150" i="1"/>
  <c r="P149" i="1"/>
  <c r="O149" i="1"/>
  <c r="N149" i="1"/>
  <c r="P146" i="1"/>
  <c r="O146" i="1"/>
  <c r="N146" i="1"/>
  <c r="P145" i="1"/>
  <c r="O145" i="1"/>
  <c r="N145" i="1"/>
  <c r="P144" i="1"/>
  <c r="O144" i="1"/>
  <c r="N144" i="1"/>
  <c r="P142" i="1"/>
  <c r="O142" i="1"/>
  <c r="N142" i="1"/>
  <c r="P138" i="1"/>
  <c r="O138" i="1"/>
  <c r="N138" i="1"/>
  <c r="P73" i="1"/>
  <c r="O73" i="1"/>
  <c r="N73" i="1"/>
  <c r="P80" i="1"/>
  <c r="O80" i="1"/>
  <c r="N80" i="1"/>
  <c r="P77" i="1"/>
  <c r="O77" i="1"/>
  <c r="N77" i="1"/>
  <c r="P69" i="1"/>
  <c r="O69" i="1"/>
  <c r="N69" i="1"/>
  <c r="P67" i="1"/>
  <c r="O67" i="1"/>
  <c r="N67" i="1"/>
  <c r="P64" i="1"/>
  <c r="O64" i="1"/>
  <c r="N64" i="1"/>
  <c r="P53" i="1"/>
  <c r="O53" i="1"/>
  <c r="N53" i="1"/>
  <c r="P48" i="1"/>
  <c r="O48" i="1"/>
  <c r="N48" i="1"/>
  <c r="P41" i="1"/>
  <c r="O41" i="1"/>
  <c r="N41" i="1"/>
  <c r="P21" i="1"/>
  <c r="O21" i="1"/>
  <c r="N21" i="1"/>
  <c r="P15" i="1"/>
  <c r="O15" i="1"/>
  <c r="N15" i="1"/>
  <c r="P14" i="1"/>
  <c r="O14" i="1"/>
  <c r="N14" i="1"/>
  <c r="P12" i="1"/>
  <c r="O12" i="1"/>
  <c r="N12" i="1"/>
  <c r="M432" i="1"/>
  <c r="M430" i="1"/>
  <c r="M429" i="1"/>
  <c r="M428" i="1"/>
  <c r="M96" i="1"/>
  <c r="M95" i="1"/>
  <c r="M93" i="1"/>
  <c r="M92" i="1"/>
  <c r="M97" i="1"/>
  <c r="M426" i="1"/>
  <c r="M425" i="1"/>
  <c r="M424" i="1"/>
  <c r="M423" i="1"/>
  <c r="M422" i="1"/>
  <c r="M416" i="1"/>
  <c r="M415" i="1"/>
  <c r="M389" i="1"/>
  <c r="M388" i="1"/>
  <c r="M387" i="1"/>
  <c r="M377" i="1"/>
  <c r="M376" i="1"/>
  <c r="M375" i="1"/>
  <c r="M374" i="1"/>
  <c r="M372" i="1"/>
  <c r="M382" i="1"/>
  <c r="M381" i="1"/>
  <c r="M373" i="1"/>
  <c r="M313" i="1"/>
  <c r="M309" i="1"/>
  <c r="M308" i="1"/>
  <c r="M306" i="1"/>
  <c r="M305" i="1"/>
  <c r="M303" i="1"/>
  <c r="M302" i="1"/>
  <c r="M300" i="1"/>
  <c r="M295" i="1"/>
  <c r="M298" i="1"/>
  <c r="M297" i="1"/>
  <c r="M293" i="1"/>
  <c r="M291" i="1"/>
  <c r="M290" i="1"/>
  <c r="M289" i="1"/>
  <c r="M287" i="1"/>
  <c r="M284" i="1"/>
  <c r="M259" i="1"/>
  <c r="M258" i="1"/>
  <c r="M257" i="1"/>
  <c r="M255" i="1"/>
  <c r="M254" i="1"/>
  <c r="M322" i="1"/>
  <c r="M321" i="1"/>
  <c r="M320" i="1"/>
  <c r="M319" i="1"/>
  <c r="M318" i="1"/>
  <c r="M369" i="1"/>
  <c r="M368" i="1"/>
  <c r="M367" i="1"/>
  <c r="M237" i="1"/>
  <c r="M211" i="1"/>
  <c r="M176" i="1"/>
  <c r="M191" i="1"/>
  <c r="M190" i="1"/>
  <c r="M174" i="1"/>
  <c r="M173" i="1"/>
  <c r="M172" i="1"/>
  <c r="M169" i="1"/>
  <c r="M168" i="1"/>
  <c r="M167" i="1"/>
  <c r="M165" i="1"/>
  <c r="M155" i="1"/>
  <c r="M154" i="1"/>
  <c r="M153" i="1"/>
  <c r="M152" i="1"/>
  <c r="M151" i="1"/>
  <c r="M150" i="1"/>
  <c r="M149" i="1"/>
  <c r="M148" i="1"/>
  <c r="M146" i="1"/>
  <c r="M145" i="1"/>
  <c r="M144" i="1"/>
  <c r="M143" i="1"/>
  <c r="M142" i="1"/>
  <c r="M138" i="1"/>
  <c r="M137" i="1"/>
  <c r="M135" i="1"/>
  <c r="M129" i="1"/>
  <c r="M123" i="1"/>
  <c r="M115" i="1"/>
  <c r="M114" i="1"/>
  <c r="M112" i="1"/>
  <c r="M106" i="1"/>
  <c r="M84" i="1"/>
  <c r="M81" i="1"/>
  <c r="M75" i="1"/>
  <c r="M74" i="1"/>
  <c r="M73" i="1"/>
  <c r="M72" i="1"/>
  <c r="M71" i="1"/>
  <c r="M80" i="1"/>
  <c r="M79" i="1"/>
  <c r="M78" i="1"/>
  <c r="M77" i="1"/>
  <c r="M76" i="1"/>
  <c r="M70" i="1"/>
  <c r="M69" i="1"/>
  <c r="M68" i="1"/>
  <c r="M67" i="1"/>
  <c r="M66" i="1"/>
  <c r="M65" i="1"/>
  <c r="M64" i="1"/>
  <c r="M63" i="1"/>
  <c r="M62" i="1"/>
  <c r="M58" i="1"/>
  <c r="M55" i="1"/>
  <c r="M53" i="1"/>
  <c r="M52" i="1"/>
  <c r="M51" i="1"/>
  <c r="M50" i="1"/>
  <c r="M48" i="1"/>
  <c r="M45" i="1"/>
  <c r="M41" i="1"/>
  <c r="M40" i="1"/>
  <c r="M39" i="1"/>
  <c r="M38" i="1"/>
  <c r="M37" i="1"/>
  <c r="M36" i="1"/>
  <c r="M35" i="1"/>
  <c r="M31" i="1"/>
  <c r="M30" i="1"/>
  <c r="M29" i="1"/>
  <c r="M28" i="1"/>
  <c r="M26" i="1"/>
  <c r="M25" i="1"/>
  <c r="M24" i="1"/>
  <c r="M23" i="1"/>
  <c r="M21" i="1"/>
  <c r="M20" i="1"/>
  <c r="M19" i="1"/>
  <c r="M18" i="1"/>
  <c r="M17" i="1"/>
  <c r="M16" i="1"/>
  <c r="M15" i="1"/>
  <c r="M14" i="1"/>
  <c r="M13" i="1"/>
  <c r="M12" i="1"/>
  <c r="M11" i="1"/>
  <c r="I80" i="1"/>
  <c r="I169" i="1"/>
  <c r="K434" i="1"/>
  <c r="O434" i="1" s="1"/>
  <c r="L434" i="1"/>
  <c r="P434" i="1" s="1"/>
  <c r="J434" i="1"/>
  <c r="N434" i="1" s="1"/>
  <c r="I298" i="1"/>
  <c r="I255" i="1"/>
  <c r="M109" i="1"/>
  <c r="N109" i="1"/>
  <c r="P109" i="1"/>
  <c r="O109" i="1"/>
  <c r="K31" i="1"/>
  <c r="O31" i="1" s="1"/>
  <c r="L31" i="1"/>
  <c r="P31" i="1" s="1"/>
  <c r="J31" i="1"/>
  <c r="N31" i="1" s="1"/>
  <c r="K22" i="1"/>
  <c r="O22" i="1" s="1"/>
  <c r="L22" i="1"/>
  <c r="P22" i="1" s="1"/>
  <c r="J22" i="1"/>
  <c r="N22" i="1" s="1"/>
  <c r="O143" i="1"/>
  <c r="P143" i="1"/>
  <c r="N143" i="1"/>
  <c r="M111" i="1"/>
  <c r="N111" i="1"/>
  <c r="P111" i="1"/>
  <c r="O111" i="1"/>
  <c r="M113" i="1"/>
  <c r="N123" i="1"/>
  <c r="P123" i="1"/>
  <c r="O123" i="1"/>
  <c r="M124" i="1"/>
  <c r="I54" i="1"/>
  <c r="I32" i="1"/>
  <c r="I31" i="1"/>
  <c r="I28" i="1"/>
  <c r="O136" i="1"/>
  <c r="P136" i="1"/>
  <c r="N136" i="1"/>
  <c r="I157" i="1"/>
  <c r="I136" i="1"/>
  <c r="I430" i="1"/>
  <c r="I342" i="1"/>
  <c r="M342" i="1"/>
  <c r="N342" i="1"/>
  <c r="P342" i="1"/>
  <c r="O342" i="1"/>
  <c r="I428" i="1"/>
  <c r="I436" i="1"/>
  <c r="O49" i="1"/>
  <c r="P49" i="1"/>
  <c r="N49" i="1"/>
  <c r="M49" i="1"/>
  <c r="I49" i="1"/>
  <c r="R25" i="1"/>
  <c r="S25" i="1"/>
  <c r="I9" i="1"/>
  <c r="I294" i="1"/>
  <c r="O283" i="1"/>
  <c r="P283" i="1"/>
  <c r="N283" i="1"/>
  <c r="I283" i="1"/>
  <c r="O175" i="1"/>
  <c r="P175" i="1"/>
  <c r="N175" i="1"/>
  <c r="I199" i="1"/>
  <c r="I175" i="1"/>
  <c r="N7" i="1"/>
  <c r="P7" i="1"/>
  <c r="O7" i="1"/>
  <c r="I7" i="1"/>
  <c r="O34" i="1"/>
  <c r="P34" i="1"/>
  <c r="N34" i="1"/>
  <c r="N8" i="1"/>
  <c r="P8" i="1"/>
  <c r="O8" i="1"/>
  <c r="I42" i="1"/>
  <c r="I34" i="1"/>
  <c r="O431" i="1"/>
  <c r="P431" i="1"/>
  <c r="N431" i="1"/>
  <c r="O421" i="1"/>
  <c r="O414" i="1"/>
  <c r="O371" i="1"/>
  <c r="O253" i="1"/>
  <c r="O317" i="1"/>
  <c r="O201" i="1"/>
  <c r="O43" i="1"/>
  <c r="P421" i="1"/>
  <c r="P414" i="1"/>
  <c r="P371" i="1"/>
  <c r="P253" i="1"/>
  <c r="P317" i="1"/>
  <c r="P201" i="1"/>
  <c r="P43" i="1"/>
  <c r="N421" i="1"/>
  <c r="N414" i="1"/>
  <c r="N371" i="1"/>
  <c r="N253" i="1"/>
  <c r="N317" i="1"/>
  <c r="N201" i="1"/>
  <c r="N43" i="1"/>
  <c r="N427" i="1"/>
  <c r="N420" i="1"/>
  <c r="N370" i="1"/>
  <c r="N413" i="1"/>
  <c r="N316" i="1"/>
  <c r="N341" i="1"/>
  <c r="N231" i="1"/>
  <c r="N200" i="1"/>
  <c r="N133" i="1"/>
  <c r="N33" i="1"/>
  <c r="N40" i="1"/>
  <c r="N27" i="1"/>
  <c r="N10" i="1"/>
  <c r="N6" i="1"/>
  <c r="N5" i="1"/>
  <c r="N4" i="1"/>
  <c r="N3" i="1"/>
  <c r="N2" i="1"/>
  <c r="O3" i="1"/>
  <c r="O4" i="1"/>
  <c r="O5" i="1"/>
  <c r="O6" i="1"/>
  <c r="O10" i="1"/>
  <c r="O27" i="1"/>
  <c r="O40" i="1"/>
  <c r="O33" i="1"/>
  <c r="O133" i="1"/>
  <c r="O200" i="1"/>
  <c r="O231" i="1"/>
  <c r="O341" i="1"/>
  <c r="O316" i="1"/>
  <c r="O413" i="1"/>
  <c r="O370" i="1"/>
  <c r="O420" i="1"/>
  <c r="O427" i="1"/>
  <c r="O2" i="1"/>
  <c r="P27" i="1"/>
  <c r="P40" i="1"/>
  <c r="P33" i="1"/>
  <c r="P133" i="1"/>
  <c r="P200" i="1"/>
  <c r="P231" i="1"/>
  <c r="P341" i="1"/>
  <c r="P316" i="1"/>
  <c r="P413" i="1"/>
  <c r="P370" i="1"/>
  <c r="P420" i="1"/>
  <c r="P427" i="1"/>
  <c r="P2" i="1"/>
  <c r="P3" i="1"/>
  <c r="P4" i="1"/>
  <c r="P5" i="1"/>
  <c r="P6" i="1"/>
  <c r="P10" i="1"/>
  <c r="I27" i="1"/>
  <c r="I22" i="1"/>
  <c r="I322" i="1"/>
  <c r="M33" i="1"/>
  <c r="M43" i="1"/>
  <c r="M44" i="1"/>
  <c r="M200" i="1"/>
  <c r="M201" i="1"/>
  <c r="M231" i="1"/>
  <c r="M317" i="1"/>
  <c r="M341" i="1"/>
  <c r="M253" i="1"/>
  <c r="M316" i="1"/>
  <c r="M371" i="1"/>
  <c r="M413" i="1"/>
  <c r="M370" i="1"/>
  <c r="M414" i="1"/>
  <c r="M420" i="1"/>
  <c r="M421" i="1"/>
  <c r="M427" i="1"/>
  <c r="M431" i="1"/>
  <c r="M434" i="1"/>
  <c r="M437" i="1"/>
  <c r="I370" i="1"/>
  <c r="I138" i="1"/>
  <c r="I40" i="1"/>
  <c r="N435" i="1"/>
  <c r="P435" i="1"/>
  <c r="O435" i="1"/>
  <c r="I64" i="1"/>
  <c r="I174" i="1"/>
  <c r="I3" i="1"/>
  <c r="I43" i="1"/>
  <c r="I33" i="1"/>
  <c r="I200" i="1"/>
  <c r="I231" i="1"/>
  <c r="I341" i="1"/>
  <c r="I316" i="1"/>
  <c r="I413" i="1"/>
  <c r="I420" i="1"/>
  <c r="I427" i="1"/>
  <c r="I435" i="1"/>
  <c r="I437" i="1"/>
  <c r="I201" i="1"/>
  <c r="I253" i="1"/>
  <c r="I371" i="1"/>
  <c r="I421" i="1"/>
  <c r="I10" i="1"/>
  <c r="I44" i="1"/>
  <c r="I36" i="1"/>
  <c r="I431" i="1"/>
  <c r="I317" i="1"/>
  <c r="I414" i="1"/>
  <c r="Z103" i="1" l="1"/>
  <c r="Z61" i="1"/>
  <c r="Z426" i="1"/>
  <c r="Z78" i="1"/>
  <c r="AA172" i="1"/>
  <c r="AA137" i="1"/>
  <c r="Z382" i="1"/>
  <c r="AA257" i="1"/>
  <c r="Z256" i="1"/>
  <c r="Z249" i="1"/>
  <c r="N256" i="1"/>
  <c r="P256" i="1"/>
  <c r="O256" i="1"/>
  <c r="J187" i="1"/>
  <c r="N187" i="1" s="1"/>
  <c r="K187" i="1"/>
  <c r="O187" i="1" s="1"/>
  <c r="L187" i="1"/>
  <c r="P187" i="1" s="1"/>
  <c r="Z350" i="1"/>
  <c r="Z349" i="1"/>
  <c r="Z347" i="1"/>
  <c r="Z346" i="1"/>
  <c r="Z348" i="1"/>
  <c r="Z345" i="1"/>
  <c r="Z351" i="1"/>
  <c r="Z47" i="1"/>
  <c r="Z264" i="1"/>
  <c r="Z400" i="1"/>
  <c r="Z408" i="1"/>
  <c r="Z401" i="1"/>
  <c r="Z409" i="1"/>
  <c r="Z402" i="1"/>
  <c r="Z410" i="1"/>
  <c r="Z403" i="1"/>
  <c r="Z411" i="1"/>
  <c r="Z404" i="1"/>
  <c r="Z399" i="1"/>
  <c r="Z405" i="1"/>
  <c r="Z407" i="1"/>
  <c r="Z406" i="1"/>
  <c r="Z344" i="1"/>
  <c r="Z314" i="1"/>
  <c r="Z296" i="1"/>
  <c r="Z303" i="1"/>
  <c r="Z302" i="1"/>
  <c r="Z301" i="1"/>
  <c r="Z299" i="1"/>
  <c r="Z291" i="1"/>
  <c r="Z290" i="1"/>
  <c r="Z289" i="1"/>
  <c r="Z288" i="1"/>
  <c r="Z286" i="1"/>
  <c r="Z102" i="1"/>
  <c r="Z168" i="1"/>
  <c r="Z170" i="1"/>
  <c r="Z164" i="1"/>
  <c r="Z165" i="1"/>
  <c r="AB156" i="1"/>
  <c r="AC156" i="1"/>
  <c r="AA156" i="1"/>
  <c r="AD156" i="1"/>
  <c r="Z156" i="1"/>
  <c r="Z100" i="1"/>
  <c r="Z101" i="1"/>
  <c r="I100" i="1"/>
  <c r="I101" i="1"/>
  <c r="Z112" i="1"/>
  <c r="Y29" i="1"/>
  <c r="Z94" i="1"/>
  <c r="Z60" i="1"/>
  <c r="Z276" i="1"/>
  <c r="Z119" i="1"/>
  <c r="Z273" i="1"/>
  <c r="Z277" i="1"/>
  <c r="Z46" i="1"/>
  <c r="Z59" i="1"/>
  <c r="Z15" i="1"/>
  <c r="Z14" i="1"/>
  <c r="K91" i="1"/>
  <c r="O91" i="1" s="1"/>
  <c r="Z274" i="1"/>
  <c r="Z272" i="1"/>
  <c r="Z280" i="1"/>
  <c r="Y395" i="1"/>
  <c r="Z308" i="1"/>
  <c r="Z278" i="1"/>
  <c r="Z271" i="1"/>
  <c r="Z326" i="1"/>
  <c r="AC153" i="1"/>
  <c r="Z412" i="1"/>
  <c r="Z275" i="1"/>
  <c r="Z329" i="1"/>
  <c r="Z201" i="1"/>
  <c r="AD153" i="1"/>
  <c r="AB135" i="1"/>
  <c r="AA153" i="1"/>
  <c r="K131" i="1"/>
  <c r="P131" i="1" s="1"/>
  <c r="Z114" i="1"/>
  <c r="Z48" i="1"/>
  <c r="Z154" i="1"/>
  <c r="Z317" i="1"/>
  <c r="Z49" i="1"/>
  <c r="Z30" i="1"/>
  <c r="AA139" i="1"/>
  <c r="Z285" i="1"/>
  <c r="Z283" i="1"/>
  <c r="Z145" i="1"/>
  <c r="Z146" i="1"/>
  <c r="Z129" i="1"/>
  <c r="Z113" i="1"/>
  <c r="AC115" i="1"/>
  <c r="Z431" i="1"/>
  <c r="Z130" i="1"/>
  <c r="Z76" i="1"/>
  <c r="AA163" i="1"/>
  <c r="Z229" i="1"/>
  <c r="Z150" i="1"/>
  <c r="Z54" i="1"/>
  <c r="Z53" i="1"/>
  <c r="Z151" i="1"/>
  <c r="Z253" i="1"/>
  <c r="Z111" i="1"/>
  <c r="Z56" i="1"/>
  <c r="Z339" i="1"/>
  <c r="Z398" i="1"/>
  <c r="AF143" i="1"/>
  <c r="Z115" i="1"/>
  <c r="Z155" i="1"/>
  <c r="Z175" i="1"/>
  <c r="Z152" i="1"/>
  <c r="Z414" i="1"/>
  <c r="Z153" i="1"/>
  <c r="J25" i="1"/>
  <c r="N25" i="1" s="1"/>
  <c r="Z81" i="1"/>
  <c r="Z371" i="1"/>
  <c r="Z338" i="1"/>
  <c r="Z149" i="1"/>
  <c r="Z421" i="1"/>
  <c r="Z423" i="1"/>
  <c r="K25" i="1"/>
  <c r="O25" i="1" s="1"/>
  <c r="Z232" i="1"/>
  <c r="Z118" i="1"/>
  <c r="Z166" i="1"/>
  <c r="AA125" i="1"/>
  <c r="Z335" i="1"/>
  <c r="Z251" i="1"/>
  <c r="Z137" i="1"/>
  <c r="L84" i="1"/>
  <c r="P84" i="1" s="1"/>
  <c r="Z342" i="1"/>
  <c r="Z144" i="1"/>
  <c r="Z117" i="1"/>
  <c r="Z192" i="1"/>
  <c r="Z43" i="1"/>
  <c r="Z330" i="1"/>
  <c r="Z247" i="1"/>
  <c r="Z248" i="1"/>
  <c r="AF132" i="1"/>
  <c r="Z304" i="1"/>
  <c r="Z172" i="1"/>
  <c r="Z250" i="1"/>
  <c r="AF121" i="1"/>
  <c r="Z246" i="1"/>
  <c r="AA127" i="1"/>
  <c r="Z244" i="1"/>
  <c r="AB129" i="1"/>
  <c r="AD129" i="1"/>
  <c r="Z245" i="1"/>
  <c r="AC130" i="1"/>
  <c r="AD118" i="1"/>
  <c r="Z187" i="1"/>
  <c r="K84" i="1"/>
  <c r="O84" i="1" s="1"/>
  <c r="Z185" i="1"/>
  <c r="Z320" i="1"/>
  <c r="L148" i="1"/>
  <c r="P148" i="1" s="1"/>
  <c r="AA376" i="1"/>
  <c r="Z340" i="1"/>
  <c r="Z331" i="1"/>
  <c r="Z279" i="1"/>
  <c r="Z374" i="1"/>
  <c r="Z334" i="1"/>
  <c r="Z337" i="1"/>
  <c r="Z84" i="1"/>
  <c r="Z12" i="1"/>
  <c r="Z222" i="1"/>
  <c r="Z333" i="1"/>
  <c r="Z282" i="1"/>
  <c r="Z376" i="1"/>
  <c r="Z124" i="1"/>
  <c r="Z212" i="1"/>
  <c r="Z215" i="1"/>
  <c r="Z221" i="1"/>
  <c r="Z327" i="1"/>
  <c r="Z336" i="1"/>
  <c r="AD114" i="1"/>
  <c r="Z173" i="1"/>
  <c r="Z355" i="1"/>
  <c r="Z226" i="1"/>
  <c r="Z332" i="1"/>
  <c r="Z424" i="1"/>
  <c r="L340" i="1"/>
  <c r="P340" i="1" s="1"/>
  <c r="K340" i="1"/>
  <c r="O340" i="1" s="1"/>
  <c r="K412" i="1"/>
  <c r="O412" i="1" s="1"/>
  <c r="L412" i="1"/>
  <c r="P412" i="1" s="1"/>
  <c r="J412" i="1"/>
  <c r="N412" i="1" s="1"/>
  <c r="AA155" i="1"/>
  <c r="AF147" i="1"/>
  <c r="AA114" i="1"/>
  <c r="AD115" i="1"/>
  <c r="AC127" i="1"/>
  <c r="AA115" i="1"/>
  <c r="Z182" i="1"/>
  <c r="Z159" i="1"/>
  <c r="Z126" i="1"/>
  <c r="L131" i="1"/>
  <c r="O131" i="1" s="1"/>
  <c r="AB114" i="1"/>
  <c r="Z134" i="1"/>
  <c r="AC125" i="1"/>
  <c r="AC129" i="1"/>
  <c r="AD130" i="1"/>
  <c r="Z380" i="1"/>
  <c r="AF120" i="1"/>
  <c r="Z219" i="1"/>
  <c r="Z224" i="1"/>
  <c r="Z91" i="1"/>
  <c r="AA149" i="1"/>
  <c r="Z136" i="1"/>
  <c r="AA130" i="1"/>
  <c r="AA129" i="1"/>
  <c r="AC114" i="1"/>
  <c r="AC135" i="1"/>
  <c r="AB118" i="1"/>
  <c r="AB127" i="1"/>
  <c r="J148" i="1"/>
  <c r="N148" i="1" s="1"/>
  <c r="Z235" i="1"/>
  <c r="Z353" i="1"/>
  <c r="Z216" i="1"/>
  <c r="Z223" i="1"/>
  <c r="Z220" i="1"/>
  <c r="Z241" i="1"/>
  <c r="N366" i="1"/>
  <c r="AA118" i="1"/>
  <c r="Z128" i="1"/>
  <c r="Z131" i="1"/>
  <c r="AC118" i="1"/>
  <c r="AD128" i="1"/>
  <c r="Z311" i="1"/>
  <c r="AB141" i="1"/>
  <c r="AC119" i="1"/>
  <c r="Z186" i="1"/>
  <c r="Z228" i="1"/>
  <c r="Z181" i="1"/>
  <c r="Z395" i="1"/>
  <c r="AD125" i="1"/>
  <c r="AA150" i="1"/>
  <c r="AA151" i="1"/>
  <c r="AD141" i="1"/>
  <c r="AB125" i="1"/>
  <c r="AB128" i="1"/>
  <c r="Z158" i="1"/>
  <c r="AC141" i="1"/>
  <c r="AA152" i="1"/>
  <c r="Z321" i="1"/>
  <c r="J131" i="1"/>
  <c r="N131" i="1" s="1"/>
  <c r="AB115" i="1"/>
  <c r="AA135" i="1"/>
  <c r="AB130" i="1"/>
  <c r="Y323" i="1"/>
  <c r="Z141" i="1"/>
  <c r="Z140" i="1"/>
  <c r="Z138" i="1"/>
  <c r="Z142" i="1"/>
  <c r="Z139" i="1"/>
  <c r="AA144" i="1"/>
  <c r="Z184" i="1"/>
  <c r="Z227" i="1"/>
  <c r="L91" i="1"/>
  <c r="P91" i="1" s="1"/>
  <c r="L230" i="1"/>
  <c r="P230" i="1" s="1"/>
  <c r="K230" i="1"/>
  <c r="O230" i="1" s="1"/>
  <c r="J230" i="1"/>
  <c r="N230" i="1" s="1"/>
  <c r="L155" i="1"/>
  <c r="P155" i="1" s="1"/>
  <c r="K155" i="1"/>
  <c r="O155" i="1" s="1"/>
  <c r="J155" i="1"/>
  <c r="N155" i="1" s="1"/>
  <c r="J251" i="1"/>
  <c r="N251" i="1" s="1"/>
  <c r="L251" i="1"/>
  <c r="P251" i="1" s="1"/>
  <c r="K251" i="1"/>
  <c r="O251" i="1" s="1"/>
  <c r="J282" i="1"/>
  <c r="N282" i="1" s="1"/>
  <c r="L282" i="1"/>
  <c r="P282" i="1" s="1"/>
  <c r="K282" i="1"/>
  <c r="O282" i="1" s="1"/>
  <c r="Z377" i="1"/>
  <c r="Y241" i="1"/>
  <c r="AA266" i="1"/>
  <c r="Z325" i="1"/>
  <c r="AD119" i="1"/>
  <c r="Z262" i="1"/>
  <c r="Z148" i="1"/>
  <c r="AA146" i="1"/>
  <c r="Q25" i="1"/>
  <c r="AA128" i="1"/>
  <c r="Y13" i="1"/>
  <c r="AF116" i="1"/>
  <c r="AA140" i="1"/>
  <c r="AB119" i="1"/>
  <c r="AD127" i="1"/>
  <c r="Z87" i="1"/>
  <c r="AB142" i="1"/>
  <c r="Z230" i="1"/>
  <c r="Z225" i="1"/>
  <c r="Y268" i="1"/>
  <c r="O366" i="1"/>
  <c r="Z268" i="1"/>
  <c r="Z41" i="1"/>
  <c r="Z255" i="1"/>
  <c r="Z86" i="1"/>
  <c r="AC142" i="1"/>
  <c r="Z66" i="1"/>
  <c r="AA119" i="1"/>
  <c r="AD135" i="1"/>
  <c r="Z68" i="1"/>
  <c r="AA142" i="1"/>
  <c r="J340" i="1"/>
  <c r="N340" i="1" s="1"/>
  <c r="K148" i="1"/>
  <c r="O148" i="1" s="1"/>
  <c r="Z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tc={B85D51DD-F8AB-40E3-802D-512435382236}</author>
    <author>tc={A661EE39-01C2-4323-AFBF-555300D6935C}</author>
    <author>tc={A66164D3-E949-4E3A-95F8-E2DD8A0171EF}</author>
    <author>tc={9E307217-7E53-4656-B2C3-A854EE4DCF61}</author>
  </authors>
  <commentList>
    <comment ref="K31" authorId="0" shapeId="0" xr:uid="{B85D51DD-F8AB-40E3-802D-512435382236}">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 don't think we should change them</t>
      </text>
    </comment>
    <comment ref="K51" authorId="1" shapeId="0" xr:uid="{A661EE39-01C2-4323-AFBF-555300D6935C}">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Changes here in order to change question from 'all that apply' to 'select one'</t>
      </text>
    </comment>
    <comment ref="K57" authorId="2" shapeId="0" xr:uid="{A66164D3-E949-4E3A-95F8-E2DD8A0171EF}">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For the Cluster to determine if the extended period (more than six months) is relevant</t>
      </text>
    </comment>
    <comment ref="K96" authorId="3" shapeId="0" xr:uid="{9E307217-7E53-4656-B2C3-A854EE4DCF6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For the Cluster to determine if the extended period (more than six months) is relevant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tc={6470B469-A10C-4E8F-ABE4-07FA8979CD6E}</author>
    <author>tc={4FB3A3AF-E867-40C8-9742-71A637D47BD9}</author>
    <author>tc={4C318645-1304-4119-A3FF-E364405F43F6}</author>
    <author>tc={37BC0CF9-435D-4116-92BA-1923D8222FB2}</author>
    <author>tc={4E725AEA-C92F-47B8-AD4D-04321FB033F9}</author>
    <author>tc={76AD3233-EB9C-4A06-B33A-CE1ED1E132FA}</author>
    <author>tc={5E8844DA-F222-4EB7-A69A-F7D467E0735D}</author>
    <author>tc={608CBFA8-ABF4-4CBA-BA77-0FC74A9AAD58}</author>
    <author>tc={9188834C-D152-4AD2-8BCE-641A3ED565A6}</author>
    <author>tc={6A7515C7-2A2F-47B6-9B06-D5A47C6445B9}</author>
    <author>tc={509F588B-5E75-4568-9ABE-CF83C1952541}</author>
  </authors>
  <commentList>
    <comment ref="F61" authorId="0" shapeId="0" xr:uid="{6470B469-A10C-4E8F-ABE4-07FA8979CD6E}">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These two new questions - to cover paragraph 9, points 23-25 of Res 930 and to enhance data on different types of violations against IDPs.</t>
      </text>
    </comment>
    <comment ref="F82" authorId="1" shapeId="0" xr:uid="{4FB3A3AF-E867-40C8-9742-71A637D47BD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We have the same vulnerable group in B1_5 Q, and it's a bit confusing during analysis.</t>
      </text>
    </comment>
    <comment ref="F85" authorId="2" shapeId="0" xr:uid="{4C318645-1304-4119-A3FF-E364405F43F6}">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 B1.5 we collect information about the number of people who require caregiver support.
In this particular question, we aim to capture the number of such people who cannot be served directly on the site.
</t>
      </text>
    </comment>
    <comment ref="L90" authorId="3" shapeId="0" xr:uid="{37BC0CF9-435D-4116-92BA-1923D8222FB2}">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Given the protracted nature of the conflict and certain trends in the length of stay in the CSs, we believe that this information (up to 3 and up to 9 months) is not very meaningful. This is confirmed by the data from the R11 - only just under 1.7% reported each of the options mentioned.
It can also make the survey a little easier to conduct.
</t>
      </text>
    </comment>
    <comment ref="F108" authorId="4" shapeId="0" xr:uid="{4E725AEA-C92F-47B8-AD4D-04321FB033F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question complements the previous one. Its purpose is to establish whether the sleeping areas, although separated from the common areas, in fact are used not only for the accommodation of IDPs (e.g. as children's rooms during the day, but as sleeping rooms at night).</t>
      </text>
    </comment>
    <comment ref="L109" authorId="5" shapeId="0" xr:uid="{76AD3233-EB9C-4A06-B33A-CE1ED1E132FA}">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 fact, 'sharing space by multiple HHs is the same as 'Sharing one space'.</t>
      </text>
    </comment>
    <comment ref="L127" authorId="6" shapeId="0" xr:uid="{5E8844DA-F222-4EB7-A69A-F7D467E0735D}">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Deleted options duplicate options included in separate, more specific Qs.</t>
      </text>
    </comment>
    <comment ref="L129" authorId="7" shapeId="0" xr:uid="{608CBFA8-ABF4-4CBA-BA77-0FC74A9AAD58}">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Deleted options duplicate options included in separate, more specific Qs.</t>
      </text>
    </comment>
    <comment ref="L150" authorId="8" shapeId="0" xr:uid="{9188834C-D152-4AD2-8BCE-641A3ED565A6}">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Deleted options duplicate options included in separate, more specific Qs.</t>
      </text>
    </comment>
    <comment ref="F193" authorId="9" shapeId="0" xr:uid="{6A7515C7-2A2F-47B6-9B06-D5A47C6445B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Better to combine in one question as enumerators often confuse the options of this and the next Q.</t>
      </text>
    </comment>
    <comment ref="L232" authorId="10" shapeId="0" xr:uid="{509F588B-5E75-4568-9ABE-CF83C1952541}">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These options were added in R 11 questionnaire and did not show even 1% (each). We believe it's not very informative and complicates a survey.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tc={114359D6-1ADD-41A1-BB28-C09D6CF72EF2}</author>
    <author>tc={2AB9D15D-6181-4ACE-B3CA-35A6FA267130}</author>
    <author>tc={EEDA2B3E-D556-41FA-936E-40D437211AD1}</author>
  </authors>
  <commentList>
    <comment ref="F30" authorId="0" shapeId="0" xr:uid="{114359D6-1ADD-41A1-BB28-C09D6CF72EF2}">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Suggestion:
Split question into two:
 1) A_2.1.2 Does CS is established in a residential or non-residential building? 
/ МТП розташований у житловій чи нежитловій будівлі?
/ МТП расположен в жилом или нежилом помещении?
Options:
Residential
Non-residential
2) follow-up questions:
If in A_2.1.2 'Residential' was chosen:
A_2.2 (new) 'Please indicate the type of building'
Options: 
Dormitory 
Residential property (including private houses)
Sanatorium, health camps, health centers
Private residential property
Modular town 
Other (please, specify)
If in A_2.1 'Non-residential' was chosen:
A_2.2. 'Please indicate the type of building'
Options: 
School
Kindergarten
Other educational facilities (please, specify)
Medical healthcare facility
Private non-residential property (religious building, library, shop, office building, house of culture, restaurant, etc.)
Other (please, specify)
</t>
      </text>
    </comment>
    <comment ref="F80" authorId="1" shapeId="0" xr:uid="{2AB9D15D-6181-4ACE-B3CA-35A6FA267130}">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The options seem to answer three different questions (why are you displaced, why are you living in a CS, why do you chose this particular CS) - what is the purpose of this question? We may be able to phrase it better and propose more pertinent answer options</t>
      </text>
    </comment>
    <comment ref="L199" authorId="2" shapeId="0" xr:uid="{EEDA2B3E-D556-41FA-936E-40D437211AD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@Olga not sure about 'supportive group activities' including 'mhpss' as that overlaps with first option
Відповідь:
    Options were taken from MSNA questionnaire.</t>
      </text>
    </comment>
  </commentList>
</comments>
</file>

<file path=xl/sharedStrings.xml><?xml version="1.0" encoding="utf-8"?>
<sst xmlns="http://schemas.openxmlformats.org/spreadsheetml/2006/main" count="89627" uniqueCount="28383">
  <si>
    <t>IN #</t>
  </si>
  <si>
    <t>Data collection method</t>
  </si>
  <si>
    <t>Indicator group / sector</t>
  </si>
  <si>
    <t>Indicator / Variable</t>
  </si>
  <si>
    <t>Questionnaire Question</t>
  </si>
  <si>
    <t>Questionnaire Question RUS</t>
  </si>
  <si>
    <t>Questionnaire Question UKR</t>
  </si>
  <si>
    <t>Instructions</t>
  </si>
  <si>
    <t>RUS</t>
  </si>
  <si>
    <t>UKR</t>
  </si>
  <si>
    <t>Questionnaire Responses</t>
  </si>
  <si>
    <t>Questionnaire Responses RUS</t>
  </si>
  <si>
    <t>Questionnaire Responses UKR</t>
  </si>
  <si>
    <t>Relevance</t>
  </si>
  <si>
    <t>Hint</t>
  </si>
  <si>
    <t>Hint RUS</t>
  </si>
  <si>
    <t>Hint UKR</t>
  </si>
  <si>
    <t>Data checks</t>
  </si>
  <si>
    <t>KI Interview</t>
  </si>
  <si>
    <t>METADATA</t>
  </si>
  <si>
    <t>Reporting organization/ partner</t>
  </si>
  <si>
    <t>Организация / партнер</t>
  </si>
  <si>
    <t>Організація / Партнер</t>
  </si>
  <si>
    <t>Select one</t>
  </si>
  <si>
    <t>Выберите один вариант</t>
  </si>
  <si>
    <t>Виберіть один варіант</t>
  </si>
  <si>
    <t>ACTED
ALPS Resilience
Neeka
Neemia
NRC
REACH
Right to Protection
ROKADA
TTA
Proliska
Ombudsman office
Other (specify)</t>
  </si>
  <si>
    <t>ACTED
АЛЬПС Резилиенс
DRC
Neeka
Neemia
NRC
REACH
Right to Protection
ROKADA
TTA
Секретариат Уполномоченного Верховной Рады Украины по правам человека
Другое (укажите)</t>
  </si>
  <si>
    <t>ACTED
АЛЬПС Резілієнс
DRC
Neeka
Neemia
NRC
REACH
Right to Protection
ROKADA
TTA
Секретаріат Уповноваженого Верховної Ради України з прав людини
Інше, уточніть</t>
  </si>
  <si>
    <t>Enumerator's ID</t>
  </si>
  <si>
    <t xml:space="preserve"> ID энумератора</t>
  </si>
  <si>
    <t>ID енумератора</t>
  </si>
  <si>
    <t>Number</t>
  </si>
  <si>
    <t>If in 1 "REACH"</t>
  </si>
  <si>
    <t>2.1</t>
  </si>
  <si>
    <t>Enumerator's name</t>
  </si>
  <si>
    <t>Имя энумератора</t>
  </si>
  <si>
    <t>Ім'я енумератора</t>
  </si>
  <si>
    <t xml:space="preserve">Text </t>
  </si>
  <si>
    <t>Текст</t>
  </si>
  <si>
    <t>If in 1 anything but "REACH"</t>
  </si>
  <si>
    <t>2.2</t>
  </si>
  <si>
    <t>Please select the assessment methodology</t>
  </si>
  <si>
    <t>Пожалуйста, выберите методологию опроса</t>
  </si>
  <si>
    <t>Будь ласка, оберіть методологію опитування</t>
  </si>
  <si>
    <t xml:space="preserve">Physical visit to the site
Phone interview        </t>
  </si>
  <si>
    <t xml:space="preserve">Визит в МКП
Телефонное интервью        </t>
  </si>
  <si>
    <t xml:space="preserve">Візит до МКП
Телефонне інтерв'ю  </t>
  </si>
  <si>
    <t xml:space="preserve">Oblast </t>
  </si>
  <si>
    <t>Область</t>
  </si>
  <si>
    <t xml:space="preserve">Admin list </t>
  </si>
  <si>
    <t>cross check with master list</t>
  </si>
  <si>
    <t>3.1</t>
  </si>
  <si>
    <t>Raion</t>
  </si>
  <si>
    <t>Район</t>
  </si>
  <si>
    <t>3.2</t>
  </si>
  <si>
    <t>Hromada</t>
  </si>
  <si>
    <t>Громада</t>
  </si>
  <si>
    <t>3.3</t>
  </si>
  <si>
    <t>Settlement</t>
  </si>
  <si>
    <t>Населенный пункт</t>
  </si>
  <si>
    <t>Населений пункт</t>
  </si>
  <si>
    <t>4.1</t>
  </si>
  <si>
    <t>Site Address</t>
  </si>
  <si>
    <t>Адрес МКП</t>
  </si>
  <si>
    <t>Адреса МКП</t>
  </si>
  <si>
    <t>Text</t>
  </si>
  <si>
    <t>4.1.1</t>
  </si>
  <si>
    <t>Please choose street type</t>
  </si>
  <si>
    <t>Выберите, пожалуйста, тип улицы</t>
  </si>
  <si>
    <t>Оберіть, будь ласка, тип вулиці</t>
  </si>
  <si>
    <t>street
lane
avenue
boulevard
block
passage
descent
square
embankment
alley
dead end                                                                              
мicrodistrict 
square</t>
  </si>
  <si>
    <r>
      <t xml:space="preserve">улица
переулок
проспект
бульвар
квартал
проезд
спуск
площадь
набережная
аллея
тупик                                                                         микрорайон
</t>
    </r>
    <r>
      <rPr>
        <sz val="11"/>
        <color rgb="FF000000"/>
        <rFont val="Arial"/>
        <family val="2"/>
        <charset val="204"/>
      </rPr>
      <t>площадь</t>
    </r>
  </si>
  <si>
    <r>
      <t xml:space="preserve">вулиця
провулок
проспект
бульвар
квартал
проїзд
спуск
площа
набережна
алея
тупик                                                                    
мікрорайон
</t>
    </r>
    <r>
      <rPr>
        <sz val="11"/>
        <color rgb="FF000000"/>
        <rFont val="Arial"/>
        <family val="2"/>
        <charset val="204"/>
      </rPr>
      <t>майдан</t>
    </r>
  </si>
  <si>
    <t>4.1.3</t>
  </si>
  <si>
    <t>Please enter name</t>
  </si>
  <si>
    <t>Пожалуйста запишите, как называется</t>
  </si>
  <si>
    <t>Будь ласка, запишіть, як називається</t>
  </si>
  <si>
    <t>Enter name only</t>
  </si>
  <si>
    <t>Введите только название</t>
  </si>
  <si>
    <t>Введіть тільки назву</t>
  </si>
  <si>
    <t xml:space="preserve">4.1.4 </t>
  </si>
  <si>
    <t>Please enter house number</t>
  </si>
  <si>
    <t>Номер дома</t>
  </si>
  <si>
    <t>Номер будинку</t>
  </si>
  <si>
    <t>Enter number</t>
  </si>
  <si>
    <t>Введите число</t>
  </si>
  <si>
    <t>Введіть число</t>
  </si>
  <si>
    <t>4.2</t>
  </si>
  <si>
    <t>Site name</t>
  </si>
  <si>
    <t>Название МКП</t>
  </si>
  <si>
    <t>Назва МКП</t>
  </si>
  <si>
    <t>4.2.1</t>
  </si>
  <si>
    <t>Select a center by name or UID</t>
  </si>
  <si>
    <t>Название МКП по списку</t>
  </si>
  <si>
    <t>Назва МКП за переліком</t>
  </si>
  <si>
    <t>Enter text</t>
  </si>
  <si>
    <t>4.2.2</t>
  </si>
  <si>
    <t>Specify the name of the selected center</t>
  </si>
  <si>
    <t>Уточните название МКП при необходимости</t>
  </si>
  <si>
    <t>Уточніть назву МКП за необхідності</t>
  </si>
  <si>
    <t>Введите текст</t>
  </si>
  <si>
    <t>Введіть текст</t>
  </si>
  <si>
    <t>4.2.3</t>
  </si>
  <si>
    <t>Name of other center (specify)</t>
  </si>
  <si>
    <t>Название другого МКП (уточните)</t>
  </si>
  <si>
    <t>Назва іншого МКП (уточніть)</t>
  </si>
  <si>
    <t>4.3</t>
  </si>
  <si>
    <t>Determination of GPS coordinates</t>
  </si>
  <si>
    <t>Определение GPS координат</t>
  </si>
  <si>
    <t>Визначення GPS координат</t>
  </si>
  <si>
    <t>4.3.1</t>
  </si>
  <si>
    <t>Determine the location of the center</t>
  </si>
  <si>
    <t>Определите местоположение МКП</t>
  </si>
  <si>
    <t>Визначте місце розташування МКП</t>
  </si>
  <si>
    <t>KI INFORMATION</t>
  </si>
  <si>
    <t>Consent note</t>
  </si>
  <si>
    <t>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third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t>
  </si>
  <si>
    <t>Здравствуйте! Мы проводим опрос от имени &lt;........................&gt; с целью оценки гуманитарных потребностей в местах коллективного проживания ВПЛ (МКП) на территории Украины. Мы хотели бы задать Вам несколько вопросов об МКП,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t>
  </si>
  <si>
    <t>Доброго дня! Ми проводимо опитування від імені &lt;........................&gt; з метою оцінки гуманітарних потреб у місцях компактного проживання ВПО (МКП) на території України. Ми хотіли б поставити Вам кілька питань про МКП,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t>
  </si>
  <si>
    <t>Yes 
No</t>
  </si>
  <si>
    <t>Да
Нет</t>
  </si>
  <si>
    <t xml:space="preserve">Так 
Ні
</t>
  </si>
  <si>
    <t>KI information</t>
  </si>
  <si>
    <t>Site Key Informant</t>
  </si>
  <si>
    <t>Ключевой информант МКП</t>
  </si>
  <si>
    <t>Ключовий інформант МКП</t>
  </si>
  <si>
    <t>6.1</t>
  </si>
  <si>
    <t>Name</t>
  </si>
  <si>
    <t>Имя</t>
  </si>
  <si>
    <t>Ім'я</t>
  </si>
  <si>
    <t>Enter Name</t>
  </si>
  <si>
    <t>Запишите имя</t>
  </si>
  <si>
    <t>Запишіть ім'я</t>
  </si>
  <si>
    <t>6.2</t>
  </si>
  <si>
    <t>Gender</t>
  </si>
  <si>
    <t>Пол</t>
  </si>
  <si>
    <t>Стать</t>
  </si>
  <si>
    <t>Male
Female</t>
  </si>
  <si>
    <t>Мужской                                                                              Женский</t>
  </si>
  <si>
    <t>Чоловіча
Жіноча</t>
  </si>
  <si>
    <t>6.3</t>
  </si>
  <si>
    <t>Phone number</t>
  </si>
  <si>
    <t>Номер телефона</t>
  </si>
  <si>
    <t>Номер телефону</t>
  </si>
  <si>
    <t>Введите номер</t>
  </si>
  <si>
    <t>Введіть номер</t>
  </si>
  <si>
    <r>
      <rPr>
        <strike/>
        <sz val="11"/>
        <color rgb="FFFF0000"/>
        <rFont val="Arial"/>
        <family val="2"/>
      </rPr>
      <t>Site information</t>
    </r>
    <r>
      <rPr>
        <sz val="11"/>
        <color rgb="FFFF0000"/>
        <rFont val="Arial"/>
        <family val="2"/>
      </rPr>
      <t>CCCM</t>
    </r>
  </si>
  <si>
    <t>Управление и координация МКП</t>
  </si>
  <si>
    <t>ІУправління та координація МКП</t>
  </si>
  <si>
    <t>А1</t>
  </si>
  <si>
    <t xml:space="preserve">SITE INFORMATION </t>
  </si>
  <si>
    <t>Site information</t>
  </si>
  <si>
    <t>Is the site currently active (hosting IDPs at the time of data collection)?</t>
  </si>
  <si>
    <t>Работает ли МКП в настоящее время (проживают ли в МКП ВПЛ непосредственно в период сбора данных)?</t>
  </si>
  <si>
    <t>Чи працює наразі МКП (чи мешкають в МКП ВПО безпосередньо під час збору даних)?</t>
  </si>
  <si>
    <t xml:space="preserve">Yes 
No, but site is prepared to host IDPs
No, site is not planning to host IDPs </t>
  </si>
  <si>
    <t>Да 
Нет
Нет, но МКП готов принять ВПЛ</t>
  </si>
  <si>
    <t>Так 
Ні 
Ні, але МКП готовий прийняти ВПО</t>
  </si>
  <si>
    <t>А1.2</t>
  </si>
  <si>
    <t>How many IDPs can be hosted at the site (i.e. what is the total capacity of the center)?</t>
  </si>
  <si>
    <t>Сколько ВПЛ может разместиться в МКП (т.е. какова общая вместимость МКП)?</t>
  </si>
  <si>
    <t>Скільки ВПО може розміститися у МКП (тобто яка загальна місткість МКП)?</t>
  </si>
  <si>
    <t>А1.3*</t>
  </si>
  <si>
    <t>How many additional places for IDPs over declared capacity can you arrange if there is such a need?</t>
  </si>
  <si>
    <t>Сколько дополнительных мест для ВПЛ сверх заявленной вместимости вы можете организовать, в случае необходимости?</t>
  </si>
  <si>
    <t>Скільки додаткових місць для ВПО понад заявлену місткість ви можете організувати, у разі потреби?</t>
  </si>
  <si>
    <t>Not obligatory question</t>
  </si>
  <si>
    <t xml:space="preserve"> Enter emergency extra capacity -  not total emergency capacity mentioned in A1_2 question</t>
  </si>
  <si>
    <t>Введите количество мест сверх заявленной вместимости, а не вместимость, указанную в вопросе A1_2.</t>
  </si>
  <si>
    <t>Введіть кількість місць понад заявлену місткість, а не місткість, наведену в питанні A1_2.</t>
  </si>
  <si>
    <t>A2</t>
  </si>
  <si>
    <t>Site ownership</t>
  </si>
  <si>
    <t>Форма собственности МКП</t>
  </si>
  <si>
    <t>Форма власності МКП</t>
  </si>
  <si>
    <t>Public (state ownership)
Private
Communal (ownership of territorial communities (property that is used for the common needs of the community and managed by the relevant local governments)</t>
  </si>
  <si>
    <t>Государственная
Частная
Коммунальная (собственность территориальных громад (имущество, которое используется для общих нужд громады и находится в ведении соответствующих органов местного самоуправления))</t>
  </si>
  <si>
    <t>Державна
Приватна
Комунальна (власність територіальних громад (майно, що використовується для загальних потреб громади та керується відповідними органами місцевого самоврядування))</t>
  </si>
  <si>
    <t>A2.1</t>
  </si>
  <si>
    <t>Is the site included to the list of CSs adopted by the oblast authorities?</t>
  </si>
  <si>
    <t>Включен ли МКП в перечень, принятый обласной властью?</t>
  </si>
  <si>
    <t>Чи включено МКП до переліку, прийнятого обласною владою?</t>
  </si>
  <si>
    <t>Yes, it is included
No, but information was submitted to the oblast authorities
No, information was not submitted.</t>
  </si>
  <si>
    <t>If A1 'Yes' or 'No, but site is prepared to host IDPs'</t>
  </si>
  <si>
    <r>
      <t>A2</t>
    </r>
    <r>
      <rPr>
        <b/>
        <sz val="11"/>
        <color rgb="FFFF0000"/>
        <rFont val="Arial"/>
        <family val="2"/>
      </rPr>
      <t>.2</t>
    </r>
    <r>
      <rPr>
        <b/>
        <strike/>
        <sz val="11"/>
        <color rgb="FFFF0000"/>
        <rFont val="Arial"/>
        <family val="2"/>
      </rPr>
      <t>.1</t>
    </r>
  </si>
  <si>
    <t>Building Type</t>
  </si>
  <si>
    <t>Type of building</t>
  </si>
  <si>
    <t>Тип здания</t>
  </si>
  <si>
    <t>Тип будівлі</t>
  </si>
  <si>
    <r>
      <t xml:space="preserve">School
Kindergarten
Dormitory of an educational facility
Other educational facility (specify) 
</t>
    </r>
    <r>
      <rPr>
        <sz val="11"/>
        <color rgb="FFFF0000"/>
        <rFont val="Arial"/>
        <family val="2"/>
      </rPr>
      <t xml:space="preserve">Sanatorium, health camps, health centers (оздоровчі табори, будинки відпочинку)
</t>
    </r>
    <r>
      <rPr>
        <strike/>
        <sz val="11"/>
        <color rgb="FFFF0000"/>
        <rFont val="Arial"/>
        <family val="2"/>
      </rPr>
      <t>Healthcare facility</t>
    </r>
    <r>
      <rPr>
        <sz val="11"/>
        <color rgb="FFFF0000"/>
        <rFont val="Arial"/>
        <family val="2"/>
      </rPr>
      <t xml:space="preserve">
Private</t>
    </r>
    <r>
      <rPr>
        <sz val="11"/>
        <rFont val="Arial"/>
        <family val="2"/>
      </rPr>
      <t xml:space="preserve"> residential property</t>
    </r>
    <r>
      <rPr>
        <strike/>
        <sz val="11"/>
        <color rgb="FFFF0000"/>
        <rFont val="Arial"/>
        <family val="2"/>
      </rPr>
      <t xml:space="preserve"> (including private houses)</t>
    </r>
    <r>
      <rPr>
        <sz val="11"/>
        <rFont val="Arial"/>
        <family val="2"/>
      </rPr>
      <t xml:space="preserve">
</t>
    </r>
    <r>
      <rPr>
        <sz val="11"/>
        <color rgb="FFFF0000"/>
        <rFont val="Arial"/>
        <family val="2"/>
      </rPr>
      <t>Private n</t>
    </r>
    <r>
      <rPr>
        <sz val="11"/>
        <rFont val="Arial"/>
        <family val="2"/>
      </rPr>
      <t>on-residential property (</t>
    </r>
    <r>
      <rPr>
        <strike/>
        <sz val="11"/>
        <color rgb="FFFF0000"/>
        <rFont val="Arial"/>
        <family val="2"/>
      </rPr>
      <t xml:space="preserve">other than educational facilities: </t>
    </r>
    <r>
      <rPr>
        <sz val="11"/>
        <rFont val="Arial"/>
        <family val="2"/>
      </rPr>
      <t xml:space="preserve">religious building, library, shop, office building, house of culture, restaurant)
</t>
    </r>
    <r>
      <rPr>
        <strike/>
        <sz val="11"/>
        <color rgb="FFFF0000"/>
        <rFont val="Arial"/>
        <family val="2"/>
      </rPr>
      <t>Hospice or residence for people with disabilities</t>
    </r>
    <r>
      <rPr>
        <strike/>
        <sz val="11"/>
        <rFont val="Arial"/>
        <family val="2"/>
      </rPr>
      <t xml:space="preserve">
</t>
    </r>
    <r>
      <rPr>
        <strike/>
        <sz val="11"/>
        <color rgb="FFFF0000"/>
        <rFont val="Arial"/>
        <family val="2"/>
      </rPr>
      <t>Other</t>
    </r>
    <r>
      <rPr>
        <strike/>
        <sz val="11"/>
        <rFont val="Arial"/>
        <family val="2"/>
      </rPr>
      <t xml:space="preserve"> social accomodation (hotels, social institutions,</t>
    </r>
    <r>
      <rPr>
        <strike/>
        <sz val="11"/>
        <color rgb="FFFF0000"/>
        <rFont val="Arial"/>
        <family val="2"/>
      </rPr>
      <t xml:space="preserve"> boarding houses, boarding school</t>
    </r>
    <r>
      <rPr>
        <strike/>
        <sz val="11"/>
        <rFont val="Arial"/>
        <family val="2"/>
      </rPr>
      <t xml:space="preserve">, etc.)
</t>
    </r>
    <r>
      <rPr>
        <sz val="11"/>
        <color rgb="FFFF0000"/>
        <rFont val="Arial"/>
        <family val="2"/>
      </rPr>
      <t xml:space="preserve">Medical healthcare facility
Specialized medical care facility for people with health issues and disabilities, older people, children
</t>
    </r>
    <r>
      <rPr>
        <sz val="11"/>
        <rFont val="Arial"/>
        <family val="2"/>
      </rPr>
      <t xml:space="preserve">Modular town 
Other (please, specify)
</t>
    </r>
  </si>
  <si>
    <r>
      <rPr>
        <sz val="11"/>
        <color rgb="FF000000"/>
        <rFont val="Arial"/>
        <family val="2"/>
      </rPr>
      <t xml:space="preserve">Школа
Детский сад
Общежитие образовательного учреждения
Другое образовательное учреждение (пожалуйста, уточние)
Медицинское учреждение
Жилая собственность (включая частные дома)
Нежилая собственность (кроме образовательных учреждений: религиозное учреждение, библиотека, магазин, офисное здание, дом культуры, ресторан и т.д.)
</t>
    </r>
    <r>
      <rPr>
        <sz val="11"/>
        <color rgb="FFFF0000"/>
        <rFont val="Arial"/>
        <family val="2"/>
      </rPr>
      <t xml:space="preserve">Хоспис или учреждение для людей с инвалидностью
</t>
    </r>
    <r>
      <rPr>
        <sz val="11"/>
        <color rgb="FF000000"/>
        <rFont val="Arial"/>
        <family val="2"/>
      </rPr>
      <t xml:space="preserve">Социальное жильё (отели, социальные учреждения, </t>
    </r>
    <r>
      <rPr>
        <strike/>
        <sz val="11"/>
        <color rgb="FFFF0000"/>
        <rFont val="Arial"/>
        <family val="2"/>
      </rPr>
      <t>пансионаты, интернаты</t>
    </r>
    <r>
      <rPr>
        <sz val="11"/>
        <color rgb="FF000000"/>
        <rFont val="Arial"/>
        <family val="2"/>
      </rPr>
      <t xml:space="preserve"> и т.д.)
Модульный городок
Другое (пожалуйста, уточните)</t>
    </r>
  </si>
  <si>
    <r>
      <rPr>
        <sz val="11"/>
        <color rgb="FF000000"/>
        <rFont val="Arial"/>
        <family val="2"/>
      </rPr>
      <t xml:space="preserve">Школа 
Дитячий садок
Гуртожиток освітньої установи
Інша освітня установа (будь-ласка, уточніть)
Медична установа
Житлове приміщення (включаючи приватні будинки)
Нежитлове приміщення (відмінна від освітніх установ: релігійна установа, бібліотека, магазин, офісна будівля, будинок культури, ресторан тощо)
</t>
    </r>
    <r>
      <rPr>
        <sz val="11"/>
        <color rgb="FFFF0000"/>
        <rFont val="Arial"/>
        <family val="2"/>
      </rPr>
      <t xml:space="preserve">Хоспіс або установа для людей з інвалідністю
</t>
    </r>
    <r>
      <rPr>
        <sz val="11"/>
        <color rgb="FF000000"/>
        <rFont val="Arial"/>
        <family val="2"/>
      </rPr>
      <t>Соціальне житло (готелі, соціальні установи</t>
    </r>
    <r>
      <rPr>
        <strike/>
        <sz val="11"/>
        <color rgb="FFFF0000"/>
        <rFont val="Arial"/>
        <family val="2"/>
      </rPr>
      <t>, пансіонати, інтернати</t>
    </r>
    <r>
      <rPr>
        <sz val="11"/>
        <color rgb="FF000000"/>
        <rFont val="Arial"/>
        <family val="2"/>
      </rPr>
      <t xml:space="preserve"> тощо)
Модульне містечко
Інше (будь ласка, уточніть)</t>
    </r>
  </si>
  <si>
    <t>A2.3</t>
  </si>
  <si>
    <t>Site closure</t>
  </si>
  <si>
    <t>Do you foresee the closure of the site in the time before the 1st of March 2024</t>
  </si>
  <si>
    <t>Предусматривается ли закрытие МКП в период до 01 марта 2024 года?</t>
  </si>
  <si>
    <t>Чи передбачається закриття МКП у період до 01 березня 2024 року?</t>
  </si>
  <si>
    <t xml:space="preserve">Yes
No
Don't know
</t>
  </si>
  <si>
    <t xml:space="preserve">Да
Нет
Не знаю
</t>
  </si>
  <si>
    <t xml:space="preserve">Так
Ні
Не знаю
</t>
  </si>
  <si>
    <t>A2.3.1</t>
  </si>
  <si>
    <t>If "Yes" which are the reasons?</t>
  </si>
  <si>
    <t>Если да, то каковы причины?</t>
  </si>
  <si>
    <t>Якщо так, з яких причин?</t>
  </si>
  <si>
    <t>Site building is going to resume its original function
Number of IDPs in site is insufficient 
Other (specify)</t>
  </si>
  <si>
    <t>Здание МКП будет вновь выполнять свою первоначальную функцию
Количество ВПЛ в МКП недостаточно
Другое (укажите)</t>
  </si>
  <si>
    <t>Будівля МКП знову виконуватиме свою початкову функцію
Кількість ВПО в МКП недостатньо 
Інше, уточніть</t>
  </si>
  <si>
    <t>If A2.3 "Yes"</t>
  </si>
  <si>
    <t>A3</t>
  </si>
  <si>
    <t>Site management</t>
  </si>
  <si>
    <t>Is there an identified organization/authority that manages  the site?</t>
  </si>
  <si>
    <t>Есть ли определенная организация/уполномоченный орган, который управляет МКП?</t>
  </si>
  <si>
    <t>Чи є певна організація / уповноважений орган, який керує МКП?</t>
  </si>
  <si>
    <t>Yes
No
Do not know</t>
  </si>
  <si>
    <t>Да
Нет
Не знаю</t>
  </si>
  <si>
    <t>Так 
Ні
Не знаю</t>
  </si>
  <si>
    <t>A3.1</t>
  </si>
  <si>
    <t>What organizations/authority manages the site?</t>
  </si>
  <si>
    <t>Какая именно организация/ уполномоченный орган управляет МКП?</t>
  </si>
  <si>
    <t>Яка саме організація / уповноважений орган керує МКП?</t>
  </si>
  <si>
    <t>Select multiple</t>
  </si>
  <si>
    <t>Выберите всё, что подходит</t>
  </si>
  <si>
    <t>Виберіть все, що підходить</t>
  </si>
  <si>
    <r>
      <t xml:space="preserve">National </t>
    </r>
    <r>
      <rPr>
        <sz val="11"/>
        <color rgb="FF000000"/>
        <rFont val="Arial"/>
        <family val="2"/>
      </rPr>
      <t xml:space="preserve">government
Local authorities
</t>
    </r>
    <r>
      <rPr>
        <strike/>
        <sz val="11"/>
        <color rgb="FFFF0000"/>
        <rFont val="Arial"/>
        <family val="2"/>
      </rPr>
      <t>Non-governmental organization</t>
    </r>
    <r>
      <rPr>
        <sz val="11"/>
        <color rgb="FF000000"/>
        <rFont val="Arial"/>
        <family val="2"/>
      </rPr>
      <t xml:space="preserve">
</t>
    </r>
    <r>
      <rPr>
        <sz val="11"/>
        <color rgb="FFFF0000"/>
        <rFont val="Arial"/>
        <family val="2"/>
      </rPr>
      <t>Humanitarian agency (UN, NGO)</t>
    </r>
    <r>
      <rPr>
        <sz val="11"/>
        <color rgb="FF000000"/>
        <rFont val="Arial"/>
        <family val="2"/>
      </rPr>
      <t xml:space="preserve">
Individual/Private/Volun</t>
    </r>
    <r>
      <rPr>
        <sz val="11"/>
        <color rgb="FFFF0000"/>
        <rFont val="Arial"/>
        <family val="2"/>
      </rPr>
      <t>t</t>
    </r>
    <r>
      <rPr>
        <sz val="11"/>
        <color rgb="FF000000"/>
        <rFont val="Arial"/>
        <family val="2"/>
      </rPr>
      <t xml:space="preserve">eers
Educational institution                     
Religious entity
</t>
    </r>
    <r>
      <rPr>
        <strike/>
        <sz val="11"/>
        <color rgb="FFFF0000"/>
        <rFont val="Arial"/>
        <family val="2"/>
      </rPr>
      <t>UN</t>
    </r>
    <r>
      <rPr>
        <sz val="11"/>
        <color rgb="FF000000"/>
        <rFont val="Arial"/>
        <family val="2"/>
      </rPr>
      <t xml:space="preserve">
</t>
    </r>
    <r>
      <rPr>
        <sz val="11"/>
        <color rgb="FFFF0000"/>
        <rFont val="Arial"/>
        <family val="2"/>
      </rPr>
      <t>Other (specify)</t>
    </r>
  </si>
  <si>
    <t>Государственные органы
Местная власть                                  
Неправительственная организация
Частные лица/Волонтеры
Образовательное учреждение       
Религиозные учреждения
Агентство ООН
Другое (укажите)</t>
  </si>
  <si>
    <t>Державні органи
Місцева влада                                           
Неурядова організація
Приватні особи/Волонтери
Навчальний заклад                                 
Релігійні установи
Агенція ООН
Інше, уточніть</t>
  </si>
  <si>
    <t>A3.2</t>
  </si>
  <si>
    <t>Please, specify the name of this non-governmental humanitarian organization</t>
  </si>
  <si>
    <t>Пожалуйста, уточните название этой неправительственной организации</t>
  </si>
  <si>
    <t>Будь-ласка, уточніть назву цієї неурядової організації</t>
  </si>
  <si>
    <t>Red Cross
CARITAS
UNHCR
UN
UNICEF
IOM
MED AIR
NRC
ACTED
PIN
DOCTORS WITHOUT BORDERS
R2P
NEEMIA
NEEKA
ROKADA                                       
Proliska
Tenth of April
Other (specify)
Do not know</t>
  </si>
  <si>
    <t>Красный Крест
CARITAS
УВКБ ООН (UNHCR)
ООН (UN)
ЮНИСЕФ (UNICEF)
МОМ (IOM)
MED AIR
NRC
ACTED
Человек в беде (People in need)
ВРАЧИ БЕЗ ГРАНИЦ (DOCTORS WITHOUT BORDERS)
Право на защиту (R2P)
NEEMIA
NEEKA
ROKADA                                                                 Proliska (Пролиска)
Десятое апреля
Другое (уточните)
Не знаю</t>
  </si>
  <si>
    <t xml:space="preserve"> Червоний Хрест
CARITAS
УВКБ ООН (UNHCR)
ООН (UN)
ЮНІСЕФ (UNICEF)
МОМ (IOM)
MED AIR
NRC
ACTED
Людина в біді (People in need)
ЛІКАРИ БЕЗ КОРДОНІВ (DOCTORS WITHOUT BORDERS)
Право на захист (R2P)
NEEMIA
NEEKA
ROKADA                                                         Проліска (Proliska)         
Десяте квітня 
Інше, уточніть
Не знаю</t>
  </si>
  <si>
    <t>If A3.1 "Non-governmental humanitarian organization"</t>
  </si>
  <si>
    <t>A3.3</t>
  </si>
  <si>
    <r>
      <t>Does th</t>
    </r>
    <r>
      <rPr>
        <sz val="11"/>
        <rFont val="Arial"/>
        <family val="2"/>
      </rPr>
      <t>e organization</t>
    </r>
    <r>
      <rPr>
        <sz val="11"/>
        <color theme="1"/>
        <rFont val="Arial"/>
        <family val="2"/>
      </rPr>
      <t xml:space="preserve"> managing the site have a focal point here?</t>
    </r>
  </si>
  <si>
    <t>Есть ли у организации, управляющей МКП, координатор, работающий в МКП?</t>
  </si>
  <si>
    <t>Чи є у організації, яка керує МКП, координатор, що працює в МКП?</t>
  </si>
  <si>
    <t>Yes, someone is here 24/7
Yes, during the day only
Visits periodically (not every day)
No</t>
  </si>
  <si>
    <t>Да, кто-то находится здесь 24/7
Да, находится только днем
Посещает периодически (не каждый день)
Нет</t>
  </si>
  <si>
    <t>Так, хтось знаходиться тут 24/7
Так, перебуває лише вдень
Відвідує періодично (не кожен день)
Ні</t>
  </si>
  <si>
    <t>A3.4</t>
  </si>
  <si>
    <t>Participation in the decision-making process</t>
  </si>
  <si>
    <t>Are residents consulted by the site management for decision-making on the site?</t>
  </si>
  <si>
    <t>Советуется ли руководство МКП с его жителями в процессе принятия решений, которые касаются МКП?</t>
  </si>
  <si>
    <t>Чи радиться керівництво МКП з його мешканцями в процесі прийняття рішень, що стосуються МКП?</t>
  </si>
  <si>
    <t>Select all that apply</t>
  </si>
  <si>
    <t>Yes, through general meetings
Yes, through individual consultations
Yes, through groups on social media
 Yes, through active groups or focal points
Yes (other, please specify)
No
Refuse to answer</t>
  </si>
  <si>
    <r>
      <t xml:space="preserve">Да, путем проведения общих собраний
Да, путем </t>
    </r>
    <r>
      <rPr>
        <sz val="11"/>
        <color rgb="FFFF0000"/>
        <rFont val="Arial"/>
        <family val="2"/>
        <charset val="204"/>
      </rPr>
      <t>проведения</t>
    </r>
    <r>
      <rPr>
        <sz val="11"/>
        <rFont val="Arial"/>
        <family val="2"/>
      </rPr>
      <t xml:space="preserve"> индивидуальных консультациях
</t>
    </r>
    <r>
      <rPr>
        <sz val="11"/>
        <color rgb="FFFF0000"/>
        <rFont val="Arial"/>
        <family val="2"/>
        <charset val="204"/>
      </rPr>
      <t>Да, с привлечением инициативных групп</t>
    </r>
    <r>
      <rPr>
        <sz val="11"/>
        <rFont val="Arial"/>
        <family val="2"/>
      </rPr>
      <t xml:space="preserve"> 
</t>
    </r>
    <r>
      <rPr>
        <sz val="11"/>
        <color rgb="FFFF0000"/>
        <rFont val="Arial"/>
        <family val="2"/>
        <charset val="204"/>
      </rPr>
      <t>Да, посредством групп в социальных сетях</t>
    </r>
    <r>
      <rPr>
        <sz val="11"/>
        <rFont val="Arial"/>
        <family val="2"/>
      </rPr>
      <t xml:space="preserve">
Да (другое, уточните)
Нет
Отказываюсь отвечать</t>
    </r>
  </si>
  <si>
    <r>
      <t xml:space="preserve">Так, шляхом проведення загальних зборів
Так, шляхом </t>
    </r>
    <r>
      <rPr>
        <sz val="11"/>
        <color rgb="FFFF0000"/>
        <rFont val="Arial"/>
        <family val="2"/>
        <charset val="204"/>
      </rPr>
      <t>проведення</t>
    </r>
    <r>
      <rPr>
        <sz val="11"/>
        <rFont val="Arial"/>
        <family val="2"/>
      </rPr>
      <t xml:space="preserve"> індивідуальних консультацій
</t>
    </r>
    <r>
      <rPr>
        <sz val="11"/>
        <color rgb="FFFF0000"/>
        <rFont val="Arial"/>
        <family val="2"/>
        <charset val="204"/>
      </rPr>
      <t xml:space="preserve">Так, із залученням ініціативних груп
Так, через гурпи у соціальних мережах
</t>
    </r>
    <r>
      <rPr>
        <sz val="11"/>
        <rFont val="Arial"/>
        <family val="2"/>
      </rPr>
      <t>Так (інше, уточніть)
Ні
Відмовляюсь відповідатия</t>
    </r>
  </si>
  <si>
    <t>If A.1 "Yes"</t>
  </si>
  <si>
    <r>
      <t>A3.</t>
    </r>
    <r>
      <rPr>
        <b/>
        <strike/>
        <sz val="11"/>
        <color rgb="FFFF0000"/>
        <rFont val="Arial"/>
        <family val="2"/>
      </rPr>
      <t>5.</t>
    </r>
    <r>
      <rPr>
        <b/>
        <sz val="11"/>
        <color rgb="FFFF0000"/>
        <rFont val="Arial"/>
        <family val="2"/>
      </rPr>
      <t>4.1</t>
    </r>
  </si>
  <si>
    <t>How often do general meetings take place?</t>
  </si>
  <si>
    <t>Как часто проводятся общие собрания?</t>
  </si>
  <si>
    <t>Як часто проводяться загальні збори?</t>
  </si>
  <si>
    <t>Weekly
Monthly
On ad-hoc basis 
Other (other, please specify)</t>
  </si>
  <si>
    <r>
      <t xml:space="preserve">Еженедельно
Ежемесячно
По </t>
    </r>
    <r>
      <rPr>
        <sz val="11"/>
        <rFont val="Arial"/>
        <family val="2"/>
        <charset val="204"/>
      </rPr>
      <t>требованию</t>
    </r>
    <r>
      <rPr>
        <sz val="11"/>
        <rFont val="Arial"/>
        <family val="2"/>
      </rPr>
      <t xml:space="preserve">
Другое (другое, укажите)</t>
    </r>
  </si>
  <si>
    <r>
      <t xml:space="preserve">Щотижня
Щомісяця
</t>
    </r>
    <r>
      <rPr>
        <sz val="11"/>
        <rFont val="Arial"/>
        <family val="2"/>
        <charset val="204"/>
      </rPr>
      <t>За вимогою</t>
    </r>
    <r>
      <rPr>
        <sz val="11"/>
        <rFont val="Arial"/>
        <family val="2"/>
      </rPr>
      <t xml:space="preserve">
Інше (інше, вкажіть)</t>
    </r>
  </si>
  <si>
    <t>If A3.4 "Yes, through general meetings"</t>
  </si>
  <si>
    <t>A4</t>
  </si>
  <si>
    <t xml:space="preserve">Is there an enrollment system at the site level? </t>
  </si>
  <si>
    <t>Действует ли на уровне МКП система регистрации жителей?</t>
  </si>
  <si>
    <t>Чи діє на рівні МКП система реєстрації мешканців?</t>
  </si>
  <si>
    <t>Yes, both for new arrivals and those who leave
Yes, but only for new arrivals
Yes, but only for those who leave
No
Do not know</t>
  </si>
  <si>
    <t>Да, как вновь прибывших, так и тех, кто выехал 
Да, только вновь прибышвих
Да, только тех, кто выехал
Нет
Не знаю</t>
  </si>
  <si>
    <t>Так, як новоприбулих, так і тих, хто виїхав
Так, лише новоприбулих
Так, лише тих, хто виїхав
Ні
Не знаю</t>
  </si>
  <si>
    <t>A4.1</t>
  </si>
  <si>
    <t>Do you keep a site population list with personal information of site residents?</t>
  </si>
  <si>
    <t>Ведется ли руководством МКП список жителей, содержащий их персональные данные?</t>
  </si>
  <si>
    <t>Чи ведеться керівництвом МКП перелік мешканців, що містить їхні персональні дані?</t>
  </si>
  <si>
    <t>Yes, hard copy 
Yes, electronic 
No</t>
  </si>
  <si>
    <t>Да, в бумажном виде
Да, в электронном виде
Нет</t>
  </si>
  <si>
    <t>Так, у паперовому вигляді
Так, в електронному вигляді
Ні</t>
  </si>
  <si>
    <t xml:space="preserve">Personal data - data contained in a passport or other identity document, a document on education (specialty, qualification), a document on health and other documents </t>
  </si>
  <si>
    <t xml:space="preserve">Персональные данные – данные, содержащиеся в паспорте или документе, удостоверяющем личность, документе об образовании (специальность, квалификацию), документе о состоянии здоровья и других документах </t>
  </si>
  <si>
    <t>Персональні дані - дані, які містяться в паспорті або документі, що посвідчує особу, документі про освіту (спеціальність, кваліфікацію), документі про стан здоров’я та інших документах</t>
  </si>
  <si>
    <t>A4.2</t>
  </si>
  <si>
    <t>Do new residents sign a consent form authorizing the collection and use of personal data?</t>
  </si>
  <si>
    <t>Подписывают ли жители МКП форму согласия на сбор и использование их персональных данных?</t>
  </si>
  <si>
    <t>Чи підписують мешканці МКП форму згоди на збір та використання їх персональні дані?</t>
  </si>
  <si>
    <r>
      <t xml:space="preserve">Yes
No
</t>
    </r>
    <r>
      <rPr>
        <sz val="11"/>
        <color rgb="FFFF0000"/>
        <rFont val="Arial"/>
        <family val="2"/>
        <charset val="204"/>
      </rPr>
      <t>Do</t>
    </r>
    <r>
      <rPr>
        <sz val="11"/>
        <rFont val="Arial"/>
        <family val="2"/>
      </rPr>
      <t xml:space="preserve"> not know</t>
    </r>
  </si>
  <si>
    <t>Так
Ні
Не знаю</t>
  </si>
  <si>
    <t>If A4.1 'Yes'</t>
  </si>
  <si>
    <r>
      <t>A4</t>
    </r>
    <r>
      <rPr>
        <b/>
        <strike/>
        <sz val="11"/>
        <color rgb="FFFF0000"/>
        <rFont val="Arial"/>
        <family val="2"/>
      </rPr>
      <t>.3</t>
    </r>
    <r>
      <rPr>
        <b/>
        <sz val="11"/>
        <color rgb="FFFF0000"/>
        <rFont val="Arial"/>
        <family val="2"/>
      </rPr>
      <t>1</t>
    </r>
  </si>
  <si>
    <t>What documents are required for IDPs to be accomodated at the site?</t>
  </si>
  <si>
    <t xml:space="preserve">Какие документы необходимы ВПЛ для размещения в МКП? </t>
  </si>
  <si>
    <t>Які документи необхідні ВПО для розміщення в МКП?</t>
  </si>
  <si>
    <t>IDP certificate
National passport
Taxpayer identification number
Medical certificate/s
Military card
Referral (warrant) for settlement from local or state authorities, volunteer or non-governmental organization
Сertificate of good conduct
Рensioner's ID
Other (please, specify) 
No documents required</t>
  </si>
  <si>
    <t>Справка ВПЛ
Внутренний паспорт 
Регистрационный номер плательщика налогов                Медицинская справка/и
Приписное удостоверение, военный билет
Направление (ордер) на поселение о органов местной или государственной власти, волонтерской или неправительственной
организации
Справка о несудимости
Пенсионное удостоверение
Другое (пожалуйста, укажите)
Документы не нужны</t>
  </si>
  <si>
    <t>Довідка ВПО
Внутрішній паспорт 
Реєстраційний номер платника податків 
Медична довідка/и
Приписне посвідчення, військовий квиток      Направлення (ордер) на поселення від органів місцевої або державної влади, волонтерської або неурядової організації                                
Довідка про несудимість                                   
Пенсійне посвідчення                                       
Інше (будь ласка, вкажіть)
Документи не потрібні</t>
  </si>
  <si>
    <r>
      <t>A</t>
    </r>
    <r>
      <rPr>
        <b/>
        <strike/>
        <sz val="11"/>
        <color rgb="FFFF0000"/>
        <rFont val="Arial"/>
        <family val="2"/>
      </rPr>
      <t>45</t>
    </r>
    <r>
      <rPr>
        <b/>
        <sz val="11"/>
        <rFont val="Arial"/>
        <family val="2"/>
      </rPr>
      <t>.1</t>
    </r>
  </si>
  <si>
    <t>Are there Rules of Stay established in writing in this site?</t>
  </si>
  <si>
    <t>Cуществуют ли в письменной форме установленные Правила пребывания в этом МКП?</t>
  </si>
  <si>
    <t>Чи існують письмово встановлені Правила перебування в цьому МКП?</t>
  </si>
  <si>
    <r>
      <t>A</t>
    </r>
    <r>
      <rPr>
        <b/>
        <strike/>
        <sz val="11"/>
        <color rgb="FFFF0000"/>
        <rFont val="Arial"/>
        <family val="2"/>
      </rPr>
      <t>4</t>
    </r>
    <r>
      <rPr>
        <b/>
        <sz val="11"/>
        <color rgb="FFFF0000"/>
        <rFont val="Arial"/>
        <family val="2"/>
      </rPr>
      <t>5.2</t>
    </r>
    <r>
      <rPr>
        <b/>
        <strike/>
        <sz val="11"/>
        <rFont val="Arial"/>
        <family val="2"/>
      </rPr>
      <t>.1</t>
    </r>
  </si>
  <si>
    <t xml:space="preserve">Does site management sign contracts with IDPs to define terms of hosting? </t>
  </si>
  <si>
    <t>Подписывает ли администрация МКП с ВПЛ договора, в которых определяются условия проживания в МКП?</t>
  </si>
  <si>
    <t>Чи підписує адміністрація МКП з ВПО договори, в яких визначаються умови проживання в МКП?</t>
  </si>
  <si>
    <t>Yes
Only with new arrivals
No
Do not know</t>
  </si>
  <si>
    <t>Да
Только с новыми жителями МКП
Нет
Не знаю</t>
  </si>
  <si>
    <t>Так
Лише з новими мешканцями МКП
Ні
Не знаю</t>
  </si>
  <si>
    <r>
      <t>A</t>
    </r>
    <r>
      <rPr>
        <b/>
        <strike/>
        <sz val="11"/>
        <color rgb="FFFF0000"/>
        <rFont val="Arial"/>
        <family val="2"/>
      </rPr>
      <t>3.4</t>
    </r>
    <r>
      <rPr>
        <b/>
        <sz val="11"/>
        <color rgb="FFFF0000"/>
        <rFont val="Arial"/>
        <family val="2"/>
      </rPr>
      <t>5</t>
    </r>
  </si>
  <si>
    <r>
      <rPr>
        <sz val="11"/>
        <color rgb="FF000000"/>
        <rFont val="Arial"/>
        <family val="2"/>
      </rPr>
      <t xml:space="preserve">Yes, through general meetings
Yes, through individual consultations
</t>
    </r>
    <r>
      <rPr>
        <strike/>
        <sz val="11"/>
        <color rgb="FFFF0000"/>
        <rFont val="Arial"/>
        <family val="2"/>
      </rPr>
      <t>Yes, through interest groups</t>
    </r>
    <r>
      <rPr>
        <sz val="11"/>
        <color rgb="FFFF0000"/>
        <rFont val="Arial"/>
        <family val="2"/>
      </rPr>
      <t xml:space="preserve">
Yes, through groups on social media
 Yes, through active groups or focal points
</t>
    </r>
    <r>
      <rPr>
        <sz val="11"/>
        <color rgb="FF000000"/>
        <rFont val="Arial"/>
        <family val="2"/>
      </rPr>
      <t>Yes (other, please specify)
No
Refuse to answer</t>
    </r>
  </si>
  <si>
    <t>A5.1</t>
  </si>
  <si>
    <t>IDP participation in the administration and management of the site</t>
  </si>
  <si>
    <t>Do IDP initiative groups or focal persons support in the administration of the collective site?</t>
  </si>
  <si>
    <t>Принимают ли участие инициативны группы или отдельные ВПЛ в поддержании надлежащего состояния и обслуживании МКП?</t>
  </si>
  <si>
    <t>Чи беруть участь ініціативні групи чи окремі ВПО у підтримці належного стану та обслуговуванні МКП?</t>
  </si>
  <si>
    <r>
      <rPr>
        <b/>
        <strike/>
        <sz val="11"/>
        <color rgb="FFFF0000"/>
        <rFont val="Arial"/>
        <family val="2"/>
      </rPr>
      <t>A3.6.1</t>
    </r>
    <r>
      <rPr>
        <b/>
        <sz val="11"/>
        <color rgb="FFFF0000"/>
        <rFont val="Arial"/>
        <family val="2"/>
      </rPr>
      <t>A5.2</t>
    </r>
  </si>
  <si>
    <t>If Yes, What are the modalities of their participation?</t>
  </si>
  <si>
    <t>Если "Да", - то каковы формы их участия?</t>
  </si>
  <si>
    <t>Якщо "Так", - то яким чином?</t>
  </si>
  <si>
    <t>Support in administrative tasks
Organize community activities (integration, cultural, livelihoods)
Care and maintenance (including cleaning)
Initiatives aimed at upgrading site infrastructure
Social activities for collective site residents
Social activities with local community
Other (specify)</t>
  </si>
  <si>
    <t xml:space="preserve">Проведение ремонтных работ
Уборка помещений общего пользования (внутри и возле МКП)
Улучшение инфраструктуры МКП
Проведение общественных мероприятий
Приготовление еды для жителей МКП
Поддержка в реализации административных задач
Другое (указать)
</t>
  </si>
  <si>
    <t xml:space="preserve">Проведення ремонтних робіт
Прибирання приміщень загального користування (всередині та навколо МКП)
Покращення інфраструктури МКП
Проведення громадських заходів
Приготування їжі для мешканців МКП
Підтримка в реалізації адміністративних задач
Інше (вказати)
</t>
  </si>
  <si>
    <t>If A3.6 'Yes'</t>
  </si>
  <si>
    <r>
      <t>A5</t>
    </r>
    <r>
      <rPr>
        <b/>
        <sz val="11"/>
        <color rgb="FFFF0000"/>
        <rFont val="Arial"/>
        <family val="2"/>
      </rPr>
      <t>.2</t>
    </r>
    <r>
      <rPr>
        <b/>
        <strike/>
        <sz val="11"/>
        <rFont val="Arial"/>
        <family val="2"/>
      </rPr>
      <t>.1</t>
    </r>
  </si>
  <si>
    <t>A6</t>
  </si>
  <si>
    <t>Are IDPs being charged any money for stay (rent or some other form of compensation to be hosted in the site, excluding charges for utilities)?</t>
  </si>
  <si>
    <t>Взимается ли с ВПЛ какая-либо плата за проживание в МКП (арендная плата или какая-либо другая форма компенсации за размещение в МКП, без учета платы за потребленные коммунальные услуги)?</t>
  </si>
  <si>
    <t>Чи стягується з ВПО будь-яка плата за проживання в МКП (орендна плата або будь-яка інша форма компенсації за розміщення в МКП, за винятком плати за спожиті комунальні послуги)?</t>
  </si>
  <si>
    <r>
      <rPr>
        <strike/>
        <sz val="11"/>
        <color rgb="FFFF0000"/>
        <rFont val="Arial"/>
        <family val="2"/>
      </rPr>
      <t xml:space="preserve">Select all that apply </t>
    </r>
    <r>
      <rPr>
        <sz val="11"/>
        <color rgb="FFFF0000"/>
        <rFont val="Arial"/>
        <family val="2"/>
      </rPr>
      <t>Select one</t>
    </r>
  </si>
  <si>
    <r>
      <rPr>
        <strike/>
        <sz val="11"/>
        <color rgb="FFFF0000"/>
        <rFont val="Arial"/>
        <family val="2"/>
      </rPr>
      <t>Выберите все, что подходи</t>
    </r>
    <r>
      <rPr>
        <sz val="11"/>
        <color rgb="FF000000"/>
        <rFont val="Arial"/>
        <family val="2"/>
      </rPr>
      <t>т
Выберите один вариант</t>
    </r>
  </si>
  <si>
    <r>
      <rPr>
        <strike/>
        <sz val="11"/>
        <color rgb="FFFF0000"/>
        <rFont val="Arial"/>
        <family val="2"/>
      </rPr>
      <t xml:space="preserve">Виберіть все, що підходить
</t>
    </r>
    <r>
      <rPr>
        <sz val="11"/>
        <color rgb="FF000000"/>
        <rFont val="Arial"/>
        <family val="2"/>
      </rPr>
      <t>Виберіть один варіант</t>
    </r>
  </si>
  <si>
    <r>
      <rPr>
        <strike/>
        <sz val="11"/>
        <color rgb="FFFF0000"/>
        <rFont val="Arial"/>
        <family val="2"/>
      </rPr>
      <t xml:space="preserve">No charge
Yes, charges for staying
Yes, charges for utilities 
Yes, charges for other costs (specify)
Don't know
Don't wish to answer
</t>
    </r>
    <r>
      <rPr>
        <sz val="11"/>
        <color rgb="FFFF0000"/>
        <rFont val="Arial"/>
        <family val="2"/>
      </rPr>
      <t>Yes
No
Do not know</t>
    </r>
  </si>
  <si>
    <r>
      <t>Плата не взимается
Да, взимается плата за проживание</t>
    </r>
    <r>
      <rPr>
        <sz val="11"/>
        <color rgb="FFFF0000"/>
        <rFont val="Arial"/>
        <family val="2"/>
        <charset val="204"/>
      </rPr>
      <t xml:space="preserve"> (не включая коммунальные платежи)</t>
    </r>
    <r>
      <rPr>
        <sz val="11"/>
        <rFont val="Arial"/>
        <family val="2"/>
      </rPr>
      <t xml:space="preserve">
Да, взимается плата за коммунальные услуги
Да, взимается плата за прочие услуги (уточните)
Не знаю
Не хочу отвечать</t>
    </r>
  </si>
  <si>
    <r>
      <t xml:space="preserve">Плата не стягується
Так, стягується плата за проживання </t>
    </r>
    <r>
      <rPr>
        <sz val="11"/>
        <color rgb="FFFF0000"/>
        <rFont val="Arial"/>
        <family val="2"/>
        <charset val="204"/>
      </rPr>
      <t>(без урахування комунальних платежів)</t>
    </r>
    <r>
      <rPr>
        <sz val="11"/>
        <rFont val="Arial"/>
        <family val="2"/>
      </rPr>
      <t xml:space="preserve">
Так, стягується плата</t>
    </r>
    <r>
      <rPr>
        <sz val="11"/>
        <rFont val="Arial"/>
        <family val="2"/>
        <charset val="204"/>
      </rPr>
      <t xml:space="preserve"> з</t>
    </r>
    <r>
      <rPr>
        <sz val="11"/>
        <rFont val="Arial"/>
        <family val="2"/>
      </rPr>
      <t>а комунальні послуги
Так, стягується плата за інші послуги (уточніть)
Не знаю
Не хочу відповідати</t>
    </r>
  </si>
  <si>
    <t>If A1 'Yes'</t>
  </si>
  <si>
    <r>
      <t>A</t>
    </r>
    <r>
      <rPr>
        <b/>
        <strike/>
        <sz val="11"/>
        <color rgb="FFFF0000"/>
        <rFont val="Arial"/>
        <family val="2"/>
      </rPr>
      <t>7</t>
    </r>
    <r>
      <rPr>
        <b/>
        <sz val="11"/>
        <color rgb="FFFF0000"/>
        <rFont val="Arial"/>
        <family val="2"/>
      </rPr>
      <t>6.1</t>
    </r>
  </si>
  <si>
    <t>How much in total do site's residents pay per month in UAH for stay (rent or some other form of compensation to be hosted in the site, exlcuding charges for utilities, per one resident)?</t>
  </si>
  <si>
    <t>Сколько жители платят в месяц в гривнах (арендная плата или какая-либо другая форма компенсации за размещение в МКП, без учета платы за потребленные коммунальные услуги) - в среднем за одного проживающего?</t>
  </si>
  <si>
    <t>Скільки мешканці платять на місяць у гривнях (орендна плата або будь-яка інша форма компенсації за розміщення в МКП, за винятком плати за спожиті комунальні послуги) у середньому за одного мешканця?</t>
  </si>
  <si>
    <t>If A6 "Yes"</t>
  </si>
  <si>
    <t>A7</t>
  </si>
  <si>
    <t xml:space="preserve">How does site management receive compensation for utility bills </t>
  </si>
  <si>
    <t>Каким образом руководство МКП получает компенсацию за коммунальные услуги?</t>
  </si>
  <si>
    <t>Яким чином керівництво МКП отримує компенсацію за комунальні платежі?</t>
  </si>
  <si>
    <t>From the state budget (Resolution 261)
Charging IDPs 
Support from humanitarian actors  
Other
Do not charge</t>
  </si>
  <si>
    <t>A7.1</t>
  </si>
  <si>
    <t>How is the amount of the charges calculated for IDPs?</t>
  </si>
  <si>
    <t>Как рассчитывается размер платы для ВПЛ?</t>
  </si>
  <si>
    <t>Як розраховується розмір плати для ВПО?</t>
  </si>
  <si>
    <t>Fixed amount per person
Fixed amout per room
Seasonal amount per person (different in warm and cols season)
Seasonal amount per room (different in warm and winter season)
Splitting the bill per household
Splitting the bill per person
Other</t>
  </si>
  <si>
    <t>if A7 'charging IDPs'</t>
  </si>
  <si>
    <t>A7.2</t>
  </si>
  <si>
    <t>How much do IDPs pay per month on average for the charges? (per person)</t>
  </si>
  <si>
    <t>Сколько в среднем платят ВПЛ за коммунальные услуги в месяц? (на человека)</t>
  </si>
  <si>
    <t>Скільки в середньому платять ВПО на місяць за комунальні послуги? (з людини)</t>
  </si>
  <si>
    <r>
      <t>A8</t>
    </r>
    <r>
      <rPr>
        <b/>
        <sz val="11"/>
        <color rgb="FFFF0000"/>
        <rFont val="Arial"/>
        <family val="2"/>
      </rPr>
      <t>B2</t>
    </r>
  </si>
  <si>
    <t>Duration of stay</t>
  </si>
  <si>
    <t>How long do people usually stay in this site?</t>
  </si>
  <si>
    <t>Как долго люди обычно находятся в этом МКП?</t>
  </si>
  <si>
    <t>Як довго люди зазвичай перебувають у цьому МКП?</t>
  </si>
  <si>
    <r>
      <rPr>
        <strike/>
        <sz val="11"/>
        <color rgb="FFFF0000"/>
        <rFont val="Arial"/>
        <family val="2"/>
      </rPr>
      <t xml:space="preserve">1 to 3 days
Less than a week
Less than a month
1 to 3 months
3 months and more
1 to 6 months
6 months and more
</t>
    </r>
    <r>
      <rPr>
        <sz val="11"/>
        <color rgb="FFFF0000"/>
        <rFont val="Arial"/>
        <family val="2"/>
      </rPr>
      <t xml:space="preserve">Up to 1 month
Up to 3 months
Up to 6 months
Up to 9 months
Up to 1 year
Up to 1,5 year    
</t>
    </r>
    <r>
      <rPr>
        <sz val="11"/>
        <color rgb="FF000000"/>
        <rFont val="Arial"/>
        <family val="2"/>
      </rPr>
      <t xml:space="preserve">Has not hosted IDPs yet
</t>
    </r>
    <r>
      <rPr>
        <strike/>
        <sz val="11"/>
        <color rgb="FFFF0000"/>
        <rFont val="Arial"/>
        <family val="2"/>
      </rPr>
      <t xml:space="preserve">Other (specify)  </t>
    </r>
    <r>
      <rPr>
        <sz val="11"/>
        <color rgb="FF000000"/>
        <rFont val="Arial"/>
        <family val="2"/>
      </rPr>
      <t xml:space="preserve">                                                      </t>
    </r>
  </si>
  <si>
    <r>
      <rPr>
        <strike/>
        <sz val="11"/>
        <color rgb="FFFF0000"/>
        <rFont val="Arial"/>
        <family val="2"/>
      </rPr>
      <t xml:space="preserve">От 1 до 3 дней 
</t>
    </r>
    <r>
      <rPr>
        <sz val="11"/>
        <color rgb="FF000000"/>
        <rFont val="Arial"/>
        <family val="2"/>
      </rPr>
      <t xml:space="preserve">Менее недели 
Менее 1 месяца 
</t>
    </r>
    <r>
      <rPr>
        <strike/>
        <sz val="11"/>
        <color rgb="FFFF0000"/>
        <rFont val="Arial"/>
        <family val="2"/>
      </rPr>
      <t>От 1 до 3 месяцев
3 месяца и более</t>
    </r>
    <r>
      <rPr>
        <sz val="11"/>
        <color rgb="FF000000"/>
        <rFont val="Arial"/>
        <family val="2"/>
      </rPr>
      <t xml:space="preserve">                                                
</t>
    </r>
    <r>
      <rPr>
        <sz val="11"/>
        <color rgb="FFFF0000"/>
        <rFont val="Arial"/>
        <family val="2"/>
      </rPr>
      <t xml:space="preserve">От 1 до 6 месяцев
Более 6 месяцев
</t>
    </r>
    <r>
      <rPr>
        <sz val="11"/>
        <color rgb="FF000000"/>
        <rFont val="Arial"/>
        <family val="2"/>
      </rPr>
      <t xml:space="preserve">Еще не размещали ВПЛ                                
Другое (укажите)                                                             </t>
    </r>
  </si>
  <si>
    <r>
      <rPr>
        <strike/>
        <sz val="11"/>
        <color rgb="FFFF0000"/>
        <rFont val="Arial"/>
        <family val="2"/>
      </rPr>
      <t xml:space="preserve">Від 1 до 3 днів 
</t>
    </r>
    <r>
      <rPr>
        <sz val="11"/>
        <color rgb="FF000000"/>
        <rFont val="Arial"/>
        <family val="2"/>
      </rPr>
      <t xml:space="preserve">Менше тижня 
Менше 1 місяця 
</t>
    </r>
    <r>
      <rPr>
        <strike/>
        <sz val="11"/>
        <color rgb="FFFF0000"/>
        <rFont val="Arial"/>
        <family val="2"/>
      </rPr>
      <t xml:space="preserve">Від 1 до 3 місяців
Більше 3 місяців
</t>
    </r>
    <r>
      <rPr>
        <sz val="11"/>
        <color rgb="FFFF0000"/>
        <rFont val="Arial"/>
        <family val="2"/>
      </rPr>
      <t xml:space="preserve">Від 1 до 6 місяців
Більше 6 місяців
</t>
    </r>
    <r>
      <rPr>
        <sz val="11"/>
        <color rgb="FF000000"/>
        <rFont val="Arial"/>
        <family val="2"/>
      </rPr>
      <t>Ще не розміщали ВПО                                        
Інше, уточніть</t>
    </r>
  </si>
  <si>
    <t>"Has not hosted IDPs yet" is only showed when "no_host_but_ready" is chosen in A1</t>
  </si>
  <si>
    <r>
      <rPr>
        <b/>
        <strike/>
        <sz val="11"/>
        <color rgb="FFFF0000"/>
        <rFont val="Arial"/>
        <family val="2"/>
      </rPr>
      <t>K4</t>
    </r>
    <r>
      <rPr>
        <b/>
        <sz val="11"/>
        <color rgb="FFFF0000"/>
        <rFont val="Arial"/>
        <family val="2"/>
      </rPr>
      <t>A8</t>
    </r>
  </si>
  <si>
    <t>Feedback and complaint mechanism type</t>
  </si>
  <si>
    <t>To your knowledge, is a feedback and complaint mechanism available for the residents of the site?</t>
  </si>
  <si>
    <t>По Вашим сведениям, существует ли в МКП и доступен ли его жителям механизм обратной связи и рассмотрения жалоб?</t>
  </si>
  <si>
    <t>Наскільки Вам відомо, чи існує у МКП та чи доступний його мешканцям механізм зворотного зв'язку та розгляду скарг?</t>
  </si>
  <si>
    <t>Выберите все, что подходит</t>
  </si>
  <si>
    <t>None                                                        
Site management handles complaints themselves
Ombudsman / complaints desk present
Toll free / telephone line available
Suggestion / feedback box
Other (specify)</t>
  </si>
  <si>
    <t>Механизм отсутствует
Руководство МКП самостоятельно рассматривает жалобы
Есть служба по рассмотрению жалоб / омбудсман
Доступна бесплатная телефонная линия
Ящик для предложений / обратной связи
Другое (укажите)</t>
  </si>
  <si>
    <t>Механізм відсутній 
Керівництво МКП самостійно розглядає скарги
Є служба з розгляду скарг / омбудсман
Доступна безкоштовна телефонна лінія
Скринька для пропозицій / зворотний зв'язок
Інше, уточніть</t>
  </si>
  <si>
    <r>
      <rPr>
        <b/>
        <strike/>
        <sz val="11"/>
        <color rgb="FFFF0000"/>
        <rFont val="Arial"/>
        <family val="2"/>
      </rPr>
      <t>K5</t>
    </r>
    <r>
      <rPr>
        <b/>
        <sz val="11"/>
        <color rgb="FFFF0000"/>
        <rFont val="Arial"/>
        <family val="2"/>
      </rPr>
      <t>A8.1</t>
    </r>
  </si>
  <si>
    <t>Did site administration complete any training?</t>
  </si>
  <si>
    <t>Проходило ли руководство МКП какое-либо обучение?</t>
  </si>
  <si>
    <t>Чи проходило керівництво МКП будь-яке навчання?</t>
  </si>
  <si>
    <r>
      <t xml:space="preserve">Yes, CCCM induction training (site management) 
Yes, training on PSEA, GBV prevention, Protection mainstreaming
</t>
    </r>
    <r>
      <rPr>
        <sz val="11"/>
        <color rgb="FF000000"/>
        <rFont val="Arial"/>
        <family val="2"/>
        <charset val="204"/>
      </rPr>
      <t xml:space="preserve">Yes, training on Rules for handling explosive objects
Yes, first aid training and/or psychological assistance
Yes, training on Site management (other than CCCM training)
</t>
    </r>
    <r>
      <rPr>
        <sz val="11"/>
        <color rgb="FF000000"/>
        <rFont val="Arial"/>
        <family val="2"/>
      </rPr>
      <t xml:space="preserve">Yes, other than mentioned above training (please, specify)
No
</t>
    </r>
  </si>
  <si>
    <t>Да, вводное обучение от Кластера (СССМ) по вопросам координации и управления МКП (по вопросам управления МКП)
Да, тренинги по защите от сексуальной эксплуатации и насилия; предупреждению гендерно обусловленного насилия; по вопросам интеграции принципов защиты в гуманитарную деятельность)
Да, тренинги о правилах обращения с взрывоопасными предметами
Да тренинги по домедицинской и/или первой психологической помощи 
Да, тренинги по управлению МКП (отличные от тренингов Кластера СССМ)
Да, другие тренинги, отличные от вышеперечисленных (укажите, какие именно)
Нет</t>
  </si>
  <si>
    <t>Так, вступне навчання від Кластера (СССМ) з питань координації та управління МКП (з питань управління МКП)
Так, тренінги із захисту від сексуальної експлуатації та насильства; попередження ґендерно обумовленого насильства; з питань інтеграції принципів захисту у гуманітарну діяльність)
Так, тренінги щодо правил поводження з вибухонебезпечними предметами
Так, тренінги з домедичної та/або першої психологічної допомоги
Так, тренінги з управління МКП (відмінні від тренінгів Кластеру СССМ)
Так, інші тренінги, відмінні від перерахованих вище (вкажіть, які саме)
Ні</t>
  </si>
  <si>
    <r>
      <rPr>
        <b/>
        <strike/>
        <sz val="11"/>
        <color rgb="FFFF0000"/>
        <rFont val="Arial"/>
        <family val="2"/>
      </rPr>
      <t>K2</t>
    </r>
    <r>
      <rPr>
        <b/>
        <sz val="11"/>
        <color rgb="FFFF0000"/>
        <rFont val="Arial"/>
        <family val="2"/>
      </rPr>
      <t>A8.2</t>
    </r>
  </si>
  <si>
    <t>DEMOGRAPHY</t>
  </si>
  <si>
    <t>Access to information</t>
  </si>
  <si>
    <t xml:space="preserve">To your knowledge is the following information available for the residents of the site?  </t>
  </si>
  <si>
    <t>Насколько Вам известно, доступна ли  следующая информация жителям МКП?</t>
  </si>
  <si>
    <t>Наскільки Вам відомо, чи доступна  мешканцям МКП наступна інформація?</t>
  </si>
  <si>
    <r>
      <t xml:space="preserve">About accommodation options outside of the site
About IDPs registration (on state level)
About governmental programs and local programs providing cash or in-kind support to IDPs
</t>
    </r>
    <r>
      <rPr>
        <sz val="11"/>
        <color rgb="FFFF0000"/>
        <rFont val="Arial"/>
        <family val="2"/>
        <charset val="204"/>
      </rPr>
      <t>Аbout how to apply to local authorities/state bodies, receive documents confirming the fact of damages of house and/or property as a result of the war as well as receive compensation available in the site</t>
    </r>
    <r>
      <rPr>
        <sz val="11"/>
        <rFont val="Arial"/>
        <family val="2"/>
      </rPr>
      <t xml:space="preserve">
About registration in the State employment service, career guidance events organized by it, and employment opportunities it offers
About pension and different state social security programs                                                               About medical support available
About access to education
About access to legal aid
</t>
    </r>
    <r>
      <rPr>
        <sz val="11"/>
        <color rgb="FFFF0000"/>
        <rFont val="Arial"/>
        <family val="2"/>
        <charset val="204"/>
      </rPr>
      <t>Where to go if faced gender-based violence, human trafficking, sexual exploitation and abuse incident</t>
    </r>
    <r>
      <rPr>
        <sz val="11"/>
        <rFont val="Arial"/>
        <family val="2"/>
      </rPr>
      <t xml:space="preserve">
About Explosive Ordnance Risk Education
</t>
    </r>
    <r>
      <rPr>
        <sz val="11"/>
        <color rgb="FFFF0000"/>
        <rFont val="Arial"/>
        <family val="2"/>
        <charset val="204"/>
      </rPr>
      <t>None of above</t>
    </r>
  </si>
  <si>
    <r>
      <t xml:space="preserve">О вариантах размещения за пределами МКП
О регистрации ВПЛ (на государственном уровне)
О государственных и местных программах, предоставляющих ВПЛ денежную помощь или помощь в натуральной форме
</t>
    </r>
    <r>
      <rPr>
        <sz val="11"/>
        <color rgb="FFFF0000"/>
        <rFont val="Arial"/>
        <family val="2"/>
        <charset val="204"/>
      </rPr>
      <t>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t>
    </r>
    <r>
      <rPr>
        <sz val="11"/>
        <rFont val="Arial"/>
        <family val="2"/>
      </rPr>
      <t xml:space="preserve">
О регистрации в Государственной службе занятости, организованных ею профориентационных мероприятиях и возможностях трудоустройства
О пенсиях и различных государственных программах социального обеспечения для жителей МКП
О медицинском обслуживании
О доступе к образованию                                           О возможности получения юридической помощи   </t>
    </r>
    <r>
      <rPr>
        <sz val="11"/>
        <color rgb="FFFF0000"/>
        <rFont val="Arial"/>
        <family val="2"/>
        <charset val="204"/>
      </rPr>
      <t>Куда можно обратиться, если столкнулись с гендерным насилием, торговлей людьми, сексуальной эксплуатацией и насилием</t>
    </r>
    <r>
      <rPr>
        <sz val="11"/>
        <rFont val="Arial"/>
        <family val="2"/>
      </rPr>
      <t xml:space="preserve">
О правилах обращения со взрывоопасными предметами
</t>
    </r>
    <r>
      <rPr>
        <sz val="11"/>
        <color rgb="FFFF0000"/>
        <rFont val="Arial"/>
        <family val="2"/>
        <charset val="204"/>
      </rPr>
      <t>Ничего из вышеперечисленного</t>
    </r>
  </si>
  <si>
    <r>
      <t xml:space="preserve">Про варіанти розміщення за межами МКП                
Про реєстрацію ВПО (на державному рівні)                
Про державні та місцеві програми, що надають ВПО грошову допомогу або допомогу в натуральній формі
</t>
    </r>
    <r>
      <rPr>
        <sz val="11"/>
        <color rgb="FFFF0000"/>
        <rFont val="Arial"/>
        <family val="2"/>
        <charset val="204"/>
      </rPr>
      <t>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t>
    </r>
    <r>
      <rPr>
        <sz val="11"/>
        <rFont val="Arial"/>
        <family val="2"/>
        <charset val="204"/>
      </rPr>
      <t xml:space="preserve">
Про реєстрацію в Державній службі зайнятості, організовані нею профорієнтаційні заходи та можливості працевлаштування                                       
Про пенсії та різні державні програми соціального забезпечення для мешканців МКП      
Про медичне обслуговування                                          Про доступ до освіти                                                         Про можливість отримання юридичної допомоги   
</t>
    </r>
    <r>
      <rPr>
        <sz val="11"/>
        <color rgb="FFFF0000"/>
        <rFont val="Arial"/>
        <family val="2"/>
        <charset val="204"/>
      </rPr>
      <t xml:space="preserve">Куди можна звернутись у разі, якщо стикнулись із гендерно зумовленим насильством, торгівлею людьми, сексуальною експлуатацією та насильством </t>
    </r>
    <r>
      <rPr>
        <sz val="11"/>
        <rFont val="Arial"/>
        <family val="2"/>
        <charset val="204"/>
      </rPr>
      <t xml:space="preserve">                                                                       Про правила поводження із вибухонебезпечними предметами
</t>
    </r>
    <r>
      <rPr>
        <sz val="11"/>
        <color rgb="FFFF0000"/>
        <rFont val="Arial"/>
        <family val="2"/>
        <charset val="204"/>
      </rPr>
      <t>Нічого із перерахованого вище</t>
    </r>
  </si>
  <si>
    <r>
      <rPr>
        <b/>
        <strike/>
        <sz val="11"/>
        <color rgb="FFFF0000"/>
        <rFont val="Arial"/>
        <family val="2"/>
      </rPr>
      <t>H5</t>
    </r>
    <r>
      <rPr>
        <b/>
        <sz val="11"/>
        <color rgb="FFFF0000"/>
        <rFont val="Arial"/>
        <family val="2"/>
      </rPr>
      <t>A8.3</t>
    </r>
  </si>
  <si>
    <t xml:space="preserve">Availability of reporting GBV and human trafficking incidents </t>
  </si>
  <si>
    <t>Is there a possibility to report GBV, human trafficking incidents, sexual exploitation and abuse at the site?</t>
  </si>
  <si>
    <t xml:space="preserve">Существует ли в МКП возможность регистрации случаев гендерно обусловленного насилия, торговли людьми, сексуальной эксплуатации и насилия?
</t>
  </si>
  <si>
    <t>Чи існує в МКП можливість реєстрації випадків гендерно зумовленого насильства, торгівлі людьми, сексуальної експлуатації та насильства?</t>
  </si>
  <si>
    <t>Yes
No
Not sure</t>
  </si>
  <si>
    <t>Да
Нет
Не уверен</t>
  </si>
  <si>
    <t>Так 
Ні
Не впевнений</t>
  </si>
  <si>
    <t>A9</t>
  </si>
  <si>
    <t>Humanitarian assistance at the site level</t>
  </si>
  <si>
    <r>
      <t>Has this center received any humanitarian assistance in</t>
    </r>
    <r>
      <rPr>
        <sz val="11"/>
        <color rgb="FFFF0000"/>
        <rFont val="Arial"/>
        <family val="2"/>
      </rPr>
      <t xml:space="preserve"> the</t>
    </r>
    <r>
      <rPr>
        <sz val="11"/>
        <rFont val="Arial"/>
        <family val="2"/>
      </rPr>
      <t xml:space="preserve"> last </t>
    </r>
    <r>
      <rPr>
        <sz val="11"/>
        <color rgb="FFFF0000"/>
        <rFont val="Arial"/>
        <family val="2"/>
      </rPr>
      <t xml:space="preserve">60 </t>
    </r>
    <r>
      <rPr>
        <sz val="11"/>
        <rFont val="Arial"/>
        <family val="2"/>
      </rPr>
      <t>days?</t>
    </r>
  </si>
  <si>
    <t>Получал ли этот МКП какую-либо гуманитарную помощь за последние 60 дней?</t>
  </si>
  <si>
    <t>Чи отримував цей МКП будь-яку гуманітарну допомогу за останні 60 днів?</t>
  </si>
  <si>
    <t>Да 
Нет
Не знаю</t>
  </si>
  <si>
    <t>A9.1</t>
  </si>
  <si>
    <t>If yes, what type of humanitarian assistance?</t>
  </si>
  <si>
    <t>Если да, то какой вид гуманитарной помощи?</t>
  </si>
  <si>
    <t>Якщо так, то який вид гуманітарної допомоги?</t>
  </si>
  <si>
    <r>
      <rPr>
        <sz val="11"/>
        <color rgb="FF000000"/>
        <rFont val="Arial"/>
        <family val="2"/>
      </rPr>
      <t xml:space="preserve">None
Sleeping items
Hygiene items
Clothes and/or shoes  
Cleaning materials
Disinfection of the site's premises                                     
Communications equipment (Wifi, computer equipment, etc.)
Food products
Generators
Kitchen amenities (ovens, refrigerators, utensils, pots/pans)
</t>
    </r>
    <r>
      <rPr>
        <sz val="11"/>
        <color rgb="FFFF0000"/>
        <rFont val="Arial"/>
        <family val="2"/>
      </rPr>
      <t xml:space="preserve">Furniture (for living rooms, common areas, kitchen, etc.)
Water pump and other water-related equipment (water filter, etc.)
</t>
    </r>
    <r>
      <rPr>
        <sz val="11"/>
        <color rgb="FF000000"/>
        <rFont val="Arial"/>
        <family val="2"/>
      </rPr>
      <t xml:space="preserve">Site repairs (Non-WASH)
WASH Repairs (showers, toilet renovations)
Washing/drying machines
Recreational Activities/space (TV, entertainment area for children)
Support for utility payments
Medicine
Legal assistance
Cash assistance for IDPs hosted
Psychosocial support
Transportation
Provision of information or individual counselling
Specialized support to people with disabilities or older people
Arrangement of a bomb shelter
Solid fuel for heating (wood, coal, briquettes, pellets)
Liquid fuel for generators
</t>
    </r>
    <r>
      <rPr>
        <sz val="11"/>
        <color rgb="FFFF0000"/>
        <rFont val="Arial"/>
        <family val="2"/>
      </rPr>
      <t xml:space="preserve">Heating equipment (electric heaters, heating boilers, etc.)
Fire safety equipment (extinguisher)  
</t>
    </r>
    <r>
      <rPr>
        <sz val="11"/>
        <color rgb="FF000000"/>
        <rFont val="Arial"/>
        <family val="2"/>
      </rPr>
      <t>Other (specify)
Do not know</t>
    </r>
  </si>
  <si>
    <r>
      <rPr>
        <sz val="11"/>
        <color rgb="FF000000"/>
        <rFont val="Arial"/>
        <family val="2"/>
      </rPr>
      <t xml:space="preserve">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t>
    </r>
    <r>
      <rPr>
        <sz val="11"/>
        <color rgb="FFFF0000"/>
        <rFont val="Arial"/>
        <family val="2"/>
      </rPr>
      <t xml:space="preserve">Мебель (для жилых команат, общих помещений, кухни и т.д.)
Водяной насос и другое оборудование, связанное с потреблением воды (фильтр для воды и т.д.)
</t>
    </r>
    <r>
      <rPr>
        <sz val="11"/>
        <color rgb="FF000000"/>
        <rFont val="Arial"/>
        <family val="2"/>
      </rPr>
      <t xml:space="preserve">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t>
    </r>
    <r>
      <rPr>
        <sz val="11"/>
        <color rgb="FFFF0000"/>
        <rFont val="Arial"/>
        <family val="2"/>
      </rPr>
      <t xml:space="preserve">Отопительное оборудование (электрические обогреватели, котлы и т.д.) </t>
    </r>
    <r>
      <rPr>
        <sz val="11"/>
        <color rgb="FF000000"/>
        <rFont val="Arial"/>
        <family val="2"/>
      </rPr>
      <t xml:space="preserve">                                Дезинфекция помещений МКП                      Другое (укажите)
Не знаю</t>
    </r>
  </si>
  <si>
    <r>
      <rPr>
        <sz val="11"/>
        <color rgb="FF000000"/>
        <rFont val="Arial"/>
        <family val="2"/>
      </rPr>
      <t xml:space="preserve">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t>
    </r>
    <r>
      <rPr>
        <sz val="11"/>
        <color rgb="FFFF0000"/>
        <rFont val="Arial"/>
        <family val="2"/>
      </rPr>
      <t xml:space="preserve">Меблі (для житлових кімнат, загальних приміщень, кухонь та ін.)
Водяний насос та інше обладнання, пов'язане із споживанням води (фільтр для води тощо)
</t>
    </r>
    <r>
      <rPr>
        <sz val="11"/>
        <color rgb="FF000000"/>
        <rFont val="Arial"/>
        <family val="2"/>
      </rPr>
      <t xml:space="preserve">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t>
    </r>
    <r>
      <rPr>
        <sz val="11"/>
        <color rgb="FFFF0000"/>
        <rFont val="Arial"/>
        <family val="2"/>
      </rPr>
      <t xml:space="preserve">Опалювальне обладнання (електричні обігрівачі, котли та ін.)
</t>
    </r>
    <r>
      <rPr>
        <sz val="11"/>
        <color rgb="FF000000"/>
        <rFont val="Arial"/>
        <family val="2"/>
      </rPr>
      <t>Дезінфекція приміщень МКП
Інше, уточніть
Не знаю</t>
    </r>
  </si>
  <si>
    <t xml:space="preserve">                                             If A9 "Yes"</t>
  </si>
  <si>
    <t>A9.2</t>
  </si>
  <si>
    <t>Please specify the entity/organization that provided any assistance within the mentioned period</t>
  </si>
  <si>
    <r>
      <rPr>
        <sz val="11"/>
        <color rgb="FF000000"/>
        <rFont val="Arial"/>
        <family val="2"/>
        <charset val="204"/>
      </rPr>
      <t xml:space="preserve">Пожалуйста, уточните тип структуры/организации, которая </t>
    </r>
    <r>
      <rPr>
        <sz val="11"/>
        <color rgb="FFFF0000"/>
        <rFont val="Arial"/>
        <family val="2"/>
        <charset val="204"/>
      </rPr>
      <t>предоставила какую-либо помощь</t>
    </r>
    <r>
      <rPr>
        <sz val="11"/>
        <color rgb="FF000000"/>
        <rFont val="Arial"/>
        <family val="2"/>
        <charset val="204"/>
      </rPr>
      <t xml:space="preserve"> в упомянутый период</t>
    </r>
  </si>
  <si>
    <r>
      <rPr>
        <sz val="11"/>
        <color rgb="FF000000"/>
        <rFont val="Arial"/>
        <family val="2"/>
        <charset val="204"/>
      </rPr>
      <t xml:space="preserve">Будь-ласка, уточність тип структури/організації, яка надала </t>
    </r>
    <r>
      <rPr>
        <sz val="11"/>
        <color rgb="FFFF0000"/>
        <rFont val="Arial"/>
        <family val="2"/>
        <charset val="204"/>
      </rPr>
      <t>будь-яку</t>
    </r>
    <r>
      <rPr>
        <sz val="11"/>
        <color rgb="FF000000"/>
        <rFont val="Arial"/>
        <family val="2"/>
        <charset val="204"/>
      </rPr>
      <t xml:space="preserve"> допомогу у згаданий період.</t>
    </r>
  </si>
  <si>
    <r>
      <rPr>
        <sz val="11"/>
        <color rgb="FFFF0000"/>
        <rFont val="Arial"/>
        <family val="2"/>
      </rPr>
      <t xml:space="preserve">National </t>
    </r>
    <r>
      <rPr>
        <sz val="11"/>
        <color rgb="FF000000"/>
        <rFont val="Arial"/>
        <family val="2"/>
      </rPr>
      <t xml:space="preserve">government
Local authorities
</t>
    </r>
    <r>
      <rPr>
        <strike/>
        <sz val="11"/>
        <color rgb="FFFF0000"/>
        <rFont val="Arial"/>
        <family val="2"/>
      </rPr>
      <t>Non-governmental organization</t>
    </r>
    <r>
      <rPr>
        <sz val="11"/>
        <color rgb="FF000000"/>
        <rFont val="Arial"/>
        <family val="2"/>
      </rPr>
      <t xml:space="preserve">
</t>
    </r>
    <r>
      <rPr>
        <sz val="11"/>
        <color rgb="FFFF0000"/>
        <rFont val="Arial"/>
        <family val="2"/>
      </rPr>
      <t>Humanitarian agency (UN, NGO)</t>
    </r>
    <r>
      <rPr>
        <sz val="11"/>
        <color rgb="FF000000"/>
        <rFont val="Arial"/>
        <family val="2"/>
      </rPr>
      <t xml:space="preserve">
Individual/Private/Volun</t>
    </r>
    <r>
      <rPr>
        <sz val="11"/>
        <color rgb="FFFF0000"/>
        <rFont val="Arial"/>
        <family val="2"/>
      </rPr>
      <t>t</t>
    </r>
    <r>
      <rPr>
        <sz val="11"/>
        <color rgb="FF000000"/>
        <rFont val="Arial"/>
        <family val="2"/>
      </rPr>
      <t xml:space="preserve">eers
Educational institution                     
Religious entity
</t>
    </r>
    <r>
      <rPr>
        <strike/>
        <sz val="11"/>
        <color rgb="FFFF0000"/>
        <rFont val="Arial"/>
        <family val="2"/>
      </rPr>
      <t>UN</t>
    </r>
    <r>
      <rPr>
        <sz val="11"/>
        <color rgb="FF000000"/>
        <rFont val="Arial"/>
        <family val="2"/>
      </rPr>
      <t xml:space="preserve">
</t>
    </r>
    <r>
      <rPr>
        <sz val="11"/>
        <color rgb="FFFF0000"/>
        <rFont val="Arial"/>
        <family val="2"/>
      </rPr>
      <t>Other (specify)</t>
    </r>
  </si>
  <si>
    <r>
      <t>Государственные органы</t>
    </r>
    <r>
      <rPr>
        <sz val="11"/>
        <rFont val="Arial"/>
        <family val="2"/>
      </rPr>
      <t xml:space="preserve">
Местные власти
</t>
    </r>
    <r>
      <rPr>
        <sz val="11"/>
        <rFont val="Arial"/>
        <family val="2"/>
        <charset val="204"/>
      </rPr>
      <t>Неправительственная</t>
    </r>
    <r>
      <rPr>
        <sz val="11"/>
        <rFont val="Arial"/>
        <family val="2"/>
      </rPr>
      <t xml:space="preserve"> организация
Принимающее сообщество
Религиозные организации
</t>
    </r>
    <r>
      <rPr>
        <strike/>
        <sz val="11"/>
        <color rgb="FFFF0000"/>
        <rFont val="Arial"/>
        <family val="2"/>
        <charset val="204"/>
      </rPr>
      <t>Другое (уточните, пожалуйста)</t>
    </r>
    <r>
      <rPr>
        <sz val="11"/>
        <rFont val="Arial"/>
        <family val="2"/>
      </rPr>
      <t xml:space="preserve">
Отказываюсь отвечать/Не знаю</t>
    </r>
  </si>
  <si>
    <r>
      <t>Державні органи</t>
    </r>
    <r>
      <rPr>
        <sz val="11"/>
        <rFont val="Arial"/>
        <family val="2"/>
      </rPr>
      <t xml:space="preserve">
Місцева влада
</t>
    </r>
    <r>
      <rPr>
        <sz val="11"/>
        <rFont val="Arial"/>
        <family val="2"/>
        <charset val="204"/>
      </rPr>
      <t>Неурядова</t>
    </r>
    <r>
      <rPr>
        <sz val="11"/>
        <rFont val="Arial"/>
        <family val="2"/>
      </rPr>
      <t xml:space="preserve"> організація
Приймаюча спільнота
Релігійні організації
</t>
    </r>
    <r>
      <rPr>
        <strike/>
        <sz val="11"/>
        <color rgb="FFFF0000"/>
        <rFont val="Arial"/>
        <family val="2"/>
        <charset val="204"/>
      </rPr>
      <t>Інше (уточніть, будь-ласка)</t>
    </r>
    <r>
      <rPr>
        <sz val="11"/>
        <rFont val="Arial"/>
        <family val="2"/>
      </rPr>
      <t xml:space="preserve">
Відмовляюся відповідати/Не знаю</t>
    </r>
  </si>
  <si>
    <r>
      <t>If A9</t>
    </r>
    <r>
      <rPr>
        <sz val="11"/>
        <color rgb="FFFF0000"/>
        <rFont val="Arial"/>
        <family val="2"/>
      </rPr>
      <t xml:space="preserve"> 'Yes'</t>
    </r>
    <r>
      <rPr>
        <strike/>
        <sz val="11"/>
        <color rgb="FFFF0000"/>
        <rFont val="Arial"/>
        <family val="2"/>
      </rPr>
      <t>.1 anything but "Do not know"</t>
    </r>
  </si>
  <si>
    <t>A9.3</t>
  </si>
  <si>
    <t>Please specify the name of the non-governmental organization that provided any assistance within the mentioned period</t>
  </si>
  <si>
    <t>Пожалуйста, уточните название неправительственной организации, которая предоставила какую-либо помощь в указанный период</t>
  </si>
  <si>
    <t>Будь-ласка, вкажіть назву неурядової організацїі яка надала будь-яку допомогу у згаданий період</t>
  </si>
  <si>
    <t>Червоний Хрест
CARITAS
УВКБ ООН (UNHCR)
ООН (UN)
ЮНІСЕФ (UNICEF)
МОМ (IOM)
MED AIR
NRC
ACTED
Людина в біді (People in need)
ЛІКАРИ БЕЗ КОРДОНІВ (DOCTORS WITHOUT BORDERS)
Право на захист (R2P)
NEEMIA
NEEKA
ROKADA                                                         Проліска (Proliska)         
Десяте квітня 
Інше, уточніть
Не знаю</t>
  </si>
  <si>
    <r>
      <t xml:space="preserve">If A9.2 </t>
    </r>
    <r>
      <rPr>
        <strike/>
        <sz val="11"/>
        <color rgb="FFFF0000"/>
        <rFont val="Arial"/>
        <family val="2"/>
      </rPr>
      <t>"NGO"</t>
    </r>
    <r>
      <rPr>
        <sz val="11"/>
        <color rgb="FFFF0000"/>
        <rFont val="Arial"/>
        <family val="2"/>
      </rPr>
      <t>"Humanitarian agency (UN, NGO)"</t>
    </r>
  </si>
  <si>
    <t>A9.4</t>
  </si>
  <si>
    <t>In the last 30 days, was site management involved in the distribution of humanitarian aid items for household usage?</t>
  </si>
  <si>
    <t>Касательно предметов, предназначенных для личного использования и предоставляемых МКП в качестве гуманитарной помощи, участвовало ли руководство МКП в течение последних 30 дней в их распределении между жителями МКП?</t>
  </si>
  <si>
    <t xml:space="preserve">Стосовно предметів, призначених для особистого використання та наданих МКП в якості гуманітарної допомоги, чи приймало участь керівництво МКП протягом останніх 30 днів у їх розповсюдженні між мешканцями МКП?
</t>
  </si>
  <si>
    <t xml:space="preserve">Yes 
Yes, partially
No
Refuse to answer                                  </t>
  </si>
  <si>
    <t>Да
Частично
Нет
Отказ от ответа</t>
  </si>
  <si>
    <t>Так
Так, частково
Ні
Відмова від відповіді</t>
  </si>
  <si>
    <t>If A_9 'Yes'</t>
  </si>
  <si>
    <t>A9.4.1</t>
  </si>
  <si>
    <t xml:space="preserve">In the last 30 days, did site management face any difficulties that hindered distribution? </t>
  </si>
  <si>
    <t>За последние 30 дней сталкивалось ли руководство МКП с трудностями, препятствовавшими  распространению данной гуманитарной помощи?</t>
  </si>
  <si>
    <t>За останні 30 днів чи стикалось керівництво МКП із труднощами, що перешкоджали розповсюдженню такої допомоги?</t>
  </si>
  <si>
    <t>Yes, hindering part of the distribution
Yes, hindering all of the distribution
No
Refuse to answer</t>
  </si>
  <si>
    <t>Да, при распределении части такой помощи
Да, при распределении всей такой помощи
Нет
Отказ от ответа</t>
  </si>
  <si>
    <t>Так, при розподілі частини такої допомоги
Так, при розподілі всієї такої допомоги
Ні
Відмова від відповіді</t>
  </si>
  <si>
    <t>If A9.4 'Yes' or 'Yes, partially'</t>
  </si>
  <si>
    <t>A9.4.2</t>
  </si>
  <si>
    <t>If yes, what were the reasons?</t>
  </si>
  <si>
    <t>Если да, то по каким причинам?</t>
  </si>
  <si>
    <t>Якщо так, то з яких причин?</t>
  </si>
  <si>
    <t>Lack of manpower
Lack of storage
Lack of knowledge about residents needs
Other (specify)</t>
  </si>
  <si>
    <r>
      <t xml:space="preserve">Нехватка </t>
    </r>
    <r>
      <rPr>
        <sz val="11"/>
        <color rgb="FFFF0000"/>
        <rFont val="Arial"/>
        <family val="2"/>
        <charset val="204"/>
      </rPr>
      <t>персонала</t>
    </r>
    <r>
      <rPr>
        <sz val="11"/>
        <rFont val="Arial"/>
        <family val="2"/>
      </rPr>
      <t xml:space="preserve">
Отсутствие места для хранения
Недостаточно инфорации о потребностях жителей МКП
Другое, уточните</t>
    </r>
  </si>
  <si>
    <r>
      <t xml:space="preserve">Недостатність </t>
    </r>
    <r>
      <rPr>
        <sz val="11"/>
        <color rgb="FFFF0000"/>
        <rFont val="Arial"/>
        <family val="2"/>
        <charset val="204"/>
      </rPr>
      <t>персонала</t>
    </r>
    <r>
      <rPr>
        <sz val="11"/>
        <rFont val="Arial"/>
        <family val="2"/>
      </rPr>
      <t xml:space="preserve">
Відсутність місця для зберігання
Недостатність інформації про потреби мешканців МКП
Інше, уточніть</t>
    </r>
  </si>
  <si>
    <t>if A9.4.1 'Yes'</t>
  </si>
  <si>
    <t>Demography</t>
  </si>
  <si>
    <t>Демография</t>
  </si>
  <si>
    <t>Демографія</t>
  </si>
  <si>
    <t>B1</t>
  </si>
  <si>
    <t>Could you indicate the number of HH* hosted on the site?</t>
  </si>
  <si>
    <t>Вы можете назвать количество домохозяйств, размещенных в МКП?</t>
  </si>
  <si>
    <t>Чи можете Ви надати кількість домогсоподарств, які розміщені в МКП?</t>
  </si>
  <si>
    <t>Yes
No</t>
  </si>
  <si>
    <t>Так
Ні</t>
  </si>
  <si>
    <t>If A1 "Yes"</t>
  </si>
  <si>
    <r>
      <rPr>
        <strike/>
        <sz val="11"/>
        <color rgb="FFFF0000"/>
        <rFont val="Arial"/>
        <family val="2"/>
        <charset val="204"/>
      </rPr>
      <t>If the KI does not know that or refuses to answer please enter "999".</t>
    </r>
    <r>
      <rPr>
        <sz val="11"/>
        <rFont val="Arial"/>
        <family val="2"/>
      </rPr>
      <t xml:space="preserve">
.
*(household is defined as a group of people who live under the same roof, share income and meals)</t>
    </r>
  </si>
  <si>
    <r>
      <rPr>
        <strike/>
        <sz val="11"/>
        <color rgb="FFFF0000"/>
        <rFont val="Arial"/>
        <family val="2"/>
        <charset val="204"/>
      </rPr>
      <t>Если КИ не знает этого либо отказывается отвечать, пожалуйста введите "999"</t>
    </r>
    <r>
      <rPr>
        <sz val="11"/>
        <rFont val="Arial"/>
        <family val="2"/>
      </rPr>
      <t xml:space="preserve">
*под домохозяйством подразумевается группа людей, живущих под одной крышей, с общим бюджетом и питанием</t>
    </r>
  </si>
  <si>
    <r>
      <rPr>
        <strike/>
        <sz val="11"/>
        <color rgb="FFFF0000"/>
        <rFont val="Arial"/>
        <family val="2"/>
        <charset val="204"/>
      </rPr>
      <t>Якщо КІ не знає цього або відмовляєтся відповідати, будь-ласка введіть "999"</t>
    </r>
    <r>
      <rPr>
        <sz val="11"/>
        <rFont val="Arial"/>
        <family val="2"/>
      </rPr>
      <t xml:space="preserve">
*під домогосподарством слід розуміти групу людей, які живуть під одним дахом, із загальним бюджетом та харчуванням)</t>
    </r>
  </si>
  <si>
    <t>В1.1</t>
  </si>
  <si>
    <t>How many HHs are now hosted on the site?</t>
  </si>
  <si>
    <t>Сколько домохозяйств размещено в МКП по состоянию на сейчас?</t>
  </si>
  <si>
    <t>Скільки домогосподарств зараз розміщено в МКП?</t>
  </si>
  <si>
    <t>If B1 'Yes'</t>
  </si>
  <si>
    <r>
      <t>B1</t>
    </r>
    <r>
      <rPr>
        <b/>
        <strike/>
        <sz val="11"/>
        <color rgb="FFFF0000"/>
        <rFont val="Arial"/>
        <family val="2"/>
      </rPr>
      <t>.2</t>
    </r>
  </si>
  <si>
    <t>Please indicate the number of individuals hosted on the site.</t>
  </si>
  <si>
    <t>Укажите, пожалуйста, количество лиц, которые сейчас проживают в МКП?</t>
  </si>
  <si>
    <t>Вкажіть, будь ласка,  кількість осіб, що зараз мешкають в МКП?</t>
  </si>
  <si>
    <t>B1.3</t>
  </si>
  <si>
    <r>
      <t>Of those in the site, how many are male/female aged 18</t>
    </r>
    <r>
      <rPr>
        <sz val="11"/>
        <color rgb="FFFF0000"/>
        <rFont val="Arial"/>
        <family val="2"/>
      </rPr>
      <t xml:space="preserve"> to 59?</t>
    </r>
  </si>
  <si>
    <r>
      <rPr>
        <sz val="11"/>
        <color rgb="FF000000"/>
        <rFont val="Arial"/>
        <family val="2"/>
        <charset val="204"/>
      </rPr>
      <t xml:space="preserve">Сколько среди проживающих в МКП мужчин/женщин возрастом </t>
    </r>
    <r>
      <rPr>
        <sz val="11"/>
        <color rgb="FFFF0000"/>
        <rFont val="Arial"/>
        <family val="2"/>
        <charset val="204"/>
      </rPr>
      <t>от 18 до 60 лет</t>
    </r>
    <r>
      <rPr>
        <sz val="11"/>
        <color rgb="FF000000"/>
        <rFont val="Arial"/>
        <family val="2"/>
        <charset val="204"/>
      </rPr>
      <t>?</t>
    </r>
  </si>
  <si>
    <r>
      <rPr>
        <sz val="11"/>
        <color rgb="FF000000"/>
        <rFont val="Arial"/>
        <family val="2"/>
        <charset val="204"/>
      </rPr>
      <t xml:space="preserve">Скільки серед людей, що мешкають у МКП, чоловіків/жінок віком </t>
    </r>
    <r>
      <rPr>
        <sz val="11"/>
        <color rgb="FFFF0000"/>
        <rFont val="Arial"/>
        <family val="2"/>
        <charset val="204"/>
      </rPr>
      <t>від 18 до 60 років</t>
    </r>
    <r>
      <rPr>
        <sz val="11"/>
        <color rgb="FF000000"/>
        <rFont val="Arial"/>
        <family val="2"/>
        <charset val="204"/>
      </rPr>
      <t>?</t>
    </r>
  </si>
  <si>
    <t>59 included, up to 60</t>
  </si>
  <si>
    <t>B1.3.1</t>
  </si>
  <si>
    <r>
      <t>Male 18</t>
    </r>
    <r>
      <rPr>
        <sz val="11"/>
        <color rgb="FFFF0000"/>
        <rFont val="Arial"/>
        <family val="2"/>
      </rPr>
      <t>-59</t>
    </r>
  </si>
  <si>
    <t>Мужчин 18-60</t>
  </si>
  <si>
    <t>Чоловіків 18-60</t>
  </si>
  <si>
    <t>B1.3.2</t>
  </si>
  <si>
    <r>
      <t>Female 18</t>
    </r>
    <r>
      <rPr>
        <sz val="11"/>
        <color rgb="FFFF0000"/>
        <rFont val="Arial"/>
        <family val="2"/>
      </rPr>
      <t>-59</t>
    </r>
  </si>
  <si>
    <t>Женщин 18-60</t>
  </si>
  <si>
    <t>Жінок 18-60</t>
  </si>
  <si>
    <t>B1.4</t>
  </si>
  <si>
    <t>Of those in the site, how many are male/female aged over 59?</t>
  </si>
  <si>
    <t>Сколько среди жителей МКП мужчин/женщин возрастом старше 60 лет?</t>
  </si>
  <si>
    <t>Скільки серед мешканців МКП чоловіків/жінок старших 60 років?</t>
  </si>
  <si>
    <t>From 60 onwards</t>
  </si>
  <si>
    <t>B1.4.1</t>
  </si>
  <si>
    <t>Male 60+</t>
  </si>
  <si>
    <t>Мужчин 60+</t>
  </si>
  <si>
    <t>Чоловіків 60+</t>
  </si>
  <si>
    <t>B1.4.2</t>
  </si>
  <si>
    <t>Female 60+</t>
  </si>
  <si>
    <t>Женщин 60+</t>
  </si>
  <si>
    <t>Жінок 60+</t>
  </si>
  <si>
    <r>
      <rPr>
        <b/>
        <sz val="11"/>
        <rFont val="Arial"/>
        <family val="2"/>
      </rPr>
      <t>B1.</t>
    </r>
    <r>
      <rPr>
        <b/>
        <strike/>
        <sz val="11"/>
        <color rgb="FFFF0000"/>
        <rFont val="Arial"/>
        <family val="2"/>
      </rPr>
      <t>3.3</t>
    </r>
    <r>
      <rPr>
        <b/>
        <sz val="11"/>
        <color rgb="FFFF0000"/>
        <rFont val="Arial"/>
        <family val="2"/>
      </rPr>
      <t>5</t>
    </r>
  </si>
  <si>
    <t>Of those in the site, how many are children aged 0-17?</t>
  </si>
  <si>
    <t>Сколько среди проживающих в МКП детей 0-17 лет?</t>
  </si>
  <si>
    <t>Скільки серед людей, що мешкають у МКП, дітей віком 0-17?</t>
  </si>
  <si>
    <r>
      <rPr>
        <strike/>
        <sz val="11"/>
        <color rgb="FFFF0000"/>
        <rFont val="Arial"/>
        <family val="2"/>
      </rPr>
      <t xml:space="preserve">Text </t>
    </r>
    <r>
      <rPr>
        <sz val="11"/>
        <color rgb="FFFF0000"/>
        <rFont val="Arial"/>
        <family val="2"/>
      </rPr>
      <t>Enter number</t>
    </r>
  </si>
  <si>
    <t>B1.5.1</t>
  </si>
  <si>
    <t>Of those, how many are male/female?</t>
  </si>
  <si>
    <t>Сколько из них мальчиков/девочек?</t>
  </si>
  <si>
    <t>Скільки з них хлопчиків/дівчат?</t>
  </si>
  <si>
    <t>B1.5.2</t>
  </si>
  <si>
    <t>Male 0-17 y.o.</t>
  </si>
  <si>
    <t>Мальчики 0-17 лет</t>
  </si>
  <si>
    <t>Хлопчики 0-17 років</t>
  </si>
  <si>
    <t>B1.5.3</t>
  </si>
  <si>
    <t>Female 0-17 y.o.</t>
  </si>
  <si>
    <t>Девочки 0-17 лет</t>
  </si>
  <si>
    <t>Дівчатка 0-17 років</t>
  </si>
  <si>
    <r>
      <t>B1.</t>
    </r>
    <r>
      <rPr>
        <b/>
        <strike/>
        <sz val="11"/>
        <color rgb="FFFF0000"/>
        <rFont val="Arial"/>
        <family val="2"/>
      </rPr>
      <t>4</t>
    </r>
    <r>
      <rPr>
        <b/>
        <sz val="11"/>
        <color rgb="FFFF0000"/>
        <rFont val="Arial"/>
        <family val="2"/>
      </rPr>
      <t>5.4</t>
    </r>
  </si>
  <si>
    <t>Of those in the site, how many are children 0-5 years?</t>
  </si>
  <si>
    <t>Сколько среди проживающих в МКП детей в возрасте 0-5 лет?</t>
  </si>
  <si>
    <t>Скільки серед людей, що мешкають у МКП, дітей віком 0-5 років?</t>
  </si>
  <si>
    <r>
      <t>B1.5</t>
    </r>
    <r>
      <rPr>
        <b/>
        <sz val="11"/>
        <color rgb="FFFF0000"/>
        <rFont val="Arial"/>
        <family val="2"/>
      </rPr>
      <t>.5</t>
    </r>
  </si>
  <si>
    <t>Of those in the site, how many are children 6-17 years?</t>
  </si>
  <si>
    <t>Сколько среди проживающих в МКП детей в возрасте 6-17 лет?</t>
  </si>
  <si>
    <t>Скільки серед людей, що мешкають у МКП, дітей віком 6-17 років?</t>
  </si>
  <si>
    <t>B1.6</t>
  </si>
  <si>
    <t>Are unaccompanied children present at the site?</t>
  </si>
  <si>
    <t>Есть ли в МКП дети без сопровождения?</t>
  </si>
  <si>
    <t>Чи є у МКП діти без супроводу?</t>
  </si>
  <si>
    <t>If B1.4 or /and B1.5 entered number more than "0"</t>
  </si>
  <si>
    <t>Unaccompanied children - children who have been separated from both parents and other relatives and are not being cared for by an adult who, by law or custom, is responsible for doing so.</t>
  </si>
  <si>
    <t>Дети без сопровождения - дети, разлученные с обоими родителями и другими родственниками и не находящиеся на попечении взрослого, который является его законным представителем.</t>
  </si>
  <si>
    <t>Діти без супроводу - діти, розлучені з обома батьками та іншими родичами і не перебувають під опікою дорослого, який є його законним представником.</t>
  </si>
  <si>
    <t>B1.6.1</t>
  </si>
  <si>
    <t>How many unaccompanied children are present at the site?</t>
  </si>
  <si>
    <t>Сколько детей без сопровождения находится в МКП?</t>
  </si>
  <si>
    <t>Скільки дітей без супроводу знаходиться в МКП?</t>
  </si>
  <si>
    <r>
      <t>If B1.</t>
    </r>
    <r>
      <rPr>
        <sz val="11"/>
        <color rgb="FF000000"/>
        <rFont val="Arial"/>
        <family val="2"/>
        <charset val="204"/>
      </rPr>
      <t>6</t>
    </r>
    <r>
      <rPr>
        <sz val="11"/>
        <color rgb="FF000000"/>
        <rFont val="Arial"/>
        <family val="2"/>
      </rPr>
      <t xml:space="preserve"> "Yes"</t>
    </r>
  </si>
  <si>
    <t>B1.6.2</t>
  </si>
  <si>
    <t>Are there people who require caregiver support in the site?</t>
  </si>
  <si>
    <t>Есть ли в МКП люди, нуждающиеся в уходе?</t>
  </si>
  <si>
    <t>Чи є в МКП люди, які потребують догляду?</t>
  </si>
  <si>
    <t>Yes, they can be taken care of in this collective site
Yes, but they cannot be taken care of in this collective site
No</t>
  </si>
  <si>
    <t>NEW</t>
  </si>
  <si>
    <t>B1.6.3</t>
  </si>
  <si>
    <t>How many people who require caregiver support but cannot be taken care of in the site are there?</t>
  </si>
  <si>
    <t>Сколько людей в МКП, нуждающихся в уходе, но не получают его в МКП?</t>
  </si>
  <si>
    <t>Скільки людей в МКП, які потребують догляду, але не отримують безпосередньо в МКП?</t>
  </si>
  <si>
    <t>If B1.6.2 "Yes, but they cannot be taken care of in this collective site"</t>
  </si>
  <si>
    <r>
      <t>B</t>
    </r>
    <r>
      <rPr>
        <b/>
        <strike/>
        <sz val="11"/>
        <color rgb="FFFF0000"/>
        <rFont val="Arial"/>
        <family val="2"/>
      </rPr>
      <t>2</t>
    </r>
    <r>
      <rPr>
        <b/>
        <sz val="11"/>
        <color rgb="FFFF0000"/>
        <rFont val="Arial"/>
        <family val="2"/>
      </rPr>
      <t>1.7</t>
    </r>
  </si>
  <si>
    <t>% of Vulnerable groups in sites</t>
  </si>
  <si>
    <t>Which vulnerable groups are currently present at the site and how many of each group are present in the site?</t>
  </si>
  <si>
    <t>Какие уязвимые группы на данный момент проживают в МКП и какова численность каждой из таких групп?</t>
  </si>
  <si>
    <t>Які вразливі групи наразі проживають у МКП і яка чисельність кожної з таких груп?</t>
  </si>
  <si>
    <t>Select all that apply
Enter number</t>
  </si>
  <si>
    <t>Выберите все, что подходит      
Введите число</t>
  </si>
  <si>
    <t>Виберіть все, що підходить     
Введіть число</t>
  </si>
  <si>
    <t>Pregnant or lactating mothers
Female-headed households
Older women (60+)
Older men (60+)
Large household (&gt;3 children)
Chronically ill, including persons with mental health issues 
People with disabilities (both registered and not registered)
Foreign nationals
People without nationality
LGBTIQ+
Minority groups (such as Roma)
Child-headed households
Unaccompanied people who require caregiver support
Other, please specify
No vulnerable groups</t>
  </si>
  <si>
    <t>Беременные или кормящие женщины
Домохозяйства, возглавляемые женщинами
Пожилые женщины (60+)
Пожилые мужчины (60+)
Многодетные семьи (3 и более детей)
Хронически больные, включая имеющиеся проблемы с психическим здоровьем
Люди с инвалидностью (с регистрацией и без)
Иностранные граждане
Люди без гражданства
ЛГБТИК+
Группы меньшинств (например, ромы)
Домохозяйства, возглавляемые детьми
Одинокие люди, нуждающиеся в уходе
Другое (укажите)
Уязвимые группы отсутствуют</t>
  </si>
  <si>
    <t>Вагітні або годуючі жінки
Господарства, очолювані жінками
Жінки (60+)
Старші (60+)
Багатодітні родини (3 та більше дітей)
Особи з хронічними захворюваннями, включаючи наявні проблеми з психічним здоров'ям
Люди з інвалідністю (з реєстрацією і без)
Іноземні громадяни
Особи без громадянства
ЛГБТІК+
Групи меншин (наприклад, роми)
Домогосподарства, які очолюються дітьми
Одинокі люди, що потребують догляду
Інше, уточніть
Вразливі групи відсутні</t>
  </si>
  <si>
    <t>If A_1 'Yes'</t>
  </si>
  <si>
    <r>
      <t xml:space="preserve">* A child-headed household is a household in which all members are younger than 18 years, or households where there are adults who may be too sick or too </t>
    </r>
    <r>
      <rPr>
        <sz val="11"/>
        <color rgb="FF000000"/>
        <rFont val="Arial"/>
        <family val="2"/>
        <charset val="204"/>
      </rPr>
      <t>elderly</t>
    </r>
    <r>
      <rPr>
        <sz val="11"/>
        <color rgb="FF000000"/>
        <rFont val="Arial"/>
        <family val="2"/>
      </rPr>
      <t xml:space="preserve"> to effectively head the household and a child </t>
    </r>
    <r>
      <rPr>
        <strike/>
        <sz val="11"/>
        <color rgb="FF000000"/>
        <rFont val="Arial"/>
        <family val="2"/>
      </rPr>
      <t>years</t>
    </r>
    <r>
      <rPr>
        <sz val="11"/>
        <color rgb="FF000000"/>
        <rFont val="Arial"/>
        <family val="2"/>
      </rPr>
      <t xml:space="preserve"> </t>
    </r>
    <r>
      <rPr>
        <sz val="11"/>
        <color rgb="FF000000"/>
        <rFont val="Arial"/>
        <family val="2"/>
        <charset val="204"/>
      </rPr>
      <t>takes</t>
    </r>
    <r>
      <rPr>
        <sz val="11"/>
        <color rgb="FF000000"/>
        <rFont val="Arial"/>
        <family val="2"/>
      </rPr>
      <t xml:space="preserve"> this responsibility
</t>
    </r>
    <r>
      <rPr>
        <sz val="11"/>
        <color rgb="FF000000"/>
        <rFont val="Arial"/>
        <family val="2"/>
        <charset val="204"/>
      </rPr>
      <t>* Female-headed household - household in which an adult female is the sole or main income producer and decision-maker</t>
    </r>
  </si>
  <si>
    <r>
      <t xml:space="preserve">*Домохозяйство, возглавляемое ребенком, — это домохозяйство, в котором все члены моложе 18 лет, или домохозяйство, </t>
    </r>
    <r>
      <rPr>
        <sz val="11"/>
        <color rgb="FF000000"/>
        <rFont val="Arial"/>
        <family val="2"/>
        <charset val="204"/>
      </rPr>
      <t>где</t>
    </r>
    <r>
      <rPr>
        <sz val="11"/>
        <color rgb="FF000000"/>
        <rFont val="Arial"/>
        <family val="2"/>
      </rPr>
      <t xml:space="preserve"> есть взрослые, которые могут быть слишком больны или </t>
    </r>
    <r>
      <rPr>
        <sz val="11"/>
        <color rgb="FF000000"/>
        <rFont val="Arial"/>
        <family val="2"/>
        <charset val="204"/>
      </rPr>
      <t>пожилые</t>
    </r>
    <r>
      <rPr>
        <sz val="11"/>
        <color rgb="FF000000"/>
        <rFont val="Arial"/>
        <family val="2"/>
      </rPr>
      <t xml:space="preserve">, чтобы эффективно руководить домохозяйством, и эту ответственность </t>
    </r>
    <r>
      <rPr>
        <sz val="11"/>
        <color rgb="FF000000"/>
        <rFont val="Arial"/>
        <family val="2"/>
        <charset val="204"/>
      </rPr>
      <t>берет</t>
    </r>
    <r>
      <rPr>
        <sz val="11"/>
        <color rgb="FF000000"/>
        <rFont val="Arial"/>
        <family val="2"/>
      </rPr>
      <t xml:space="preserve"> ребенок
</t>
    </r>
    <r>
      <rPr>
        <sz val="11"/>
        <color rgb="FF000000"/>
        <rFont val="Arial"/>
        <family val="2"/>
        <charset val="204"/>
      </rPr>
      <t>*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t>
    </r>
  </si>
  <si>
    <r>
      <t xml:space="preserve">*Домогосподарство, очолюване дитиною, - це домогосподарство, в якому всі члени молодше 18 років, або домогосподарство, </t>
    </r>
    <r>
      <rPr>
        <sz val="11"/>
        <color rgb="FF000000"/>
        <rFont val="Arial"/>
        <family val="2"/>
        <charset val="204"/>
      </rPr>
      <t>де</t>
    </r>
    <r>
      <rPr>
        <sz val="11"/>
        <color rgb="FF000000"/>
        <rFont val="Arial"/>
        <family val="2"/>
      </rPr>
      <t xml:space="preserve"> є дорослі, які можуть бути занадто хворі або занадто </t>
    </r>
    <r>
      <rPr>
        <sz val="11"/>
        <color rgb="FF000000"/>
        <rFont val="Arial"/>
        <family val="2"/>
        <charset val="204"/>
      </rPr>
      <t>літні</t>
    </r>
    <r>
      <rPr>
        <sz val="11"/>
        <color rgb="FF000000"/>
        <rFont val="Arial"/>
        <family val="2"/>
      </rPr>
      <t xml:space="preserve">, щоб ефективно керувати домогосподарством, і цю відповідальність </t>
    </r>
    <r>
      <rPr>
        <sz val="11"/>
        <color rgb="FF000000"/>
        <rFont val="Arial"/>
        <family val="2"/>
        <charset val="204"/>
      </rPr>
      <t>бере</t>
    </r>
    <r>
      <rPr>
        <sz val="11"/>
        <color rgb="FF000000"/>
        <rFont val="Arial"/>
        <family val="2"/>
      </rPr>
      <t xml:space="preserve"> дитина
</t>
    </r>
    <r>
      <rPr>
        <sz val="11"/>
        <color rgb="FF000000"/>
        <rFont val="Arial"/>
        <family val="2"/>
        <charset val="204"/>
      </rPr>
      <t>* Домогосподарство, яке очолюється жінкою - домогосподарство, в якому  жінка є єдиним або основним джерелом доходу та особою, яка приймає рішення</t>
    </r>
  </si>
  <si>
    <t>if 'no vulnerable groups' no other option chosen</t>
  </si>
  <si>
    <t>B2.2</t>
  </si>
  <si>
    <t>Vulnerable group identification support</t>
  </si>
  <si>
    <t>Does the site administration seek to identify and respond to the needs of vulnerable groups?</t>
  </si>
  <si>
    <t>Каким образом  руководство МКП выявляет и реагирует на потребности уязвимых групп населения?</t>
  </si>
  <si>
    <t>Яким чином керівництво МКП виявляє та реагує на потреби вразливих груп населення?</t>
  </si>
  <si>
    <t>Direct action by site administration
Referral to authorities
Referral to humanitarian agencies
Other (Specify)
No</t>
  </si>
  <si>
    <t>Потребности обеспечиваются руководством МКП
Перенаправление в органы власти
Перенаправление в гуманитарные организации
Другое, уточните
Нет</t>
  </si>
  <si>
    <t>Потреби забезпечуються керівництвом МКП
Перенаправлення до до органів влади
Перенаправлення до гуманітарних організацій
Інше, уточніть
Немає</t>
  </si>
  <si>
    <t>[For each option a separate follow up question] If B2 “Older women (60+)”; “Older men (60+)”; “Large household (&gt;3 children)”; “Chronically ill, including persons with mental health issues”; “Child-headed households”; “Unaccompanied people who require caregiver support”</t>
  </si>
  <si>
    <t>B2</t>
  </si>
  <si>
    <t>Did you register new arrivals over past 60 days?</t>
  </si>
  <si>
    <t>Были ли вновь прибывшие ВПЛ за последние 60 дней?</t>
  </si>
  <si>
    <t>Чи були новоприбулі ВПО за останні 60 днів?</t>
  </si>
  <si>
    <t>B2.1</t>
  </si>
  <si>
    <t>Can you indicate how many site's residents have arrived in the site in the last 60 days?</t>
  </si>
  <si>
    <t>Можете ли Вы сказать, сколько жителей въехали в МКП за последние 60 дней?</t>
  </si>
  <si>
    <t>Чи можете сказати, скільки мешканців в'їхали до МКП за останні 60 днів?</t>
  </si>
  <si>
    <t>B2 "Yes"</t>
  </si>
  <si>
    <t>B2.1.1</t>
  </si>
  <si>
    <t>How many site's residents have arrived in the last 60 days?</t>
  </si>
  <si>
    <t>Сколько жителей МКП въехали за последние 60 дней?</t>
  </si>
  <si>
    <t>Скільки мешканців в'їхали до МКП за останні 60 днів?</t>
  </si>
  <si>
    <t>From which oblasts did they arrive?</t>
  </si>
  <si>
    <t>Из каких областей они приехали?</t>
  </si>
  <si>
    <t>З яких областей вони прибули?</t>
  </si>
  <si>
    <t>List of oblasts
I don't know</t>
  </si>
  <si>
    <t>B2.3</t>
  </si>
  <si>
    <t>What reasons did they give for settling in the collective site?</t>
  </si>
  <si>
    <t>Какие причины они назвали для поселения в МКП?</t>
  </si>
  <si>
    <t>Які причини вони назвали для поселення у МКП?</t>
  </si>
  <si>
    <t>Displaced from areas of residence due to security reasons
Their housing is damaged\destroyed 
Cannot afford renting.
Resettled from other collective site
Other (specify)
I don't know</t>
  </si>
  <si>
    <r>
      <t>A8</t>
    </r>
    <r>
      <rPr>
        <b/>
        <sz val="11"/>
        <color rgb="FFFF0000"/>
        <rFont val="Arial"/>
        <family val="2"/>
      </rPr>
      <t>B3</t>
    </r>
  </si>
  <si>
    <r>
      <t>B</t>
    </r>
    <r>
      <rPr>
        <b/>
        <strike/>
        <sz val="11"/>
        <color rgb="FFFF0000"/>
        <rFont val="Arial"/>
        <family val="2"/>
      </rPr>
      <t>2.</t>
    </r>
    <r>
      <rPr>
        <b/>
        <sz val="11"/>
        <color rgb="FFFF0000"/>
        <rFont val="Arial"/>
        <family val="2"/>
      </rPr>
      <t>3.1</t>
    </r>
  </si>
  <si>
    <t>Further movement</t>
  </si>
  <si>
    <t>Have any site's residents voluntarily left the site in the last 60 days?</t>
  </si>
  <si>
    <t>В течение последних 60 дней, покидали ли жители МКП по собственному желанию?</t>
  </si>
  <si>
    <t>Протягом останніх 60 днів, чи залишали мешканці МКП за власним бажанням?</t>
  </si>
  <si>
    <t>Yes
No
Refuse to answer</t>
  </si>
  <si>
    <t>Да
Нет
Отказ от ответа</t>
  </si>
  <si>
    <t>Так
Ні
Відмова від відповіді</t>
  </si>
  <si>
    <r>
      <t>B</t>
    </r>
    <r>
      <rPr>
        <b/>
        <strike/>
        <sz val="11"/>
        <color rgb="FFFF0000"/>
        <rFont val="Arial"/>
        <family val="2"/>
      </rPr>
      <t>2.3</t>
    </r>
    <r>
      <rPr>
        <b/>
        <u/>
        <sz val="11"/>
        <color rgb="FFFF0000"/>
        <rFont val="Arial"/>
        <family val="2"/>
      </rPr>
      <t>.</t>
    </r>
    <r>
      <rPr>
        <b/>
        <sz val="11"/>
        <color rgb="FFFF0000"/>
        <rFont val="Arial"/>
        <family val="2"/>
      </rPr>
      <t>3.2</t>
    </r>
  </si>
  <si>
    <t>Can you indicate how many site's residents have left the site in the last 60 days?</t>
  </si>
  <si>
    <t>Можете ли Вы сказать, сколько жителей выехали из МКП за последние 60 дней?</t>
  </si>
  <si>
    <t>Чи можете сказати, скільки мешканців залишили МКП за останні 60 днів?</t>
  </si>
  <si>
    <t>If B2.3 "yes"</t>
  </si>
  <si>
    <t>Select 'yes' if interlocutor is able to answer the numerical value and, if so, fill in the next question wihtout asking it again</t>
  </si>
  <si>
    <t>Выберите "Да", если собеседник может назвать точное количество, и внесите цифру в следующий вопрос, не задавая его повторно</t>
  </si>
  <si>
    <t>Виберіть «Так», якщо співрозмовник може зазначити точну кількість, і запишіть цифру в наступному запитанні, не задаючи його повторно</t>
  </si>
  <si>
    <r>
      <t>B</t>
    </r>
    <r>
      <rPr>
        <b/>
        <strike/>
        <sz val="11"/>
        <color rgb="FFFF0000"/>
        <rFont val="Arial"/>
        <family val="2"/>
      </rPr>
      <t>2.3.2</t>
    </r>
    <r>
      <rPr>
        <b/>
        <sz val="11"/>
        <color rgb="FFFF0000"/>
        <rFont val="Arial"/>
        <family val="2"/>
      </rPr>
      <t>3.3</t>
    </r>
  </si>
  <si>
    <t>How many site's residents have left in the last 60 days?</t>
  </si>
  <si>
    <t>Сколько жителей МКП выехали за последние 60 дней?</t>
  </si>
  <si>
    <t>Скільки мешканців залишили МКП за останні 60 днів?</t>
  </si>
  <si>
    <t>If B2.3.1 'Yes'</t>
  </si>
  <si>
    <t>B3</t>
  </si>
  <si>
    <t>Intentions of IDP`s</t>
  </si>
  <si>
    <r>
      <t xml:space="preserve">To your knowledge, what proportion of </t>
    </r>
    <r>
      <rPr>
        <sz val="11"/>
        <color rgb="FF000000"/>
        <rFont val="Arial"/>
        <family val="2"/>
        <charset val="204"/>
      </rPr>
      <t>site's residents</t>
    </r>
    <r>
      <rPr>
        <sz val="11"/>
        <color rgb="FF000000"/>
        <rFont val="Arial"/>
        <family val="2"/>
      </rPr>
      <t xml:space="preserve"> is planning to move/ leave within the </t>
    </r>
    <r>
      <rPr>
        <sz val="11"/>
        <color rgb="FF000000"/>
        <rFont val="Arial"/>
        <family val="2"/>
        <charset val="204"/>
      </rPr>
      <t>next</t>
    </r>
    <r>
      <rPr>
        <sz val="11"/>
        <color rgb="FF000000"/>
        <rFont val="Arial"/>
        <family val="2"/>
      </rPr>
      <t xml:space="preserve"> 30 days?</t>
    </r>
  </si>
  <si>
    <t>Насколько Вам известно, какая часть жителей МКП планирует переехать/уехать в течение ближайших 30 дней?</t>
  </si>
  <si>
    <t>Наскільки Вам відомо, яка частка мешканців МКП планує переїхати/виїхати протягом найближчих 30 днів?</t>
  </si>
  <si>
    <t>Only a few (less than 25%),
Half or less than half (approximately (26-50%),
More than half (approximately (51-75%),
All or almost all (approximately( 76-100%)
Don't know
None</t>
  </si>
  <si>
    <t>Только некоторые (менее 25%)
Половина или меньше половины (примерно (26-50%)
Более половины (примерно (51-75%)
Все или почти все (примерно (76-100%)
Не знаю
Никто</t>
  </si>
  <si>
    <t>Лише деякі (менше 25%)
Половина або менше половини (приблизно (26-50%)
Більше половини (приблизно (51-75%)
Всі або майже всі (приблизно (76-100%)
Не знаю
Ніхто</t>
  </si>
  <si>
    <r>
      <t>B3</t>
    </r>
    <r>
      <rPr>
        <b/>
        <strike/>
        <sz val="11"/>
        <color rgb="FFFF0000"/>
        <rFont val="Arial"/>
        <family val="2"/>
      </rPr>
      <t>.12</t>
    </r>
    <r>
      <rPr>
        <b/>
        <sz val="11"/>
        <color rgb="FFFF0000"/>
        <rFont val="Arial"/>
        <family val="2"/>
      </rPr>
      <t>.3</t>
    </r>
  </si>
  <si>
    <r>
      <t xml:space="preserve">Of the </t>
    </r>
    <r>
      <rPr>
        <sz val="11"/>
        <color rgb="FF000000"/>
        <rFont val="Arial"/>
        <family val="2"/>
        <charset val="204"/>
      </rPr>
      <t xml:space="preserve">site residents who left, </t>
    </r>
    <r>
      <rPr>
        <sz val="11"/>
        <color rgb="FFFF0000"/>
        <rFont val="Arial"/>
        <family val="2"/>
      </rPr>
      <t>most were about to</t>
    </r>
  </si>
  <si>
    <t>Те жители МКП, которые выехали, планировали:</t>
  </si>
  <si>
    <t>Ті мешканці МКП, які виїхали, планували:</t>
  </si>
  <si>
    <r>
      <t xml:space="preserve">Return to their area of origin
Move in with family / friends
Move into rented or owned housing
Move to a different collective site 
Move to a different oblast
Move abroad
Don't know
</t>
    </r>
    <r>
      <rPr>
        <strike/>
        <sz val="11"/>
        <color rgb="FFFF0000"/>
        <rFont val="Arial"/>
        <family val="2"/>
      </rPr>
      <t>Don't wish to answer</t>
    </r>
    <r>
      <rPr>
        <sz val="11"/>
        <color rgb="FF000000"/>
        <rFont val="Arial"/>
        <family val="2"/>
      </rPr>
      <t xml:space="preserve">
Other (specify)</t>
    </r>
  </si>
  <si>
    <t>Вернуться домой
Переехать к родным/друзьям
Переехать в арендованное либо собственное жилье
Переехать в другой МКП 
Переехать в другую область
Переехать за границу
Не знаю
Не хочу отвечать
Другое (уточните)</t>
  </si>
  <si>
    <t>Повернутись додому
Переїхати до родичів/друзів
Переїхати до орендованого або власного житла
Переїхати до іншого МКП 
Переїхати до іншої області
Переїхати за кордон
Не знаю
Не хочу відповідати
Інше (уточніть)</t>
  </si>
  <si>
    <t>If B3 anything but "None/Don't know"</t>
  </si>
  <si>
    <t>B4</t>
  </si>
  <si>
    <t>Eviction at the site level</t>
  </si>
  <si>
    <t>Have any site's residents been evicted from the site during the last 60 days?</t>
  </si>
  <si>
    <t>Был ли кто-то из жителей МКП принудительно выселен из МКП за последние 60 дней?</t>
  </si>
  <si>
    <t>Чи був хтось із мешканців МКП примусово виселений з МКП за останні 60 днів?</t>
  </si>
  <si>
    <t>Yes, No, Do not know, Refuse to answer</t>
  </si>
  <si>
    <t>Да, Нет, Не знаю, Не хочу отвечать</t>
  </si>
  <si>
    <t xml:space="preserve">Так, Hі, Не знаю, Не хочу відповідати </t>
  </si>
  <si>
    <t>B4.1</t>
  </si>
  <si>
    <t>Can you indicate how many site's residents have evicted from the site in the last 60 days?</t>
  </si>
  <si>
    <t>Можете ли Вы указать, сколько жителей было принудительно  выселено МКП за последние 60 дней?</t>
  </si>
  <si>
    <t>Чи можете вказати скільки мешканців було примусово виселено з МКП за останні 60 днів?</t>
  </si>
  <si>
    <t xml:space="preserve">                                                   If B4 "Yes"</t>
  </si>
  <si>
    <t>B4.1.1</t>
  </si>
  <si>
    <t>If yes, how many site's residents have been evicted from the site in the last 60 days?</t>
  </si>
  <si>
    <t>Если да, то сколько жителей МКП было принудительно выселено из МКП за последние 60 дней?</t>
  </si>
  <si>
    <t>Якщо так, то скільки мешканців МКП було примусово виселено з МКП за останні 60 днів?</t>
  </si>
  <si>
    <t xml:space="preserve">                                                   If B4.1 "Yes"</t>
  </si>
  <si>
    <r>
      <t>B4</t>
    </r>
    <r>
      <rPr>
        <b/>
        <sz val="11"/>
        <color rgb="FFFF0000"/>
        <rFont val="Arial"/>
        <family val="2"/>
      </rPr>
      <t>.1</t>
    </r>
    <r>
      <rPr>
        <b/>
        <strike/>
        <sz val="11"/>
        <color rgb="FFFF0000"/>
        <rFont val="Arial"/>
        <family val="2"/>
      </rPr>
      <t>.2</t>
    </r>
  </si>
  <si>
    <t>Reasons for eviction</t>
  </si>
  <si>
    <t>If yes, what was the reason?</t>
  </si>
  <si>
    <t>Если да, какова причина принудительного выселения?</t>
  </si>
  <si>
    <t>Якщо так, то яка причина примусового виселення?</t>
  </si>
  <si>
    <t>Facility can no longer host IDPs
Center was overcrowded
Dangerous or beligerent behavior of IDPs
IDPs were not able to pay for utilities / other payments
Area of origin was deemed safe for return
IDPs did not abide by rules and regulations of site
There is a limited period of hosting             
Relocation to another collective site
Other (specify)
Do not know</t>
  </si>
  <si>
    <t>МКП больше не может принимать ВПЛ
МКП переполнен
Опасное или вызывающее поведение ВПЛ
ВПЛ не в состоянии оплачивать коммунальные услуги / осуществлять другие платежи
Местность, откуда прибыли ВПЛ, признана безопасной для возвращения
ВПЛ не соблюдали правила и нормы, действующие в МКП
Установлен ограниченный срок пребывания в МКП
Переселение в другой МКП                   
Другое (укажите)
Не знаю</t>
  </si>
  <si>
    <t>МКП більше не може приймати ВПО
МКП переповнений
Небезпечна або зухвала поведінка ВПО
ВПО не в змозі оплачувати комунальні послуги / здійснювати інші платежі
Місцевість, звідки прибули ВПО, визнана безпечною для повернення
ВПО не дотримувалися правил і норм, що діють у МКП
Встановлено обмежений термін перебування у МКП                                                               
Переселення до іншого МКП
Інше, уточніть
Не знаю</t>
  </si>
  <si>
    <r>
      <rPr>
        <strike/>
        <sz val="11"/>
        <color rgb="FFFF0000"/>
        <rFont val="Arial"/>
        <family val="2"/>
      </rPr>
      <t>Site characteristics</t>
    </r>
    <r>
      <rPr>
        <sz val="11"/>
        <color rgb="FFFF0000"/>
        <rFont val="Arial"/>
        <family val="2"/>
      </rPr>
      <t>Space arrangement</t>
    </r>
  </si>
  <si>
    <t>Организация пространства</t>
  </si>
  <si>
    <t>Облаштування простору</t>
  </si>
  <si>
    <r>
      <rPr>
        <b/>
        <strike/>
        <sz val="11"/>
        <color rgb="FFFF0000"/>
        <rFont val="Arial"/>
        <family val="2"/>
      </rPr>
      <t>B6</t>
    </r>
    <r>
      <rPr>
        <b/>
        <sz val="11"/>
        <color rgb="FFFF0000"/>
        <rFont val="Arial"/>
        <family val="2"/>
      </rPr>
      <t>B5</t>
    </r>
  </si>
  <si>
    <t>Allocation plan at the site</t>
  </si>
  <si>
    <t>Is there an allocation plan on the site? (specific areas for "specific people" as "groups with certain needs, such as persons with disabilities, elderly, pregnant and lactating women, people with special health conditions etc.)</t>
  </si>
  <si>
    <t>Есть ли в МКП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t>
  </si>
  <si>
    <t>Чи є у МКП план розміщення людей (конкретні зони для певних груп людей з певними потребами, таких як особи з інвалідністю, літні люди, вагітні та годуючі жінки, люди зі специфічними захворюваннями тощо)?</t>
  </si>
  <si>
    <r>
      <t xml:space="preserve">Yes - there is a full allocation plan
</t>
    </r>
    <r>
      <rPr>
        <sz val="11"/>
        <color rgb="FF000000"/>
        <rFont val="Arial"/>
        <family val="2"/>
        <charset val="204"/>
      </rPr>
      <t>To an extent - some people receive a special accomodation</t>
    </r>
    <r>
      <rPr>
        <sz val="11"/>
        <color rgb="FF000000"/>
        <rFont val="Arial"/>
        <family val="2"/>
      </rPr>
      <t xml:space="preserve">
No - there is no allocation considerations</t>
    </r>
  </si>
  <si>
    <r>
      <t xml:space="preserve">Да - есть полный план размещения людей
Частично - некоторые люди получают </t>
    </r>
    <r>
      <rPr>
        <sz val="11"/>
        <color rgb="FF000000"/>
        <rFont val="Arial"/>
        <family val="2"/>
        <charset val="204"/>
      </rPr>
      <t>специальное размещение</t>
    </r>
    <r>
      <rPr>
        <sz val="11"/>
        <color rgb="FF000000"/>
        <rFont val="Arial"/>
        <family val="2"/>
      </rPr>
      <t xml:space="preserve">
Нет, рекомендации касательно размещения людей отсутствуют</t>
    </r>
  </si>
  <si>
    <r>
      <t xml:space="preserve">Так - є повний план розміщення людей
Частково - деякі люди отримують </t>
    </r>
    <r>
      <rPr>
        <sz val="11"/>
        <color rgb="FF000000"/>
        <rFont val="Arial"/>
        <family val="2"/>
        <charset val="204"/>
      </rPr>
      <t>спеціальне розміщення</t>
    </r>
    <r>
      <rPr>
        <sz val="11"/>
        <color rgb="FF000000"/>
        <rFont val="Arial"/>
        <family val="2"/>
      </rPr>
      <t xml:space="preserve">
Ні, рекомендації щодо розміщення людей відсутні</t>
    </r>
  </si>
  <si>
    <t>B5.1</t>
  </si>
  <si>
    <t>Space arrangement</t>
  </si>
  <si>
    <t>Is there an evacuation plan on site</t>
  </si>
  <si>
    <t xml:space="preserve">Существует ли в МКП план эвакуации?
</t>
  </si>
  <si>
    <t xml:space="preserve">Чи існує в МКП план евакуації? </t>
  </si>
  <si>
    <t>B5.2</t>
  </si>
  <si>
    <t>Site function</t>
  </si>
  <si>
    <t>Is the collective site building solely used for hosting IDPs?</t>
  </si>
  <si>
    <t>Используется ли помещение МКП исключительно для размещения ВПЛ?</t>
  </si>
  <si>
    <t>Чи використовується приміщення МКП виключно для розміщення ВПО?</t>
  </si>
  <si>
    <t>Yes
No, it is also used for its primary function</t>
  </si>
  <si>
    <t>B5.2.1</t>
  </si>
  <si>
    <t>Are spaces allocated for IDPs separated from the spaces used for the site's primary function?</t>
  </si>
  <si>
    <t>Отделены ли помещения, выделенные для ВПЛ, от помещений, используемых учреждением по основному назначению?</t>
  </si>
  <si>
    <t>Чи відокремлені місця для ВПО від приміщень, які використовуються за основним призначенням МКП?</t>
  </si>
  <si>
    <t>B6</t>
  </si>
  <si>
    <t>Overcrowding</t>
  </si>
  <si>
    <t>Is the collective site overcrowded, in your opinion?</t>
  </si>
  <si>
    <t>На Ваш взгляд, перенаселено ли МКП?</t>
  </si>
  <si>
    <t>На Вашу думку, чи перенаселений МКП?</t>
  </si>
  <si>
    <t>B6.2</t>
  </si>
  <si>
    <t>How many people, in average, share one sleeping space</t>
  </si>
  <si>
    <t>Сколько людей, в середнем, размещаются в одном жилом помещении?</t>
  </si>
  <si>
    <t>Скільки людей, в середньому, розміщуються в одному житловому приміщенні?</t>
  </si>
  <si>
    <t>Up 4 people
Up to 8 people
Up to 12 people
Up to 20 people
Over 20 people
Do not know</t>
  </si>
  <si>
    <t>Sleeping space is a single hard-walled room or open space</t>
  </si>
  <si>
    <t>B6.3</t>
  </si>
  <si>
    <t>How many square meters of sleeping space are allocated per person?</t>
  </si>
  <si>
    <t>Сколько квадратных метров жилого помещения приходится на одного человека?</t>
  </si>
  <si>
    <t>Скільки квадратних метрів житлового приміщення виділяється на одну людину?</t>
  </si>
  <si>
    <t xml:space="preserve">Up to 6
Six and more 
Both modalities                                                 </t>
  </si>
  <si>
    <t>B6.4</t>
  </si>
  <si>
    <t>Are there IDPs sleeping in spaces intended for common use?</t>
  </si>
  <si>
    <t>Есть ли ВПЛ, которые размещены в помещениях, предназначенных для общего пользования?</t>
  </si>
  <si>
    <t>Чи є ВПО, які розміщуються в приміщеннях, призначених для загального користування?</t>
  </si>
  <si>
    <t>B5</t>
  </si>
  <si>
    <t>SITE CHARACTERISTICS</t>
  </si>
  <si>
    <t>Allocation at the site</t>
  </si>
  <si>
    <t>How are people being accommodated* in the center?</t>
  </si>
  <si>
    <t>Как размещают* людей в МКП?</t>
  </si>
  <si>
    <t>Яким чином розміщують* людей у МКП?</t>
  </si>
  <si>
    <r>
      <rPr>
        <strike/>
        <sz val="11"/>
        <color rgb="FFFF0000"/>
        <rFont val="Arial"/>
        <family val="2"/>
      </rPr>
      <t xml:space="preserve">Single household rooms only
Multiple households sharing rooms
Sharing one open space (e.g. gym or hall)
Mixed modalities
</t>
    </r>
    <r>
      <rPr>
        <sz val="11"/>
        <color rgb="FFFF0000"/>
        <rFont val="Arial"/>
        <family val="2"/>
      </rPr>
      <t>Single-household rooms
Multiple households (incl. single-person HHs) sharing rooms
Open space (e.g., gym or hall) with space dividers
Open space (e.g., gym or hall)</t>
    </r>
  </si>
  <si>
    <t xml:space="preserve">Размещение только в семейных комнатах (у каждой семьи есть своя комната)
Совместное использование комнат (несколько семей живут в одной комнате)
Совместное использование одного общего пространства (например, спортзала или холла)
Разные виды размещения
</t>
  </si>
  <si>
    <t xml:space="preserve">Розміщення тільки в  окремих сімейних кімнатах (у кожної сім'ї є окрема кімната)
Спільне використання кімнат (кілька сімей живуть в одній кімнаті)
Спільне використання одного загального простору (наприклад, спортзалу чи холу)
Різні види розміщення
</t>
  </si>
  <si>
    <t>*Accommodation is related to sleeping arrangements</t>
  </si>
  <si>
    <t>*Под размещением имеется в виду распределение мест для сна</t>
  </si>
  <si>
    <t>*Під розміщенням мається на увазі розподіл місць для сну</t>
  </si>
  <si>
    <t>Is there gender separation in the sleeping areas shared by multiple households?</t>
  </si>
  <si>
    <t>Предусмотрены ли в общем жилом помещении, а также жилых комнатах, где размещены несколько домохозяйств, отдельные зоны для мужчин и женщин?</t>
  </si>
  <si>
    <t>Чи передбачені у загальному житловому приміщенні, а також у житлових кімнатах, де розміщені кілька домогосподарств, окремі зони для чоловіків та жінок?</t>
  </si>
  <si>
    <t>If B5 "Multiple households (incl. single-person HHs) sharing rooms";
"Open space (e.g., gym or hall) with space dividers"; 
"Open space (e.g., gym or hall)"</t>
  </si>
  <si>
    <t>Can you indicate how many rooms the site has for households to sleep independently?</t>
  </si>
  <si>
    <t>Можете ли Вы сказать, сколько в МКП комнат для отдельного размещения домохозяйств?</t>
  </si>
  <si>
    <t>Чи можете Ви зазначити, скільки у МКП є кімнат для окремого розміщення домогосподарств?</t>
  </si>
  <si>
    <t>Number of rooms for HH</t>
  </si>
  <si>
    <r>
      <rPr>
        <strike/>
        <sz val="11"/>
        <color rgb="FF000000"/>
        <rFont val="Arial"/>
        <family val="2"/>
      </rPr>
      <t xml:space="preserve">
</t>
    </r>
    <r>
      <rPr>
        <sz val="11"/>
        <color rgb="FF000000"/>
        <rFont val="Arial"/>
        <family val="2"/>
      </rPr>
      <t>Please indicate how many rooms the site has for households to sleep independently</t>
    </r>
  </si>
  <si>
    <t>Сколько в МКП комнат для отдельного размещения домохозяйств?</t>
  </si>
  <si>
    <t>Скільки у МКП є кімнат для окремого розміщення домогосподарств?</t>
  </si>
  <si>
    <t>If B5.2 "Yes"</t>
  </si>
  <si>
    <t>B5.3</t>
  </si>
  <si>
    <t>Allocation based on gender</t>
  </si>
  <si>
    <t>Is there separation by gender?</t>
  </si>
  <si>
    <t>Предусмотрено ли разделение комнат по половому признаку?</t>
  </si>
  <si>
    <t>Чи передбачений поділ кімнат за ознакою статі?</t>
  </si>
  <si>
    <t>Yes 
Partially (not all)
No
Do not know</t>
  </si>
  <si>
    <r>
      <t xml:space="preserve">Да
</t>
    </r>
    <r>
      <rPr>
        <sz val="11"/>
        <color rgb="FF000000"/>
        <rFont val="Arial"/>
        <family val="2"/>
        <charset val="204"/>
      </rPr>
      <t xml:space="preserve">Частично (не все)  </t>
    </r>
    <r>
      <rPr>
        <sz val="11"/>
        <color rgb="FF000000"/>
        <rFont val="Arial"/>
        <family val="2"/>
      </rPr>
      <t xml:space="preserve">                                                          
Нет
Не знаю</t>
    </r>
  </si>
  <si>
    <t>Так 
Частково (не всі)                                                                
Ні
Не знаю</t>
  </si>
  <si>
    <t>If B5 'Multiple households sharing rooms' OR 'Sharing one open space' was chosen</t>
  </si>
  <si>
    <t>Common spaces</t>
  </si>
  <si>
    <t>Are there common spaces for the purposes of cooking (kitchen), eating, and food storage?</t>
  </si>
  <si>
    <t xml:space="preserve">Есть ли помещения общего пользования для приготовления пищи (кухня), приема пищи, хранения продуктов? </t>
  </si>
  <si>
    <t>Чи існують приміщення спільного користування для приготування їжі (кухня), прийому їжі та зберігання продуктів?</t>
  </si>
  <si>
    <t>Common spaces for cooking (kitchen)
Common spaces for eating
Common spaces for food storage
None of the above</t>
  </si>
  <si>
    <t>B6.1</t>
  </si>
  <si>
    <t>Are there common spaces other than kitchens, eating spaces, and food storage?</t>
  </si>
  <si>
    <t>Есть ли помещения общего пользования, кроме кухонь, столовых и хранения продуктов?</t>
  </si>
  <si>
    <t>Чи існують приміщення спільного користування, крім кухонь, місць для прийому їжі та зберігання продуктів?</t>
  </si>
  <si>
    <t>Such as recreational spaces for children or adults</t>
  </si>
  <si>
    <t>B6.1.1</t>
  </si>
  <si>
    <t>Which purpose do these spaces serve?</t>
  </si>
  <si>
    <t>Какую функцию выполняют эти помещения?</t>
  </si>
  <si>
    <t>Яку функцію виконують ці приміщення?</t>
  </si>
  <si>
    <t>Child spaces (indoor) 
Child spaces (outdoor)
Spaces for distance learning \ working
Recreational spaces for adults
Spaces for services provision
Other</t>
  </si>
  <si>
    <t>If B6.1 "Yes"</t>
  </si>
  <si>
    <t>B6.1.2</t>
  </si>
  <si>
    <t xml:space="preserve">Are these spaces sufficient to respond to the needs of IDPs? </t>
  </si>
  <si>
    <t>Достаточно ли этих помещений для удовлетворения потребностей ВПЛ?</t>
  </si>
  <si>
    <t>Чи достатньо цих приміщень, щоб задовольнити потреби ВПО?</t>
  </si>
  <si>
    <t>Yes
Partially
No
Do not know</t>
  </si>
  <si>
    <r>
      <t>B6.2</t>
    </r>
    <r>
      <rPr>
        <b/>
        <strike/>
        <sz val="11"/>
        <color rgb="FFFF0000"/>
        <rFont val="Arial"/>
        <family val="2"/>
      </rPr>
      <t>C6</t>
    </r>
  </si>
  <si>
    <t>Are there lockers for people to store their belongings and documents safely?</t>
  </si>
  <si>
    <t>Есть ли в МКП запирающиеся шкафчики для хранения личных вещей и документов ВПО?</t>
  </si>
  <si>
    <t>Чи є шафки в МКП для зберігання особистих речей і документів ВПО?</t>
  </si>
  <si>
    <t>Yes
Yes, but insufficient capacity
No
Do not know</t>
  </si>
  <si>
    <t>Shelter</t>
  </si>
  <si>
    <t>Условия проживания</t>
  </si>
  <si>
    <t>Умови проживання</t>
  </si>
  <si>
    <t>C1</t>
  </si>
  <si>
    <t>Shelter issues</t>
  </si>
  <si>
    <t>What are shelter concerns or needs in the collective site?</t>
  </si>
  <si>
    <t>Каковы проблемы или потребности МКП, связанные с условиями проживания?</t>
  </si>
  <si>
    <t>Які проблеми чи потреби має МКП, пов'язані з умовами проживання?</t>
  </si>
  <si>
    <t xml:space="preserve">
No electricity supply
No heating system
No ventilation system
Poor electricity infrastructure (wiring)
Poor heating system
Lack of backup power source (to ensure supply during electricity shortages)
Poor ventilation system
Lack of lightning 
Major reconstruction of site premises 
Floor/walls-related light or medium repair 
Floor/walls-related heavy repair
Roof-related repairs
Doors/windows replace/repair
Doors/windows-related heavy repair 
Other (specify) </t>
  </si>
  <si>
    <t>Fuel for heating sources is suggested in NFI section</t>
  </si>
  <si>
    <t>C1.1</t>
  </si>
  <si>
    <t xml:space="preserve">What are the most urgent shelter concerns or needs in the collective site? (Select up to three) </t>
  </si>
  <si>
    <t>Каковы наиболее актуальные проблемы или потребности МКП, связанные с условиями проживания? (Выберите не более 3 вариантов)</t>
  </si>
  <si>
    <t>Які найнагальніші проблеми чи потреби, пов'язані із умовами проживання, має МКП? (Виберіть не більше трьох варіантів)</t>
  </si>
  <si>
    <t>Select up to three</t>
  </si>
  <si>
    <t>C1.2</t>
  </si>
  <si>
    <t>Is it possible to maintain the temperature within 18-25 C° in the collective site?</t>
  </si>
  <si>
    <t>Возможно ли поддерживать в МКП температурный режим 18-25 C°?</t>
  </si>
  <si>
    <t>Чи можна підтримувати в МКП температурний режим 18-25 С°?</t>
  </si>
  <si>
    <t>Yes
No, temperature may be lower during winter season
No, temperature may be higher during warm season
No</t>
  </si>
  <si>
    <t>Temperature should be maintained between 18-25 C° both in sleeping and in living quarters for IDPs</t>
  </si>
  <si>
    <t>C1.3</t>
  </si>
  <si>
    <t>Is the site equipped with disability-friendly infrastructure (except WASH) (elevators, external ramps, horizontal bars on doors…)</t>
  </si>
  <si>
    <t>Оборудован ли МКП приспособлениями для людей с инвалидностью (кроме ВСГ) (лифты, внешние пандусы, горизонтальные перекладины на дверях и т.д.)</t>
  </si>
  <si>
    <t>Чи обладнане МКП зручною для людей з інвалідністю інфраструктурою (крім ВСГ) (ліфти, зовнішні пандуси, горизонтальні перекладини на дверях і т.п.)</t>
  </si>
  <si>
    <t>Yes
Partially
No</t>
  </si>
  <si>
    <t>WASH is sanitation (bathing facilities, toilets) and is asked in the WASH Section</t>
  </si>
  <si>
    <t>C2</t>
  </si>
  <si>
    <t>Shelter support</t>
  </si>
  <si>
    <t>What shelter support, if any, was received over the past 60 days on the site?</t>
  </si>
  <si>
    <t>Какую помощь по улучшению условий проживания, если таковая предоставлялась, получило МКП за последние 60 дней?</t>
  </si>
  <si>
    <t>Яку допомогу, пов'язану із поліпшенням умов проживання, якщо така надавалась, отримало МКП за останні 60 днів?</t>
  </si>
  <si>
    <t xml:space="preserve">Repairs: electricity system 
Repairs: heating system
Repairs: ventilation system
Lightning
Infrastructure for people with limited mobility (except WASH) (elevators, external ramps, horizontal bars on doors, etc.)
Backup power source (to ensure supply during electricity shortages)
Major reconstruction of site premises 
Floor/walls-related light or medium repair 
Floor/walls-related heavy repair
Roof-related repairs
Doors/windows light or medium repair
Doors/windows heavy repair
Other (specify) </t>
  </si>
  <si>
    <t>Fuel for heating sources is suggested in winterization section</t>
  </si>
  <si>
    <t>C2.1</t>
  </si>
  <si>
    <t xml:space="preserve">Was the shelter support received sufficient to answer the needs of IDPs in the collective site? </t>
  </si>
  <si>
    <t>Была ли полученная помощь, связання с улучшением условий проижвания, достаточной для удовлетворения потребностей ВПЛ в МКП?</t>
  </si>
  <si>
    <t>Чи була отримана допомога, пов'язана із поліпшенням умов проживання, достатньою для задоволення потреб ВПО в МКП?</t>
  </si>
  <si>
    <t>[Asked for each support selected]</t>
  </si>
  <si>
    <t>SHELTER</t>
  </si>
  <si>
    <t>Are there any shelter issues at this site in terms of living conditions?</t>
  </si>
  <si>
    <t>Есть ли проблемы с размещением в этом МКП с точки зрения условий проживания?</t>
  </si>
  <si>
    <t>Чи є проблеми з розміщенням у цьому МКП з точки зору умов проживання?</t>
  </si>
  <si>
    <t>Sellect all that apply</t>
  </si>
  <si>
    <t>None
Overcrowding conditions
Lack of privacy in the sleeping area
Lack of privacy in the bathing area
Lack of privacy in the toilet area
Non gender-segregated showers
Non gender-segregated toilets
Lack of accessible toilets
Lack of accessible showers
Insufficient number of showers
Insufficient number of toilets
Insufficient number of kitchens
Lack of playgrounds
Other (specify)</t>
  </si>
  <si>
    <t>Нет                                                       Переполненность МКП                               Отсутствие приватности в спальной зоне
Отсутствие приватности в ванных комнатах
Отсутствие приватности в туалетах   
Общие душевые                           
Общие туалеты                                 
Отсутствие туалетов                                      Отсутствие душевых                                Недостаточное количество душевых  Недостаточное количество туалетов  Недостаточное количество кухонных помещений Отсутствие игровых площадок
Другое (уточните)</t>
  </si>
  <si>
    <t>Немає                                                          
Переповненість МКП                                  
Відсутність приватності в спальній зоні
Відсутність приватності у ванних кімнатах
Відсутність приватності в туалетах 
Загальні душові                                     
Загальні туалети                                          
Відсутність туалетів                                        
Відсутність  душових                                    
Недостатня кількість душових                         
Недостатня кількість туалетів                       
Недостатня кількість кухонних приміщень    
Відсутність ігрових майданчиків                                       Інше (уточніть)</t>
  </si>
  <si>
    <t>Are there any shelter issues at this site in terms of infrastructure situation?</t>
  </si>
  <si>
    <t>Есть ли проблемы с размещением в этом МКП с точки зрения инфраструктуры?</t>
  </si>
  <si>
    <t>Чи є проблеми з розміщенням у цьому МКП з точки зору інфраструктури?</t>
  </si>
  <si>
    <t>None
Shelter space is too small/not enough space for entire displaced population
Lack of insulation from cold
Leaking during precipitation
Limited ventilation
Structure is damaged or needs repair/rehabilitation
Lack of privacy inside shelter (no partitions, no doors)
Lack of electricity
Lack of heating
Problems with drainage system
Problem with water supply
Problem with lighting inside the building (in common areas, such as corridors)
Problem with lighting around the center (street lights)
Lack of infrastructure for elderly people and persons with disabilities (elevators, external ramps, horizontal bars on doors, etc.)
Other (specify)
Not sure</t>
  </si>
  <si>
    <t>Проблем нет                                                               Площадь МКП слишком мала / недостаточно места для размещения всего перемещенного населения                                                    Отсутствие теплоизоляции                         Протекающая крыша                                   Недостаточная вентиляция                          Повреждение конструкции здания либо здание МКП нуждается в ремонте/реконструкции                 Отсутствие возможности уединениться на территории МКП (отсутствие перегородок, дверей)
Проблемы c системой электроснабжения
Проблемы с системой отопления
Проблемы с канализацией
Проблемы с водопроводом
Проблемы с освещением внутри здания (в местах общего пользования, например, в коридорах)
Проблемы с освещением на территории МКП (уличные фонари)
Отсутствие инфраструктуры для пожилых людей и людей с инвалидностью (лифтов, внешних пандусов, дверных поручней и т.д.)                      
Другое (уточните)
Не уверен</t>
  </si>
  <si>
    <t>Проблеми відсутні                                                    
Площа МКП занадто мала / недостатньо місця для розміщення всього переміщеного населення
Відсутність теплоізоляції                                      
Протікає дах                                                      
Недостатня вентиляція                                        Пошкодження конструкції будівлі або будівля МКП потребує ремонту/реконструкції                      
Відсутність можливості усамітнитися на території МКП (відсутність перегородок, дверей
Проблеми з системою електропостачання      
Проблеми з системою опалення                        
Проблеми з каналізацією                                   
Проблеми з водопроводом                                
Проблеми з освітленням усередині будівлі (у місцях загального користування, наприклад, у коридорах)
Проблеми з освітленням на території МКП (вуличні ліхтарі)                                                                           Відсутність інфраструктури для людей похилого віку та людей з інвалідністю (ліфтів, зовнішніх пандусів, дверних поручнів та ін.)                                                
Інше (уточніть)                                                                  
Не впевнений</t>
  </si>
  <si>
    <t>C3</t>
  </si>
  <si>
    <t>Does this site need rehabilitation, small construction or earthworks?</t>
  </si>
  <si>
    <t>Нуждается ли данный МКП в реконструкции, текущем ремонте или каких-либо строительных работах?</t>
  </si>
  <si>
    <t>Чи потребує цей МКП реконструкції, поточного ремонту чи будівельних робіт?</t>
  </si>
  <si>
    <t>No repairs needed 
Floor/walls-related light or medium repair 
Floor/walls-related heavy repair
Roof-related light or medium repair
Roof-related heavy repair
Doors/windows replace/repair
Doors/windows-related heavy repair 
Plumbing-related light or medium repair
Plumbing-related heavy repair 
Insulation-related works
Heating system repair 
Full new interior design of site premises
Major reconstruction of site premises 
Other (please, specify)</t>
  </si>
  <si>
    <t>Ремонт не требуется
Мелкий или косметический ремонт пола/стен
Капитальный ремонт пола/стен
Небольшой или косметический ремонт кровли
Капитальный ремонт кровли
Замена/ремонт дверей/окон
Капитальный ремонт окон/дверей
Мелкий или косметический ремонт водопроводной системы или сантехники
Капитальный ремонт водопроводной системы, замена сантехники
Изоляционные работы
Ремонт системы отопления
Переоборудование помещений МКП
Капитальная реконструкция помещений МКП
Другое, уточните</t>
  </si>
  <si>
    <t>Ремонт не потрібний
Дрібний або косметичний ремонт підлоги/стін
Капітальний ремонт підлоги/стін
Невеликий чи косметичний ремонт покрівлі
Капітальний ремонт покрівлі
Заміна/ремонт дверей/вікон
Капітальний ремонт вікон/дверей
Дрібний або косметичний ремонт водопровідної системи або сантехніки
Капітальний ремонт водопровідної системи, заміна сантехніки
Ізоляційні роботи
Ремонт системи опалення
Переобладнання приміщень МКП
Капітальна реконструкція приміщень МКП
Інше, уточніть</t>
  </si>
  <si>
    <t>C4</t>
  </si>
  <si>
    <t>Availability of playgrounds or recreational areas for children</t>
  </si>
  <si>
    <t>Are there any playgrounds or recreational areas for children on site?</t>
  </si>
  <si>
    <t>Есть ли на территории МКП игровые площадки или зоны отдыха для детей?</t>
  </si>
  <si>
    <t>Чи є на території МКП ігрові майданчики чи зони відпочинку для дітей?</t>
  </si>
  <si>
    <r>
      <rPr>
        <strike/>
        <sz val="11"/>
        <color rgb="FF000000"/>
        <rFont val="Arial"/>
        <family val="2"/>
      </rPr>
      <t xml:space="preserve">
</t>
    </r>
    <r>
      <rPr>
        <sz val="11"/>
        <color rgb="FF000000"/>
        <rFont val="Arial"/>
        <family val="2"/>
      </rPr>
      <t>Select one</t>
    </r>
  </si>
  <si>
    <t>Yes, in the premises of the CS
Yes, outdoors 
Yes, іn the premises of the CSs and outdoors
No
Don't know</t>
  </si>
  <si>
    <r>
      <t>Да, в помещении МКП
Да,</t>
    </r>
    <r>
      <rPr>
        <sz val="11"/>
        <color rgb="FF000000"/>
        <rFont val="Arial"/>
        <family val="2"/>
        <charset val="204"/>
      </rPr>
      <t xml:space="preserve"> на прилежащей к МКП территории
</t>
    </r>
    <r>
      <rPr>
        <sz val="11"/>
        <color rgb="FF000000"/>
        <rFont val="Arial"/>
        <family val="2"/>
      </rPr>
      <t>Да, в помещении МКП и на прилежащей к МКП территории
Нет
Не знаю</t>
    </r>
  </si>
  <si>
    <t>Так, у приміщенні МКП
Так, на прилеглій до МКП території
Так, у приміщенні МКП і на прилеглій до МКП території
Ні
Не знаю</t>
  </si>
  <si>
    <t>C5</t>
  </si>
  <si>
    <t xml:space="preserve">Availability of recreational/common areas </t>
  </si>
  <si>
    <t>Are there any recreational/common areas for adults on site?</t>
  </si>
  <si>
    <t>Есть ли на территории МКП зоны отдыха/общего пользования для взрослых?</t>
  </si>
  <si>
    <t>Чи є на території МКП зони відпочинку/загального користування для дорослих?</t>
  </si>
  <si>
    <t>Yes
Yes, but insufficient
No
Do not know</t>
  </si>
  <si>
    <t>Да
Да, но недостаточно
Нет
Не знаю</t>
  </si>
  <si>
    <t>Так 
Так, але недостатньо
Ні
Не знаю</t>
  </si>
  <si>
    <t>C6</t>
  </si>
  <si>
    <t>Availability of lockers for safety</t>
  </si>
  <si>
    <t>Есть ли запирающиеся шкафчики для хранения вещей и документов людей, проживающий в МКП?</t>
  </si>
  <si>
    <t>Чи є шафки, що замикаються, для зберігання речей і документів людей, що мешкають у МКП?</t>
  </si>
  <si>
    <t>Да 
Да, но недостаточной вместимости
Нет
Не знаю</t>
  </si>
  <si>
    <t>Так 
Так, але недостатньої місткості
Ні
Не знаю</t>
  </si>
  <si>
    <r>
      <rPr>
        <b/>
        <strike/>
        <sz val="11"/>
        <color rgb="FFFF0000"/>
        <rFont val="Arial"/>
        <family val="2"/>
      </rPr>
      <t>C7</t>
    </r>
    <r>
      <rPr>
        <b/>
        <sz val="11"/>
        <color rgb="FFFF0000"/>
        <rFont val="Arial"/>
        <family val="2"/>
      </rPr>
      <t>C3</t>
    </r>
  </si>
  <si>
    <r>
      <rPr>
        <strike/>
        <sz val="11"/>
        <color rgb="FFFF0000"/>
        <rFont val="Arial"/>
        <family val="2"/>
      </rPr>
      <t>Availability of bomb-shelter</t>
    </r>
    <r>
      <rPr>
        <sz val="11"/>
        <color rgb="FFFF0000"/>
        <rFont val="Arial"/>
        <family val="2"/>
      </rPr>
      <t>Bomb shelter</t>
    </r>
  </si>
  <si>
    <t>Is there a bomb shelter nearby (less than 10 min by foot) or in the facility itself?</t>
  </si>
  <si>
    <t>Есть ли поблизости бомбоубежище (менее 10 минут пешком) или непосредственно в самом МКП?</t>
  </si>
  <si>
    <t>Чи є бомбосховище поблизу (менш ніж 10 хв пішки) або ж безпосередньо в самому МКП?</t>
  </si>
  <si>
    <t>Yes, in the facility itself
Yes, nearby (less than 10 minutes by foot)
No
Do not know</t>
  </si>
  <si>
    <t>Да, непосредственно в МКП
Да, поблизости (менее 10 минут пешком)
Нет
Не знаю</t>
  </si>
  <si>
    <t>Так, безпосередньо в МКП
Так, поблизу (менш ніж 10 хвилин пішки)
Ні
Не знаю</t>
  </si>
  <si>
    <t>C3.1</t>
  </si>
  <si>
    <t>Bomb shelter</t>
  </si>
  <si>
    <t>Is the capacity of the bomb shelter sufficient for the site residents? (IDPs and non-IDPs)</t>
  </si>
  <si>
    <t>Достаточна ли вместимость бомбоубежища для всех жителей МКП? (ВПЛ и не ВПЛ)</t>
  </si>
  <si>
    <t>Чи достатня місткість бомбосховища для всіх мешканців МКП? (ВПО та не ВПО)</t>
  </si>
  <si>
    <t>If C3 "Yes, in the facility itself" or "Yes, nearby (less than 10 minutes by foot)</t>
  </si>
  <si>
    <t>C3.2</t>
  </si>
  <si>
    <t>Is the shelter accessible for people with disabilities or the elderly?</t>
  </si>
  <si>
    <t>Доступно ли бомбоубежище для людей с инвалидностью и пожилых людей?</t>
  </si>
  <si>
    <t>Чи доступне бомбосховище для людей з інвалідністю та літніх людей ?</t>
  </si>
  <si>
    <t>C8</t>
  </si>
  <si>
    <t>Availability of public transport</t>
  </si>
  <si>
    <t>Is public transport available in a walking distance from the site (less than 2 km away)</t>
  </si>
  <si>
    <t>Имеется ли общественный транспорт в пешеходной доступности от МКП (менее 2 км)?</t>
  </si>
  <si>
    <t>Чи є громадський транспорт у пішохідній доступності від МКП (менше 2 км)?</t>
  </si>
  <si>
    <t>NFI</t>
  </si>
  <si>
    <t>Непродовольственные товары и услуги</t>
  </si>
  <si>
    <t>Непродовольчі товари та послуги</t>
  </si>
  <si>
    <t>D1</t>
  </si>
  <si>
    <t>NFI issues</t>
  </si>
  <si>
    <t>What types of NFIs are needed in the collective site?</t>
  </si>
  <si>
    <t>Какие непродовольственные товары нужны в МКП?</t>
  </si>
  <si>
    <t>Які непродовольчі товари потрібні в МКП?</t>
  </si>
  <si>
    <t>Furniture (communal and individual use)
Sleeping items
Kitchen amenities
Clothes and/or shoes  
Communications equipment (Wifi, computer equipment, etc.)</t>
  </si>
  <si>
    <t>Cleaning items are asked in WASH</t>
  </si>
  <si>
    <t>D1.1</t>
  </si>
  <si>
    <t>What furniture NFIs are needed?</t>
  </si>
  <si>
    <t xml:space="preserve">Какая мебель нужна?   </t>
  </si>
  <si>
    <t>Які меблі потрібні?</t>
  </si>
  <si>
    <t>Tables
Chairs
Cupboards
Personal lockers
Wardrobes
Other (specify)</t>
  </si>
  <si>
    <t>If D1 "Furniture (communal and individual use)</t>
  </si>
  <si>
    <t>D1.2</t>
  </si>
  <si>
    <t>What sleeping NFIs are needed?</t>
  </si>
  <si>
    <t>Какие спальные принадлежности нужны?</t>
  </si>
  <si>
    <t>Які постільні речі потрібні?</t>
  </si>
  <si>
    <t>Beds
Functional beds for specific needs
Mattresses
Bed linen
Pillows
Blankets
Winter blankets
Other (specify)</t>
  </si>
  <si>
    <t>If D1 "Sleeping items"</t>
  </si>
  <si>
    <t>D1.3</t>
  </si>
  <si>
    <t>What kitchen amenities NFIs are needed?</t>
  </si>
  <si>
    <t>Какие кухонные оборудование и принадлежности нужны?</t>
  </si>
  <si>
    <t>Які кухоне обладнання та приналежності потрібні?</t>
  </si>
  <si>
    <t>Stove
Oven
Fridge
Kettle
Pots &amp; pans
Utensils
Storage space (pantry / cupboards)
Microwave                                             
Pots for soups
Frying pans
Electric kettle
Cutlery
Reusable plates
Cups
Baking dishes
Other (specify)</t>
  </si>
  <si>
    <t>If D1 "Kitchen amenities"</t>
  </si>
  <si>
    <t>D1.4</t>
  </si>
  <si>
    <t>What clothing or shoe NFIs are needed?</t>
  </si>
  <si>
    <t>Какая одежда или обувь нужна?</t>
  </si>
  <si>
    <t>Який одяг чи взуття потрібні?</t>
  </si>
  <si>
    <t>Jackets for adults
Jackets for children
Winter jackets for adults
Winter jackets for children
Adult underwear and socks
Children underwear and socks
Adult clothes
Winter adult clothes
Children clothes
Winter children clothes
Infant clothes
Winter infant clothes
Adult shoes/boots
Winter adult shoes/boots
Children shoes/boots
Winter children shoes/boots
Other (please, specify)</t>
  </si>
  <si>
    <t>If D1 "Clothes and/or shoes"</t>
  </si>
  <si>
    <t>D2</t>
  </si>
  <si>
    <t>What types of NFIs were provided in the past 60 days to IDPs in the collective site?</t>
  </si>
  <si>
    <t>Какая помощь в виде непродовольственных товаров была предоставлена ВПЛ в МКП за последние 60 дней?</t>
  </si>
  <si>
    <t>Яка допомога у вигляді непродовольчих товарів була надана ВПО в МКП протягом останніх 60 днів?</t>
  </si>
  <si>
    <t>D2.1</t>
  </si>
  <si>
    <t xml:space="preserve">Was the NFIs received sufficient to answer the needs of IDPs in the collective site? </t>
  </si>
  <si>
    <t xml:space="preserve">Было ли полученных непродовольственных товаров достаточно, чтобы удовлетворить потребности ВПЛ в МКП? </t>
  </si>
  <si>
    <t>Чи були отримані непродовольчі товари достатніми, щоб задовольнити потреби ВПО в МКП?</t>
  </si>
  <si>
    <t>[Asked for each type of NFI selected in D2]</t>
  </si>
  <si>
    <t xml:space="preserve">Is there a back up source of power (generator/any other autonomous source) to ensure supply during power cuts and blackouts? </t>
  </si>
  <si>
    <t>Имеется ли запасной источник энергии (генератор/другой автономный источник) для обеспечения питания во время отключения электроэнергии?</t>
  </si>
  <si>
    <t xml:space="preserve">Чи наявне запасне джерело енергії (генератор/інше автономне джерело) для забезпечення живлення під час відключення електроенергії? </t>
  </si>
  <si>
    <t>Так
Ні
Не впевнений</t>
  </si>
  <si>
    <t>To what extent the back up source of power can satisfy the basic needs of the site residents?</t>
  </si>
  <si>
    <t>В какой мере запасной источник энергии может удовлетворить базовые потребности жителей МКП?</t>
  </si>
  <si>
    <t>У якій мірі запасне джерело енергії може задовольнити базові потреби мешканців МКП?</t>
  </si>
  <si>
    <t>Fully
Partially
Not at all
Not sure</t>
  </si>
  <si>
    <t xml:space="preserve">Полностью                                                                       Частично                                                                        Вообще не может                                                        Не уверен                                                                      </t>
  </si>
  <si>
    <t>Повністю                                                                             Частково                                                                                  Не може взагалі                                                               
Не впевнений</t>
  </si>
  <si>
    <t>If D1 "Yes"</t>
  </si>
  <si>
    <t xml:space="preserve">In the last 30 days, how often did the site experience shortages in electricity supply?
</t>
  </si>
  <si>
    <t>Как часто за последние 30 дней в данном МКП были перебои с электроснабжением?</t>
  </si>
  <si>
    <t>Як часто за останні 30 днів у цьому МКП були перебої з електропостачанням?</t>
  </si>
  <si>
    <t xml:space="preserve">There were no shortages
Once
1 to 3 times (separate days)
More than 3 times (separate days)
</t>
  </si>
  <si>
    <t>Перебоев не было
Один день
От 1 до 3 дней (разные дни)
Более 3 дней (разные дни)</t>
  </si>
  <si>
    <t>Перебоїв не було
Один день
Від 1 до 3 днів (різні дні)
Більше 3 днів (різні дні)</t>
  </si>
  <si>
    <t>D3</t>
  </si>
  <si>
    <r>
      <t xml:space="preserve">Is the site's wiring capacity enough the current level of </t>
    </r>
    <r>
      <rPr>
        <sz val="11"/>
        <color rgb="FF000000"/>
        <rFont val="Arial"/>
        <family val="2"/>
        <charset val="204"/>
      </rPr>
      <t>electricity</t>
    </r>
    <r>
      <rPr>
        <sz val="11"/>
        <color rgb="FF000000"/>
        <rFont val="Arial"/>
        <family val="2"/>
      </rPr>
      <t xml:space="preserve"> consumption? </t>
    </r>
  </si>
  <si>
    <t>Выдерживает ли электропроводка здания МКП текущий уровень потребления электроэнергии?</t>
  </si>
  <si>
    <t>Чи витримує електропровoдка будівлі МКП поточний рівень споживання електроенергії.</t>
  </si>
  <si>
    <t>Yes
No                                                                   
Not always                                               
Not sure</t>
  </si>
  <si>
    <t>Да
Нет
Не всегда                                                                
Не уверен</t>
  </si>
  <si>
    <t>Так
Ні
Не завжди                                                              
Не впевнений</t>
  </si>
  <si>
    <r>
      <rPr>
        <b/>
        <strike/>
        <sz val="11"/>
        <color rgb="FFFF0000"/>
        <rFont val="Arial"/>
        <family val="2"/>
      </rPr>
      <t>D4</t>
    </r>
    <r>
      <rPr>
        <b/>
        <sz val="11"/>
        <color rgb="FFFF0000"/>
        <rFont val="Arial"/>
        <family val="2"/>
      </rPr>
      <t>D3</t>
    </r>
  </si>
  <si>
    <t>Internet connection</t>
  </si>
  <si>
    <t>Is there Wifi connection available for the residents of the site?</t>
  </si>
  <si>
    <t>Доступен ли для жителей МКП Wi-Fi?</t>
  </si>
  <si>
    <t>Чи доступний мешканцям МКП Wi-Fi?</t>
  </si>
  <si>
    <t>Yes, full access
Yes, occasional access
No access at all
Not sure</t>
  </si>
  <si>
    <r>
      <t xml:space="preserve">Да, </t>
    </r>
    <r>
      <rPr>
        <sz val="11"/>
        <color rgb="FF000000"/>
        <rFont val="Arial"/>
        <family val="2"/>
        <charset val="204"/>
      </rPr>
      <t>постоянно</t>
    </r>
    <r>
      <rPr>
        <sz val="11"/>
        <color rgb="FF000000"/>
        <rFont val="Arial"/>
        <family val="2"/>
      </rPr>
      <t xml:space="preserve"> 
</t>
    </r>
    <r>
      <rPr>
        <sz val="11"/>
        <color rgb="FF000000"/>
        <rFont val="Arial"/>
        <family val="2"/>
        <charset val="204"/>
      </rPr>
      <t>Да, периодически</t>
    </r>
    <r>
      <rPr>
        <sz val="11"/>
        <color rgb="FF000000"/>
        <rFont val="Arial"/>
        <family val="2"/>
      </rPr>
      <t xml:space="preserve">                                                
Нет
Не уверен</t>
    </r>
  </si>
  <si>
    <t>Так, постійно
Так, періодично                                                      
Ні
Не впевнений</t>
  </si>
  <si>
    <r>
      <rPr>
        <b/>
        <strike/>
        <sz val="11"/>
        <color rgb="FFFF0000"/>
        <rFont val="Arial"/>
        <family val="2"/>
      </rPr>
      <t>D4</t>
    </r>
    <r>
      <rPr>
        <b/>
        <sz val="11"/>
        <color rgb="FFFF0000"/>
        <rFont val="Arial"/>
        <family val="2"/>
      </rPr>
      <t>D3.1</t>
    </r>
  </si>
  <si>
    <t>Is Wifi connection free or metered?</t>
  </si>
  <si>
    <t>Подключение к Wi-Fi бесплатно или осуществляется согласно тарификации?</t>
  </si>
  <si>
    <t>Підключення до Wi-Fi є безкоштовним чи здійснюється з тарифікацією?</t>
  </si>
  <si>
    <t>Free
Metered
Do not know</t>
  </si>
  <si>
    <t>Бесплатный
Согласно тарификации
Не знаю</t>
  </si>
  <si>
    <t>Безкоштовний
З тарифікацією
Не знаю</t>
  </si>
  <si>
    <t>If D4 "Yes"</t>
  </si>
  <si>
    <t>D4</t>
  </si>
  <si>
    <t>Mobile network</t>
  </si>
  <si>
    <t>Please rate mobile network signal strength in this location</t>
  </si>
  <si>
    <t>Пожалуйста, оцените мощность сигнала мобильной сети в этом МКП:</t>
  </si>
  <si>
    <t>Оцініть, будь ласка, потужність сигналу мобільного зв'язку у цьому МКП:</t>
  </si>
  <si>
    <t>Good
Ok
Poor
Do not know</t>
  </si>
  <si>
    <t>Хороший
Нормальный
Плохой
Не знаю</t>
  </si>
  <si>
    <t>Гарний
Нормальний
Поганий
Не знаю</t>
  </si>
  <si>
    <t>D6</t>
  </si>
  <si>
    <t>If there is sufficient access to plugs for the current number of residents?</t>
  </si>
  <si>
    <t>Достаточное ли количество розеток для имеющегося количества жителей?</t>
  </si>
  <si>
    <t>Чи є достатньою кількість розеток для наявної кількості мешканців?</t>
  </si>
  <si>
    <t>Yes, there is access and it is sufficient for the number of residents on sites
There is access but it is insufficient for the number of residents on site
No, there is no access at all</t>
  </si>
  <si>
    <t>Да, доступ есть и достаточное количество для жителей МКП
Доступ есть, но недостаточное количество для жителей МКП
Нет, доступа нет вообще</t>
  </si>
  <si>
    <t>Так, доступ є і достатня кількість для мешканців МКП
Доступ є, але недостатня кількість для мешканців МКП
Ні, доступу немає взагалі</t>
  </si>
  <si>
    <t>D7</t>
  </si>
  <si>
    <t>Does this site need sleeping items?</t>
  </si>
  <si>
    <t>Есть ли потребность в спальных принадлежностях в данном МКП?</t>
  </si>
  <si>
    <t>Чи є потреба у спальному приладді у даному МКП?</t>
  </si>
  <si>
    <t>D7.1</t>
  </si>
  <si>
    <t>If yes, which type of sleeping items?</t>
  </si>
  <si>
    <t>Если да, то в каких именно спальных принадлежностях есть потребность?</t>
  </si>
  <si>
    <t>Якщо так, то в якому саме спальному приладді є потреба?</t>
  </si>
  <si>
    <t>Folding beds
Stationary beds
Functional beds for specific needs
Mattresses
Bed linen
Pillows
Sleeping bags
Blankets
Winter blankets
Other (specify)</t>
  </si>
  <si>
    <t>Раскладные кровати
Стационарные кровати
Функциональные кровати
Матрасы
Постельное белье
Подушки
Спальные мешки
Одеяла
Зимние одеяла
Другое (укажите)</t>
  </si>
  <si>
    <t>Розкладні ліжка
Стаціонарні ліжка
Функціональні ліжка
Матраци
Постільна білизна
Подушки
Спальні мішки
Ковдри
Зимові ковдри
Інше, уточніть</t>
  </si>
  <si>
    <t>If D7 "Yes"</t>
  </si>
  <si>
    <r>
      <t>D7.</t>
    </r>
    <r>
      <rPr>
        <b/>
        <sz val="11"/>
        <color rgb="FF000000"/>
        <rFont val="Arial"/>
        <family val="2"/>
        <charset val="204"/>
      </rPr>
      <t>2</t>
    </r>
  </si>
  <si>
    <t>Does this site need clothing items?</t>
  </si>
  <si>
    <t>Есть ли потребность в предметах одежды?</t>
  </si>
  <si>
    <t>Чи є потреба у предметах одягу?</t>
  </si>
  <si>
    <t>D7.3</t>
  </si>
  <si>
    <t>If yes, what types of clothing items?</t>
  </si>
  <si>
    <t>Если да, то в каких типах одежды?</t>
  </si>
  <si>
    <t>Якщо так, то у яких типах одягу?</t>
  </si>
  <si>
    <t xml:space="preserve">Jackets for adults
Jackets for children
Adult underwear and socks
Children underwear and socks
Adult clothes
Infant clothes
Adult  shoes/boots
Children  shoes/boots
Other (please, specify)
</t>
  </si>
  <si>
    <t xml:space="preserve"> Куртки для взрослых
 Куртки для детей
Нижнее белье и носки для взрослых
Детское нижнее белье и носки
Одежда для взрослых
Детская одежда
Обувь для взрослых 
Детская  обувь                                 
Другое (пожалуйста, укажите)</t>
  </si>
  <si>
    <t>Куртки для дорослих
Куртки для дітей
Нижня білизна та шкарпетки для дорослих
Дитяча нижня білизна та шкарпетки
Одяг для дорослих
Дитячий одяг
Взуття для дорослих
Дитяче взуття                                    
Інше (будь ласка, вкажіть)</t>
  </si>
  <si>
    <t>If D7.2 "Yes"</t>
  </si>
  <si>
    <t>Food</t>
  </si>
  <si>
    <t>Питание</t>
  </si>
  <si>
    <t>Харчування</t>
  </si>
  <si>
    <t>E1</t>
  </si>
  <si>
    <t>FOOD</t>
  </si>
  <si>
    <t>Food access</t>
  </si>
  <si>
    <t>How are (or how will) IDPs be accessing food?</t>
  </si>
  <si>
    <t>Как жители МКП получают (или будут получать) продукты питания?</t>
  </si>
  <si>
    <t>Як мешканці МКП отримують (чи будуть отримувати) продукти харчування?</t>
  </si>
  <si>
    <t xml:space="preserve">Provided on site by the government
Provided on site by the host community                        
Provided on site by an NGO and volunteers
People access "social" restaurants (people are provided free food from restaurants in town)
People purchase or cook their own food
People access to food at the expense of the center                                                                              Other (specify)
</t>
  </si>
  <si>
    <t>Предоставляется МКП государственными организациями
Предоставляется МКП принимающей громадой                                 
Предоставляется МКП НПО и волонтерами
Люди питаются в "социальных" ресторанах (люди получают бесплатную еду из ресторанов в городе)
Люди покупают или готовят еду самостоятельно
Люди питаются за счет МКП                        Другое (укажите)</t>
  </si>
  <si>
    <t>Надається МКП урядовими організаціями
Надається МКП приймаючою громадою Надається МКП НУО й волонтерами
Люди харчуються в "соціальних" ресторанах (люди отримують безкоштовну їжу з ресторанів у місті)
Люди купують або готують їжу самостійно
Люди харчуються за рахунок МКП                             
Інше, уточніть</t>
  </si>
  <si>
    <t>E3</t>
  </si>
  <si>
    <t>Availability of kitchen</t>
  </si>
  <si>
    <t>Is there a kitchen/ kitchens available on the site?</t>
  </si>
  <si>
    <t>Имеется ли в МКП кухня/кухни?</t>
  </si>
  <si>
    <t>Чи наявні у МКП кухня/кухні?</t>
  </si>
  <si>
    <t>Yes
Yes, but the number of kitchens is insufficient
No
Do not know</t>
  </si>
  <si>
    <t>Да                                                                                            Да, но кухонных помещений недостаточно
Нет                                                                                         Не знаю</t>
  </si>
  <si>
    <t>Так                                                                                      
Так, але кухонних приміщень недостатньо
Ні                                                                                        
Не знаю</t>
  </si>
  <si>
    <t>E3.1</t>
  </si>
  <si>
    <t>Do the kitchen / kitchens have the availability of hot water?</t>
  </si>
  <si>
    <t>Есть ли на кухне / кухнях горячая вода?</t>
  </si>
  <si>
    <t>Чи є на кухні / кухнях гаряча вода?</t>
  </si>
  <si>
    <r>
      <t xml:space="preserve">Yes                                                                                            
</t>
    </r>
    <r>
      <rPr>
        <sz val="11"/>
        <color rgb="FF000000"/>
        <rFont val="Arial"/>
        <family val="2"/>
        <charset val="204"/>
      </rPr>
      <t>Partially (not in all)</t>
    </r>
    <r>
      <rPr>
        <sz val="11"/>
        <color rgb="FF000000"/>
        <rFont val="Arial"/>
        <family val="2"/>
      </rPr>
      <t xml:space="preserve">
No                                                                                            
Not sure</t>
    </r>
  </si>
  <si>
    <r>
      <t xml:space="preserve">Да
</t>
    </r>
    <r>
      <rPr>
        <sz val="11"/>
        <color rgb="FF000000"/>
        <rFont val="Arial"/>
        <family val="2"/>
        <charset val="204"/>
      </rPr>
      <t>Частично (не во всех)</t>
    </r>
    <r>
      <rPr>
        <sz val="11"/>
        <color rgb="FF000000"/>
        <rFont val="Arial"/>
        <family val="2"/>
      </rPr>
      <t xml:space="preserve">
Нет
Не уверен</t>
    </r>
  </si>
  <si>
    <r>
      <t xml:space="preserve">Так
</t>
    </r>
    <r>
      <rPr>
        <sz val="11"/>
        <color rgb="FF000000"/>
        <rFont val="Arial"/>
        <family val="2"/>
        <charset val="204"/>
      </rPr>
      <t>Частково (не у всіх)</t>
    </r>
    <r>
      <rPr>
        <sz val="11"/>
        <color rgb="FF000000"/>
        <rFont val="Arial"/>
        <family val="2"/>
      </rPr>
      <t xml:space="preserve">
Ні
Не впевнений</t>
    </r>
  </si>
  <si>
    <t>If E3 "Yes"</t>
  </si>
  <si>
    <t>E4</t>
  </si>
  <si>
    <t>Available kitchen enmities</t>
  </si>
  <si>
    <t>Please select all kitchen amenities with SUFFICIENT CAPACITY that are available on site?</t>
  </si>
  <si>
    <t>Пожалуйста, выберите все имеющиеся в наличии МКП кухонное оборудование, количества которых ДОСТАТОЧНО на текущий момент:</t>
  </si>
  <si>
    <t>Будь ласка, оберіть все наявне в МКП кухонне обладнання, кількості якого ДОСТАТНЬО на поточний момент:</t>
  </si>
  <si>
    <t xml:space="preserve">Stove
Oven
Fridge
Kettle
Running (tap) cold water
Running (tap) hot water
Pots &amp; pans
Utensils
Storage space (pantry / cupboards)
Microwave                                             
Other (specify) </t>
  </si>
  <si>
    <t>Плита
Духовка
Холодильник
Чайник
Водопроводная холодная вода (из крана)
Водопроводная горячая вода (из крана)
Кастрюли и сковородки
Посуда
Место для хранения (кладовая / шкафы)
Микроволновая печь                             
 Другое (укажите)</t>
  </si>
  <si>
    <t>Плита
Духовка
Холодильник
Чайник
Водопровідна холодна вода (з-під крану)
Водопровідна гаряча вода (з-під крану)
Каструлі та сковорідки
Посуд
Місце для зберігання (комора/шафи)
Мікрохвильова піч                                           
Інше, уточніть</t>
  </si>
  <si>
    <t>E5</t>
  </si>
  <si>
    <t>Availabilty of cleaning in the kitchen area</t>
  </si>
  <si>
    <t>Does the common kitchen have a cleaner or rotation in cleaning?</t>
  </si>
  <si>
    <t>Предоставляются ли на общей кухне услуги по уборке или установлен график уборки жителями МКП?</t>
  </si>
  <si>
    <t>Чи надаються на спільній кухні послуги з прибирання чи встановлений графік прибирання мешканцями МКП?</t>
  </si>
  <si>
    <t>Yes - kitchen cleaned by site management,
Yes - professional cleaner / cleaning company, 
Yes - functioning cleaning rotation, 
No - no functioning arrangement in place, 
Other (specify)</t>
  </si>
  <si>
    <t>Да - организовывается руководством МКП
Да - осуществляет профессиональная уборщица / клининговая компания
Да - действует график уборки жителями МКП (ВПЛ)
Нет - установленный порядок уборки отсутствует
Другое (укажите)</t>
  </si>
  <si>
    <t>Так - організовується керівництвом МКП
Так - здійснюється професійною прибиральницею / клінінговою компанією
Так - діє графік прибирання мешканцями МКП (ВПО)
Ні - встановлений порядок прибирання відсутній
Інше, уточніть</t>
  </si>
  <si>
    <t>If E3 'Yes' or 'Yes, but insufficient capacity'</t>
  </si>
  <si>
    <t>E6</t>
  </si>
  <si>
    <t>Availability of communal spaces on site for eating food</t>
  </si>
  <si>
    <t>Is there a communal spaces on site for eating food?</t>
  </si>
  <si>
    <t>Имеются ли на территории МКП места общего пользования для приема пищи?</t>
  </si>
  <si>
    <t>Чи наявні на території МКП місця загального користування для прийому їжі?</t>
  </si>
  <si>
    <t>Yes
Yes, but the number of communal spaces is insufficient
No
Do not know</t>
  </si>
  <si>
    <t>Да                                                                                            Да, но помещений недостаточно
Нет                                                                                         Не знаю</t>
  </si>
  <si>
    <t>Так                                                                                      
Так, але приміщень недостатньо
Ні                                                                                        
Не знаю</t>
  </si>
  <si>
    <t>E7</t>
  </si>
  <si>
    <t>Need in cooking and eating utensils</t>
  </si>
  <si>
    <t>Does this site need cooking and eating utensils?</t>
  </si>
  <si>
    <t>Нужна ли этому МКП посуда для приготовления и приема пищи?</t>
  </si>
  <si>
    <t>Чи потрібний цьому МКП посуд для приготування та прийому їжі?</t>
  </si>
  <si>
    <t>E7.1</t>
  </si>
  <si>
    <t>If yes, which type of cooking and eating utensils?</t>
  </si>
  <si>
    <t>Если да, то какой тип посуды для приготовления и приема пищи?</t>
  </si>
  <si>
    <t>Якщо так, то який тип посуду для приготування та прийому їжі?</t>
  </si>
  <si>
    <t>Pots for soups
Frying pans
Electric kettle
Cutlery
Reusable plates
Cups                                             
Disposable plates &amp; cutlery (plastic)
Baking dishes
Other (specify)</t>
  </si>
  <si>
    <t>Кастрюли (для первых блюд)
Сковороды
Электрический чайник
Столовые приборы
Многоразовые тарелки
Чашки                                          
Одноразовые тарелки и столовые приборы (пластмассовые)
Формы для выпекания
Другое (укажите)</t>
  </si>
  <si>
    <t>Каструлі (для перших страв)
Сковороди
Електричний чайник
Столові прилади
Багаторазові тарілки
Чашки                                                 
Одноразові тарілки та столові прилади (пластмасові)
Форми для випікання
Інше, уточніть</t>
  </si>
  <si>
    <t>If E7 "Yes"</t>
  </si>
  <si>
    <r>
      <rPr>
        <b/>
        <strike/>
        <sz val="11"/>
        <color rgb="FFFF0000"/>
        <rFont val="Arial"/>
        <family val="2"/>
      </rPr>
      <t>E8</t>
    </r>
    <r>
      <rPr>
        <b/>
        <sz val="11"/>
        <color rgb="FFFF0000"/>
        <rFont val="Arial"/>
        <family val="2"/>
      </rPr>
      <t>E2</t>
    </r>
  </si>
  <si>
    <t>Need in food products</t>
  </si>
  <si>
    <t>Does this site need food products?</t>
  </si>
  <si>
    <t>Нужны ли данному МКП продукты питания?</t>
  </si>
  <si>
    <t>Чи потрібні цьому МКП продукти харчування?</t>
  </si>
  <si>
    <t>Yes, extreme need
Yes, partial need                                                           
No 
Not sure</t>
  </si>
  <si>
    <t>Да, нужны
Да, частично нужны                                                     Нет 
Не уверен</t>
  </si>
  <si>
    <t>Так, потрібні
Так, частково потрібні                                                 
Ні 
Не впевнений</t>
  </si>
  <si>
    <r>
      <rPr>
        <b/>
        <strike/>
        <sz val="11"/>
        <color rgb="FFFF0000"/>
        <rFont val="Arial"/>
        <family val="2"/>
      </rPr>
      <t>E8.1</t>
    </r>
    <r>
      <rPr>
        <b/>
        <sz val="11"/>
        <color rgb="FFFF0000"/>
        <rFont val="Arial"/>
        <family val="2"/>
      </rPr>
      <t>E2.1</t>
    </r>
  </si>
  <si>
    <t>If yes, which type of food products?</t>
  </si>
  <si>
    <t>Если да, то какие именно продукты питания?</t>
  </si>
  <si>
    <t>Якщо так, то які саме продукти харчування?</t>
  </si>
  <si>
    <r>
      <t xml:space="preserve">Fresh or frozen meat (chicken, beef, pork)
Canned fish or meat
Vegetables
Fruit
Staples (rice, wheat, pasta, buckwheat etc.)
Vegetable oil
Powdered milk
Bottled water
Wheat and/or corn flour
Spices (salt, pepper, coffee, tea)            
Sweets (sugar, candy, cookies)    
</t>
    </r>
    <r>
      <rPr>
        <sz val="11"/>
        <color rgb="FFFF0000"/>
        <rFont val="Arial"/>
        <family val="2"/>
      </rPr>
      <t xml:space="preserve">Babyfood - instant formula
Babyfood - puree        </t>
    </r>
    <r>
      <rPr>
        <sz val="11"/>
        <color rgb="FF000000"/>
        <rFont val="Arial"/>
        <family val="2"/>
      </rPr>
      <t xml:space="preserve">  
Other (specify)
</t>
    </r>
  </si>
  <si>
    <t>Свежее или замороженное мясо (курица, говядина, свинина)
Рыбные или мясные консервы
Овощи
Фрукты
Базовые продукты питания (рис, пшеница, макароны, гречка и т.д.)
Растительное масло
Сухое молоко
Бутилированная вода
Пшеничная и/или кукурузная мука
Специи (соль, перец, кофе, чай)                   Сладости (сахар, конфеты, печенье)   
Другое (укажите)</t>
  </si>
  <si>
    <t>Свіже або заморожене м'ясо (курка, яловичина, свинина)
Рибні чи м'ясні консерви
Овочі
Фрукти
Базові продукти харчування (рис, пшениця, макарони, гречка тощо)
Рослинна олія
Сухе молоко
Бутильована вода
Пшеничне та/або кукурудзяне борошно
Спеції (сіль, перець, кава, чай)                          
Солодощі (цукор, цукерки, печиво)                
Інше, уточніть</t>
  </si>
  <si>
    <r>
      <t>If Е8 "Yes</t>
    </r>
    <r>
      <rPr>
        <sz val="11"/>
        <color rgb="FFFF0000"/>
        <rFont val="Arial"/>
        <family val="2"/>
      </rPr>
      <t>, extreme need</t>
    </r>
    <r>
      <rPr>
        <sz val="11"/>
        <color rgb="FF000000"/>
        <rFont val="Arial"/>
        <family val="2"/>
      </rPr>
      <t>"</t>
    </r>
    <r>
      <rPr>
        <sz val="11"/>
        <color rgb="FFFF0000"/>
        <rFont val="Arial"/>
        <family val="2"/>
      </rPr>
      <t xml:space="preserve"> or "Yes, partial need"</t>
    </r>
  </si>
  <si>
    <t>E2.2</t>
  </si>
  <si>
    <t>What are the most urgent food product needs in the collective site? (Select up to three)</t>
  </si>
  <si>
    <t>Какие продукты питания наиболее необходимы? (Выберите не более 3 вариантов)</t>
  </si>
  <si>
    <t>Які продукти харчування найбільш потрібні? (Виберіть не більше трьох варіантів)</t>
  </si>
  <si>
    <t>Fresh or frozen meat (chicken, beef, pork)
Canned fish or meat
Vegetables
Fruit
Staples (rice, wheat, pasta, buckwheat etc.)
Vegetable oil
Powdered milk
Bottled water
Wheat and/or corn flour
Spices (salt, pepper, coffee, tea)            
Sweets (sugar, candy, cookies)    
Babyfood - instant formula
Babyfood - puree          
Other (specify)</t>
  </si>
  <si>
    <t>If Е8 "Yes, extreme need" or "Yes, partial need"</t>
  </si>
  <si>
    <t>Food support</t>
  </si>
  <si>
    <t>What types of food were provided in the past 60 days to IDPs in the collective site?</t>
  </si>
  <si>
    <t>Какие продукты питания получали ВПЛ в МКП за последние 60 дней?</t>
  </si>
  <si>
    <t>Які продукти харчування отримали ВПО від МКП протягом останніх 60 днів?</t>
  </si>
  <si>
    <t>Fresh or frozen meat (chicken, beef, pork)
Canned fish or meat
Vegetables
Fruit
Staples (rice, wheat, pasta, buckwheat etc.)
Vegetable oil
Powdered milk
Bottled water
Wheat and/or corn flour
Spices (salt, pepper, coffee, tea)            
Sweets (sugar, candy, cookies) 
Babyfood - instant formula
Babyfood - puree           
Other (specify)</t>
  </si>
  <si>
    <t xml:space="preserve">Was the food received sufficient to answer the needs of IDPs in the collective site? </t>
  </si>
  <si>
    <t xml:space="preserve">Было ли полученных продуктов питания достаточно, чтобы удовлетворить потребности ВПЛ в МКП? </t>
  </si>
  <si>
    <t>Чи достатньо було отриманих продуктів харчування для задоволення потреб ВПО в МКП?</t>
  </si>
  <si>
    <t>[Asked for each type of food selected in E3]</t>
  </si>
  <si>
    <r>
      <rPr>
        <b/>
        <strike/>
        <sz val="11"/>
        <color rgb="FFFF0000"/>
        <rFont val="Arial"/>
        <family val="2"/>
      </rPr>
      <t>E9</t>
    </r>
    <r>
      <rPr>
        <b/>
        <sz val="11"/>
        <color rgb="FFFF0000"/>
        <rFont val="Arial"/>
        <family val="2"/>
      </rPr>
      <t>E4</t>
    </r>
  </si>
  <si>
    <t>Needs in babyfood products</t>
  </si>
  <si>
    <t>Does this site need babyfood products?</t>
  </si>
  <si>
    <t>Нужны ли данному МКП продукты детского питания?</t>
  </si>
  <si>
    <t>Чи потрібні цьому МКП продукти дитячого харчування?</t>
  </si>
  <si>
    <r>
      <t>Yes, ex</t>
    </r>
    <r>
      <rPr>
        <sz val="11"/>
        <color rgb="FFFF0000"/>
        <rFont val="Arial"/>
        <family val="2"/>
      </rPr>
      <t>t</t>
    </r>
    <r>
      <rPr>
        <sz val="11"/>
        <color rgb="FF000000"/>
        <rFont val="Arial"/>
        <family val="2"/>
      </rPr>
      <t>reme need
Yes, partial need                                     
No 
Not sure</t>
    </r>
  </si>
  <si>
    <r>
      <rPr>
        <b/>
        <strike/>
        <sz val="11"/>
        <color rgb="FF000000"/>
        <rFont val="Arial"/>
        <family val="2"/>
      </rPr>
      <t>E9.1</t>
    </r>
    <r>
      <rPr>
        <b/>
        <sz val="11"/>
        <color rgb="FF000000"/>
        <rFont val="Arial"/>
        <family val="2"/>
      </rPr>
      <t>E4.1</t>
    </r>
  </si>
  <si>
    <t>If yes, which type of babyfood products?</t>
  </si>
  <si>
    <t>Если да, то какие именно продукты детского питания?</t>
  </si>
  <si>
    <t>Якщо так, то які саме продукти дитячого харчування?</t>
  </si>
  <si>
    <t>Instant formula (powdered milk)
Pureed meat
Vegetables and fruit
Iron fortified infant cereal
Juice
Other (specify)</t>
  </si>
  <si>
    <t>Молочная смесь (сухое молоко)
Пюре из мяса
Овощи и фрукты
Обогащенные железом детские каши
Соки
Другое (укажите)</t>
  </si>
  <si>
    <t>Молочна суміш (сухе молоко)
Пюре з м'яса
Овочі та фрукти
Дитячі каші, збагачені залізом
Соки
Інше, уточніть</t>
  </si>
  <si>
    <r>
      <t>If Е9 "Yes</t>
    </r>
    <r>
      <rPr>
        <sz val="11"/>
        <color rgb="FFFF0000"/>
        <rFont val="Arial"/>
        <family val="2"/>
      </rPr>
      <t>, extreme need</t>
    </r>
    <r>
      <rPr>
        <sz val="11"/>
        <color rgb="FF000000"/>
        <rFont val="Arial"/>
        <family val="2"/>
      </rPr>
      <t>"</t>
    </r>
    <r>
      <rPr>
        <sz val="11"/>
        <color rgb="FFFF0000"/>
        <rFont val="Arial"/>
        <family val="2"/>
      </rPr>
      <t xml:space="preserve"> or "Yes, partial need"</t>
    </r>
  </si>
  <si>
    <t>Winterization</t>
  </si>
  <si>
    <t>Подготовка к зиме</t>
  </si>
  <si>
    <t>Підготовка до зими</t>
  </si>
  <si>
    <t>F1</t>
  </si>
  <si>
    <t>Winterization issues</t>
  </si>
  <si>
    <t>What are winterization concerns or needs in the collective site?</t>
  </si>
  <si>
    <t>Каковы проблемы или потребности МКП, связанные с подготовкой к отопительному сезону?</t>
  </si>
  <si>
    <t>Які проблеми або потреби в МКП, пов'язані із підготовкою до опалювального сезону?</t>
  </si>
  <si>
    <t xml:space="preserve">Lack of finance to cover utility bills
Lack of generators
Lack of fuel for generator
Heating system has insufficient capacities
Heating system is not working at all or destroyed
Lack of alternative heating source
Lack of insulation
Other (specify)
None </t>
  </si>
  <si>
    <t>F1.1</t>
  </si>
  <si>
    <t>What are the most urgent winterization concerns or needs in the collective site? (Select up to three)</t>
  </si>
  <si>
    <t>Каковы наиболее актуальные проблемы или потребности МКП, связанные с подготовкой к отопительному сезону? (Выберите не более 3 вариантов)</t>
  </si>
  <si>
    <t>Які найнагальніші проблеми чи потреби має МКП, пов'язані із підготовкою до опалювального сезону? (Виберіть не більше трьох варіантів)</t>
  </si>
  <si>
    <t>F2</t>
  </si>
  <si>
    <t>Winterization support</t>
  </si>
  <si>
    <t>What winterization support, if any, was received over the past 60 days on the site?</t>
  </si>
  <si>
    <t>Получал ли МКП какую-либо помощь, связанную с подготовкой к отопительному сезону, за последние 60 дней?</t>
  </si>
  <si>
    <t>Чи отримував МКП будь-яку допомогу, пов'язану із підготовкою до опалювального сезону, за останні 60 днів?</t>
  </si>
  <si>
    <t xml:space="preserve">Finance to cover utility bills
Generators
Fuel for generator
Alternative heating source
Insulation repairs
Other (specify)
None </t>
  </si>
  <si>
    <t>F2.1</t>
  </si>
  <si>
    <t xml:space="preserve">Was the winterization support received sufficient to answer the needs of IDPs in the collective site? </t>
  </si>
  <si>
    <t>Была ли полученная помощь, связанная с подготовкой к отопительному сезону, достаточной, чтобы удовлетворить потребности ВПЛ в МКП?</t>
  </si>
  <si>
    <t>Чи була отримана допомога, пов'язана із підготовкою до опалювального сезону, достатньою, щоб задовольнити потреби ВПО в МКП?</t>
  </si>
  <si>
    <t>[Asked for each winterization support selected]</t>
  </si>
  <si>
    <r>
      <rPr>
        <b/>
        <strike/>
        <sz val="11"/>
        <color rgb="FFFF0000"/>
        <rFont val="Arial"/>
        <family val="2"/>
      </rPr>
      <t>F1</t>
    </r>
    <r>
      <rPr>
        <b/>
        <sz val="11"/>
        <color rgb="FFFF0000"/>
        <rFont val="Arial"/>
        <family val="2"/>
      </rPr>
      <t>F3</t>
    </r>
  </si>
  <si>
    <t>KI interview</t>
  </si>
  <si>
    <t>WINTERIZATION</t>
  </si>
  <si>
    <t>Please specify the main type of heating used by the site</t>
  </si>
  <si>
    <t>Пожалуйста, укажите основной вид отопления, используемый в МКП</t>
  </si>
  <si>
    <t>Зазначте, будь ласка, основний вид опалення, який використовується у МКП</t>
  </si>
  <si>
    <r>
      <rPr>
        <sz val="11"/>
        <color rgb="FFFF0000"/>
        <rFont val="Arial"/>
        <family val="2"/>
      </rPr>
      <t xml:space="preserve">Select </t>
    </r>
    <r>
      <rPr>
        <strike/>
        <sz val="11"/>
        <color rgb="FFFF0000"/>
        <rFont val="Arial"/>
        <family val="2"/>
      </rPr>
      <t>one</t>
    </r>
    <r>
      <rPr>
        <sz val="11"/>
        <color rgb="FFFF0000"/>
        <rFont val="Arial"/>
        <family val="2"/>
      </rPr>
      <t>multiple</t>
    </r>
  </si>
  <si>
    <t>No heating system
Central heating
Gas
Wood
Coal
Electricity
Individual boiler room
Other</t>
  </si>
  <si>
    <t>Отопление отсутствует                     
Центральное отопление
Газ
Дрова
Уголь 
Электричество
Индивидуальная котельная / Индивидуальное отопление
Другое</t>
  </si>
  <si>
    <t>Опалення відсутнє                                 
Центральне опалення                                                    
Газ                                                                                    Дрова                                                                            Вугілля                                                                     Електричне опалення                                                                
Індивідуальна котельня / Індивідуальне опалення
Інше</t>
  </si>
  <si>
    <t>F3.1</t>
  </si>
  <si>
    <t>Is fuel needed for the type of heating?</t>
  </si>
  <si>
    <t>Требуется ли топливо для данного вида отопления?</t>
  </si>
  <si>
    <t>Чи потрібне паливо для даного виду опалення?</t>
  </si>
  <si>
    <t>[Asked for each type of heating selected: "Gas"; "Wood"; "Coal", "Other"]</t>
  </si>
  <si>
    <r>
      <rPr>
        <b/>
        <strike/>
        <sz val="11"/>
        <color rgb="FFFF0000"/>
        <rFont val="Arial"/>
        <family val="2"/>
      </rPr>
      <t>D1</t>
    </r>
    <r>
      <rPr>
        <b/>
        <sz val="11"/>
        <color rgb="FFFF0000"/>
        <rFont val="Arial"/>
        <family val="2"/>
      </rPr>
      <t>F4</t>
    </r>
  </si>
  <si>
    <t>Чи наявне альтернативне джерело енергії (генератор/інше автономне джерело) для забезпечення живлення під час відключення електроенергії?</t>
  </si>
  <si>
    <r>
      <rPr>
        <b/>
        <strike/>
        <sz val="11"/>
        <color rgb="FFFF0000"/>
        <rFont val="Arial"/>
        <family val="2"/>
      </rPr>
      <t>D1.1</t>
    </r>
    <r>
      <rPr>
        <b/>
        <sz val="11"/>
        <color rgb="FFFF0000"/>
        <rFont val="Arial"/>
        <family val="2"/>
      </rPr>
      <t>F4.1</t>
    </r>
  </si>
  <si>
    <t>Наскільки альтернативне джерело енергії може задовольнити базові потреби мешканців МКП?</t>
  </si>
  <si>
    <r>
      <t xml:space="preserve">If </t>
    </r>
    <r>
      <rPr>
        <strike/>
        <sz val="11"/>
        <color rgb="FFFF0000"/>
        <rFont val="Arial"/>
        <family val="2"/>
      </rPr>
      <t>D1</t>
    </r>
    <r>
      <rPr>
        <sz val="11"/>
        <color rgb="FFFF0000"/>
        <rFont val="Arial"/>
        <family val="2"/>
      </rPr>
      <t>F4</t>
    </r>
    <r>
      <rPr>
        <sz val="11"/>
        <color rgb="FF000000"/>
        <rFont val="Arial"/>
        <family val="2"/>
      </rPr>
      <t xml:space="preserve"> "Yes"</t>
    </r>
  </si>
  <si>
    <t xml:space="preserve">Is an additional heating source needed? </t>
  </si>
  <si>
    <t>Нужен ли дополнительный источник отопления?</t>
  </si>
  <si>
    <t>Чи потрібне додаткове джерело опалення?</t>
  </si>
  <si>
    <t>If "Yes", please specify</t>
  </si>
  <si>
    <t>Если "Да", уточните, пожалуйста</t>
  </si>
  <si>
    <t>Якщо "Так", уточніть, будь ласка</t>
  </si>
  <si>
    <t>Electric heaters
Gas boiler
Solid fuel boiler
Generators
Other (specify)</t>
  </si>
  <si>
    <t>Электрические обогреватели
Газовый котел
Твердoтопливный котел
Генераторы 
Другое (укажите)</t>
  </si>
  <si>
    <t>Електричні обігрівачі
Газовий котел
Твердопаливний котел
Генератори
Інше, уточніть</t>
  </si>
  <si>
    <t>If F2 "Yes"</t>
  </si>
  <si>
    <t>F2.2</t>
  </si>
  <si>
    <t>Are you expecting to experience any issues with heating supply next heating season? If yes, what are they?</t>
  </si>
  <si>
    <t xml:space="preserve">Ожидаете ли Вы каких либо проблем с отоплением в следующем отопительном сезоне? Если да, то какие? </t>
  </si>
  <si>
    <t xml:space="preserve">Чи очікуєте Ви якихось проблем з опаленням в наступному опалювальному сезоні? Якщо так, то які? </t>
  </si>
  <si>
    <t>Lack of finance
Lack of fuel
Heating system in poor condition or missing
Destruction of heating infrastructure
Lack of insulation
Lack of alternative heating source
Other (specify)
None</t>
  </si>
  <si>
    <t>Недостаток средств
Недостаток топлива
Плохое состояние тепловых коммуникаций/отсутствие тепловых коммуникаций 
Разрушение отопительной системы
Недостаточная теплоизоляция
Отсутствие альтернативных источников отопления
Другое (укажите)
Нет</t>
  </si>
  <si>
    <t>Брак коштів
Брак палива
Поганий стан теплових комунікацій/теплові комунікації відсутні
Руйнування опалювальної системи
Недостатня теплоізоляція
Брак альтернативних джерел опалення
Інше (уточніть)
Ні</t>
  </si>
  <si>
    <t>WASH</t>
  </si>
  <si>
    <t>Водообеспечение, санитария и гигиена</t>
  </si>
  <si>
    <t>Водозабезпечення, санітарія та гігієна</t>
  </si>
  <si>
    <t>G1</t>
  </si>
  <si>
    <t>Access to drinking water</t>
  </si>
  <si>
    <t>Is the site's water system connected to the municipal water system?</t>
  </si>
  <si>
    <t>Подключена ли система водоснабжения МКП к централизованной системе водоснабжения?</t>
  </si>
  <si>
    <t>Чи підключена система водопостачання МКП до централізованої системи водопостачання?</t>
  </si>
  <si>
    <r>
      <t>G1</t>
    </r>
    <r>
      <rPr>
        <b/>
        <strike/>
        <sz val="11"/>
        <color rgb="FFFF0000"/>
        <rFont val="Arial"/>
        <family val="2"/>
      </rPr>
      <t>.1</t>
    </r>
  </si>
  <si>
    <t>How is water accessed on site?</t>
  </si>
  <si>
    <t>Как жители МКП получают воду?</t>
  </si>
  <si>
    <t>Яким чином мешканці МКП отримують воду?</t>
  </si>
  <si>
    <t>Taps available in the site (centralized water supply)
Public tap/standpipe 
Protected borehole or well
Well or borehole (private for collective-site residents)
Trucked in water (truck with a tank)
Water kiosk
Bottled water
Other (please specify)  
Don’t know</t>
  </si>
  <si>
    <t>Вода из-под крана (централизованное водоснабжение)
Общественный источник воды/водоразборная колонка
Защищенная скважина или колодец
Собственный колодец или скважина в МКП
Привозная вода (в цистернах)
Киоск, в котором можно набрать воды
Бутилированная вода
Другое (пожалуйста, укажите)
Не знаю</t>
  </si>
  <si>
    <t>Вода з-під крана (централізоване водопостачання)
Громадське джерело води/водорозбірна колонка
Захищена свердловина або криниця
Власна криниця або свердловина в МКП
Привізна вода (у цистернах)
Кіоск, у якому можна набрати води
Бутильована вода
Інше (будь ласка, вкажіть)
Не знаю</t>
  </si>
  <si>
    <r>
      <t>G1</t>
    </r>
    <r>
      <rPr>
        <b/>
        <strike/>
        <sz val="11"/>
        <color rgb="FFFF0000"/>
        <rFont val="Arial"/>
        <family val="2"/>
      </rPr>
      <t>.2</t>
    </r>
    <r>
      <rPr>
        <b/>
        <sz val="11"/>
        <color rgb="FFFF0000"/>
        <rFont val="Arial"/>
        <family val="2"/>
      </rPr>
      <t>.1</t>
    </r>
  </si>
  <si>
    <t>How are the residents of the site accessing DRINKING water?</t>
  </si>
  <si>
    <t>Как жители МКП получают ПИТЬЕВУЮ воду?</t>
  </si>
  <si>
    <t>Яким чином мешканці МКП отримують ПИТНУ воду?</t>
  </si>
  <si>
    <t>Tap water without filters
Tap water with filters
Bottled water is provided to residents
Residents bring their own water 
Water from a well/borehole nearby without filters
Water from a well/borehole nearby with filters     
Other (specify which source and whether water is treated)</t>
  </si>
  <si>
    <t>Водопроводная вода без фильтров
Водопроводная вода с фильтрами
Жителям предоставляется бутилированная вода
Воду жители покупают сами
Вода из колодца/скважины рядом без фильтров
Вода из колодца/скважины рядом с фильтрами
Другое (указать, из какого источника и очищается ли вода)</t>
  </si>
  <si>
    <t>Водопровідна вода без фільтрів
Водопровідна вода з фільтрами
Мешканцям надається бутильована вода
Воду мешканці купують самі
Вода з колодязя/свердловини поруч без фільтрів
Вода з колодязя/свердловини поруч з фільтрами
Інше (вказати, з якого джерела і чи очищується вода)</t>
  </si>
  <si>
    <r>
      <t>G1.2</t>
    </r>
    <r>
      <rPr>
        <b/>
        <strike/>
        <sz val="11"/>
        <color rgb="FFFF0000"/>
        <rFont val="Arial"/>
        <family val="2"/>
      </rPr>
      <t>.1</t>
    </r>
  </si>
  <si>
    <r>
      <t xml:space="preserve">How is the </t>
    </r>
    <r>
      <rPr>
        <sz val="11"/>
        <color rgb="FFFF0000"/>
        <rFont val="Arial"/>
        <family val="2"/>
      </rPr>
      <t xml:space="preserve">drinking </t>
    </r>
    <r>
      <rPr>
        <sz val="11"/>
        <color rgb="FF000000"/>
        <rFont val="Arial"/>
        <family val="2"/>
      </rPr>
      <t>water quality?</t>
    </r>
  </si>
  <si>
    <t>Каково качество питьевой воды?</t>
  </si>
  <si>
    <t>Якої якості питна вода?</t>
  </si>
  <si>
    <t xml:space="preserve">Very good 
Good 
Regular
Poor 
Very poor </t>
  </si>
  <si>
    <t>Очень хорошее
Хорошее
Нормальное
Плохое
Очень плохое</t>
  </si>
  <si>
    <t>Дуже добра
Добра
Нормальна
Погана
Дуже погана</t>
  </si>
  <si>
    <t>G1.3</t>
  </si>
  <si>
    <t>Water_sufficiency</t>
  </si>
  <si>
    <r>
      <t xml:space="preserve">To your knowledge, for which of the listed needs of the site residents is there enough water?  </t>
    </r>
    <r>
      <rPr>
        <sz val="11"/>
        <color rgb="FF000000"/>
        <rFont val="Arial"/>
        <family val="2"/>
      </rPr>
      <t xml:space="preserve">
Note: Read out the options and select the ones for which water is enough to meet the needs</t>
    </r>
  </si>
  <si>
    <t>По Вашему мнению, для удовлетворения каких из перечисленных потребностей жителей в МКП достаточно воды? 
Примечание: Зачитайте, пожалуйста, варианты ответов вслух и отметьте те потребности, на удовлетворение которых воды достаточно</t>
  </si>
  <si>
    <t>На Вашу думку, для задоволення яких із перелічених потреб мешканців у МКП достатньо води?
Примітка: Зачитайте, будь ласка, варіанти відповідей вголос і відмітьте ті потреби, на задоволення яких води достатньо.</t>
  </si>
  <si>
    <t>Drinking        
Cooking
Personal hygiene
Laundry
Toilet flushing
Other domestic purposes (cleaning floor, etc.)  
All of the above
None of the above
Other (specify)
Don’t know</t>
  </si>
  <si>
    <t xml:space="preserve">Питьевая вода
Вода для приготовления пищи
Вода для личной гигиены
Вода для стирки
Вода для слива в туалете
Вода для других бытовых нужд (мытье полов и т.д.)
Достаточно для всего перечисленного 
Ничего из вышеуказанного
Другое, уточните 
Не знаю </t>
  </si>
  <si>
    <t xml:space="preserve">Питна вода
Вода для приготування їжі
Вода для особистої гігієни
Вода для прання
Вода для зливу в туалеті
Вода для інших побутових потреб (миття підлоги тощо)
Достатньо для всіх перелічених потреб
Нічого з вищевказаного
Інше, уточніть
Не знаю </t>
  </si>
  <si>
    <t>G2</t>
  </si>
  <si>
    <t>WASH issues</t>
  </si>
  <si>
    <t>What are WASH concerns or needs in the collective site?</t>
  </si>
  <si>
    <t>Каковы проблемы или потребности, связанные с водоснабжением, санитарией и гигиеной в МКП?</t>
  </si>
  <si>
    <t>Які проблеми чи потреби, пов'язані із водопостачанням, санітарією та гігієною має МКП?</t>
  </si>
  <si>
    <t>No water connection to water suply system
No drainage system
Need in repairs of water supply infrastructure and drainage system
Repairs of bathing facilities | toilets
Installation of bathing facilities | toilet
Installation of DFI facilities | toilets
Washing/drying machines
Water pump and other water-related equipment (water filter, etc.)
Boilers for heating water
Cleaning | washing materials
Individual hygiene items 
Mold
Rodents and insects in the premises
Lack of water
Lack of drinking water
Lack of waste management system
Other</t>
  </si>
  <si>
    <t>G2.1</t>
  </si>
  <si>
    <t>What are the most urgent WASH concerns or needs in the collective site? (Select up to three)</t>
  </si>
  <si>
    <t xml:space="preserve">Каковы наиболее актуальные проблемы или потребности, связанные с водоснабжением, санитарией и гигиеной, существуют в МКП? (Выберите не более 3 вариантов) </t>
  </si>
  <si>
    <t>Які найбільш нагальні проблеми чи потреби,пов'язані із водопостачанням, санітарією та гігієною, є в МКП? (Виберіть не більше 3 варіантів)</t>
  </si>
  <si>
    <t>G3</t>
  </si>
  <si>
    <t>WASH support</t>
  </si>
  <si>
    <t>What WASH support, if any, was received over the past 60 days on the site?</t>
  </si>
  <si>
    <t>Получал ли МКП какую-либо помощь в сфере водоснабжения, санитарии и гигиены за последние 60 дней?</t>
  </si>
  <si>
    <t>Чи отримував МКП будь-яку допомогу у сфері водопостачання, санітарії та гігієни за останні 60 днів?</t>
  </si>
  <si>
    <t>Repairs of water supply infrastructure and drainage system
Repairs of bathing facilities | toilets
Installation of bathing facilities | toilet
Installation of DFI facilities | toilets
Washing/drying machines
Water pump and other water-related equipment (water filter, etc.)
Boilers for heating water
Cleaning | washing materials
Individual hygiene items 
Cleaning from mold
Disinfection from rodents and insects
Technical water
Drinking water
Other</t>
  </si>
  <si>
    <t>G3.1</t>
  </si>
  <si>
    <t xml:space="preserve">Was the WASH support received sufficient to answer the needs of IDPs in the collective site? </t>
  </si>
  <si>
    <t xml:space="preserve">Была ли полученная помощь  в сфере водоснабжения, санитарии и гигиены достаточной для удовлетворения потребностей ВПЛ в МКП? </t>
  </si>
  <si>
    <t>Чи була отримана допомога у сфері водопостачання, санітарії та гігієни достатньою, щоб задовольнити потреби ВПО в МКП?</t>
  </si>
  <si>
    <t>G1.4</t>
  </si>
  <si>
    <t>In the last 30 days, how often did the site experience shortages in water supply?</t>
  </si>
  <si>
    <t>Как часто за последние 30 дней в данном МКП были перебои с водоснабжением?</t>
  </si>
  <si>
    <t>Як часто за останні 30 днів у цьому МКП були перебої з водопостачанням?</t>
  </si>
  <si>
    <t>If in G1.1 'Taps available in the site (municipal water supply)'</t>
  </si>
  <si>
    <t>Please specify the availability of hot water in this site:</t>
  </si>
  <si>
    <t xml:space="preserve">Охарактеризуйте, пожалуйста, доступ к горячей воде в данном МКП: </t>
  </si>
  <si>
    <t>Охарактеризуйте, будь-ласка, доступ до гарячої води у даному МКП:</t>
  </si>
  <si>
    <t>Fully available 
Partially available (specific hours) 
Partially available (depends on the season, 
Partially available (limited boiler size or insufficient number of boilers)
Other (specify)                                           
None</t>
  </si>
  <si>
    <t>Полный доступ
Частичный доступ (по конкретным часам)
Частичный доступ (в зависимости от сезона)
Частичный доступ (ограниченный размер или недостаточное количество бойлеров либо других водоподогревающих приборов)
Другое (укажите)
Отсутствует</t>
  </si>
  <si>
    <t>Повний доступ
Частковий доступ (у конкретні години)
Частковий доступ (у залежності від сезону)
Частковий доступ (обмежений розмір або недостатня кількість бойлерів або інших водонагрівальних приладів)
Iнше, уточніть 
Немає</t>
  </si>
  <si>
    <t>Please specify the source of hot water supply in this site:</t>
  </si>
  <si>
    <t>Уточните, пожалуйста, источник горячего водоснабжения для данного МКП:</t>
  </si>
  <si>
    <t>Уточніть, будь ласка, джерело гарячого водопостачання для даного МКП:</t>
  </si>
  <si>
    <t>Centralized hot water supply
Individual boiler room
Instantaneous water heater
Tankless water heater
Boilers
Other (specify)</t>
  </si>
  <si>
    <r>
      <t xml:space="preserve">Централизованное горячее водоснабжение
</t>
    </r>
    <r>
      <rPr>
        <sz val="11"/>
        <color rgb="FF000000"/>
        <rFont val="Arial"/>
        <family val="2"/>
        <charset val="204"/>
      </rPr>
      <t xml:space="preserve">Индивидуальная котельная </t>
    </r>
    <r>
      <rPr>
        <sz val="11"/>
        <color rgb="FF000000"/>
        <rFont val="Arial"/>
        <family val="2"/>
      </rPr>
      <t xml:space="preserve">
Газовая колонка
Проточный водонагреватель
Бойлеры
Другое (укажите)</t>
    </r>
  </si>
  <si>
    <r>
      <t xml:space="preserve">Централізоване гаряче водопостачання
</t>
    </r>
    <r>
      <rPr>
        <sz val="11"/>
        <color rgb="FF000000"/>
        <rFont val="Arial"/>
        <family val="2"/>
        <charset val="204"/>
      </rPr>
      <t>Індивідуальна котельна</t>
    </r>
    <r>
      <rPr>
        <sz val="11"/>
        <color rgb="FF000000"/>
        <rFont val="Arial"/>
        <family val="2"/>
      </rPr>
      <t xml:space="preserve">
Газова колонка
Проточний водонагрівач
Бойлери
Інше, уточніть</t>
    </r>
  </si>
  <si>
    <t>If in G2 "None" was not chosen</t>
  </si>
  <si>
    <t>Information on Bathing facilities</t>
  </si>
  <si>
    <t>Информация о душевых / ванных комнатах</t>
  </si>
  <si>
    <t>Інформація про душові / ванні кімнати</t>
  </si>
  <si>
    <t>G4</t>
  </si>
  <si>
    <t>Availability of Bathing facilities</t>
  </si>
  <si>
    <t>Does this site have functioning bathing facilities?</t>
  </si>
  <si>
    <t>Есть ли в данном МКП функционирующие душевые / ванные комнаты?</t>
  </si>
  <si>
    <t>Чи є у цьому МКП функціонуючі душові / ванні кімнати?</t>
  </si>
  <si>
    <t>G4.1</t>
  </si>
  <si>
    <t xml:space="preserve"> Number of Bathing facilities</t>
  </si>
  <si>
    <t>Can you indicate the number of unitary places for bathing (shower heads, cabins, etc.)?</t>
  </si>
  <si>
    <t>Можете ли Вы сказать количество отдельных мест для купания (душевые лейки, кабины и т.д.)?</t>
  </si>
  <si>
    <t>Зазначте, будь ласка, кількість окремих місць для купання (лійок, кабінок тощо)</t>
  </si>
  <si>
    <t xml:space="preserve">If G4 "Yes" </t>
  </si>
  <si>
    <t>G4.1.1</t>
  </si>
  <si>
    <t>Please indicate the number of unitary places for bathing (shower heads, cabins, etc.)</t>
  </si>
  <si>
    <t>Укажите, пожалуйста, количество отдельных мест для купания (леек, кабинок и т.п.)</t>
  </si>
  <si>
    <t xml:space="preserve"> Зазначте, будь ласка, кількість окремих місць для купання (лейок, кабінок тощо) </t>
  </si>
  <si>
    <t xml:space="preserve">If G4.1 "Yes" </t>
  </si>
  <si>
    <t>G4.1.2</t>
  </si>
  <si>
    <t>Privacy of bathing facilities</t>
  </si>
  <si>
    <t>Are the bathing facilities private?</t>
  </si>
  <si>
    <t>Обеспечивается ли приватность в душевых / ванных комнатах?</t>
  </si>
  <si>
    <t>Чи забезпечується приватність у душових / ванних кімнатах?</t>
  </si>
  <si>
    <t>Yes, completely (bathing facilities are fully enclosed, individually private, and can be locked)
No, partially (e.g., separating panels between several showers in a room with several showers, or changing rooms are collective rooms that cannot be locked)
No (e.g., multiple showers in a collective room without separation between them)</t>
  </si>
  <si>
    <t>Да, полностью (ванные/душевые комнаты полностью закрыты, индивидуальны и могут запираться)
Нет, частично (например, несколько душевых в одной комнате разделены панелями, или раздевалки являются общими и не закрываются)
Нет (например, несколько душевых кабин в общей комнате без каких-либо перегородок между ними)</t>
  </si>
  <si>
    <t>Так, повністю (душові/ванні кімнати повністю закриті, індивідуальні та замикаються)
Ні, частково (наприклад, кілька душових в одній кімнаті розділені панелями або роздягальні є спільними і не замикаються)
Ні (наприклад, кілька душових кабін у спільній кімнаті без будь-яких перегородок між ними)</t>
  </si>
  <si>
    <t>If some facilities used by IDPs are fully private while others used by IDPs are not fully private, please answer with regards the least private facility</t>
  </si>
  <si>
    <t>Если в некоторых ванных/душевых комнатах,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</si>
  <si>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Якщо в деяких ванних/душових кімнатах,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</si>
  <si>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t>G4.2</t>
  </si>
  <si>
    <t>Bathing facilities</t>
  </si>
  <si>
    <t>Are the bathing facilities separated by gender?</t>
  </si>
  <si>
    <t>Разделены ли душевые / ванные комнаты по половому признаку?</t>
  </si>
  <si>
    <t>Чи розділені душові / ванні кімнати за ознакою статі?</t>
  </si>
  <si>
    <r>
      <t xml:space="preserve">Yes
</t>
    </r>
    <r>
      <rPr>
        <sz val="11"/>
        <color rgb="FF000000"/>
        <rFont val="Arial"/>
        <family val="2"/>
        <charset val="204"/>
      </rPr>
      <t>Partially, not all</t>
    </r>
    <r>
      <rPr>
        <sz val="11"/>
        <color rgb="FF000000"/>
        <rFont val="Arial"/>
        <family val="2"/>
      </rPr>
      <t xml:space="preserve">                                                     
No
Not sure</t>
    </r>
  </si>
  <si>
    <r>
      <t xml:space="preserve">Да
</t>
    </r>
    <r>
      <rPr>
        <sz val="11"/>
        <color rgb="FF000000"/>
        <rFont val="Arial"/>
        <family val="2"/>
        <charset val="204"/>
      </rPr>
      <t>Частично (не все)</t>
    </r>
    <r>
      <rPr>
        <sz val="11"/>
        <color rgb="FF000000"/>
        <rFont val="Arial"/>
        <family val="2"/>
      </rPr>
      <t xml:space="preserve">
Нет
Не уверен</t>
    </r>
  </si>
  <si>
    <t>Так 
Частково (не всі)                                                            
Ні
Не впевнений</t>
  </si>
  <si>
    <t>If G4 "Yes"</t>
  </si>
  <si>
    <t>G4.3</t>
  </si>
  <si>
    <t>Availability of hot water in bathing fscilities</t>
  </si>
  <si>
    <t>Do the bathing facilities have the availability of hot water?</t>
  </si>
  <si>
    <t>Обеспечены ли душевые / ванные комнаты горячей водой?</t>
  </si>
  <si>
    <t>Чи забезпечені душові / ванні кімнати гарячою водою?</t>
  </si>
  <si>
    <t>Yes
Yes, partially (not available everywhere)                                                    
No
Not sure</t>
  </si>
  <si>
    <t>Да
Да, частично (не во всех душевых/ ванных комнатах)                                                            
Нет
Не уверен</t>
  </si>
  <si>
    <t>Так 
Так, частково (не у всіх душових / ванних кімнатах)                                                             
Ні
Не впевнений</t>
  </si>
  <si>
    <t>G4.3.3</t>
  </si>
  <si>
    <t>Are disability-friendly bathing facilities available on the site?</t>
  </si>
  <si>
    <t>Есть ли в МКП душевые / ванные комнаты для маломобильных групп населения?</t>
  </si>
  <si>
    <t>Чи наявні в МКП душові / ванні кімнати для маломобільних груп населення?</t>
  </si>
  <si>
    <t>If G4 'Yes'</t>
  </si>
  <si>
    <t>People with reduced mobility include the elderly pesons, people with disabilities, pregnant women, people with non-standard body sizes and others</t>
  </si>
  <si>
    <t xml:space="preserve"> К маломобильным группам относятся пожилые люди, люди с инвалидностью, беременные женщины, люди с нестандартными размерами тела и другие </t>
  </si>
  <si>
    <t>До маломобільних груп відносяться люди літнього віку, особи з інвалідністю, вагітні жінки, люди з нестандартними розмірами тіла та інші</t>
  </si>
  <si>
    <t>G4.3.4</t>
  </si>
  <si>
    <t>Can you indicate the number of disability-friendly places for bathing (shower heads, cabins, etc.) ?</t>
  </si>
  <si>
    <t>Можете ли Вы указать количество отдельных мест для купания (душевых леек, кабинок и т.п.)?</t>
  </si>
  <si>
    <t>Чи можете Ви вказати кількість окремих місць для купання (душових лійок, кабінок тощо)?</t>
  </si>
  <si>
    <t>If G4.3.3 "Yes"</t>
  </si>
  <si>
    <t>G4.3.4.1</t>
  </si>
  <si>
    <t xml:space="preserve">Please indicate the number of disability-friendly places for bathing (shower heads, cabins, etc.) </t>
  </si>
  <si>
    <t>Укажите, пожалуйста, количество отдельных мест для купания (душевых леек, кабинок и т.п.)</t>
  </si>
  <si>
    <t>Зазначте, будь ласка, кількість окремих місць для купання (душових лійок, кабінок тощо)</t>
  </si>
  <si>
    <t>If G4.3.4 "Yes"</t>
  </si>
  <si>
    <t>G4.3.5</t>
  </si>
  <si>
    <t>Are disability-friendly bathing facilities separated by gender?</t>
  </si>
  <si>
    <t>Разделены ли душевые / ванные комнаты для маломобильных групп населения по половому признаку?</t>
  </si>
  <si>
    <t>Чи розділені душові/ванні кімнати для маломобільних груп населення за ознакою статі?</t>
  </si>
  <si>
    <t xml:space="preserve">Yes
Partially (not all)                                                       
No
Do not know
</t>
  </si>
  <si>
    <t>Да
Частично (не все)
Нет
Не знаю</t>
  </si>
  <si>
    <t>Так
Частково (не всі)
Ні
Не знаю</t>
  </si>
  <si>
    <t>If G4.3.3 'Yes'</t>
  </si>
  <si>
    <t>G5</t>
  </si>
  <si>
    <t xml:space="preserve">Availability of toilets </t>
  </si>
  <si>
    <t>What is the main type of sanitation facility (latrine/toilet) used in the site?</t>
  </si>
  <si>
    <t>Какой основной тип санитарного помещения (уборная/туалет) используется на МКП?</t>
  </si>
  <si>
    <t>Яким є основний тип санітарного приміщення (туалет), що використовується в МКП?</t>
  </si>
  <si>
    <t xml:space="preserve">Toilet connected to a sewerage network
Toilet connected to a septic tank or pit
Toilet connected to drainage channel
Pit latrine 
Other (specify) 
Don't know        </t>
  </si>
  <si>
    <t>Туалет, соединенный с канализацией
Туалет, соединенный с септическим резервуаром или выгребной ямой
Туалет, соединенный с дренажным каналом
Выгребная яма
Другое (указать)
Не знаю</t>
  </si>
  <si>
    <t>Туалет, з'єднаний із каналізацією
Туалет, з'єднаний із септичним резервуаром або вигрібною ямою
Туалет, з'єднаний із дренажним каналом
Вигрібна яма
Інше (вказати)
Не знаю</t>
  </si>
  <si>
    <t>G5.1.1</t>
  </si>
  <si>
    <t>Ki Interview</t>
  </si>
  <si>
    <t>Does this site have functioning toilets in its premises?</t>
  </si>
  <si>
    <t xml:space="preserve">Имеются ли функционирующие туалеты на территории МКП? </t>
  </si>
  <si>
    <t xml:space="preserve">Чи наявні функціонуючі туалети на території МКП? </t>
  </si>
  <si>
    <t xml:space="preserve">Так
Ні
Не впевнений </t>
  </si>
  <si>
    <t>G5.2</t>
  </si>
  <si>
    <t>Number of toilets</t>
  </si>
  <si>
    <t>Can you indicate the number of functioning toilets in the site? (number of toilets themselves, not rooms)</t>
  </si>
  <si>
    <t>Можете ли Вы указать количество отдельных мест в таких помещениях?</t>
  </si>
  <si>
    <t>Чи можете вказати кількість окремих місць у таких приміщеннях</t>
  </si>
  <si>
    <t>If G5.1 "Yes"</t>
  </si>
  <si>
    <t>G5.2.1</t>
  </si>
  <si>
    <t>Please indicate the number of toilets in the site? (number of toilets themselves, not rooms)</t>
  </si>
  <si>
    <t>Укажите, пожалуйста, количество отдельных мест в таких помещениях</t>
  </si>
  <si>
    <t xml:space="preserve">Зазначте, будь ласка, кількість окремих місць у таких приміщеннях </t>
  </si>
  <si>
    <t>If G5.2 "Yes"</t>
  </si>
  <si>
    <t>G5.2.2</t>
  </si>
  <si>
    <t>Are the toilets private?</t>
  </si>
  <si>
    <t>Обеспечивается ли приватность в туалетах?</t>
  </si>
  <si>
    <t>Чи забезпечується приватність у туалетах?</t>
  </si>
  <si>
    <t>Yes, completely (toilets are fully enclosed, individually private, and can be locked)
No, partially (e.g., separating panels between several, open, toilets)
No (e.g., multiple toilets in a collective room without separation between them)</t>
  </si>
  <si>
    <t>Да, полностью (туалеты полностью закрыты, индивидуальны и могут запираться)
Нет, частично (например, несколько открытых туалетов, разделенных панелями)
Нет (например, несколько туалетов в общей комнате без каких-либо перегородок между ними)</t>
  </si>
  <si>
    <t>Так, повністю (туалети повністю закриті, є індивідуальними та можуть замикатися)
Ні, частково (наприклад, кілька відкритих туалетів, розділених панелями)
Ні (наприклад, кілька туалетів у загальній кімнаті без будь-яких перегородок між ними)</t>
  </si>
  <si>
    <r>
      <t>G5.</t>
    </r>
    <r>
      <rPr>
        <b/>
        <sz val="11"/>
        <color rgb="FF000000"/>
        <rFont val="Arial"/>
        <family val="2"/>
        <charset val="204"/>
      </rPr>
      <t>3</t>
    </r>
  </si>
  <si>
    <t>Availability of toilets separated by gender</t>
  </si>
  <si>
    <t>Are all toilets separated by gender (or private)?</t>
  </si>
  <si>
    <t>Все ли туалеты разделены по половому признаку?</t>
  </si>
  <si>
    <t>Чи всі туалети розділені за ознакою статі?</t>
  </si>
  <si>
    <t xml:space="preserve">Yes
Partially                                                       
No
Do not know
</t>
  </si>
  <si>
    <t>Да
Частично                                                                
Нет
Не знаю</t>
  </si>
  <si>
    <t>Так
Частково                                                                        
Ні
Не знаю</t>
  </si>
  <si>
    <t>G5.4</t>
  </si>
  <si>
    <t>Are disability-friendly toilets available on the site?</t>
  </si>
  <si>
    <t>Есть ли в данном МКП туалеты для маломобильных групп населения?</t>
  </si>
  <si>
    <t>Чи наявні в цьому МКП туалети для маломобільних груп населення?</t>
  </si>
  <si>
    <t>G5.4.1</t>
  </si>
  <si>
    <t>Can you indicate the number of disability-friendly toilets on the site? (number of toilets themselves, not rooms)</t>
  </si>
  <si>
    <t>Можете ли Вы указать количество туалетов, приспособленных для маломобильных групп населения? (количество количество отдельных мест в таких помещениях, а не комнат)?</t>
  </si>
  <si>
    <t>Чи можете Ви зазначити кількість туалетів, пристосованих для маломобільних груп населення (кількість окремих місць у таких приміщеннях, а не кімнат)?</t>
  </si>
  <si>
    <t>If G5.4 'Yes'</t>
  </si>
  <si>
    <t>G5.4.1.1</t>
  </si>
  <si>
    <t>Please indicate the number of disability-friendly toilets on the site? (number of toilets themselves, not rooms)</t>
  </si>
  <si>
    <t>If G5.4.1 'Yes'</t>
  </si>
  <si>
    <t>G5.4.2</t>
  </si>
  <si>
    <t xml:space="preserve">Are disability-friendly toilets separated by gender (or private)? </t>
  </si>
  <si>
    <t>Разделены ли туалеты для маломобильных групп населения по половому признаку?</t>
  </si>
  <si>
    <t>Чи розділені туалети для маломобільних груп населення за ознакою статі?</t>
  </si>
  <si>
    <t xml:space="preserve">If G5.4 'Yes' </t>
  </si>
  <si>
    <r>
      <t>G</t>
    </r>
    <r>
      <rPr>
        <b/>
        <sz val="11"/>
        <color rgb="FF000000"/>
        <rFont val="Arial"/>
        <family val="2"/>
        <charset val="204"/>
      </rPr>
      <t>6</t>
    </r>
  </si>
  <si>
    <t>Availability of Washing Machines</t>
  </si>
  <si>
    <t>Are washing machines available and accessible for the residents of the site?</t>
  </si>
  <si>
    <t>Имеются ли стиральные машины и доступны ли они для жителей МКП?</t>
  </si>
  <si>
    <t>Чи наявні пральні машини та чи доступні вони для мешканців МКП?</t>
  </si>
  <si>
    <r>
      <rPr>
        <sz val="11"/>
        <color rgb="FF000000"/>
        <rFont val="Arial"/>
        <family val="2"/>
      </rPr>
      <t>Так 
Ні
Не впевнений</t>
    </r>
  </si>
  <si>
    <t>G6.1</t>
  </si>
  <si>
    <t>Quantity of washing machines</t>
  </si>
  <si>
    <t>Can you indicate how many washing machines are currently functional / usable in the site?</t>
  </si>
  <si>
    <t>Можете ли Вы указать, сколько стиральных машин сейчас пригодны для использования в МКП?</t>
  </si>
  <si>
    <t>Чи можете Ви зазначити, скільки пральних машин наразі є придатними для використання в МКП?</t>
  </si>
  <si>
    <t>If G6 "Yes"</t>
  </si>
  <si>
    <r>
      <t>G</t>
    </r>
    <r>
      <rPr>
        <b/>
        <sz val="11"/>
        <color rgb="FF000000"/>
        <rFont val="Arial"/>
        <family val="2"/>
        <charset val="204"/>
      </rPr>
      <t>6</t>
    </r>
    <r>
      <rPr>
        <b/>
        <sz val="11"/>
        <color rgb="FF000000"/>
        <rFont val="Arial"/>
        <family val="2"/>
      </rPr>
      <t>.1.1</t>
    </r>
  </si>
  <si>
    <t>Please indicate how many washing machines are currently functional / usable in the site.</t>
  </si>
  <si>
    <t>Сколько стиральных машин в настоящее время работают/пригодны для использования в МКП?</t>
  </si>
  <si>
    <t>Скільки пральних машин на даний момент працюють/придатні для використання в МКП?</t>
  </si>
  <si>
    <t>If G6.1 "Yes"</t>
  </si>
  <si>
    <t>G7</t>
  </si>
  <si>
    <t>Availability of Dryer machines</t>
  </si>
  <si>
    <t>Are dryer machines available and accessible for the residents of the site?</t>
  </si>
  <si>
    <t>Имеются ли сушильные машины и доступны ли они для жителей МКП?</t>
  </si>
  <si>
    <t>Чи є сушильні машини та чи доступні вони для мешканців МКП?</t>
  </si>
  <si>
    <t>G7.1</t>
  </si>
  <si>
    <t>Can you indicate how many drying machines are currently functional / usable in the site?</t>
  </si>
  <si>
    <t>Можете ли Вы указать, сколько сушильных машин сейчас пригодны для использования в МКП?</t>
  </si>
  <si>
    <t>Чи можете Ви зазначити, скільки сушильних машин наразі є придатними для використання в МКП?</t>
  </si>
  <si>
    <t>If G7 "Yes"</t>
  </si>
  <si>
    <r>
      <t>G</t>
    </r>
    <r>
      <rPr>
        <b/>
        <sz val="11"/>
        <color rgb="FF000000"/>
        <rFont val="Arial"/>
        <family val="2"/>
        <charset val="204"/>
      </rPr>
      <t>7</t>
    </r>
    <r>
      <rPr>
        <b/>
        <sz val="11"/>
        <color rgb="FF000000"/>
        <rFont val="Arial"/>
        <family val="2"/>
      </rPr>
      <t>.1.1</t>
    </r>
  </si>
  <si>
    <t>Please indicate how many drying machines are currently functional / usable in the site.</t>
  </si>
  <si>
    <t>Укажите, пожалуйста, сколько сушильных машин сейчас пригодны для использования в МКП?</t>
  </si>
  <si>
    <t>Зазначте, будь ласка, скільки сушильних машин наразі є придатними для використання в МКП?</t>
  </si>
  <si>
    <t>If G7.1 "Yes"</t>
  </si>
  <si>
    <t>G7.1.2</t>
  </si>
  <si>
    <t>Is a separate space available for drying clothing?</t>
  </si>
  <si>
    <t>Есть ли отдельное помещение/зона для сушки одежды?</t>
  </si>
  <si>
    <t>Чи є окреме приміщення/зона для сушіння одягу?</t>
  </si>
  <si>
    <t>Yes
Yes, but insufficient for the needs of IDPs
No
Do not know</t>
  </si>
  <si>
    <t>G8</t>
  </si>
  <si>
    <t>Availability of Garbage cans</t>
  </si>
  <si>
    <t>Is there a sufficient space/waste disposal capacity on the site?</t>
  </si>
  <si>
    <t>Есть ли на территории МКП досточное количество мест для сбора отходов?</t>
  </si>
  <si>
    <t>Чи є на території МКП достатня кількість місць для збору відходів?</t>
  </si>
  <si>
    <t>G9</t>
  </si>
  <si>
    <t>Sanitation</t>
  </si>
  <si>
    <t>How often does the site's communal space get cleaned?</t>
  </si>
  <si>
    <t>Как часто производится уборка общих помещений МКП?</t>
  </si>
  <si>
    <t>Як часто проводиться прибирання загальних приміщень МКП?</t>
  </si>
  <si>
    <t>Every day
Three times/week 
Less than three times/week 
No cleaning
Not sure</t>
  </si>
  <si>
    <t>Каждый день 
Три раза в неделю 
Менее трех раз в неделю 
Уборка не производится                                                    Не уверен</t>
  </si>
  <si>
    <t>Кожен день
Три рази на тиждень
Менш ніж три рази на тиждень
Прибирання не проводиться                                              Не впевнений</t>
  </si>
  <si>
    <t>G9.1</t>
  </si>
  <si>
    <t>Who is responsible for cleaning the site?</t>
  </si>
  <si>
    <t>Кто отвечает за уборку в МКП?</t>
  </si>
  <si>
    <t>Хто відповідає за прибирання у МКП?</t>
  </si>
  <si>
    <t xml:space="preserve">Staff hired by the agency/authority managing the center
Contractor company
Volunteers
Site residents
Other (specify)        </t>
  </si>
  <si>
    <r>
      <t xml:space="preserve">Персонал, нанятый органом, управляющим МКП
Компания-подрядчик
Волонтеры
Жители МКП                                                              </t>
    </r>
    <r>
      <rPr>
        <sz val="11"/>
        <color rgb="FF000000"/>
        <rFont val="Arial"/>
        <family val="2"/>
        <charset val="204"/>
      </rPr>
      <t xml:space="preserve">Другое (уточните)           </t>
    </r>
    <r>
      <rPr>
        <sz val="11"/>
        <color rgb="FF000000"/>
        <rFont val="Arial"/>
        <family val="2"/>
      </rPr>
      <t xml:space="preserve">                                        </t>
    </r>
  </si>
  <si>
    <t>Персонал, найнятий органом, який керує МКП
Компанія-підрядник
Волонтери
Мешканці МКП                                                         
Інше (уточніть)</t>
  </si>
  <si>
    <t xml:space="preserve">If G9 "Every day" or
"Three times/week" or 
"Less than three times/week" </t>
  </si>
  <si>
    <t>G10</t>
  </si>
  <si>
    <t>Need in cleaning items</t>
  </si>
  <si>
    <t>Does this site need cleaning items?</t>
  </si>
  <si>
    <t>Нуждается ли данный МКП в средствах для уборки?</t>
  </si>
  <si>
    <t>Чи потребує цей МКП засобів для прибирання?</t>
  </si>
  <si>
    <r>
      <t>G</t>
    </r>
    <r>
      <rPr>
        <b/>
        <sz val="11"/>
        <color rgb="FF000000"/>
        <rFont val="Arial"/>
        <family val="2"/>
        <charset val="204"/>
      </rPr>
      <t>10.1</t>
    </r>
  </si>
  <si>
    <t>If yes, which type of cleaning items?</t>
  </si>
  <si>
    <t>Если да, то в каких именно?</t>
  </si>
  <si>
    <t>Якщо так, то яких саме?</t>
  </si>
  <si>
    <r>
      <t xml:space="preserve">Detergents (toilet, glass, floor, all-purpose)
</t>
    </r>
    <r>
      <rPr>
        <sz val="11"/>
        <color rgb="FF000000"/>
        <rFont val="Arial"/>
        <family val="2"/>
        <charset val="204"/>
      </rPr>
      <t>Disinfectants</t>
    </r>
    <r>
      <rPr>
        <sz val="11"/>
        <color rgb="FF000000"/>
        <rFont val="Arial"/>
        <family val="2"/>
      </rPr>
      <t xml:space="preserve"> 
Dish soap
Sponge and brushes
Brooms, mops, and dustpans
</t>
    </r>
    <r>
      <rPr>
        <sz val="11"/>
        <color rgb="FF000000"/>
        <rFont val="Arial"/>
        <family val="2"/>
        <charset val="204"/>
      </rPr>
      <t>Buckets, tubs</t>
    </r>
    <r>
      <rPr>
        <sz val="11"/>
        <color rgb="FF000000"/>
        <rFont val="Arial"/>
        <family val="2"/>
      </rPr>
      <t xml:space="preserve">
Laundry detergents
Shower curtains and rods
</t>
    </r>
    <r>
      <rPr>
        <sz val="11"/>
        <color rgb="FF000000"/>
        <rFont val="Arial"/>
        <family val="2"/>
        <charset val="204"/>
      </rPr>
      <t>Rubber gloves</t>
    </r>
    <r>
      <rPr>
        <sz val="11"/>
        <color rgb="FF000000"/>
        <rFont val="Arial"/>
        <family val="2"/>
      </rPr>
      <t xml:space="preserve">
</t>
    </r>
    <r>
      <rPr>
        <sz val="11"/>
        <color rgb="FF000000"/>
        <rFont val="Arial"/>
        <family val="2"/>
        <charset val="204"/>
      </rPr>
      <t xml:space="preserve">Garbage bags
Еlectric insect trap
Air purifier
</t>
    </r>
    <r>
      <rPr>
        <sz val="11"/>
        <color rgb="FF000000"/>
        <rFont val="Arial"/>
        <family val="2"/>
      </rPr>
      <t>Other (specify)</t>
    </r>
  </si>
  <si>
    <t>Моющие средства (для туалетов, стекла, пола, универсальные)
Дезинфицирующие средства 
Жидкость для мытья посуды 
Губки и щетки
Веники, швабры и совки
Ведра, тазы 
Моющие средства для стирки
Душевые занавески и штанги
Резиновые перчатки
Мусорные пакеты 
Электрическая ловушка для насекомых
Ионизатор воздуха 
Другое (укажите)</t>
  </si>
  <si>
    <r>
      <t xml:space="preserve">Миючі засоби (для туалетів, скла, підлоги, універсальні)
</t>
    </r>
    <r>
      <rPr>
        <sz val="11"/>
        <color rgb="FF000000"/>
        <rFont val="Arial"/>
        <family val="2"/>
        <charset val="204"/>
      </rPr>
      <t xml:space="preserve">Дезінфікуючі засоби </t>
    </r>
    <r>
      <rPr>
        <sz val="11"/>
        <color rgb="FF000000"/>
        <rFont val="Arial"/>
        <family val="2"/>
      </rPr>
      <t xml:space="preserve">
Рідина для миття посуду 
Губки та щітки
Віники, швабри та совки
Відра, тази 
Миючі засоби для прання
Душові фіранки та штанги
</t>
    </r>
    <r>
      <rPr>
        <sz val="11"/>
        <color rgb="FF000000"/>
        <rFont val="Arial"/>
        <family val="2"/>
        <charset val="204"/>
      </rPr>
      <t>Гумові рукавички
Пакети для сміття</t>
    </r>
    <r>
      <rPr>
        <sz val="11"/>
        <color rgb="FF000000"/>
        <rFont val="Arial"/>
        <family val="2"/>
      </rPr>
      <t xml:space="preserve"> 
</t>
    </r>
    <r>
      <rPr>
        <sz val="11"/>
        <color rgb="FF000000"/>
        <rFont val="Arial"/>
        <family val="2"/>
        <charset val="204"/>
      </rPr>
      <t xml:space="preserve">Електрична пастка для комах
Іонізатор повітря
</t>
    </r>
    <r>
      <rPr>
        <sz val="11"/>
        <color rgb="FF000000"/>
        <rFont val="Arial"/>
        <family val="2"/>
      </rPr>
      <t>Інше, уточніть</t>
    </r>
  </si>
  <si>
    <t>If G10 "Yes"</t>
  </si>
  <si>
    <r>
      <t>G1</t>
    </r>
    <r>
      <rPr>
        <b/>
        <sz val="11"/>
        <color rgb="FF000000"/>
        <rFont val="Arial"/>
        <family val="2"/>
        <charset val="204"/>
      </rPr>
      <t>1</t>
    </r>
  </si>
  <si>
    <t>Need of hygiene (personal care) items</t>
  </si>
  <si>
    <t>Does this site need hygiene (personal care) items?</t>
  </si>
  <si>
    <t>Есть ли у данного МКП потребность в предметах личной гигиены?</t>
  </si>
  <si>
    <t>Чи є у даного МКП потреба у предметах особистої гігієни?</t>
  </si>
  <si>
    <r>
      <t>G1</t>
    </r>
    <r>
      <rPr>
        <b/>
        <sz val="11"/>
        <color rgb="FF000000"/>
        <rFont val="Arial"/>
        <family val="2"/>
        <charset val="204"/>
      </rPr>
      <t>1</t>
    </r>
    <r>
      <rPr>
        <b/>
        <sz val="11"/>
        <color rgb="FF000000"/>
        <rFont val="Arial"/>
        <family val="2"/>
      </rPr>
      <t>.1</t>
    </r>
  </si>
  <si>
    <t>Types of hygiene (personal care) items that are needed</t>
  </si>
  <si>
    <t>If yes, which type of hygiene (personal care) items?</t>
  </si>
  <si>
    <t>Если да, то в каких именно предметах личной гигиены?</t>
  </si>
  <si>
    <t>Якщо так, то у яких саме предметах особистої гігієни?</t>
  </si>
  <si>
    <t>Towels
Toilet paper &amp; wet wipes
Shampoo &amp; body soap
Tooth paste and brush
Surgical and N-95 masks
Hand sanitizers (bulk bottles)
Menstrual pads and tampons
Diapers for kids
Adult diapers
Razors and shaving cream
Other (specify)</t>
  </si>
  <si>
    <t>Полотенца
Туалетная бумага и влажные салфетки
Шампунь и мыло для тела,
Зубная паста и щетки
Хирургические маски и маски N-95
Дезинфицирующие средства для рук (в больших емкостях)
Прокладки и тампоны для женщин
Подгузники для детей
Подгузники для взрослых
Бритвы и крем для бритья
Другое (укажите)</t>
  </si>
  <si>
    <t>Рушники
Туалетний папір та вологі серветки
Шампунь та мило для тіла
Зубна паста та щітки
Хірургічні маски та маски N-95
Дезінфікуючі засоби для рук (у великих ємностях)
Прокладки і тампони для жінок
Підгузки для дітей
Підгузки для дорослих
Бритви та крем для гоління
Інше, уточніть</t>
  </si>
  <si>
    <t>If G11 "Yes"</t>
  </si>
  <si>
    <t>G12</t>
  </si>
  <si>
    <t xml:space="preserve">Hygiene and Sanitation </t>
  </si>
  <si>
    <t xml:space="preserve">Does any of the following issues exist at the site?
</t>
  </si>
  <si>
    <t xml:space="preserve">Присутствует ли какая-либо из перечисленных проблем на территории МКП?
</t>
  </si>
  <si>
    <t xml:space="preserve">Чи наявна якась із перелічених проблем на території МКП?
</t>
  </si>
  <si>
    <t xml:space="preserve">None
Lice (pediculosis)
Scabies
Fleas
Lichen
Helminth
Bedbugs
Intestinal disorders
Сockroaches
Mold on the walls
Аnts 
Mice
Other (specify)
</t>
  </si>
  <si>
    <t xml:space="preserve">Ни одной
Вши (педикулез)
Чесотка
Блохи
Лишайник
Гельминты
Постельные клопы
Кишечные расстройства
Тараканы
Плесень на стенах
Муравьи
Мыши
Другое (уточните)
</t>
  </si>
  <si>
    <t xml:space="preserve">Жодна
Воші (педикульоз)
Короста
Блохи
Лишайник
Гельмінти
Постільні клопи
Кишкові розлади
Таракани
Пліснява на стінах
Мурахи
Миші
Інше (уточніть)
</t>
  </si>
  <si>
    <t>Protection</t>
  </si>
  <si>
    <t>Защищенность</t>
  </si>
  <si>
    <t>Захищеність</t>
  </si>
  <si>
    <t>H1</t>
  </si>
  <si>
    <t>Protection issues</t>
  </si>
  <si>
    <t>What are Protection concerns or needs in the collective site?</t>
  </si>
  <si>
    <t>Каковы проблемы или потребности в в сфере защищенности в МКП?</t>
  </si>
  <si>
    <t>Які проблеми чи потреби у сфері захисту має МКП?</t>
  </si>
  <si>
    <t>Provision of information or individual counselling
Legal assistance
Psychosocial support for adults 
Psychosocial support for children
Transportation assistance
Obstacles in access state services
Obstacles in access to medical services and specialized medical support
Individual cash assistance for IDPs
Assistive devices for toilet use for people with disabilities
Wheelchairs
Deambulators
Other (Specify)</t>
  </si>
  <si>
    <t>H1.1</t>
  </si>
  <si>
    <t xml:space="preserve">What are the most urgent Protection concerns or needs in the collective site? (Select up to three) </t>
  </si>
  <si>
    <t xml:space="preserve">Каковы наиболее актуальные проблемы или потребности в сфере защищенности в МКП? (Выберите не более 3 вариантов) </t>
  </si>
  <si>
    <t>Які найбільш нагальні проблеми чи потреби у сфері захисту має МКП? (Виберіть не більше 3 варіантів)</t>
  </si>
  <si>
    <t>H2</t>
  </si>
  <si>
    <t>Protection support</t>
  </si>
  <si>
    <t>What Protection support, if any, was received over the past 60 days on the site?</t>
  </si>
  <si>
    <t>Какую поддержку в области защиты, если таковая была, получило МКП в течение последних 60 дней?</t>
  </si>
  <si>
    <t xml:space="preserve">Яку підтримку у сфері захисту, якщо така була, отримало МКП впродовж останніх 60 днів? </t>
  </si>
  <si>
    <t>Provision of information or individual counselling
Legal assistance
Psychosocial support for adults 
Psychosocial support for children
Transportation assistance
Specialized medical support to people with disabilities or older people
Individual cash assistance for IDPs
Assistive devices for toilet use for people with disabilities
Wheelchairs
Deambulators
Other (Specify)</t>
  </si>
  <si>
    <t>H2.1</t>
  </si>
  <si>
    <t xml:space="preserve">Was the Protection support received sufficient to answer the needs of IDPs in the collective site? </t>
  </si>
  <si>
    <t xml:space="preserve">Была ли полученная поддержка в области защиты достаточной для удовлетворения потребностей ВПЛ в МКП? </t>
  </si>
  <si>
    <t xml:space="preserve">Чи була отримана підтримка у сфері захисту достатньою для задоволення потреб ВПО в МКП? </t>
  </si>
  <si>
    <t>[Asked for each protection support selected]</t>
  </si>
  <si>
    <r>
      <rPr>
        <b/>
        <strike/>
        <sz val="11"/>
        <color rgb="FFFF0000"/>
        <rFont val="Arial"/>
        <family val="2"/>
      </rPr>
      <t>H1</t>
    </r>
    <r>
      <rPr>
        <b/>
        <sz val="11"/>
        <color rgb="FFFF0000"/>
        <rFont val="Arial"/>
        <family val="2"/>
      </rPr>
      <t>H2</t>
    </r>
  </si>
  <si>
    <t>Availability of PSS on site level</t>
  </si>
  <si>
    <t>Is PSS for adults available at the site?</t>
  </si>
  <si>
    <t>Доступна ли в МКП психосоциальная помощь для взрослых?</t>
  </si>
  <si>
    <t xml:space="preserve">Чи доступна в МКП психосоціальна допомога для дорослих? </t>
  </si>
  <si>
    <t xml:space="preserve">Yes
No
Do not know
</t>
  </si>
  <si>
    <t>PSS is both psychological support and counselling services</t>
  </si>
  <si>
    <t>Психосоцильная поддержка включает в себя как психологическую помощь, так и различные консультационные услуги</t>
  </si>
  <si>
    <t>Психосоціальна підтримка включає як психологічну допомогу, так і надання різних консультаційних послуг</t>
  </si>
  <si>
    <r>
      <rPr>
        <b/>
        <strike/>
        <sz val="11"/>
        <color rgb="FFFF0000"/>
        <rFont val="Arial"/>
        <family val="2"/>
      </rPr>
      <t>H1.1</t>
    </r>
    <r>
      <rPr>
        <b/>
        <sz val="11"/>
        <color rgb="FFFF0000"/>
        <rFont val="Arial"/>
        <family val="2"/>
      </rPr>
      <t>H2.1</t>
    </r>
  </si>
  <si>
    <t>Do the residents of the site know how to get there and receive such services?</t>
  </si>
  <si>
    <t>Знают ли жители МКП, к кому обращаться и как получить такие услуги?</t>
  </si>
  <si>
    <t>Чи обізнані мешканці МКП, до кого звертатись та як отримати такі послуги?</t>
  </si>
  <si>
    <r>
      <t xml:space="preserve">If </t>
    </r>
    <r>
      <rPr>
        <strike/>
        <sz val="11"/>
        <color rgb="FFFF0000"/>
        <rFont val="Arial"/>
        <family val="2"/>
      </rPr>
      <t>H1</t>
    </r>
    <r>
      <rPr>
        <sz val="11"/>
        <color rgb="FFFF0000"/>
        <rFont val="Arial"/>
        <family val="2"/>
      </rPr>
      <t>H2</t>
    </r>
    <r>
      <rPr>
        <sz val="11"/>
        <color rgb="FF000000"/>
        <rFont val="Arial"/>
        <family val="2"/>
      </rPr>
      <t xml:space="preserve"> "Yes"</t>
    </r>
  </si>
  <si>
    <r>
      <rPr>
        <b/>
        <strike/>
        <sz val="11"/>
        <color rgb="FFFF0000"/>
        <rFont val="Arial"/>
        <family val="2"/>
      </rPr>
      <t>H1.2</t>
    </r>
    <r>
      <rPr>
        <b/>
        <sz val="11"/>
        <color rgb="FFFF0000"/>
        <rFont val="Arial"/>
        <family val="2"/>
      </rPr>
      <t>H2.2</t>
    </r>
  </si>
  <si>
    <t>If "Yes", which psychological services are available for adults at the site?</t>
  </si>
  <si>
    <t>Если "Да", то какие психологические услуги доступны взрослым в МКП?</t>
  </si>
  <si>
    <t>Якщо "Так", то які психологічні послуги доступні дорослим в МКП?</t>
  </si>
  <si>
    <t xml:space="preserve">Psychologist available for on-site sessions upon request 
Psychologist available at the site every day    
Psychologist visits the site once a week
Psychologist visits the site once a month 
Psychological services available via phone
Other (specify)
Рsychological services are not available 
</t>
  </si>
  <si>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Другое (укажите)
Психологические услуги не предоставляются
</t>
  </si>
  <si>
    <t>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за телефоном
Iнше, уточніть
Психологічні послуги не надаються</t>
  </si>
  <si>
    <r>
      <rPr>
        <b/>
        <strike/>
        <sz val="11"/>
        <color rgb="FFFF0000"/>
        <rFont val="Arial"/>
        <family val="2"/>
      </rPr>
      <t>H1.3</t>
    </r>
    <r>
      <rPr>
        <b/>
        <sz val="11"/>
        <color rgb="FFFF0000"/>
        <rFont val="Arial"/>
        <family val="2"/>
      </rPr>
      <t>H2.3</t>
    </r>
  </si>
  <si>
    <r>
      <t>If "Yes", which с</t>
    </r>
    <r>
      <rPr>
        <sz val="11"/>
        <color rgb="FF000000"/>
        <rFont val="Arial"/>
        <family val="2"/>
        <charset val="204"/>
      </rPr>
      <t>ounselling</t>
    </r>
    <r>
      <rPr>
        <sz val="11"/>
        <color rgb="FF000000"/>
        <rFont val="Arial"/>
        <family val="2"/>
      </rPr>
      <t xml:space="preserve"> services are available at the site?</t>
    </r>
  </si>
  <si>
    <t>Если "Да", то какие консультационные услуги доступны в МКП?</t>
  </si>
  <si>
    <t>Якщо "Так", то які консультаційні послуги доступні в МКП?</t>
  </si>
  <si>
    <t>Counselling services available on-site upon request
Counselling services available at the site every day 
Counselling services available on-site once a week 
Counselling services available on-site once a month
Counselling services available via phone
Other (specify)
Counselling services are not available</t>
  </si>
  <si>
    <t xml:space="preserve">Консультационные услуги предоставляются в МКП по запросу
Консультационные услуги предоставляются  в МКП ежедневно
Консультационные услуги предоставляются  в МКП раз в неделю 
Консультационные услуги предоставляются  в МКП раз в месяц 
Консультационніе услуги  доступны по телефону
Другое (укажите)
Консультационные услуги не предоставляются </t>
  </si>
  <si>
    <t>Консультаційні послуги надаються за запитом
Консультаційні послуги надаються у МКП щодня
Консультаційні послуги надаються у МКП раз на тиждень
Консультаційні послуги надаються в МКП щомісяця
Консультаційні послуги  доступні за телефоном
Iнше, уточніть
Консультаційні послуги не надаються</t>
  </si>
  <si>
    <t>*Counseling services - include legal assistance, access to justice, reparation and compensation, restoration of the core documentation, etc.</t>
  </si>
  <si>
    <t>*Консультационные услуги - включают юридическую помощь, доступ к правосудию, возмещение и компенсацию ущерба, восстановление основных документов и т.д.</t>
  </si>
  <si>
    <t>*Консультаційні послуги - включають юридичну допомогу, доступ до суду, відшкодування та компенсацію шкоди, відновлення основних документів і т.д.</t>
  </si>
  <si>
    <r>
      <rPr>
        <b/>
        <strike/>
        <sz val="11"/>
        <color rgb="FFFF0000"/>
        <rFont val="Arial"/>
        <family val="2"/>
      </rPr>
      <t>H2</t>
    </r>
    <r>
      <rPr>
        <b/>
        <sz val="11"/>
        <color rgb="FFFF0000"/>
        <rFont val="Arial"/>
        <family val="2"/>
      </rPr>
      <t>H3</t>
    </r>
  </si>
  <si>
    <t>Availability of PSS for children on site level</t>
  </si>
  <si>
    <t>Is psychological support available at the site?</t>
  </si>
  <si>
    <t>Доступна ли в МКП психологическая помощь для детей?</t>
  </si>
  <si>
    <t xml:space="preserve">Чи доступна в МКП психологічна допомога для дітей? </t>
  </si>
  <si>
    <r>
      <rPr>
        <b/>
        <strike/>
        <sz val="11"/>
        <color rgb="FFFF0000"/>
        <rFont val="Arial"/>
        <family val="2"/>
      </rPr>
      <t>H2.1</t>
    </r>
    <r>
      <rPr>
        <b/>
        <sz val="11"/>
        <color rgb="FFFF0000"/>
        <rFont val="Arial"/>
        <family val="2"/>
      </rPr>
      <t>H3.1</t>
    </r>
  </si>
  <si>
    <r>
      <t xml:space="preserve">If </t>
    </r>
    <r>
      <rPr>
        <strike/>
        <sz val="11"/>
        <color rgb="FFFF0000"/>
        <rFont val="Arial"/>
        <family val="2"/>
      </rPr>
      <t>H2</t>
    </r>
    <r>
      <rPr>
        <sz val="11"/>
        <color rgb="FFFF0000"/>
        <rFont val="Arial"/>
        <family val="2"/>
      </rPr>
      <t>H3</t>
    </r>
    <r>
      <rPr>
        <sz val="11"/>
        <color rgb="FF000000"/>
        <rFont val="Arial"/>
        <family val="2"/>
      </rPr>
      <t xml:space="preserve"> "Yes"</t>
    </r>
  </si>
  <si>
    <r>
      <rPr>
        <b/>
        <strike/>
        <sz val="11"/>
        <color rgb="FFFF0000"/>
        <rFont val="Arial"/>
        <family val="2"/>
      </rPr>
      <t>H2.2</t>
    </r>
    <r>
      <rPr>
        <b/>
        <sz val="11"/>
        <color rgb="FFFF0000"/>
        <rFont val="Arial"/>
        <family val="2"/>
      </rPr>
      <t>H3.2</t>
    </r>
  </si>
  <si>
    <t>If "Yes", which psychological services for children are available at the site?</t>
  </si>
  <si>
    <t>Если "Да", то какие психологические услуги доступны детям в МКП?</t>
  </si>
  <si>
    <t>Якщо "Так", то які психологічні послуги доступні дітям в МКП?</t>
  </si>
  <si>
    <t xml:space="preserve">Psychologist available for on-site sessions upon request 
Psychologist available at the site every day    
Psychologist visits the site once a week
Psychologist visits the site once a month 
Psychologist services available via phone
Other (specify)
</t>
  </si>
  <si>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Другое (укажите)
</t>
  </si>
  <si>
    <t xml:space="preserve">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за телефоном
Iнше, уточніть
</t>
  </si>
  <si>
    <r>
      <rPr>
        <b/>
        <strike/>
        <sz val="11"/>
        <color rgb="FFFF0000"/>
        <rFont val="Arial"/>
        <family val="2"/>
      </rPr>
      <t>H3</t>
    </r>
    <r>
      <rPr>
        <b/>
        <sz val="11"/>
        <color rgb="FFFF0000"/>
        <rFont val="Arial"/>
        <family val="2"/>
      </rPr>
      <t>H4</t>
    </r>
  </si>
  <si>
    <t>Access to protection services</t>
  </si>
  <si>
    <t>Do social workers visit the site?</t>
  </si>
  <si>
    <t>Посещают ли МКП социальные работники?</t>
  </si>
  <si>
    <t>Чи відвідують МКП соціальні працівники?</t>
  </si>
  <si>
    <t>H4.1</t>
  </si>
  <si>
    <t>If "Yes", how often do social workers visit the site?</t>
  </si>
  <si>
    <t>Если "Да", то как часто социальные работники посещают МКП?</t>
  </si>
  <si>
    <t>Якщо "Так", то як часто соціальні працівники відвідують МКП?</t>
  </si>
  <si>
    <t>At least once every week
At least once a month
Irregularly (less than once a month)               
Upon request</t>
  </si>
  <si>
    <t>Как минимум раз в неделю
Как минимум раз в месяц
Нерегулярно (реже одного раза в месяц)        По запросу</t>
  </si>
  <si>
    <t>Як мінімум раз на тиждень
Як мінімум раз на місяць
Нерегулярно (рідше одного разу на місяць)    За запитом</t>
  </si>
  <si>
    <r>
      <t xml:space="preserve">If </t>
    </r>
    <r>
      <rPr>
        <strike/>
        <sz val="11"/>
        <color rgb="FFFF0000"/>
        <rFont val="Arial"/>
        <family val="2"/>
      </rPr>
      <t>H3</t>
    </r>
    <r>
      <rPr>
        <sz val="11"/>
        <color rgb="FFFF0000"/>
        <rFont val="Arial"/>
        <family val="2"/>
      </rPr>
      <t>H4</t>
    </r>
    <r>
      <rPr>
        <sz val="11"/>
        <color rgb="FF000000"/>
        <rFont val="Arial"/>
        <family val="2"/>
      </rPr>
      <t xml:space="preserve"> "Yes"</t>
    </r>
  </si>
  <si>
    <t>H4.2</t>
  </si>
  <si>
    <t xml:space="preserve">Are the visits by social workers sufficient to answer the needs of IDPs in the collective site? </t>
  </si>
  <si>
    <t>Достаточно ли количества/периодичности визитов социальных работников, чтобы удовлетворить потребности ВПЛ в МКП?</t>
  </si>
  <si>
    <t>Чи достатньо кількості/періодичності візитів соціальних працівників, щоб задовольнити потреби ВПО у МКП?</t>
  </si>
  <si>
    <t>H5</t>
  </si>
  <si>
    <t>Чи існує в МКП можливість реєстрації випадків гендерно зумовленого насильства, торгівлі людьми, сексуальной експлуатації та насильства?</t>
  </si>
  <si>
    <t>H6</t>
  </si>
  <si>
    <t>To your knowledge, is information about nearest police office location and its phone number available for the residents of the site?</t>
  </si>
  <si>
    <t>Насколько Вам известно, доступна ли жителям МКП информация о местонахождении ближайшего отделения полиции, а также о  его контактном номере телефона?</t>
  </si>
  <si>
    <t xml:space="preserve">Наскільки Вам відомо, чи доступна мешканцям МКП інформація про місцезнаходження найближчого відділення поліції, а також про його контактний номер телефону?          </t>
  </si>
  <si>
    <r>
      <rPr>
        <b/>
        <strike/>
        <sz val="11"/>
        <color rgb="FFFF0000"/>
        <rFont val="Arial"/>
        <family val="2"/>
      </rPr>
      <t>H7</t>
    </r>
    <r>
      <rPr>
        <b/>
        <sz val="11"/>
        <color rgb="FFFF0000"/>
        <rFont val="Arial"/>
        <family val="2"/>
      </rPr>
      <t>H5</t>
    </r>
  </si>
  <si>
    <t xml:space="preserve">To your knowledge, do residents of the site participate in any social activity within the host community? </t>
  </si>
  <si>
    <t xml:space="preserve">Насколько Вам известно, участвуют ли жители МКП в каких-либо социальных мероприятиях совместно с жителями принимающей громады? </t>
  </si>
  <si>
    <t>Наскільки Вам відомо, чи приймають участь мешканці МКП у будь-яких соціальних заходах спільно з мешканцями приймаючої громади?</t>
  </si>
  <si>
    <t>Yes, not many (up to 25%)                                                 
Yes, many (up to 50%)                                                              
Yes, almost all (more than 50%)                                            
No                                                                                           
Do not know</t>
  </si>
  <si>
    <t>Да, но немногие (до 25%)                                            Да, многие (до 50%)                                                           Да, почти все (более чем 50%)                                         Нет                                                                                       Не знаю</t>
  </si>
  <si>
    <t>Так, але небагато (до 25%)                                      
Так, багато  (до 50%)                                            
Так, майже всі (більше ніж 50%)                             
Ні                                                                            
Не знаю</t>
  </si>
  <si>
    <r>
      <rPr>
        <b/>
        <strike/>
        <sz val="11"/>
        <color rgb="FFFF0000"/>
        <rFont val="Arial"/>
        <family val="2"/>
      </rPr>
      <t>H7.1</t>
    </r>
    <r>
      <rPr>
        <b/>
        <sz val="11"/>
        <color rgb="FFFF0000"/>
        <rFont val="Arial"/>
        <family val="2"/>
      </rPr>
      <t>H5.1</t>
    </r>
  </si>
  <si>
    <t xml:space="preserve">To your knowledge, for what reasons do the residents of the site not participate in social activities? </t>
  </si>
  <si>
    <t xml:space="preserve">Насколько Вам известно, по каким причинам жители МКП не участвуют в социальных мероприятиях? </t>
  </si>
  <si>
    <t>Наскільки Вам відомо, з яких причин жителі МКП не приймають участі у соціальних заходах?</t>
  </si>
  <si>
    <t>Lack of interest
Lack of opportunity (no community activity scheduled)
Lack of information about where access community activities
Fear of discrimination or persecution
Lack of social connections in the host community              
Tension between site's residents and members of the host community                             
Other (please specify)                                                                      
Do not know</t>
  </si>
  <si>
    <t xml:space="preserve">Отсутствие интереса
Отсутствие возможности (не запланировано каких-либо общественных мероприятий)
Отсутствие информации о запланированных общественных мероприятиях
Страх дискриминации или преследования
Отсутствие социальных связей в принимающей громаде                                                  Напряженность между жителями МКП и членами принимающей громады
Другое (пожалуйста, укажите)                                          Не знаю                </t>
  </si>
  <si>
    <t>Відсутність інтересу
Відсутність можливості (не заплановано жодних громадських заходів)
Відсутність інформації про заплановані громадські заходи
Страх дискримінації чи переслідування
Відсутність соціальних зв'язків у приймаючій громаді                                                         Напруженість між жителями МКП та членами приймаючої громади
Інше (будь ласка, вкажіть)                                              
Не знаю</t>
  </si>
  <si>
    <r>
      <t>If</t>
    </r>
    <r>
      <rPr>
        <strike/>
        <sz val="11"/>
        <color rgb="FF000000"/>
        <rFont val="Arial"/>
        <family val="2"/>
      </rPr>
      <t xml:space="preserve"> </t>
    </r>
    <r>
      <rPr>
        <strike/>
        <sz val="11"/>
        <color rgb="FFFF0000"/>
        <rFont val="Arial"/>
        <family val="2"/>
      </rPr>
      <t>H7</t>
    </r>
    <r>
      <rPr>
        <sz val="11"/>
        <color rgb="FFFF0000"/>
        <rFont val="Arial"/>
        <family val="2"/>
      </rPr>
      <t>H5</t>
    </r>
    <r>
      <rPr>
        <sz val="11"/>
        <color rgb="FF000000"/>
        <rFont val="Arial"/>
        <family val="2"/>
      </rPr>
      <t xml:space="preserve"> 'No' </t>
    </r>
    <r>
      <rPr>
        <sz val="11"/>
        <color rgb="FFFF0000"/>
        <rFont val="Arial"/>
        <family val="2"/>
      </rPr>
      <t>or "Yes, not many (up to 25%)"</t>
    </r>
  </si>
  <si>
    <t>Health</t>
  </si>
  <si>
    <t>Здравоохранение</t>
  </si>
  <si>
    <t>Охорона здоров'я</t>
  </si>
  <si>
    <t>I1</t>
  </si>
  <si>
    <t>Number of healthcare facilities in the location</t>
  </si>
  <si>
    <t>Is the site reachable by ambulance?</t>
  </si>
  <si>
    <t>Может ли машина скорой помощи приехать в МКП в случае необходимости?</t>
  </si>
  <si>
    <t>Чи може машина швидкої допомоги приїхати до МКП у разі необхідності?</t>
  </si>
  <si>
    <t>I2</t>
  </si>
  <si>
    <t>Availability of first-aid kit</t>
  </si>
  <si>
    <t>Are there first aid kits available at the site?</t>
  </si>
  <si>
    <t xml:space="preserve">Имеются ли в МКП аптечки первой помощи? </t>
  </si>
  <si>
    <t>Чи наявні у МКП аптечки першої допомоги?</t>
  </si>
  <si>
    <t>Education</t>
  </si>
  <si>
    <t>Образование</t>
  </si>
  <si>
    <t>Освіта</t>
  </si>
  <si>
    <t>J1</t>
  </si>
  <si>
    <t>Access to education</t>
  </si>
  <si>
    <t>Are there kindergartens/schools with a current possibility to enroll a child near the site (up to a 30-minute drive via public transport).</t>
  </si>
  <si>
    <t xml:space="preserve">Есть ли вблизи МКП детские сады/школы с возможностью зачислить ребёнка на обучение (до 30 минут езды на общественном транспорте)? </t>
  </si>
  <si>
    <t>Чи є поблизу МКП дитячі садочки/школи із можливістю зарахувати дитину до навчання (до 30 хвилин їзди на громадському транспорті)?</t>
  </si>
  <si>
    <t>Yes, both kindergartens and schools 
Yes, but only kindergartens
Yes, but only schools 
No kindergartens nor schools
Not sure</t>
  </si>
  <si>
    <t>Да, и детские сады и школы
Да, но только детский сады
Да, но только школы
Ни детских садов, ни школ нет
Не уверен</t>
  </si>
  <si>
    <t>Так, і дитячи садки й школи
Так, але тільки дитячі садки 
Так, але тільки школи
Нема ні дитячих садків,ні шкіл
Не впевнений</t>
  </si>
  <si>
    <t>J2</t>
  </si>
  <si>
    <t>To your knowledge, which mode of education does the majority of schoolchildren at the site employ?</t>
  </si>
  <si>
    <t xml:space="preserve">По Вашим сведениям, в какой форме большинство детей школьного возраста в МКП получают образование? </t>
  </si>
  <si>
    <t>Наскільки Вам відомо, яким чином більшість дітей шкільного віку в МКП отримують освіту?</t>
  </si>
  <si>
    <r>
      <t xml:space="preserve">Remote learning
</t>
    </r>
    <r>
      <rPr>
        <sz val="11"/>
        <color rgb="FF000000"/>
        <rFont val="Arial"/>
        <family val="2"/>
        <charset val="204"/>
      </rPr>
      <t>In-person</t>
    </r>
    <r>
      <rPr>
        <sz val="11"/>
        <color rgb="FF000000"/>
        <rFont val="Arial"/>
        <family val="2"/>
      </rPr>
      <t xml:space="preserve"> learning
</t>
    </r>
    <r>
      <rPr>
        <sz val="11"/>
        <color rgb="FF000000"/>
        <rFont val="Arial"/>
        <family val="2"/>
        <charset val="204"/>
      </rPr>
      <t xml:space="preserve">Mixed mode </t>
    </r>
    <r>
      <rPr>
        <sz val="11"/>
        <color rgb="FF000000"/>
        <rFont val="Arial"/>
        <family val="2"/>
      </rPr>
      <t xml:space="preserve">
Not sure</t>
    </r>
  </si>
  <si>
    <r>
      <t>Дистанционная форма</t>
    </r>
    <r>
      <rPr>
        <sz val="11"/>
        <color rgb="FF000000"/>
        <rFont val="Arial"/>
        <family val="2"/>
      </rPr>
      <t xml:space="preserve"> обучение
Очная </t>
    </r>
    <r>
      <rPr>
        <sz val="11"/>
        <color rgb="FF000000"/>
        <rFont val="Arial"/>
        <family val="2"/>
        <charset val="204"/>
      </rPr>
      <t>форма</t>
    </r>
    <r>
      <rPr>
        <sz val="11"/>
        <color rgb="FF000000"/>
        <rFont val="Arial"/>
        <family val="2"/>
      </rPr>
      <t xml:space="preserve"> обучения
Смешанная </t>
    </r>
    <r>
      <rPr>
        <sz val="11"/>
        <color rgb="FF000000"/>
        <rFont val="Arial"/>
        <family val="2"/>
        <charset val="204"/>
      </rPr>
      <t>форма</t>
    </r>
    <r>
      <rPr>
        <sz val="11"/>
        <color rgb="FF000000"/>
        <rFont val="Arial"/>
        <family val="2"/>
      </rPr>
      <t xml:space="preserve"> обучения
Не уверен </t>
    </r>
  </si>
  <si>
    <r>
      <t>Дистанційна форма</t>
    </r>
    <r>
      <rPr>
        <sz val="11"/>
        <color rgb="FF000000"/>
        <rFont val="Arial"/>
        <family val="2"/>
      </rPr>
      <t xml:space="preserve"> навчання
Очна </t>
    </r>
    <r>
      <rPr>
        <sz val="11"/>
        <color rgb="FF000000"/>
        <rFont val="Arial"/>
        <family val="2"/>
        <charset val="204"/>
      </rPr>
      <t>форма</t>
    </r>
    <r>
      <rPr>
        <sz val="11"/>
        <color rgb="FF000000"/>
        <rFont val="Arial"/>
        <family val="2"/>
      </rPr>
      <t xml:space="preserve"> навчанння
Змішана </t>
    </r>
    <r>
      <rPr>
        <sz val="11"/>
        <color rgb="FF000000"/>
        <rFont val="Arial"/>
        <family val="2"/>
        <charset val="204"/>
      </rPr>
      <t>форма</t>
    </r>
    <r>
      <rPr>
        <sz val="11"/>
        <color rgb="FF000000"/>
        <rFont val="Arial"/>
        <family val="2"/>
      </rPr>
      <t xml:space="preserve"> навчання
Не впевнений </t>
    </r>
  </si>
  <si>
    <t>If A1 'Yes'
 If B1.5 &gt;0</t>
  </si>
  <si>
    <t>J2.1</t>
  </si>
  <si>
    <t>What are the barriers for children in terms of access to education?</t>
  </si>
  <si>
    <t>Какие в МКП препятствия в доступе к образованию?</t>
  </si>
  <si>
    <t>Які в МКП є перешкоди в доступі до освіти?</t>
  </si>
  <si>
    <t xml:space="preserve">None
Lack of separate space in CSs for distance learning 
Lack of internet connection 
Lack of equipment (laptops)                         
Other (specify)
Do not know                                                                           </t>
  </si>
  <si>
    <t>Никаких
Отсутствие отдельного помещения для дистанционного образования
Отсутствие интернета
Отсутствие необходимого оборудования (ноутбуки)
Другое, уточните
Не знаю</t>
  </si>
  <si>
    <t>Жодних
Відсутність окремого приміщення для дистанційного навчання
Відсутність інтернету
Відсутність необхідного обладнання (ноутбуки)
Інше, уточніть
Не знаю</t>
  </si>
  <si>
    <t xml:space="preserve">If in J2 'Remote learning' or 'Mixed mode' were chosen;             if B1.5 &gt;0    </t>
  </si>
  <si>
    <t>J3</t>
  </si>
  <si>
    <t>Has hosting IDPs inhibited provision of educational services?</t>
  </si>
  <si>
    <t>Повлияло ли размещение ВПЛ на предоставление образовательных услуг?</t>
  </si>
  <si>
    <t>Чи вплинуло розміщення ВПО на надання освітніх послуг?</t>
  </si>
  <si>
    <t xml:space="preserve">Yes, considerably (including full suspension of original function)
To some extent
No
Do not know
</t>
  </si>
  <si>
    <t>Да, существенно (в том числе до полного прекращения образовательной деятельности)
В некой мере
Нет
Не знаю</t>
  </si>
  <si>
    <t>Так, суттєво (у тому числі до повного припинення освітньої діяльності)
Певною мірою
Ні
Не знаю</t>
  </si>
  <si>
    <t xml:space="preserve">If A1 "Yes"
If A2.1
School
Kindergarten
Dormitory
Other educational facility </t>
  </si>
  <si>
    <t>Information provision / communication</t>
  </si>
  <si>
    <t>Информационное обеспечение / связь</t>
  </si>
  <si>
    <t>Інформаційне забезпечення / комунікація</t>
  </si>
  <si>
    <t>K1</t>
  </si>
  <si>
    <t>Availability of information points</t>
  </si>
  <si>
    <t>Is there a desk within the center or a phone number that site residents can contact to request information or report issues affecting them?</t>
  </si>
  <si>
    <t>Есть ли в МКП служба или номер телефона, куда его жители могут обратиться за информацией или сообщить о проблемах, с которыми они сталкиваются?</t>
  </si>
  <si>
    <t>Чи є у МКП служба або номер телефону, куди його мешканці можуть звернутися за інформацією чи повідомити про проблеми, з якими вони стикаються?</t>
  </si>
  <si>
    <t>K1.1</t>
  </si>
  <si>
    <t>INFORMATION PROVISION / COMMUNICATION</t>
  </si>
  <si>
    <t>Violation of the IDPs' rights</t>
  </si>
  <si>
    <t>In the last 60 days, have the residents of the site reported the following issues to you, or, to your knowledge, to someone else?</t>
  </si>
  <si>
    <t>За последние 60 дней, сообщали ли жители МКП Вам либо кому-то другому о следующих проблемах?</t>
  </si>
  <si>
    <t>Чи повідомляли мешканці МКП за останні 60 днів Вам або комусь іншому про наступні проблеми?</t>
  </si>
  <si>
    <t xml:space="preserve">As IDPs, the residents of the CCs personally experience discrimination or persecution
Residents of the CCs do not feel safe walking alone on the territory of the CCs and/or the surrounding area
As IDPs, the residents of the CCs are subjected to physical, psychological, economic or sexual violence                                               
Being IDPs, the residents of the CCs faced any obstacles in accessing the medical services they need (including the right to receive rehabilitation services for a person with a disability, a child with a disability, etc.)                                                                                               As IDPs, the residents of CCs faced any obstacles in accessing education                                                                Being IDPs, the residents of CCs faced any obstacles related to employment (in particular, regarding obtaining the status of unemployed, financial support, etc.)                         
Being IDPs, the residents of the CCs faced any obstacles related to pension provision (in particular, regarding the appointment or recalculation of a pension, receiving benefits, etc.)                                                                                              As IDPs, the residents of CCs faced any obstacles related to state social insurance in case of unemployment, in connection with temporary loss of working capacity, from an accident at work and occupational disease that caused the loss of working capacity                                                                          As IDPs, the residents of the CCs faced any obstacles related to receiving social services (in particular, elderly people, people with disabilities, unemployed people, low-income families, etc.)                                                        
MCP residents have lost personal or other important documents or encountered any obstacles during their replacement                                                                           
None of above                                                                </t>
  </si>
  <si>
    <t>Являясь ВПЛ, жители МКП лично пережили дискриминацию или преследования 
Жители МКП не чувствуют себя в безопасности, на территории МКП и/или прилегающей территории
Являясь ВПЛ, жители МКП подвергаются физическому, психологическому, экономическому или сексуальному насилию
Являясь ВПЛ, жители МКП сталкивались с какими-либо препятствиями в доступе к необходимым им медицинским услугам (в том числе праве на  получение реабилитационных услуг для человека с инвалидностью, ребенка с инвалидностью и т. д.) Являясь ВПЛ, жители МКП сталкивались с какими-либо препятствиями при доступе к образованию
Являясь ВПЛ, жители МКП сталкивались с какими-либо препятствиями, связанными с трудоустройством (в частности, с получением статуса безработного, материальной обеспечения и т.д.)
Являясь ВПЛ, жители МКП сталкивались с какими-либо препятствиями, связанными с пенсионным обеспечением (в частности, в части назначения или перерасчета пенсии, получения пособий и т.д.)
Являясь ВПЛ, жители МКП сталкивались с какими-либо препятствиями, связанными с государственным социальным страхованием на случай безработице, в связи с временной потерей трудоспособности, от несчастного случая на производстве и профессионального заболевания, повлекшего потерю трудоспособности
Являясь ВПЛ, жители МКП сталкивались с какими-либо препятствиями, связанными с получением социальных услуг (предусмотренными, в частности, для пожилых людей, людей с инвалидностью, безработных людей, малообеспеченных семей и др.)
Жители МКП утратили персональные либо другие важные документы или столкнулись с препятствиями при их замене
Ничего из вышеперечисленного</t>
  </si>
  <si>
    <t>Будучи ВПО, жителі МКП особисто пережили дискримінацію чи переслідування
Жителі МКП не почуваються у безпеці, на території МКП та/або прилеглій території
Будучи ВПО, жителі МКП зазнають фізичного, психологічного, економічного чи сексуального насильства
Будучи ВПО, жителі МКП стикалися з будь-якими перешкодами у доступі до необхідних їм медичних послуг (у тому числі праві на отримання реабілітаційних послуг для людини з інвалідністю, дитини з інвалідністю тощо)
Будучи ВПО, жителі МКП стикалися з будь-якими перешкодами при доступі до освіти
Будучи ВПО, жителі МКП стикалися з будь-якими перешкодами, пов'язаними з працевлаштуванням (зокрема, з отриманням статусу безробітного, матеріального забезпечення тощо)
Будучи ВПО, жителі МКП стикалися з будь-якими перешкодами, пов'язаними з пенсійним забезпеченням (зокрема, щодо призначення або перерахунку пенсії, отримання допомоги тощо).
Будучи ВПО, жителі МКП стикалися з будь-якими перешкодами, пов'язаними з державним соціальним страхуванням на випадок безробіття, у зв'язку з тимчасовою втратою працездатності, від нещасного випадку на виробництві та професійного захворювання, що спричинило втрату працездатності
Будучи ВПО, жителі МКП стикалися з будь-якими перешкодами, пов'язаними з отриманням соціальних послуг (передбаченими, зокрема, для людей похилого віку, осіб з інвалідністю, безробітних осіб, малозабезпечених сімей та ін.)
Жителі МКП втратили персональні чи інші важливі документи або зіткнулися з перешкодами під час їх заміни
Нічого з перерахованого вище</t>
  </si>
  <si>
    <t>K1.2</t>
  </si>
  <si>
    <t>To your knowledge, how many site residents reported these violations?</t>
  </si>
  <si>
    <t>По Вашим сведениям, сколько жителей МКП сообщили о данных проблемах?</t>
  </si>
  <si>
    <t>Наскільки Вам відомо, скільки мешканців МКП повідомили про зазначені проблеми?</t>
  </si>
  <si>
    <t>1 site resident                                                                   
2-5 site residents                                                                       
6-10 site residents                                                               
More than 10 site residents                                                    
Refuse to answer</t>
  </si>
  <si>
    <t>1 житель МКП
2-5 жителей МКП
6-10 жителей МКП
Более 10 жителей МКП
Отказ от ответа</t>
  </si>
  <si>
    <t>1 мешканець МКП
2-5 мешканців МКП
6-10 мешканців МКП
Більш ніж 10 мешканців МКП
Відмова від відповіді</t>
  </si>
  <si>
    <t>If in K1_1 'None above' was not chosen</t>
  </si>
  <si>
    <t>K1.3</t>
  </si>
  <si>
    <t>Has the violated right been restored?</t>
  </si>
  <si>
    <t>Были ли нарушенные права восстановлены?</t>
  </si>
  <si>
    <t>Чи були порушені права відновлено?</t>
  </si>
  <si>
    <r>
      <t xml:space="preserve">The issue of violation of personal rights has been resolved by the site manager
IDP(s) whose rights were violated was(were) redirected to the relevant authorized body for resolution
The issue of violation of the IDPs' rights was not resolved
</t>
    </r>
    <r>
      <rPr>
        <sz val="11"/>
        <color rgb="FF000000"/>
        <rFont val="Arial"/>
        <family val="2"/>
        <charset val="204"/>
      </rPr>
      <t>Other (specify)</t>
    </r>
    <r>
      <rPr>
        <sz val="11"/>
        <color rgb="FF000000"/>
        <rFont val="Arial"/>
        <family val="2"/>
      </rPr>
      <t xml:space="preserve">
I do not know
</t>
    </r>
  </si>
  <si>
    <t xml:space="preserve">Вопрос о нарушении прав решен администрацией МКП
ВПЛ, чьи права были нарушены,  перенаправлен(ы) в соответствующий уполномоченный оргаін для решения вопроса
Вопрос о нарушении прав ВПЛ не решен
Другое (уточните)
Не знаю
</t>
  </si>
  <si>
    <t>Питання про порушення прав вирішено адміністрацією МКП
ВПО, чиї права були порушені, перенаправлено до відповідного уповноваженого органу для вирішення питання
Питання порушення прав ВПО не вирішено
Інше (уточніть)
Не знаю</t>
  </si>
  <si>
    <t>K2</t>
  </si>
  <si>
    <t>To your knowledge, which information is available for the residents on the site?</t>
  </si>
  <si>
    <t>Насколько Вaм известно, какая информация из приведенной ниже доступна жителям МКП?</t>
  </si>
  <si>
    <t>Наскільки вам відомо, яка інформація з наведеної нижче доступна мешканцям в МКП?</t>
  </si>
  <si>
    <r>
      <t xml:space="preserve">About accommodation options outside of the site
About IDPs registration (on state level)
About governmental programs and local programs providing cash or in-kind support to IDPs
</t>
    </r>
    <r>
      <rPr>
        <sz val="11"/>
        <color rgb="FF000000"/>
        <rFont val="Arial"/>
        <family val="2"/>
        <charset val="204"/>
      </rPr>
      <t>Аbout how to apply to local authorities/state bodies, receive documents confirming the fact of damages of house and/or property as a result of the war as well as receive compensation available in the site</t>
    </r>
    <r>
      <rPr>
        <sz val="11"/>
        <color rgb="FF000000"/>
        <rFont val="Arial"/>
        <family val="2"/>
      </rPr>
      <t xml:space="preserve">
About registration in the State employment service, career guidance events organized by it, and employment opportunities it offers
About pension and different state social security programs                                                               About medical support available
About access to education
About access to legal aid
</t>
    </r>
    <r>
      <rPr>
        <sz val="11"/>
        <color rgb="FF000000"/>
        <rFont val="Arial"/>
        <family val="2"/>
        <charset val="204"/>
      </rPr>
      <t>Where to go if faced gender-based violence, human trafficking, sexual exploitation and abuse incident</t>
    </r>
    <r>
      <rPr>
        <sz val="11"/>
        <color rgb="FF000000"/>
        <rFont val="Arial"/>
        <family val="2"/>
      </rPr>
      <t xml:space="preserve">
About Explosive Ordnance Risk Education
</t>
    </r>
    <r>
      <rPr>
        <sz val="11"/>
        <color rgb="FF000000"/>
        <rFont val="Arial"/>
        <family val="2"/>
        <charset val="204"/>
      </rPr>
      <t>None of above</t>
    </r>
  </si>
  <si>
    <t>О вариантах размещения за пределами МКП
О регистрации ВПЛ (на государственном уровне)
О государственных и местных программах, предоставляющих ВПЛ денежную помощь или помощь в натуральной форме
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
О регистрации в Государственной службе занятости, организованных ею профориентационных мероприятиях и возможностях трудоустройства
О пенсиях и различных государственных программах социального обеспечения для жителей МКП
О медицинском обслуживании
О доступе к образованию                                           О возможности получения юридической помощи   Куда можно обратиться, если столкнулись с гендерным насилием, торговлей людьми, сексуальной эксплуатацией и насилием
О правилах обращения со взрывоопасными предметами
Ничего из вышеперечисленного</t>
  </si>
  <si>
    <t>Про варіанти розміщення за межами МКП                
Про реєстрацію ВПО (на державному рівні)                
Про державні та місцеві програми, що надають ВПО грошову допомогу або допомогу в натуральній формі
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
Про реєстрацію в Державній службі зайнятості, організовані нею профорієнтаційні заходи та можливості працевлаштування                                       
Про пенсії та різні державні програми соціального забезпечення для мешканців МКП      
Про медичне обслуговування                                          Про доступ до освіти                                                         Про можливість отримання юридичної допомоги   
Куди можна звернутись у разі, якщо стикнулись із гендерно зумовленим насильством, торгівлею людьми, сексуальною експлуатацією та насильством                                                                        Про правила поводження із вибухонебезпечними предметами
Нічого із перерахованого вище</t>
  </si>
  <si>
    <t>K2.1</t>
  </si>
  <si>
    <t xml:space="preserve"> From what sources do site residents receive said information? (in the past 60 days)</t>
  </si>
  <si>
    <t>Из каких источников жители МКП получали вышеуказанную информацию (в течение предыдущим 60 дней)?</t>
  </si>
  <si>
    <t>З яких джерел мешканці МКП отримували зазначену вище інформацію (протягом попередніх 60 днів)?</t>
  </si>
  <si>
    <t>Word of mouth
Provided by site management (informational boards, etc.)
Visit by officials from government or local authority
Visit by NGOs
Internet resources (hromada website, etc.)
Social media groups
Other (specify)</t>
  </si>
  <si>
    <t>От других жителей МКП
Предоставляется руководством МКП (информационные доски и т.п.)
Получают во время визитов представителей государственной либо местной власти
Получают от неправительственных (гуманитарных) организаций
Интернет-ресурсы (сайт громады и т.п.)
Группы в социальных сетях
Другое, уточните</t>
  </si>
  <si>
    <t>Від інших мешканців МКП
Надається керівництвом МКП (інформаційні дошки тощо)
Отримують під час візитів представників державної або місцевої влади
Отримують від неурядових (гуманітарних) організацій 
Інтернет-ресурси (сайт громади тощо)
Групи в соціальних мережах
Інше, уточніть</t>
  </si>
  <si>
    <t>If in K_2 'None of above' wasn't chosen</t>
  </si>
  <si>
    <r>
      <t>K</t>
    </r>
    <r>
      <rPr>
        <b/>
        <sz val="11"/>
        <color rgb="FF000000"/>
        <rFont val="Arial"/>
        <family val="2"/>
        <charset val="204"/>
      </rPr>
      <t>3</t>
    </r>
  </si>
  <si>
    <t>Compensation for utilities consumed</t>
  </si>
  <si>
    <t xml:space="preserve">Are you aware of the Resolution 261 of March 11, 2022, of the Cabinet of Ministers of Ukraine, which regulates the issue of compensation for utility services consumed during your hosting of IDPs? </t>
  </si>
  <si>
    <t>Известно ли Вам о постановлении Кабинета Министров Украины от 11.03.2022 № 261, которое регулирует вопрос компенсации потребленных коммунальных услуг учреждениям и предприятиям, размещающим ВПЛ?</t>
  </si>
  <si>
    <t>Чи відомо Вам про постанову Кабінету Міністрів України від 11.03.2022 № 261, яка регулює питання компенсації спожитих комунальних послуг установам та підприємствам, які розміщують ВПО?</t>
  </si>
  <si>
    <r>
      <t>K</t>
    </r>
    <r>
      <rPr>
        <b/>
        <sz val="11"/>
        <color rgb="FF000000"/>
        <rFont val="Arial"/>
        <family val="2"/>
        <charset val="204"/>
      </rPr>
      <t>3</t>
    </r>
    <r>
      <rPr>
        <b/>
        <sz val="11"/>
        <color rgb="FF000000"/>
        <rFont val="Arial"/>
        <family val="2"/>
      </rPr>
      <t>.1</t>
    </r>
  </si>
  <si>
    <t>Did you try to get such compensation? If yes, did you succeed?</t>
  </si>
  <si>
    <t>Пытались ли Вы получить подобную компенсацию? Если да, успешно ли?</t>
  </si>
  <si>
    <t>Чи намагались Ви отримати подібну компенсацію? Якщо так, чи успішно?</t>
  </si>
  <si>
    <r>
      <t xml:space="preserve">I tried and I got it
I tried but failed to get it
I did not try to get it
</t>
    </r>
    <r>
      <rPr>
        <sz val="11"/>
        <color rgb="FF000000"/>
        <rFont val="Arial"/>
        <family val="2"/>
        <charset val="204"/>
      </rPr>
      <t>Do not know</t>
    </r>
  </si>
  <si>
    <r>
      <t xml:space="preserve">Я пытался и получил </t>
    </r>
    <r>
      <rPr>
        <sz val="11"/>
        <color rgb="FF000000"/>
        <rFont val="Arial"/>
        <family val="2"/>
        <charset val="204"/>
      </rPr>
      <t>компенсацию</t>
    </r>
    <r>
      <rPr>
        <sz val="11"/>
        <color rgb="FF000000"/>
        <rFont val="Arial"/>
        <family val="2"/>
      </rPr>
      <t xml:space="preserve">
Я пытался, но не смог получить </t>
    </r>
    <r>
      <rPr>
        <sz val="11"/>
        <color rgb="FF000000"/>
        <rFont val="Arial"/>
        <family val="2"/>
        <charset val="204"/>
      </rPr>
      <t>компенсацию</t>
    </r>
    <r>
      <rPr>
        <sz val="11"/>
        <color rgb="FF000000"/>
        <rFont val="Arial"/>
        <family val="2"/>
      </rPr>
      <t xml:space="preserve">
Я не пытался получить </t>
    </r>
    <r>
      <rPr>
        <sz val="11"/>
        <color rgb="FF000000"/>
        <rFont val="Arial"/>
        <family val="2"/>
        <charset val="204"/>
      </rPr>
      <t>компенсацию</t>
    </r>
    <r>
      <rPr>
        <sz val="11"/>
        <color rgb="FF000000"/>
        <rFont val="Arial"/>
        <family val="2"/>
      </rPr>
      <t xml:space="preserve">
</t>
    </r>
    <r>
      <rPr>
        <sz val="11"/>
        <color rgb="FF000000"/>
        <rFont val="Arial"/>
        <family val="2"/>
        <charset val="204"/>
      </rPr>
      <t>Не знаю</t>
    </r>
  </si>
  <si>
    <t>Я намагався і отримав компенсацію
Я намагався, але не зміг отримати компенсацію
Я не намагався отримати компенсацію
Не знаю</t>
  </si>
  <si>
    <t>If K3 "Yes"</t>
  </si>
  <si>
    <r>
      <t>K</t>
    </r>
    <r>
      <rPr>
        <b/>
        <sz val="11"/>
        <color rgb="FF000000"/>
        <rFont val="Arial"/>
        <family val="2"/>
        <charset val="204"/>
      </rPr>
      <t>4</t>
    </r>
  </si>
  <si>
    <r>
      <t>K</t>
    </r>
    <r>
      <rPr>
        <b/>
        <sz val="11"/>
        <color rgb="FF000000"/>
        <rFont val="Arial"/>
        <family val="2"/>
        <charset val="204"/>
      </rPr>
      <t>5</t>
    </r>
  </si>
  <si>
    <t>Needs</t>
  </si>
  <si>
    <t>Потребности</t>
  </si>
  <si>
    <t>Потреби</t>
  </si>
  <si>
    <t>L1</t>
  </si>
  <si>
    <t xml:space="preserve"> NEEDS</t>
  </si>
  <si>
    <t xml:space="preserve">Please select ALL needs at the site according to the site manager: </t>
  </si>
  <si>
    <t xml:space="preserve">Выберите, пожалуйста, ВСЕ имеющиеся, по мнению руководства МКП, потребности:  </t>
  </si>
  <si>
    <t xml:space="preserve">Оберіть, будь ласка, ВСІ існуючі, на думку керівництва МКП, потреби: </t>
  </si>
  <si>
    <t>None
Sleeping items
Hygiene items
Clothes and/or shoes  
Cleaning materials
Disinfection of the site's premises                                     
Communications equipment (Wifi, computer equipment, etc.)
Food products
Generators
Kitchen amenities (ovens, refrigerators, utensils, pots/pans)
Furniture (for living rooms, common areas, kitchen, etc.)
Water pump and other water-related equipment (water filter, etc.)
Site repairs (Non-WASH)
WASH Repairs (showers, toilet renovations)
Washing/drying machines
Recreational Activities/space (TV, entertainment area for children)
Support for utility payments
Medicine
Legal assistance
Cash assistance for IDPs hosted
Psychosocial support
Transportation
Provision of information or individual counselling
Specialized support to people with disabilities or older people
Arrangement of a bomb shelter
Solid fuel for heating (wood, coal, briquettes, pellets)
Liquid fuel for generators
Heating equipment (electric heaters, heating boilers, etc.)  
Other (specify)
Do not know</t>
  </si>
  <si>
    <t>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Мебель (для жилых команат, общих помещений, кухни и т.д.)
Водяные насосы либо другое оборудование, связанное с потреблением воды (фильтр для воды и т.д.)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Отопительное оборудование (электрические обогреватели, котлы и т.д.)                                 Дезинфекция помещений МКП                      Другое (укажите)
Не знаю</t>
  </si>
  <si>
    <t>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Меблі (для житлових кімнат, загальних приміщень, кухонь та ін.)
Водяні насоси та інше обладнання, пов'язане із споживанням води (фільтр для води тощо)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Опалювальне обладнання (електричні обігрівачі, котли та ін.)
Дезінфекція приміщень МКП
Інше, уточніть
Не знаю</t>
  </si>
  <si>
    <t>* Please do not read out the options right away, but allow the informant to answer on their own. Before selecting the "Other" option, make sure that the answer does not fall into one of the categories given.</t>
  </si>
  <si>
    <t>* пожалуйста, не зачитывайте опции сразу, а дайте возможность информанту ответить самостоятельно. Прежде чем выбирать опцию "Другое", убедитесь, что ответ не подпадает под одну из приведенных категорий.</t>
  </si>
  <si>
    <r>
      <t xml:space="preserve">* будь-ласка, не зачитуйте опції відразу, а дайте можливість інформанту відповісти самостійно. Перш ніж обирати опцію "Інше", переконайтесь що надана відповідь </t>
    </r>
    <r>
      <rPr>
        <sz val="11"/>
        <color rgb="FF000000"/>
        <rFont val="Arial"/>
        <family val="2"/>
        <charset val="204"/>
      </rPr>
      <t>не відноситься до жодної з</t>
    </r>
    <r>
      <rPr>
        <sz val="11"/>
        <color rgb="FF000000"/>
        <rFont val="Arial"/>
        <family val="2"/>
      </rPr>
      <t xml:space="preserve"> наведених категорій. </t>
    </r>
  </si>
  <si>
    <t>L1.2</t>
  </si>
  <si>
    <t>Most urgent needs reported by the site manager</t>
  </si>
  <si>
    <t xml:space="preserve">Please select no more than THREE most urgent needs from the options you chose in the previous question: </t>
  </si>
  <si>
    <t>Выберите, пожалуйста, ТРИ самых неотложных, по мнению руководства МКП, потребности:</t>
  </si>
  <si>
    <t>Оберіть, будь ласка, ТРИ найбільш нагальні, на думку керівництва МКП, потреби:</t>
  </si>
  <si>
    <t>Select no more than 3 options</t>
  </si>
  <si>
    <t>Выберите не более 3 вариантов</t>
  </si>
  <si>
    <t>Виберіть не більше 3 варіантів</t>
  </si>
  <si>
    <t>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Мебель (для жилых команат, общих помещений, кухни и т.д.)
Водяной насос и другое оборудование, связанное с потреблением воды (фильтр для воды и т.д.)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Отопительное оборудование (электрические обогреватели, котлы и т.д.)                                 Дезинфекция помещений МКП                      Другое (укажите)
Не знаю</t>
  </si>
  <si>
    <t>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Меблі (для житлових кімнат, загальних приміщень, кухонь та ін.)
Водяний насос та інше обладнання, пов'язане із споживанням води (фільтр для води тощо)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Опалювальне обладнання (електричні обігрівачі, котли та ін.)
Дезінфекція приміщень МКП
Інше, уточніть
Не знаю</t>
  </si>
  <si>
    <t>Comments</t>
  </si>
  <si>
    <t>Комментарии</t>
  </si>
  <si>
    <t>Коментарі</t>
  </si>
  <si>
    <t>M1</t>
  </si>
  <si>
    <t>Write down any comments about the center (if available)</t>
  </si>
  <si>
    <t>Запишите какие-либо комментарии о работе МКП (при наличии)</t>
  </si>
  <si>
    <t>Запишіть будь-які коментарі про роботу МКП (за наявності)</t>
  </si>
  <si>
    <t>M2</t>
  </si>
  <si>
    <t>Feedback</t>
  </si>
  <si>
    <t>Обратная связь</t>
  </si>
  <si>
    <t>Зворотній зв'язок</t>
  </si>
  <si>
    <t xml:space="preserve">Thank you for your time! </t>
  </si>
  <si>
    <t>Спасибо за Ваше время!</t>
  </si>
  <si>
    <t>Дякуємо за Ваш час!</t>
  </si>
  <si>
    <t>type</t>
  </si>
  <si>
    <t>letter</t>
  </si>
  <si>
    <t>number_1</t>
  </si>
  <si>
    <t>number_2</t>
  </si>
  <si>
    <t>number_3</t>
  </si>
  <si>
    <t>number_4</t>
  </si>
  <si>
    <t>xml</t>
  </si>
  <si>
    <t>name</t>
  </si>
  <si>
    <t>Questionnaire_Question</t>
  </si>
  <si>
    <t>Вопросы</t>
  </si>
  <si>
    <t>Питання</t>
  </si>
  <si>
    <t>label::English</t>
  </si>
  <si>
    <t>label::Russian</t>
  </si>
  <si>
    <t>label::Ukrainian</t>
  </si>
  <si>
    <t>hint::English</t>
  </si>
  <si>
    <t>hint::Russian</t>
  </si>
  <si>
    <t>hint::Ukrainian</t>
  </si>
  <si>
    <t>required</t>
  </si>
  <si>
    <t>required_message::English</t>
  </si>
  <si>
    <t>required_message::Russian</t>
  </si>
  <si>
    <t>required_message::Ukrainian</t>
  </si>
  <si>
    <t>appearance</t>
  </si>
  <si>
    <t>choice_filter</t>
  </si>
  <si>
    <t>relevant</t>
  </si>
  <si>
    <t>constraint</t>
  </si>
  <si>
    <t>constraint_message::English</t>
  </si>
  <si>
    <t>constraint_message::Russian</t>
  </si>
  <si>
    <t>constraint_message::Ukrainian</t>
  </si>
  <si>
    <t>default</t>
  </si>
  <si>
    <t>calculation</t>
  </si>
  <si>
    <t>readonly</t>
  </si>
  <si>
    <t>parameters</t>
  </si>
  <si>
    <t>start</t>
  </si>
  <si>
    <t>end</t>
  </si>
  <si>
    <t>today</t>
  </si>
  <si>
    <t>date_assessment</t>
  </si>
  <si>
    <t>deviceid</t>
  </si>
  <si>
    <t>audit</t>
  </si>
  <si>
    <t>begin_group</t>
  </si>
  <si>
    <t>project_name</t>
  </si>
  <si>
    <t>note</t>
  </si>
  <si>
    <t>intro</t>
  </si>
  <si>
    <r>
      <t>General objective of assessment is 
**</t>
    </r>
    <r>
      <rPr>
        <b/>
        <sz val="11"/>
        <color theme="1"/>
        <rFont val="Calibri"/>
        <family val="2"/>
        <charset val="204"/>
        <scheme val="minor"/>
      </rPr>
      <t>to provide the CCCM cluster and other partners with regularly updated and reliable data on the numbers, location, and needs of IDPs living in collective sites through a combination of monitoring visits and remote interviews with site management**</t>
    </r>
  </si>
  <si>
    <t>end_group</t>
  </si>
  <si>
    <t/>
  </si>
  <si>
    <t>initial_data</t>
  </si>
  <si>
    <t>Initial data for the survey (v1)</t>
  </si>
  <si>
    <t>Исходные данные для опроса (в1)</t>
  </si>
  <si>
    <t>Початкові дані для опитування (в1)</t>
  </si>
  <si>
    <t>select_one organization_opt</t>
  </si>
  <si>
    <t>organization</t>
  </si>
  <si>
    <t>Choose one</t>
  </si>
  <si>
    <t>true</t>
  </si>
  <si>
    <t>Answer is required</t>
  </si>
  <si>
    <t>Ответ на этот вопрос обязателен</t>
  </si>
  <si>
    <t>Відповідь на це питання обов'язкова</t>
  </si>
  <si>
    <t>horizontal</t>
  </si>
  <si>
    <t>text</t>
  </si>
  <si>
    <t>If other, please specify:</t>
  </si>
  <si>
    <t>Другое (уточните)</t>
  </si>
  <si>
    <t>Інше, уточніть</t>
  </si>
  <si>
    <t>select_one enum_id_opt</t>
  </si>
  <si>
    <t>enum_id</t>
  </si>
  <si>
    <t>autocomplete</t>
  </si>
  <si>
    <t>enum_surname</t>
  </si>
  <si>
    <t>Please enter Enumerator Surname</t>
  </si>
  <si>
    <t>Пожалуйста, введите Фамилию энумератора</t>
  </si>
  <si>
    <t>Будь-ласка введіть Прізвище енумератора</t>
  </si>
  <si>
    <t>Enter text in Ukrainian</t>
  </si>
  <si>
    <t>Введите текст на украинском языке</t>
  </si>
  <si>
    <t>Введіть текст українською мовою</t>
  </si>
  <si>
    <t>enum_name</t>
  </si>
  <si>
    <t>Please enter Enumerator Name</t>
  </si>
  <si>
    <t>Пожалуйста, введите Имя энумератора</t>
  </si>
  <si>
    <t>Будь-ласка введіть Ім'я енумератора</t>
  </si>
  <si>
    <t>select_one interview_type_opt</t>
  </si>
  <si>
    <t>interview_type</t>
  </si>
  <si>
    <t>quick</t>
  </si>
  <si>
    <t>select_one oblast_opt</t>
  </si>
  <si>
    <t>oblast</t>
  </si>
  <si>
    <t>select_one raion_opt</t>
  </si>
  <si>
    <t>raion</t>
  </si>
  <si>
    <t>raion_opt</t>
  </si>
  <si>
    <t>select_one hromada_opt</t>
  </si>
  <si>
    <t>hromada</t>
  </si>
  <si>
    <t>hromada_opt</t>
  </si>
  <si>
    <t>select_one settlement_opt</t>
  </si>
  <si>
    <t>settlement</t>
  </si>
  <si>
    <t>site_adress</t>
  </si>
  <si>
    <t>select_one street_opt</t>
  </si>
  <si>
    <t>street_type</t>
  </si>
  <si>
    <t>calculate</t>
  </si>
  <si>
    <t>street_type_calc</t>
  </si>
  <si>
    <t>street_name</t>
  </si>
  <si>
    <t>house_number</t>
  </si>
  <si>
    <t>site_name_group</t>
  </si>
  <si>
    <t>select_one site_name_uid_opt</t>
  </si>
  <si>
    <t>site_name_uid_list</t>
  </si>
  <si>
    <t>multiline</t>
  </si>
  <si>
    <t>site_name_text</t>
  </si>
  <si>
    <t>informed_consent_group</t>
  </si>
  <si>
    <t>Informed Consent</t>
  </si>
  <si>
    <t>Информированное согласие</t>
  </si>
  <si>
    <t>Інформована згода</t>
  </si>
  <si>
    <t>select_one yn_opt</t>
  </si>
  <si>
    <t>informed_consent</t>
  </si>
  <si>
    <t>site_focal_point</t>
  </si>
  <si>
    <t>field-list</t>
  </si>
  <si>
    <t>select_one gender_opt</t>
  </si>
  <si>
    <t>gender</t>
  </si>
  <si>
    <t>phone_number</t>
  </si>
  <si>
    <t>regex(.,'^\d{12}$')</t>
  </si>
  <si>
    <t>Number of characters has to be 12, starting from 380</t>
  </si>
  <si>
    <t>Общее количество знаков должно равняться 12 и начинаться с 380</t>
  </si>
  <si>
    <t>Кількість символів має бути 12, починаючи з 380</t>
  </si>
  <si>
    <t>thanks</t>
  </si>
  <si>
    <t>Спасибо за ответы!</t>
  </si>
  <si>
    <t>Дякуємо за відповіді!</t>
  </si>
  <si>
    <t>Close and submit questionnaire</t>
  </si>
  <si>
    <t>Закройте и отправьте анкету на сервер</t>
  </si>
  <si>
    <t>Закрийте та надішліть анкету на сервер</t>
  </si>
  <si>
    <t>questionnaire</t>
  </si>
  <si>
    <t>Questionnaire</t>
  </si>
  <si>
    <t>Опросник</t>
  </si>
  <si>
    <t>Опитувальник</t>
  </si>
  <si>
    <t>CCCM</t>
  </si>
  <si>
    <t>select_one site_active_opt</t>
  </si>
  <si>
    <t>a</t>
  </si>
  <si>
    <t>site_active</t>
  </si>
  <si>
    <t>thanks1</t>
  </si>
  <si>
    <t>site_active_yes_or_host</t>
  </si>
  <si>
    <t>integer</t>
  </si>
  <si>
    <t>people_can_hosted_number</t>
  </si>
  <si>
    <t>thousands-sep</t>
  </si>
  <si>
    <t>.&gt;=0</t>
  </si>
  <si>
    <t>The number of individuals cannot be less than zero</t>
  </si>
  <si>
    <t>Количество людей не может быть меньше нуля</t>
  </si>
  <si>
    <t>Кількість людей не може бути меншою за нуль</t>
  </si>
  <si>
    <t>extra_bed_yn</t>
  </si>
  <si>
    <t>Choose one
Select 'yes' if interlocutor is able to answer the numerical value and, if so, fill in the next question wihtout asking it again</t>
  </si>
  <si>
    <t xml:space="preserve">Выберите один вариант
Выберите "Да", если собеседник может назвать точное количество, и внесите цифру в следующий вопрос, не задавая его повторно
</t>
  </si>
  <si>
    <t>Виберіть один варіант
Виберіть «Так», якщо співрозмовник може зазначити точну кількість, і запишіть цифру в наступному запитанні, не задаючи його повторно</t>
  </si>
  <si>
    <t>extra_bed_number</t>
  </si>
  <si>
    <t>Enter number
Enter emergency extra capacity -  not total emergency capacity mentioned in A1_2 question</t>
  </si>
  <si>
    <t>Введите число
Введите количество мест сверх заявленной вместимости, а не вместимость, указанную в вопросе A1_2</t>
  </si>
  <si>
    <t>Введіть число
Введіть кількість місць понад заявлену місткість, а не місткість, наведену в питанні A1_2</t>
  </si>
  <si>
    <t>thanks2</t>
  </si>
  <si>
    <t>Thank you for your time! In this survey, we only interview sites that can host 10 IDPs or more</t>
  </si>
  <si>
    <t>Спасибо за ответы! В данном исследовании мы опрашиваем только центры, в которых могут разместиться 10 ВПЛ или более</t>
  </si>
  <si>
    <t>Дякуємо за відповіді! У цьому дослідженні ми опитуємо лише центри, в яких можуть розміститися 10 ВПО або більше</t>
  </si>
  <si>
    <t>skip_host_less_10_idp</t>
  </si>
  <si>
    <t>select_one ownership_opt</t>
  </si>
  <si>
    <t>site_ownership</t>
  </si>
  <si>
    <t>select_one site_listed_opt</t>
  </si>
  <si>
    <t>site_listed</t>
  </si>
  <si>
    <t>select_one building_opt</t>
  </si>
  <si>
    <t>building_type</t>
  </si>
  <si>
    <t>select_one ynd_opt</t>
  </si>
  <si>
    <t>site_closure</t>
  </si>
  <si>
    <t>yes_site_closure</t>
  </si>
  <si>
    <t>Choose all that apply</t>
  </si>
  <si>
    <t>responsible</t>
  </si>
  <si>
    <t>select_multiple authority_opt</t>
  </si>
  <si>
    <t>organization_manages</t>
  </si>
  <si>
    <t>select_multiple non_governmental_organization_opt</t>
  </si>
  <si>
    <t>non_governmental_organization</t>
  </si>
  <si>
    <t>not(selected(., 'dont_know') and (count-selected(.)&gt;1))</t>
  </si>
  <si>
    <t>Don't select any other options if you've selected "Don't know"</t>
  </si>
  <si>
    <t>Не выбирайте другие варианты, если вы выбрали "Не знаю"</t>
  </si>
  <si>
    <t>Не вибирайте інші варіанти, якщо ви вибрали "Не знаю"</t>
  </si>
  <si>
    <t>select_one ydvn_opt</t>
  </si>
  <si>
    <t>focal_point</t>
  </si>
  <si>
    <t>select_one enroll_system_opt</t>
  </si>
  <si>
    <t>enroll_system</t>
  </si>
  <si>
    <t>select_multiple settlement_documents_opt</t>
  </si>
  <si>
    <t>settlement_documents</t>
  </si>
  <si>
    <t>not(selected(., 'no_documents_required') and (count-selected(.)&gt;1))</t>
  </si>
  <si>
    <t>Don't select any other options if you've selected "No documents required"</t>
  </si>
  <si>
    <t>Не выбирайте другие варианты, если вы выбрали "Документы не нужны"</t>
  </si>
  <si>
    <t>Не вибирайте інші варіанти, якщо ви вибрали "Документи не потрібні"</t>
  </si>
  <si>
    <t>writing_rules</t>
  </si>
  <si>
    <t>select_one accommodation_contract_opt</t>
  </si>
  <si>
    <t>accommodation_contract</t>
  </si>
  <si>
    <t>select_multiple consulting_on_site_management_opt</t>
  </si>
  <si>
    <t>consulting_on_site_management</t>
  </si>
  <si>
    <t>not((selected(., 'no') or selected(., 'refuse_to_answer')) and (count-selected(.)&gt;1))</t>
  </si>
  <si>
    <t>Don't select any other options if you've selected "No" or "Refuse to answer"</t>
  </si>
  <si>
    <t>Не выбирайте другие варианты, если вы выбрали "Нет" или "Отказываюсь отвечать"</t>
  </si>
  <si>
    <t>Не вибирайте інші варіанти, якщо ви вибрали "НІ" або "Відмовляюсь відповідати"</t>
  </si>
  <si>
    <t>select_one support_administration_cs_opt</t>
  </si>
  <si>
    <t>support_administration_cs</t>
  </si>
  <si>
    <t>select_multiple form_of_participation_opt</t>
  </si>
  <si>
    <t>form_of_participation</t>
  </si>
  <si>
    <t>select_one charge_opt</t>
  </si>
  <si>
    <t>idp_charged</t>
  </si>
  <si>
    <t>charged_money_yn</t>
  </si>
  <si>
    <t>Can you indicate how much in total do site's residents pay per month in UAH for stay (rent or some other form of compensation to be hosted in the site, exlcuding charges for utilities, per one resident)?</t>
  </si>
  <si>
    <t>decimal</t>
  </si>
  <si>
    <t>charged_money</t>
  </si>
  <si>
    <t>.&gt;0</t>
  </si>
  <si>
    <t>Number can not be less than 1</t>
  </si>
  <si>
    <t>Число не может быть меньше 1</t>
  </si>
  <si>
    <t>Число не може бути менше за 1</t>
  </si>
  <si>
    <t>charged_money_check</t>
  </si>
  <si>
    <t>If the charge was per HH or for a room, then specify the previous question</t>
  </si>
  <si>
    <t>Если была указана плата домохозяйство или за комнату, то уточните предыдущий вопрос</t>
  </si>
  <si>
    <t>Якщо було вказано плату за домогосподарство або за кімнату, то уточніть попереднє запитання</t>
  </si>
  <si>
    <t>select_multiple receive_compensation_opt</t>
  </si>
  <si>
    <t>site_management_receive_compensation</t>
  </si>
  <si>
    <t>not((selected(., 'no_compensation') or selected(., 'dont_know')) and (count-selected(.)&gt;1))</t>
  </si>
  <si>
    <t>Don't select any other options if you've selected "There is no compensation" or "Don't know"</t>
  </si>
  <si>
    <t>Не выбирайте другие варианты, если вы выбрали "Какой-либо компенсации не получают" или "Не знаю"</t>
  </si>
  <si>
    <t>Не вибирайте інші варіанти, якщо ви вибрали "Жодної компенсації не отримують" або "Не знаю"</t>
  </si>
  <si>
    <t>select_multiple charges_calculated_idps_opt</t>
  </si>
  <si>
    <t>charges_calculated_idps</t>
  </si>
  <si>
    <t>idps_pay_utility_bills_yn</t>
  </si>
  <si>
    <t>idps_pay_utility_bills</t>
  </si>
  <si>
    <t>idps_pay_utility_bills_check</t>
  </si>
  <si>
    <t>select_multiple mechanism_opt</t>
  </si>
  <si>
    <t>feedback_mechanism</t>
  </si>
  <si>
    <t>not(selected(., 'none') and (count-selected(.)&gt;1))</t>
  </si>
  <si>
    <t>Don't select any other options if you've selected "None"</t>
  </si>
  <si>
    <t>Не выбирайте другие варианты, если вы выбрали "Нет"</t>
  </si>
  <si>
    <t>Не вибирайте інші варіанти, якщо ви вибрали "Не має"</t>
  </si>
  <si>
    <t>select_multiple administration_training_opt</t>
  </si>
  <si>
    <t>administration_training</t>
  </si>
  <si>
    <t>not(selected(., 'no') and (count-selected(.)&gt;1))</t>
  </si>
  <si>
    <t>Don't select any other options if you've selected "No"</t>
  </si>
  <si>
    <t>Не вибирайте інші варіанти, якщо ви вибрали "Ні"</t>
  </si>
  <si>
    <t>select_multiple data_availability_opt</t>
  </si>
  <si>
    <t>data_availability</t>
  </si>
  <si>
    <t>Don't select any other options if you've selected "None of above"</t>
  </si>
  <si>
    <t>Не выбирайте другие варианты, если вы выбрали "Ничего из вышеперечисленного"</t>
  </si>
  <si>
    <t>Не вибирайте інші варіанти, якщо ви вибрали "Нічого з перерахованого вище"</t>
  </si>
  <si>
    <t>select_one ynn_opt</t>
  </si>
  <si>
    <t>hum_assist</t>
  </si>
  <si>
    <t>organization_provided_assistance</t>
  </si>
  <si>
    <t>site_information</t>
  </si>
  <si>
    <t>demography</t>
  </si>
  <si>
    <t>b</t>
  </si>
  <si>
    <t>site_individuals</t>
  </si>
  <si>
    <t>male_female_over_18</t>
  </si>
  <si>
    <t>individuals_male_over_18</t>
  </si>
  <si>
    <t>individuals_female_over_18</t>
  </si>
  <si>
    <t>sum_of_female_male_over_18_59_calc</t>
  </si>
  <si>
    <t>male_female_over_60_number</t>
  </si>
  <si>
    <t>individuals_male_over_60</t>
  </si>
  <si>
    <t>individuals_female_over_60</t>
  </si>
  <si>
    <t>sum_of_female_male_over_60_calc</t>
  </si>
  <si>
    <t>sum_of_female_male_over_18_calc</t>
  </si>
  <si>
    <t>children_0_17</t>
  </si>
  <si>
    <t>children_0_17_number</t>
  </si>
  <si>
    <t>children_male_female_yn</t>
  </si>
  <si>
    <t>children_male</t>
  </si>
  <si>
    <t>children_female</t>
  </si>
  <si>
    <t>children_0_5</t>
  </si>
  <si>
    <t>children_6_17</t>
  </si>
  <si>
    <t>sum_of_people_check</t>
  </si>
  <si>
    <t>sum_of_all_individuals_calc</t>
  </si>
  <si>
    <t>unaccompanied_children</t>
  </si>
  <si>
    <t>sum_unaccompanied_children</t>
  </si>
  <si>
    <t>vulnerable_groups</t>
  </si>
  <si>
    <t>Vulnerable groups</t>
  </si>
  <si>
    <t>Уязвимые группы</t>
  </si>
  <si>
    <t>Уразливі групи</t>
  </si>
  <si>
    <t>select_multiple vulnerability_opt</t>
  </si>
  <si>
    <t>vulnerable</t>
  </si>
  <si>
    <t>1) .Don't select any other options if you've selected "No vulnerable groups" 
2). If groups related to children or women or older people are selected, double-check that the number of people in this category is higher.</t>
  </si>
  <si>
    <t xml:space="preserve">1). Не выбирайте другие варианты, если вы выбрали "Нет групп с уязвимостью"
2). Если выбраны группы связанные с детьми или женшинами или пожилыми людьми перепроверьте указано ли количество людей данной категории выше.
</t>
  </si>
  <si>
    <t xml:space="preserve">1). Не вибирайте інші варіанти, якщо ви вибрали "Немає груп із вразливістю"
2). Якщо обрано групи, пов'язані з дітьми або жінками чи людьми похилого віку, перевірте ще раз, чи вказана кількість людей цієї категорії вище.
</t>
  </si>
  <si>
    <t>pregnant_lactating_number</t>
  </si>
  <si>
    <t>How many people of each group are present in the site? - Pregnant or lactating mothers</t>
  </si>
  <si>
    <t>Number of persons can not be less than 1 and more than the number of Female 18+ hosted in the site</t>
  </si>
  <si>
    <t>Количество лиц не может быть меньше 1 и больше количества Женщин 18+, проживающих в центре</t>
  </si>
  <si>
    <t>Кількість осіб не може бути меншою за 1 і більшою за кількість Жінок 18+, які проживають у центрі</t>
  </si>
  <si>
    <t>female_headed_number</t>
  </si>
  <si>
    <t>How many people of each group are present in the site? - Female-headed households</t>
  </si>
  <si>
    <t>older_women_number</t>
  </si>
  <si>
    <t>How many people of each group are present in the site? - Older women (60+)</t>
  </si>
  <si>
    <t>older_men_number</t>
  </si>
  <si>
    <t>How many people of each group are present in the site? - Older men (60+)</t>
  </si>
  <si>
    <t>sum_of_older_female_male_calc</t>
  </si>
  <si>
    <t>large_household_3_children_number</t>
  </si>
  <si>
    <t>How many people of each group are present in the site? - Large household (&gt;3 children)</t>
  </si>
  <si>
    <t>The number of persons cannot be less than 1 and more than the number of children /3 or the total number of women 18-60 years old living in the center</t>
  </si>
  <si>
    <t>Количество лиц не может быть меньше 1 и больше количества детей /3 или общего количества женщин 18-60 лет, проживающих в центре</t>
  </si>
  <si>
    <t>Кількість осіб не може бути меншою за 1 і більшою за кількість дітей /3 або загальну кількість жінок 18-60 років, які проживають у центрі</t>
  </si>
  <si>
    <t>with_health_issues_number</t>
  </si>
  <si>
    <t>How many people of each group are present in the site? - Chronically ill, including persons with mental health issues</t>
  </si>
  <si>
    <t>Number of persons can not be less than 1 and more than the number of people hosted in the site</t>
  </si>
  <si>
    <t>Количество лиц не может быть меньше 1 и больше количества людей, проживающих в центре</t>
  </si>
  <si>
    <t>Кількість осіб не може бути меншою за 1 і більшою за кількість людей, які проживають у центрі</t>
  </si>
  <si>
    <t>people_with_disabilities</t>
  </si>
  <si>
    <t>How many people of each group are present in the site? - People with disabilities (both registered and not registered)</t>
  </si>
  <si>
    <t>sum_of_people_with_health_issues_and_disabilities_calc</t>
  </si>
  <si>
    <t>sum_of_people_with_health_issues_and_disabilities_check</t>
  </si>
  <si>
    <t>foreign_nationals_number</t>
  </si>
  <si>
    <t>How many people of each group are present in the site? - Foreign nationals</t>
  </si>
  <si>
    <t>without_nationality_number</t>
  </si>
  <si>
    <t>How many people of each group are present in the site? - People without nationality</t>
  </si>
  <si>
    <t>lgbtiq_number</t>
  </si>
  <si>
    <t>How many people of each group are present in the site? - LGBTIQ+</t>
  </si>
  <si>
    <t>minority_groups_number</t>
  </si>
  <si>
    <t>How many people of each group are present in the site? - Minority groups (such as Roma)</t>
  </si>
  <si>
    <t>child_headed_households_number</t>
  </si>
  <si>
    <t>How many people of each group are present in the site? - Child-headed households*</t>
  </si>
  <si>
    <t>older_people_that_require_caragiver_support_number</t>
  </si>
  <si>
    <t>How many people of each group are present in the site? - Unaccompanied people who require caregiver support</t>
  </si>
  <si>
    <t>Number of persons can not be less than 1 and more than the number of people (18+) hosted in the site</t>
  </si>
  <si>
    <t>Количество лиц не может быть меньше 1 и больше количества людей (18+), проживающих в МКП</t>
  </si>
  <si>
    <t>Кількість осіб не може бути меншою за 1 і більшою за кількість людей (18+), які проживають у МКП</t>
  </si>
  <si>
    <t>other_number</t>
  </si>
  <si>
    <t>new_arrivals_register</t>
  </si>
  <si>
    <t>arrived_site</t>
  </si>
  <si>
    <t>arrived_site_number</t>
  </si>
  <si>
    <t>Number of persons can not be less than 1</t>
  </si>
  <si>
    <t>Количество лиц не может быть меньше 1</t>
  </si>
  <si>
    <t>Кількість осіб не може бути меншою за 1</t>
  </si>
  <si>
    <t>select_multiple reasons_settling_in_cs_opt</t>
  </si>
  <si>
    <t>reasons_settling_in_cs</t>
  </si>
  <si>
    <t>Don't select any other options if you've selected "I don't know"</t>
  </si>
  <si>
    <t>select_one period_opt</t>
  </si>
  <si>
    <t>stay_long</t>
  </si>
  <si>
    <t>Do not select "Not hosted an IDP yet" if you selected "Yes" in question A1</t>
  </si>
  <si>
    <t>Не выбирайте вариант "Еще не размещали ВПЛ", если вы выбрали "Да" в вопросе А1</t>
  </si>
  <si>
    <t>Не вибирайте варіант "Ще не розміщували ВПО", якщо ви вибрали "Так" у питанні А1</t>
  </si>
  <si>
    <t>select_one transit_site_opt</t>
  </si>
  <si>
    <t>transit_site</t>
  </si>
  <si>
    <t>Choose one
A transit site is a site used for a short period following evacuation, as a temporary place of stay (a few days usually) before moving on to another place of residence elsewhere (including to another collective site)</t>
  </si>
  <si>
    <t>select_one idp_left_site_at_will_opt</t>
  </si>
  <si>
    <t>idp_left_site_at_will</t>
  </si>
  <si>
    <t>idp_left_site_at_will_yn</t>
  </si>
  <si>
    <t>idp_left_site_at_will_number</t>
  </si>
  <si>
    <t>Не выбирайте другие варианты, если вы выбрали "Я не знаю"</t>
  </si>
  <si>
    <t>Не вибирайте інші варіанти, якщо ви вибрали "Я не знаю"</t>
  </si>
  <si>
    <t>select_one yndr_opt</t>
  </si>
  <si>
    <t>individuals_evicted</t>
  </si>
  <si>
    <t>If the site is not active but site is prepared to host IDPs, there cannot be two "no" answers together to questions B3.1 and B4 (since people have somehow left the site)</t>
  </si>
  <si>
    <t>Если МКП не активный, но готов разместить ВПЛ, то не может быть два вместе ответа "нет" на вопросы B3.1 и В4 (т.к. люди как то покинули МКП раньше)</t>
  </si>
  <si>
    <t>Якщо МКП не активний, але готовий розмістити ВПЛ, то не може бути дві разом відповіді "ні" на запитання B3.1 і В4 (оскільки люди якось покинули сайт раніше)</t>
  </si>
  <si>
    <t>select_multiple eviction_opt</t>
  </si>
  <si>
    <t>eviction_reason</t>
  </si>
  <si>
    <t>space_arrangement</t>
  </si>
  <si>
    <t>select_one allocation_opt</t>
  </si>
  <si>
    <t>allocation_plan</t>
  </si>
  <si>
    <t>select_one used_collective_site_opt</t>
  </si>
  <si>
    <t>used_collective_site</t>
  </si>
  <si>
    <t>individual_zones</t>
  </si>
  <si>
    <t>overcrowded_collective_site</t>
  </si>
  <si>
    <t>select_multiple kitchen_availability_opt</t>
  </si>
  <si>
    <t>spaces_cooking_eating_food_storage</t>
  </si>
  <si>
    <t>Don't select any other options if you've selected "None of the above"</t>
  </si>
  <si>
    <t>select_multiple purpose_spaces_serves_opt</t>
  </si>
  <si>
    <t>purpose_spaces_serves</t>
  </si>
  <si>
    <t>Other (specify)</t>
  </si>
  <si>
    <t>Другое (укажите)</t>
  </si>
  <si>
    <t>select_one ypn_opt</t>
  </si>
  <si>
    <t>sufficient_child_spaces_indoor</t>
  </si>
  <si>
    <t>sufficient_child_spaces_outdoor</t>
  </si>
  <si>
    <t>sufficient_spaces_distance_learning_working</t>
  </si>
  <si>
    <t>sufficient_recreational_spaces_adults</t>
  </si>
  <si>
    <t>sufficient_spaces_services_provision</t>
  </si>
  <si>
    <t>sufficient_oth</t>
  </si>
  <si>
    <t>select_one common_areas_separate_opt</t>
  </si>
  <si>
    <t>common_areas_separate</t>
  </si>
  <si>
    <t>select_multiple accommodation_opt</t>
  </si>
  <si>
    <t>accommodated</t>
  </si>
  <si>
    <t>select_one doors_locks_on_sleeping_places_opt</t>
  </si>
  <si>
    <t>doors_locks_on_sleeping_places</t>
  </si>
  <si>
    <t>select_multiple sleeping_space_division_opt</t>
  </si>
  <si>
    <t>sleeping_space_division</t>
  </si>
  <si>
    <t>select_one square_meters_per_person_opt</t>
  </si>
  <si>
    <t>square_meters_per_person</t>
  </si>
  <si>
    <t>sleeping_in_common_use</t>
  </si>
  <si>
    <t>select_one individual_zones_opt</t>
  </si>
  <si>
    <t>gender_individual_zones</t>
  </si>
  <si>
    <t>evacuation_plan</t>
  </si>
  <si>
    <t>select_one fire_extinguishers_opt</t>
  </si>
  <si>
    <t>fire_extinguishers</t>
  </si>
  <si>
    <t>select_one conditions_site_opt</t>
  </si>
  <si>
    <t>conditions_site</t>
  </si>
  <si>
    <t>site_characteristics</t>
  </si>
  <si>
    <t>shelter</t>
  </si>
  <si>
    <t>select_multiple shelter_concerns_or_needs_opt</t>
  </si>
  <si>
    <t>c</t>
  </si>
  <si>
    <t>shelter_concerns_or_needs</t>
  </si>
  <si>
    <t>shelter_concerns_or_needs_top_3</t>
  </si>
  <si>
    <t>Choose no more than 3 options
Needs related to Winterization, WASH, NFI, Food, Protection are covered in the respective section
Fuel for heating sources is suggested in Winterization section</t>
  </si>
  <si>
    <t>count-selected(.)&lt;4 and not(selected(., 'none') and (count-selected(.)&gt;1))</t>
  </si>
  <si>
    <t>Please select up to 3 options. Do not select other options if "None" or "Do not know" is selected</t>
  </si>
  <si>
    <t>Выберите не более 3 вариантов. Не выбирайте другие варианты, если выбран "Потребностей нет" или "Не знаю"</t>
  </si>
  <si>
    <t>Виберіть не більше трьох варіантів. Не вибирайте інші варіанти, якщо вибрано "Потреби відсутні" або "Не знаю"</t>
  </si>
  <si>
    <t>select_multiple receiving_shelter_support_opt</t>
  </si>
  <si>
    <t>receiving_shelter_support</t>
  </si>
  <si>
    <t>sufficient_needs_shelter_support_repairs_electricity_system</t>
  </si>
  <si>
    <t>sufficient_needs_shelter_support_repairs_ventilation_system</t>
  </si>
  <si>
    <t>sufficient_needs_shelter_support_lightning</t>
  </si>
  <si>
    <t>sufficient_needs_shelter_support_infrastructure_people_limited_mobility</t>
  </si>
  <si>
    <t>sufficient_needs_shelter_support_major_reconstruction_site_premises</t>
  </si>
  <si>
    <t>sufficient_needs_shelter_support_floor_walls_related_light_medium_repair</t>
  </si>
  <si>
    <t>sufficient_needs_shelter_support_floor_walls_related_heavy_repair</t>
  </si>
  <si>
    <t>sufficient_needs_shelter_support_roof_related_repairs</t>
  </si>
  <si>
    <t>sufficient_needs_shelter_support_doors_windows_light_medium_repair</t>
  </si>
  <si>
    <t>sufficient_needs_shelter_support_arrangement_of_bomb_shelter_within_500m</t>
  </si>
  <si>
    <t>sufficient_needs_shelter_support_oth</t>
  </si>
  <si>
    <t>maintain_temperature</t>
  </si>
  <si>
    <t>disability_infrastructure</t>
  </si>
  <si>
    <t>Choose one
WASH is sanitation (bathing facilities, toilets) and is asked in the WASH Section</t>
  </si>
  <si>
    <t>Выберите один вариант
Вопросы касательно санитарных помещений (душевые/ванные комнаты, туалеты) содержатся в разделе "Вода, санитария и гигиена" (ВСГ)</t>
  </si>
  <si>
    <t>Виберіть один варіант
Питання щодо санітарних приміщень (душові/ванні кімнати, туалети) містяться у розділі "Вода, санітарія та гігієна" (ВСГ)</t>
  </si>
  <si>
    <t>select_one bomb_shelter_opt</t>
  </si>
  <si>
    <t>bomb_shelter</t>
  </si>
  <si>
    <t>capacity_bomb_shelter_yn</t>
  </si>
  <si>
    <t>bomb_shelter_for_disabilities</t>
  </si>
  <si>
    <t>winterization</t>
  </si>
  <si>
    <t>select_multiple winterization_needs_opt</t>
  </si>
  <si>
    <t>d</t>
  </si>
  <si>
    <t>winterization_needs</t>
  </si>
  <si>
    <t>Choose all that apply
Needs related to Shelter, WASH, NFI, Food, Protection are covered in the respective section</t>
  </si>
  <si>
    <t>Не выбирайте другие варианты, если вы выбрали "Нет".</t>
  </si>
  <si>
    <t>Не вибирайте інші варіанти, якщо ви вибрали "Не має".</t>
  </si>
  <si>
    <t>top_3_winterization_needs</t>
  </si>
  <si>
    <t>Choose no more than 3 options
Needs related to Shelter, WASH, NFI, Food, Protection are covered in the respective section</t>
  </si>
  <si>
    <t>Выберите не более 3 вариантов
Потребности, касаючиеся условий проживания, ВСГ, непродовольственных товаров, продуктов питания и защиты, содержатся в соответствующем разделе.</t>
  </si>
  <si>
    <t>Виберіть не більше 3 варіантів
Потреби, що стосуються умов проживання, ВСГ, непродовольчих товарів, продуктів харчування і захисту, містяться у відповідному розділі.</t>
  </si>
  <si>
    <t>Please select up to 3 options.0</t>
  </si>
  <si>
    <t>Выберите не более 3 вариантов.</t>
  </si>
  <si>
    <t>Виберіть не більше трьох варіантів.</t>
  </si>
  <si>
    <t>select_multiple winterization_support_opt</t>
  </si>
  <si>
    <t>winterization_support</t>
  </si>
  <si>
    <t>sufficient_winterization_support_finance_cover_utility_bills</t>
  </si>
  <si>
    <t>sufficient_winterization_support_fuel_generator</t>
  </si>
  <si>
    <t>sufficient_winterization_support_alternative_heating_source</t>
  </si>
  <si>
    <t>sufficient_winterization_support_insulation_repairs</t>
  </si>
  <si>
    <t>sufficient_winterization_support_oth</t>
  </si>
  <si>
    <t>select_one main_type_heating_opt</t>
  </si>
  <si>
    <t>main_type_heating</t>
  </si>
  <si>
    <t>fuel_needed_heating</t>
  </si>
  <si>
    <t>back_up_source_of_power</t>
  </si>
  <si>
    <t>select_one back_up_source_of_power_extent_opt</t>
  </si>
  <si>
    <t>back_up_source_of_power_extent</t>
  </si>
  <si>
    <t>wash_hygiene</t>
  </si>
  <si>
    <t>Вода, санитария и гигиена</t>
  </si>
  <si>
    <t>Вода, санітарія та гігієна</t>
  </si>
  <si>
    <t>select_multiple access_water_opt</t>
  </si>
  <si>
    <t>e</t>
  </si>
  <si>
    <t>access_water</t>
  </si>
  <si>
    <t>Don't select any other options if you've selected "Don’t know"</t>
  </si>
  <si>
    <t>Не выбирайте другие варианты, если вы выбрали "Не знаю".</t>
  </si>
  <si>
    <t>Не вибирайте інші варіанти, якщо ви вибрали "Не знаю".</t>
  </si>
  <si>
    <t>select_multiple access_drinking_water_opt</t>
  </si>
  <si>
    <t>access_drinking_water</t>
  </si>
  <si>
    <t>Do not choose:
1). "Tap water without filters" or "Tap water with filters" if not selected in the previous question "Taps available in the site (centralized water supply)" or "Public tap/standpipe"
2). "Bottled water is provided to residents" if "Bottled water" is not selected in the previous question
3). "Water from a well/boreholenearby without filters" or "Water from a well/boreholenearby with filters" if not selected in the previous question "Protected borehole or well" or "Well or borehole (private for collective-site residents)"</t>
  </si>
  <si>
    <t>Не выбирайте:
1). «Водопроводная вода без фильтров» или «Водопроводная вода с фильтрами», если в предыдущем вопросе не были выраны «Вода из-под крана (централизованное водоснабжение)» или «Общественный источник воды/водоразборная колонка»
2). «Жителям предоставляется бутилированная вода», если в предыдущем вопросе не выбрано «Бутилированная вода»
3). «Вода из колодца/скважины рядом без фильтров» или «Вода из колодца/скважины рядом с фильтрами», если в предыдущем вопросе не выбрано «Защищенная скважина или колодец» или «Собственный колодец или скважина в МКП»</t>
  </si>
  <si>
    <t>Не обирайте:
1). "Водопровідна вода без фільтрів" або "Водопровідна вода з фільтрами" якщо не обрано в попередньому питанні "Вода з-під крана (централізоване водопостачання)" або "Громадське джерело води/водорозбірна колонка" 
2). "Мешканцям надається бутильована вода" якщо не обрано в попередньому питанні "Бутильована вода"
3). "Вода з колодязя/свердловини поруч без фільтрів" або "Вода з колодязя/свердловини поруч з фільтрами" якщо не обрано в попередньому питанні "Захищена свердловина або криниця" або "Власна криниця або свердловина в МКП"</t>
  </si>
  <si>
    <t>select_multiple meeting_water_needs_opt</t>
  </si>
  <si>
    <t>meeting_water_needs</t>
  </si>
  <si>
    <t>Choose all that apply
Note: Read out the options and select the ones for which water is enough to meet the needs</t>
  </si>
  <si>
    <t>Выберите все, что подходит
Примечание: Зачитайте, пожалуйста, варианты ответов вслух и отметьте те потребности, на удовлетворение которых воды достаточно</t>
  </si>
  <si>
    <t>Виберіть все, що підходить
Примітка: Зачитайте, будь ласка, варіанти відповідей вголос і відмітьте ті потреби, на задоволення яких води достатньо.</t>
  </si>
  <si>
    <t>not((selected(., 'none') or selected(., 'dont_know') or selected(., 'all_of_the_above')) and (count-selected(.)&gt;1))</t>
  </si>
  <si>
    <t>Don't select any other options if you've selected "All of the above", "None of the above" or "Do not know"</t>
  </si>
  <si>
    <t>Не выбирайте другие варианты, если вы выбрали "Достаточно для всего перечисленного", "Ничего из вышеуказанного" или "Не знаю"</t>
  </si>
  <si>
    <t>Не вибирайте інші варіанти, якщо ви вибрали "Достатньо для всіх перелічених потреб", "Нічого з вищевказаного" або "Не знаю"</t>
  </si>
  <si>
    <t>meeting_water_needs_everyday</t>
  </si>
  <si>
    <t>Is there enough water to meet needs on an everyday basis?</t>
  </si>
  <si>
    <t>Чи кожного дня достатньо води для задоволення зазначених вище потреб?</t>
  </si>
  <si>
    <t>select_multiple hot_water_opt</t>
  </si>
  <si>
    <t>hot_water</t>
  </si>
  <si>
    <t>not((selected(., 'fully') or selected(., 'no_hot_water')) and (count-selected(.)&gt;1))</t>
  </si>
  <si>
    <t>Don't select any other options if you've selected "Fully available " or "No hot water available"</t>
  </si>
  <si>
    <t>Не выбирайте другие варианты, если вы выбрали "Полностью доступна" или "Нет горячей воды"</t>
  </si>
  <si>
    <t>Не вибирайте інші варіанти, якщо ви вибрали "Повністю доступна" або "Немає гарячої води"</t>
  </si>
  <si>
    <t>select_one source_hot_water_opt</t>
  </si>
  <si>
    <t>source_hot_water</t>
  </si>
  <si>
    <t>select_multiple wash_needs_opt</t>
  </si>
  <si>
    <t>wash_needs</t>
  </si>
  <si>
    <t>Don't select any other options if you've selected "None" and do not select "No water connection to water suply system" if in G1 (How is water accessed on site) - Taps available in the site (centralized water supply) is selected.</t>
  </si>
  <si>
    <t>Не выбирайте другие варианты, если вы выбрали "Нет" и не выберайте "МКП не подключен к централизованной системе водоснабжения" если в G1 (как жители МКП получает воду) - выбрано Вода из-под крана (централизованное водоснабжение).</t>
  </si>
  <si>
    <t>Не вибирайте інші варіанти, якщо ви вибрали "Не має" і не обирайте "МКП не приєднаний до централізованої системи водопостачання ", якщо в G1 (як мешканці МКП отримують воду) - обрано Вода з-під крана (централізоване водопостачання).</t>
  </si>
  <si>
    <t>top_3_wash_needs</t>
  </si>
  <si>
    <t>select_multiple wash_needs_support_opt</t>
  </si>
  <si>
    <t>wash_support</t>
  </si>
  <si>
    <t>sufficient_wash_support_repairs_water_supply_infrastructure_drainage_system</t>
  </si>
  <si>
    <t>sufficient_wash_support_repairs_bathing_facilities_toilets</t>
  </si>
  <si>
    <t>sufficient_wash_support_installation_bathing_facilities_toilet</t>
  </si>
  <si>
    <t>sufficient_wash_support_installation_dri_facilities_toilets</t>
  </si>
  <si>
    <t>sufficient_wash_support_washing_drying_machines</t>
  </si>
  <si>
    <t>sufficient_wash_support_water_pump_other_water_related_equipment</t>
  </si>
  <si>
    <t>sufficient_wash_support_boilers_heating_water</t>
  </si>
  <si>
    <t>sufficient_wash_support_cleaning_from_mold</t>
  </si>
  <si>
    <t>sufficient_wash_support_disinfection__rodents_insects</t>
  </si>
  <si>
    <t>sufficient_wash_support_drinking_water</t>
  </si>
  <si>
    <t>sufficient_wash_support_oth</t>
  </si>
  <si>
    <t>information_on_bathing_facilities</t>
  </si>
  <si>
    <t>bathing_facilities</t>
  </si>
  <si>
    <t>distance_to_bathing_facilities</t>
  </si>
  <si>
    <t>number_showers_yn</t>
  </si>
  <si>
    <t>number_showers</t>
  </si>
  <si>
    <t>.&gt;=1</t>
  </si>
  <si>
    <t>Число не может быть меньше одного</t>
  </si>
  <si>
    <t>Число не може бути менше за один</t>
  </si>
  <si>
    <t>select_one shower_facilities_private_opt</t>
  </si>
  <si>
    <t>shower_facilities_private</t>
  </si>
  <si>
    <t>Choose one
If some facilities used by IDPs are fully private while others used by IDPs are not fully private, please answer with regards the least private facility</t>
  </si>
  <si>
    <t>Выберите один вариант
Если в некоторых ванных/душевых комнатах,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</si>
  <si>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Виберіть один варіант
Якщо в деяких ванних/душових кімнатах,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</si>
  <si>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t>select_one shower_gender_opt</t>
  </si>
  <si>
    <t>shower_gender</t>
  </si>
  <si>
    <t>select_one shower_hot_water_opt</t>
  </si>
  <si>
    <t>shower_hot_water</t>
  </si>
  <si>
    <t>disability_showers</t>
  </si>
  <si>
    <t>Choose one 
People with limited mobility include the elderly, people with disabilities, pregnant women, people with non-standard body sizes and others</t>
  </si>
  <si>
    <t>number_disability_showers_yn</t>
  </si>
  <si>
    <t>number_disability_showers</t>
  </si>
  <si>
    <t>select_one type_sanitary_unit_opt</t>
  </si>
  <si>
    <t>type_sanitary_unit</t>
  </si>
  <si>
    <t>toilets</t>
  </si>
  <si>
    <t>distance_to_toilets</t>
  </si>
  <si>
    <t>number_toilets_yn</t>
  </si>
  <si>
    <t>number_toilets</t>
  </si>
  <si>
    <t>Enter number 
Please indicate the number of separate places in such premises</t>
  </si>
  <si>
    <t>Введите число 
Укажите, пожалуйста, количество отдельных мест в таких помещениях</t>
  </si>
  <si>
    <t>Введіть число 
Зазначте, будь ласка, кількість окремих місць у таких приміщеннях</t>
  </si>
  <si>
    <t>select_one toilet_private_opt</t>
  </si>
  <si>
    <t>toilet_private</t>
  </si>
  <si>
    <t>Choose one
If some toilets used by IDPs are fully private while others used by IDPs are not fully private, please answer with regards the least private facility</t>
  </si>
  <si>
    <t>Выберите один вариант
Если в некоторых туалетах,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</si>
  <si>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Виберіть один варіант
Якщо в деяких туалетах,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</si>
  <si>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t>select_one toilet_gender_opt</t>
  </si>
  <si>
    <t>toilet_gender</t>
  </si>
  <si>
    <t>disability_toilets</t>
  </si>
  <si>
    <t>Choose one 
People with reduced mobility include the elderly pesons, people with disabilities, pregnant women, people with non-standard body sizes and others</t>
  </si>
  <si>
    <t>number_disability_toilets_yn</t>
  </si>
  <si>
    <t>number_disability_toilets</t>
  </si>
  <si>
    <t>washing_machines</t>
  </si>
  <si>
    <t>number_washing_machines_yn</t>
  </si>
  <si>
    <t>number_washing_machines</t>
  </si>
  <si>
    <t xml:space="preserve">Enter number </t>
  </si>
  <si>
    <t xml:space="preserve">Введите число </t>
  </si>
  <si>
    <t xml:space="preserve">Введіть число </t>
  </si>
  <si>
    <t>drying_machines</t>
  </si>
  <si>
    <t>number_drying_machines_yn</t>
  </si>
  <si>
    <t>number_drying_machines</t>
  </si>
  <si>
    <t>select_one drying_clothing_opt</t>
  </si>
  <si>
    <t>drying_clothing</t>
  </si>
  <si>
    <t>garbage_bins_radius_50</t>
  </si>
  <si>
    <t>food</t>
  </si>
  <si>
    <t>select_multiple food_access_opt</t>
  </si>
  <si>
    <t>f</t>
  </si>
  <si>
    <t>access_food</t>
  </si>
  <si>
    <t>not(selected(., 'not_access_food') and (count-selected(.)&gt;1))</t>
  </si>
  <si>
    <t>Don't select any other options if you've selected "People do not have access to food"</t>
  </si>
  <si>
    <t>Не выбирайте другие варианты, если вы выбрали "Люди не имеют доступа к еде"</t>
  </si>
  <si>
    <t>Не вибирайте інші варіанти, якщо ви вибрали "Люди не мають доступу до їжі"</t>
  </si>
  <si>
    <t>select_one food_products_needs_opt</t>
  </si>
  <si>
    <t>food_products_needs</t>
  </si>
  <si>
    <t>select_multiple food_opt</t>
  </si>
  <si>
    <t>food_products_type</t>
  </si>
  <si>
    <t>top_3_food_products_needs</t>
  </si>
  <si>
    <t>Choose no more than 3 options
Needs related to Shelter, Winterization, WASH, NFI, Protection are covered in the respective section</t>
  </si>
  <si>
    <t>count-selected(.)&lt;4</t>
  </si>
  <si>
    <t>Please select up to 3 options.</t>
  </si>
  <si>
    <t xml:space="preserve">Виберіть не більше трьох варіантів. </t>
  </si>
  <si>
    <t>select_multiple food_support_opt</t>
  </si>
  <si>
    <t>types_food_provided</t>
  </si>
  <si>
    <t>sufficient_food_received_fresh_or_frozen_meat</t>
  </si>
  <si>
    <t>sufficient_food_received_canned_fish_or_meat</t>
  </si>
  <si>
    <t>sufficient_food_received_vegetables</t>
  </si>
  <si>
    <t>sufficient_food_received_fruit</t>
  </si>
  <si>
    <t>sufficient_food_received_staples</t>
  </si>
  <si>
    <t>sufficient_food_received_vegetable_oil</t>
  </si>
  <si>
    <t>sufficient_food_received_milk_dairy_products</t>
  </si>
  <si>
    <t>sufficient_food_received_bottled_water</t>
  </si>
  <si>
    <t>sufficient_food_received_flour</t>
  </si>
  <si>
    <t>sufficient_food_received_spices</t>
  </si>
  <si>
    <t>sufficient_food_received_sweets</t>
  </si>
  <si>
    <t>sufficient_food_received_babyfood_instant_formula</t>
  </si>
  <si>
    <t>sufficient_food_received_babyfood_puree</t>
  </si>
  <si>
    <t>sufficient_food_received_oth</t>
  </si>
  <si>
    <t>nfi</t>
  </si>
  <si>
    <t>select_multiple types_nfi_need_opt</t>
  </si>
  <si>
    <t>g</t>
  </si>
  <si>
    <t>types_nfi_need</t>
  </si>
  <si>
    <t>select_multiple furniture_need_opt</t>
  </si>
  <si>
    <t>furniture_need</t>
  </si>
  <si>
    <t>select_multiple kitchen_amenities_nfi_need_opt</t>
  </si>
  <si>
    <t>kitchen_amenities_nfi_need</t>
  </si>
  <si>
    <t>select_multiple clothing_shoe_nfi_need_opt</t>
  </si>
  <si>
    <t>clothing_shoe_nfi_need</t>
  </si>
  <si>
    <t>select_one items_for_arranging_beds_opt</t>
  </si>
  <si>
    <t>items_for_arranging_beds</t>
  </si>
  <si>
    <t>provided_furniture</t>
  </si>
  <si>
    <t>provided_sleeping_items</t>
  </si>
  <si>
    <t>provided_kitchen_amenities</t>
  </si>
  <si>
    <t>provided_clothes_shoes</t>
  </si>
  <si>
    <t>provided_communications_equipment</t>
  </si>
  <si>
    <t>provided_oth</t>
  </si>
  <si>
    <t>select_one wifi_connection_opt</t>
  </si>
  <si>
    <t>wifi_connection</t>
  </si>
  <si>
    <t>select_one wifi_opt</t>
  </si>
  <si>
    <t>wifi_free</t>
  </si>
  <si>
    <t>select_one rate_opt</t>
  </si>
  <si>
    <t>mobile_signal</t>
  </si>
  <si>
    <t>protection</t>
  </si>
  <si>
    <t>select_multiple protection_needs_opt</t>
  </si>
  <si>
    <t>h</t>
  </si>
  <si>
    <t>protection_needs</t>
  </si>
  <si>
    <t>top_3_protection_needs</t>
  </si>
  <si>
    <t>select_multiple protection_needs_support_opt</t>
  </si>
  <si>
    <t>protection_support</t>
  </si>
  <si>
    <t>sufficient_protection_support_transportation_assistance</t>
  </si>
  <si>
    <t>sufficient_protection_support_oth</t>
  </si>
  <si>
    <t>adult_pss</t>
  </si>
  <si>
    <t>Choose one
PSS is both psychological support and counselling services</t>
  </si>
  <si>
    <t>Выберите один вариант
Психосоцильная поддержка включает в себя как психологическую помощь, так и различные консультационные услуги</t>
  </si>
  <si>
    <t>Виберіть один варіант
Психосоціальна підтримка включає як психологічну допомогу, так і надання різних консультаційних послуг</t>
  </si>
  <si>
    <t>known_pss</t>
  </si>
  <si>
    <t>select_one pss_opt</t>
  </si>
  <si>
    <t>adult_pss_yes</t>
  </si>
  <si>
    <t>If "Yes" is selected in question h1 "Is psychosocial assistance for adults available in the site", then "...services are not available" cannot be selected simultaneously in questions h1.2 and h1.3.</t>
  </si>
  <si>
    <t>Если в вопросе h1 "Доступна ли в МКП психосоциальная помощь для взрослых" выбран ответ "Да", то в вопросах  h1.2 и h1.3 не может быть одновременно выбрано "... услуги не предоставляются".</t>
  </si>
  <si>
    <t>Якщо вибрано «Так» у питанні h1 «Чи доступна в МКП психосоціальна допомога для дорослих?», тоді «...послуги не надаються» не можна вибрати одночасно у запитаннях h1.2 та h1.3.</t>
  </si>
  <si>
    <t>adult_pss_other</t>
  </si>
  <si>
    <t>select_one advisory_service_opt</t>
  </si>
  <si>
    <t>advisory_service</t>
  </si>
  <si>
    <t>Choose one
*Counseling services - include legal assistance, access to justice, reparation and compensation, restoration of the core documentation, etc.</t>
  </si>
  <si>
    <t>Выберите один вариант
*Консультационные услуги - включают юридическую помощь, доступ к правосудию, возмещение и компенсацию причиненного ущерба, восстановление персональных документов и т.д.</t>
  </si>
  <si>
    <t>Виберіть один варіант
*Консультаційні послуги - включають юридичну допомогу, доступ до суду, відшкодування та компенсацію спричиненої шкоди, відновлення персональних документів і т.д.</t>
  </si>
  <si>
    <t>select_multiple services_children_well_being_opt</t>
  </si>
  <si>
    <t>services_children_well_being</t>
  </si>
  <si>
    <t xml:space="preserve">Choose all that apply
</t>
  </si>
  <si>
    <t xml:space="preserve">Выберите все, что подходит
</t>
  </si>
  <si>
    <t xml:space="preserve">Виберіть все, що підходить
</t>
  </si>
  <si>
    <t>not((selected(., 'none') or selected(., 'dont_know')) and (count-selected(.)&gt;1))</t>
  </si>
  <si>
    <t>Don't select any other options if you've selected "None of these services are available here" or "Do not know"</t>
  </si>
  <si>
    <t>Не выбирайте другие варианты, если вы выбрали "Ни одна из этих услуг в МКП не предоставляется " или "Не знаю"</t>
  </si>
  <si>
    <t>Не вибирайте інші варіанти, якщо ви вибрали "Жодна з цих послуг у МКП не надається" або "Не знаю"</t>
  </si>
  <si>
    <t>known_pss_children</t>
  </si>
  <si>
    <t>social_workers_visit</t>
  </si>
  <si>
    <t>select_one frequency_social_opt</t>
  </si>
  <si>
    <t>social_workers_visit_frequency</t>
  </si>
  <si>
    <t>sufficient_visits_social_workers</t>
  </si>
  <si>
    <t>select_one social_activity_opt</t>
  </si>
  <si>
    <t>social_activity</t>
  </si>
  <si>
    <t>select_multiple not_participate_social_activities_opt</t>
  </si>
  <si>
    <t>not_participate_social_activities</t>
  </si>
  <si>
    <t>health</t>
  </si>
  <si>
    <t>i</t>
  </si>
  <si>
    <t>reachable_by_ambulance</t>
  </si>
  <si>
    <t>first_aid</t>
  </si>
  <si>
    <t>education</t>
  </si>
  <si>
    <t>select_one access_education_opt</t>
  </si>
  <si>
    <t>j</t>
  </si>
  <si>
    <t>access_education</t>
  </si>
  <si>
    <t>select_one mode_of_education_opt</t>
  </si>
  <si>
    <t>mode_of_education</t>
  </si>
  <si>
    <t>select_multiple barriers_access_education_opt</t>
  </si>
  <si>
    <t>barriers_access_education</t>
  </si>
  <si>
    <t>select_one prevented_access_education_opt</t>
  </si>
  <si>
    <t>prevented_access_education</t>
  </si>
  <si>
    <t>gps_determination</t>
  </si>
  <si>
    <t xml:space="preserve">geopoint </t>
  </si>
  <si>
    <t>gpslocation</t>
  </si>
  <si>
    <t>location-map</t>
  </si>
  <si>
    <t>comments</t>
  </si>
  <si>
    <t>comments_notes</t>
  </si>
  <si>
    <t>comments_feedback</t>
  </si>
  <si>
    <t>Enter text
Please note any technical errors made in the questionnaire (regarding the name of the CS, the number of showers/bathrooms, toilets, etc.)</t>
  </si>
  <si>
    <t>thanks3</t>
  </si>
  <si>
    <t>list_name</t>
  </si>
  <si>
    <t>filter</t>
  </si>
  <si>
    <t>organization_opt</t>
  </si>
  <si>
    <t>ACTED</t>
  </si>
  <si>
    <t>Neeka</t>
  </si>
  <si>
    <t>Neemia</t>
  </si>
  <si>
    <t>NRC</t>
  </si>
  <si>
    <t>REACH</t>
  </si>
  <si>
    <t>Right_to_Protection</t>
  </si>
  <si>
    <t>Right to Protection</t>
  </si>
  <si>
    <t>ROKADA</t>
  </si>
  <si>
    <t>TTA</t>
  </si>
  <si>
    <t>Proliska</t>
  </si>
  <si>
    <t>enum_id_opt</t>
  </si>
  <si>
    <t>enum_001</t>
  </si>
  <si>
    <t>enum_002</t>
  </si>
  <si>
    <t>enum_003</t>
  </si>
  <si>
    <t>enum_004</t>
  </si>
  <si>
    <t>enum_005</t>
  </si>
  <si>
    <t>enum_006</t>
  </si>
  <si>
    <t>enum_007</t>
  </si>
  <si>
    <t>enum_008</t>
  </si>
  <si>
    <t>enum_009</t>
  </si>
  <si>
    <t>enum_010</t>
  </si>
  <si>
    <t>enum_011</t>
  </si>
  <si>
    <t>enum_012</t>
  </si>
  <si>
    <t>enum_013</t>
  </si>
  <si>
    <t>enum_014</t>
  </si>
  <si>
    <t>enum_015</t>
  </si>
  <si>
    <t>enum_016</t>
  </si>
  <si>
    <t>enum_017</t>
  </si>
  <si>
    <t>enum_018</t>
  </si>
  <si>
    <t>enum_019</t>
  </si>
  <si>
    <t>enum_020</t>
  </si>
  <si>
    <t>other</t>
  </si>
  <si>
    <t>gender_opt</t>
  </si>
  <si>
    <t>male</t>
  </si>
  <si>
    <t>Male</t>
  </si>
  <si>
    <t>Мужской</t>
  </si>
  <si>
    <t>Чоловіча</t>
  </si>
  <si>
    <t>female</t>
  </si>
  <si>
    <t>Female</t>
  </si>
  <si>
    <t>Женский</t>
  </si>
  <si>
    <t>Жіноча</t>
  </si>
  <si>
    <t>oblast_opt</t>
  </si>
  <si>
    <t>UA05</t>
  </si>
  <si>
    <t>Vinnytska</t>
  </si>
  <si>
    <t>Винницкая</t>
  </si>
  <si>
    <t>Вінницька</t>
  </si>
  <si>
    <t>UA07</t>
  </si>
  <si>
    <t>Volynska</t>
  </si>
  <si>
    <t>Волынская</t>
  </si>
  <si>
    <t>Волинська</t>
  </si>
  <si>
    <t>UA12</t>
  </si>
  <si>
    <t>Dnipropetrovska</t>
  </si>
  <si>
    <t>Днепропетровская</t>
  </si>
  <si>
    <t>Дніпропетровська</t>
  </si>
  <si>
    <t>UA14</t>
  </si>
  <si>
    <t>Donetska</t>
  </si>
  <si>
    <t>Донецкая</t>
  </si>
  <si>
    <t>Донецька</t>
  </si>
  <si>
    <t>UA18</t>
  </si>
  <si>
    <t>Zhytomyrska</t>
  </si>
  <si>
    <t>Житомирская</t>
  </si>
  <si>
    <t>Житомирська</t>
  </si>
  <si>
    <t>UA21</t>
  </si>
  <si>
    <t>Zakarpatska</t>
  </si>
  <si>
    <t>Закарпатская</t>
  </si>
  <si>
    <t>Закарпатська</t>
  </si>
  <si>
    <t>UA23</t>
  </si>
  <si>
    <t>Zaporizka</t>
  </si>
  <si>
    <t>Запорожская</t>
  </si>
  <si>
    <t>Запорізька</t>
  </si>
  <si>
    <t>UA26</t>
  </si>
  <si>
    <t>Ivano-Frankivska</t>
  </si>
  <si>
    <t>Ивано-Франковская</t>
  </si>
  <si>
    <t>Івано-Франківська</t>
  </si>
  <si>
    <t>UA32</t>
  </si>
  <si>
    <t>Kyivska</t>
  </si>
  <si>
    <t>Киевская область</t>
  </si>
  <si>
    <t>Київська</t>
  </si>
  <si>
    <t>UA35</t>
  </si>
  <si>
    <t>Kirovohradska</t>
  </si>
  <si>
    <t>Кировоградская</t>
  </si>
  <si>
    <t>Кіровоградська</t>
  </si>
  <si>
    <t>UA44</t>
  </si>
  <si>
    <t>Luhanska</t>
  </si>
  <si>
    <t>Луганская</t>
  </si>
  <si>
    <t>Луганська</t>
  </si>
  <si>
    <t>UA46</t>
  </si>
  <si>
    <t>Lvivska</t>
  </si>
  <si>
    <t>Львовская</t>
  </si>
  <si>
    <t>Львівська</t>
  </si>
  <si>
    <t>UA48</t>
  </si>
  <si>
    <t>Mykolaivska</t>
  </si>
  <si>
    <t>Николаевская</t>
  </si>
  <si>
    <t>Миколаївська</t>
  </si>
  <si>
    <t>UA80</t>
  </si>
  <si>
    <t>Kyiv city</t>
  </si>
  <si>
    <t>Город Киев</t>
  </si>
  <si>
    <t>Місто Київ</t>
  </si>
  <si>
    <t>UA51</t>
  </si>
  <si>
    <t>Odeska</t>
  </si>
  <si>
    <t>Одесская</t>
  </si>
  <si>
    <t>Одеська</t>
  </si>
  <si>
    <t>UA53</t>
  </si>
  <si>
    <t>Poltavska</t>
  </si>
  <si>
    <t>Полтавская</t>
  </si>
  <si>
    <t>Полтавська</t>
  </si>
  <si>
    <t>UA56</t>
  </si>
  <si>
    <t>Rivnenska</t>
  </si>
  <si>
    <t>Ровенская</t>
  </si>
  <si>
    <t>Рівненська</t>
  </si>
  <si>
    <t>UA59</t>
  </si>
  <si>
    <t>Sumska</t>
  </si>
  <si>
    <t>Сумская</t>
  </si>
  <si>
    <t>Сумська</t>
  </si>
  <si>
    <t>UA61</t>
  </si>
  <si>
    <t>Ternopils'ka</t>
  </si>
  <si>
    <t>Тернопольская</t>
  </si>
  <si>
    <t>Тернопільська</t>
  </si>
  <si>
    <t>UA63</t>
  </si>
  <si>
    <t>Kharkivska</t>
  </si>
  <si>
    <t>Харьковская</t>
  </si>
  <si>
    <t>Харківська</t>
  </si>
  <si>
    <t>UA65</t>
  </si>
  <si>
    <t>Khersonska</t>
  </si>
  <si>
    <t>Херсонская</t>
  </si>
  <si>
    <t>Херсонська</t>
  </si>
  <si>
    <t>UA68</t>
  </si>
  <si>
    <t>Khmelnytska</t>
  </si>
  <si>
    <t>Хмельницкая</t>
  </si>
  <si>
    <t>Хмельницька</t>
  </si>
  <si>
    <t>UA71</t>
  </si>
  <si>
    <t>Cherkaska</t>
  </si>
  <si>
    <t>Черкасская</t>
  </si>
  <si>
    <t>Черкаська</t>
  </si>
  <si>
    <t>UA73</t>
  </si>
  <si>
    <t>Chernivetska</t>
  </si>
  <si>
    <t>Черновицкая</t>
  </si>
  <si>
    <t>Чернівецька</t>
  </si>
  <si>
    <t>UA74</t>
  </si>
  <si>
    <t>Chernihivska</t>
  </si>
  <si>
    <t>Черниговская</t>
  </si>
  <si>
    <t>Чернігівська</t>
  </si>
  <si>
    <t>street_opt</t>
  </si>
  <si>
    <t>street</t>
  </si>
  <si>
    <t>Street</t>
  </si>
  <si>
    <t>улица</t>
  </si>
  <si>
    <t>вулиця</t>
  </si>
  <si>
    <t>lane</t>
  </si>
  <si>
    <t>Lane</t>
  </si>
  <si>
    <t>переулок</t>
  </si>
  <si>
    <t>провулок</t>
  </si>
  <si>
    <t>avenue</t>
  </si>
  <si>
    <t>Avenue</t>
  </si>
  <si>
    <t>проспект</t>
  </si>
  <si>
    <t>boulevard</t>
  </si>
  <si>
    <t>Boulevard</t>
  </si>
  <si>
    <t>бульвар</t>
  </si>
  <si>
    <t>block</t>
  </si>
  <si>
    <t>Block</t>
  </si>
  <si>
    <t>квартал</t>
  </si>
  <si>
    <t>passage</t>
  </si>
  <si>
    <t>Passage</t>
  </si>
  <si>
    <t>проезд</t>
  </si>
  <si>
    <t>проїзд</t>
  </si>
  <si>
    <t>descent</t>
  </si>
  <si>
    <t>Descent</t>
  </si>
  <si>
    <t>спуск</t>
  </si>
  <si>
    <t>square</t>
  </si>
  <si>
    <t>Square</t>
  </si>
  <si>
    <t>площадь</t>
  </si>
  <si>
    <t>майдан</t>
  </si>
  <si>
    <t>embankment</t>
  </si>
  <si>
    <t>Embankment</t>
  </si>
  <si>
    <t>набережная</t>
  </si>
  <si>
    <t>набережна</t>
  </si>
  <si>
    <t>alley</t>
  </si>
  <si>
    <t>Alley</t>
  </si>
  <si>
    <t>аллея</t>
  </si>
  <si>
    <t>алея</t>
  </si>
  <si>
    <t>dead_end</t>
  </si>
  <si>
    <t>Dead end</t>
  </si>
  <si>
    <t>тупик</t>
  </si>
  <si>
    <t>Microdistrict</t>
  </si>
  <si>
    <t>микрорайон</t>
  </si>
  <si>
    <t>мікрорайон</t>
  </si>
  <si>
    <t>ownership_opt</t>
  </si>
  <si>
    <t>public_state</t>
  </si>
  <si>
    <t>Public (state ownership)</t>
  </si>
  <si>
    <t>Государственная</t>
  </si>
  <si>
    <t>Державна</t>
  </si>
  <si>
    <t>private</t>
  </si>
  <si>
    <t>Private</t>
  </si>
  <si>
    <t>Частная</t>
  </si>
  <si>
    <t>Приватна</t>
  </si>
  <si>
    <t>comunal</t>
  </si>
  <si>
    <t>Communal (ownership of territorial communities (property that is used for the common needs of the community and managed by the relevant local governments))</t>
  </si>
  <si>
    <t>Коммунальная (собственность территориальных громад (имущество, которое используется для общих нужд громады и находится в ведении соответствующих органов местного самоуправления))</t>
  </si>
  <si>
    <t>Комунальна (власність територіальних громад (майно, що використовується для загальних потреб громади та керується відповідними органами місцевого самоврядування))</t>
  </si>
  <si>
    <t>site_listed_opt</t>
  </si>
  <si>
    <t>yes_included</t>
  </si>
  <si>
    <t>Yes, it is included</t>
  </si>
  <si>
    <t>Да, включен</t>
  </si>
  <si>
    <t>Так, включений</t>
  </si>
  <si>
    <t>no_but_information_was_submitted</t>
  </si>
  <si>
    <t>No, but information was submitted to the oblast authorities</t>
  </si>
  <si>
    <t>Нет, но информация была подана областным властям</t>
  </si>
  <si>
    <t>Ні, але інформація була подана обласній владі</t>
  </si>
  <si>
    <t>no_information_was_not_submitted</t>
  </si>
  <si>
    <t>No, information was not submitted.</t>
  </si>
  <si>
    <t>Нет, информация не была передана</t>
  </si>
  <si>
    <t>Ні, інформація не була подана</t>
  </si>
  <si>
    <t>dont_know</t>
  </si>
  <si>
    <t>Do not know</t>
  </si>
  <si>
    <t>Не знаю</t>
  </si>
  <si>
    <t>building_opt</t>
  </si>
  <si>
    <t>school</t>
  </si>
  <si>
    <t>kindergarten</t>
  </si>
  <si>
    <t>Kindergarten</t>
  </si>
  <si>
    <t>Детский сад</t>
  </si>
  <si>
    <t>Дитячий садок</t>
  </si>
  <si>
    <t>dormitory</t>
  </si>
  <si>
    <t>Dormitory</t>
  </si>
  <si>
    <t xml:space="preserve">Общежитие </t>
  </si>
  <si>
    <t>Гуртожиток</t>
  </si>
  <si>
    <t>sanatorium_health_camps_health_centers</t>
  </si>
  <si>
    <t>Sanatorium, health camps, health centers</t>
  </si>
  <si>
    <t>Санатории, пансионаты, оздоровительные центры</t>
  </si>
  <si>
    <t>Санаторії, пансіонати, оздоровчі табори</t>
  </si>
  <si>
    <t>residential_property</t>
  </si>
  <si>
    <t>Жилое помещение (включая частные дома)</t>
  </si>
  <si>
    <t>Житлове приміщення (включаючи приватні будинки)</t>
  </si>
  <si>
    <t>non_residential_property_other_than_educational_facilities</t>
  </si>
  <si>
    <t>medical_healthcare_facility</t>
  </si>
  <si>
    <t>Медицинское учреждение</t>
  </si>
  <si>
    <t>Медичний заклад</t>
  </si>
  <si>
    <t>specialized_medical_care_facility_people_health_issues_disabilities</t>
  </si>
  <si>
    <t>Specialized medical care facility for people with health issues and disabilities, older people, children</t>
  </si>
  <si>
    <t>Специализированные медицинские учреждения  для людей с инвалидностью, пожилых людей, детей</t>
  </si>
  <si>
    <t>Спеціалізовані медичні установи для людей з інвалідністю, літніх людей, дітей</t>
  </si>
  <si>
    <t>modular_town</t>
  </si>
  <si>
    <t>Modular town</t>
  </si>
  <si>
    <t>Модульный городок</t>
  </si>
  <si>
    <t>Модульне містечко</t>
  </si>
  <si>
    <t>site_active_opt</t>
  </si>
  <si>
    <t>yes</t>
  </si>
  <si>
    <t>Да</t>
  </si>
  <si>
    <t>Так</t>
  </si>
  <si>
    <t>no_host_but_ready</t>
  </si>
  <si>
    <t>no</t>
  </si>
  <si>
    <t>ynd_opt</t>
  </si>
  <si>
    <t>Yes</t>
  </si>
  <si>
    <t>No</t>
  </si>
  <si>
    <t>Нет</t>
  </si>
  <si>
    <t>Ні</t>
  </si>
  <si>
    <t>I don't know / prefer not to say</t>
  </si>
  <si>
    <t>Не знаю/предпочитаю не говорить</t>
  </si>
  <si>
    <t>Не знаю/не хочу говорити</t>
  </si>
  <si>
    <t>Lack of insulation</t>
  </si>
  <si>
    <t>Відсутність теплоізоляції</t>
  </si>
  <si>
    <t>none</t>
  </si>
  <si>
    <t>access_education_opt</t>
  </si>
  <si>
    <t>yes_both_kindergartens_and_schools</t>
  </si>
  <si>
    <t xml:space="preserve">Yes, both kindergartens and schools </t>
  </si>
  <si>
    <t>Да, и детские сады и школы</t>
  </si>
  <si>
    <r>
      <rPr>
        <sz val="11"/>
        <color rgb="FF000000"/>
        <rFont val="Calibri"/>
        <family val="2"/>
        <charset val="204"/>
      </rPr>
      <t>Так, і дитяч</t>
    </r>
    <r>
      <rPr>
        <sz val="11"/>
        <color rgb="FFFF0000"/>
        <rFont val="Calibri"/>
        <family val="2"/>
        <charset val="204"/>
      </rPr>
      <t xml:space="preserve">і </t>
    </r>
    <r>
      <rPr>
        <sz val="11"/>
        <color rgb="FF000000"/>
        <rFont val="Calibri"/>
        <family val="2"/>
        <charset val="204"/>
      </rPr>
      <t>садки й школи</t>
    </r>
  </si>
  <si>
    <t>yes_but_only_kindergartens</t>
  </si>
  <si>
    <t>Yes, but only kindergartens</t>
  </si>
  <si>
    <t>Да, но только детский сады</t>
  </si>
  <si>
    <t xml:space="preserve">Так, але тільки дитячі садки </t>
  </si>
  <si>
    <t>yes_but_only_schools</t>
  </si>
  <si>
    <t xml:space="preserve">Yes, but only schools </t>
  </si>
  <si>
    <t>Да, но только школы</t>
  </si>
  <si>
    <t>Так, але тільки школи</t>
  </si>
  <si>
    <t>no_kindergartens_nor_schools</t>
  </si>
  <si>
    <t>No kindergartens nor schools</t>
  </si>
  <si>
    <t>Ни детских садов, ни школ нет</t>
  </si>
  <si>
    <t>Нема ні дитячих садків, ні шкіл</t>
  </si>
  <si>
    <t>not_sure</t>
  </si>
  <si>
    <t>Not sure</t>
  </si>
  <si>
    <t>Не уверен</t>
  </si>
  <si>
    <t>Не впевнений</t>
  </si>
  <si>
    <t>prevented_access_education_opt</t>
  </si>
  <si>
    <t>yes_considerably_including_full_suspension_of_original_function</t>
  </si>
  <si>
    <t>Yes, considerably (including full suspension of original function)</t>
  </si>
  <si>
    <t>Да, существенно (вплоть до полного прекращения образовательной деятельности)</t>
  </si>
  <si>
    <t>Так, суттєво (аж до повного припинення освітньої діяльності)</t>
  </si>
  <si>
    <t>to_some_extent</t>
  </si>
  <si>
    <t>To some extent</t>
  </si>
  <si>
    <t>В некой мере</t>
  </si>
  <si>
    <t>Певною мірою</t>
  </si>
  <si>
    <t>mode_of_education_opt</t>
  </si>
  <si>
    <t>offline_learning</t>
  </si>
  <si>
    <t>Очная форма обучения</t>
  </si>
  <si>
    <t>Очна форма навчанння</t>
  </si>
  <si>
    <t>mixed_mode</t>
  </si>
  <si>
    <t xml:space="preserve">Mixed mode </t>
  </si>
  <si>
    <t>Смешанная форма обучения</t>
  </si>
  <si>
    <t>Змішана форма навчання</t>
  </si>
  <si>
    <t xml:space="preserve">Не уверен </t>
  </si>
  <si>
    <t xml:space="preserve">Не впевнений </t>
  </si>
  <si>
    <t>authority_opt</t>
  </si>
  <si>
    <t>government</t>
  </si>
  <si>
    <t>National government</t>
  </si>
  <si>
    <t>Государственные органы</t>
  </si>
  <si>
    <t>Державні органи</t>
  </si>
  <si>
    <t>local_authorities</t>
  </si>
  <si>
    <t>Local authorities</t>
  </si>
  <si>
    <t>Местная власть</t>
  </si>
  <si>
    <t>Місцева влада</t>
  </si>
  <si>
    <t>individual</t>
  </si>
  <si>
    <t>Individual/Private/Volunteers</t>
  </si>
  <si>
    <t>Частные лица/Волонтеры</t>
  </si>
  <si>
    <t>Приватні особи/Волонтери</t>
  </si>
  <si>
    <t>educational_institution</t>
  </si>
  <si>
    <t>Educational institution</t>
  </si>
  <si>
    <t>Образовательное учреждение</t>
  </si>
  <si>
    <t>Навчальний заклад</t>
  </si>
  <si>
    <t>religious_entity</t>
  </si>
  <si>
    <t>Religious entity</t>
  </si>
  <si>
    <t>Религиозные учреждения</t>
  </si>
  <si>
    <t>Релігійні установи</t>
  </si>
  <si>
    <t>humanitarian_agency</t>
  </si>
  <si>
    <t>Humanitarian agency (UN, NGO)</t>
  </si>
  <si>
    <t>non_governmental_organization_opt</t>
  </si>
  <si>
    <t>Red_Cross</t>
  </si>
  <si>
    <t>Red Cross</t>
  </si>
  <si>
    <t>Красный Крест</t>
  </si>
  <si>
    <t>Червоний Хрест</t>
  </si>
  <si>
    <t>CARITAS</t>
  </si>
  <si>
    <t>UNHCR</t>
  </si>
  <si>
    <t>УВКБ ООН (UNHCR)</t>
  </si>
  <si>
    <t>UN</t>
  </si>
  <si>
    <t>ООН (UN)</t>
  </si>
  <si>
    <t>UNICEF</t>
  </si>
  <si>
    <t>ЮНИСЕФ (UNICEF)</t>
  </si>
  <si>
    <t>ЮНІСЕФ (UNICEF)</t>
  </si>
  <si>
    <t>IOM</t>
  </si>
  <si>
    <t>МОМ (IOM)</t>
  </si>
  <si>
    <t>MED_AIR</t>
  </si>
  <si>
    <t>MED AIR</t>
  </si>
  <si>
    <t>PIN</t>
  </si>
  <si>
    <t>Человек в беде (People in need)</t>
  </si>
  <si>
    <t>Людина в біді (People in need)</t>
  </si>
  <si>
    <t>DOCTORS_WITHOUT_BORDERS</t>
  </si>
  <si>
    <t>DOCTORS WITHOUT BORDERS</t>
  </si>
  <si>
    <t>ВРАЧИ БЕЗ ГРАНИЦ (DOCTORS WITHOUT BORDERS)</t>
  </si>
  <si>
    <t>ЛІКАРИ БЕЗ КОРДОНІВ (DOCTORS WITHOUT BORDERS)</t>
  </si>
  <si>
    <t>R2P</t>
  </si>
  <si>
    <t>Право на защиту (R2P)</t>
  </si>
  <si>
    <t>Право на захист (R2P)</t>
  </si>
  <si>
    <t>NEEMIA</t>
  </si>
  <si>
    <t>NEEKA</t>
  </si>
  <si>
    <t>Tenth_of_April</t>
  </si>
  <si>
    <t>Tenth of April</t>
  </si>
  <si>
    <t>Десятое апреля</t>
  </si>
  <si>
    <t xml:space="preserve">Десяте квітня </t>
  </si>
  <si>
    <t>ydvn_opt</t>
  </si>
  <si>
    <t>yes_someone</t>
  </si>
  <si>
    <t>Yes, someone is here 24/7</t>
  </si>
  <si>
    <t>Да, кто-то находится здесь 24/7</t>
  </si>
  <si>
    <t>Так, хтось знаходиться тут 24/7</t>
  </si>
  <si>
    <t>during_day</t>
  </si>
  <si>
    <t>Yes, during the day only</t>
  </si>
  <si>
    <t>Да, находится только днем</t>
  </si>
  <si>
    <t>Так, перебуває лише вдень</t>
  </si>
  <si>
    <t>visit_periodically</t>
  </si>
  <si>
    <t>Visits periodically (not every day)</t>
  </si>
  <si>
    <t>Посещает периодически (не каждый день)</t>
  </si>
  <si>
    <t>Відвідує періодично (не кожен день)</t>
  </si>
  <si>
    <t>consulting_on_site_management_opt</t>
  </si>
  <si>
    <t>yes_through_general_meetings</t>
  </si>
  <si>
    <t>Yes, through general meetings</t>
  </si>
  <si>
    <t>Да, путем проведения общих собраний</t>
  </si>
  <si>
    <t>Так, шляхом проведення загальних зборів</t>
  </si>
  <si>
    <t>yes_through_individual_consultations</t>
  </si>
  <si>
    <t>Yes, through individual consultations</t>
  </si>
  <si>
    <t>Да, путем проведения индивидуальных консультаций</t>
  </si>
  <si>
    <t>Так, шляхом проведення індивідуальних консультацій</t>
  </si>
  <si>
    <t>yes_through_groups_on_social_media</t>
  </si>
  <si>
    <t>Yes, through groups on social media</t>
  </si>
  <si>
    <t>Да, посредством групп в социальных сетях/мессенджерах</t>
  </si>
  <si>
    <t>Так, через групи у соціальних мережах/месенджерах</t>
  </si>
  <si>
    <t>yes_through_active_groups_focal_points</t>
  </si>
  <si>
    <t>Yes (other, please specify)</t>
  </si>
  <si>
    <t>Да (другое, уточните)</t>
  </si>
  <si>
    <t>Так (інше, уточніть)</t>
  </si>
  <si>
    <t>refuse_to_answer</t>
  </si>
  <si>
    <t>Refuse to answer</t>
  </si>
  <si>
    <t>Отказываюсь отвечать</t>
  </si>
  <si>
    <t>Відмовляюсь відповідати</t>
  </si>
  <si>
    <t>support_administration_cs_opt</t>
  </si>
  <si>
    <t xml:space="preserve">Так </t>
  </si>
  <si>
    <t>form_of_participation_opt</t>
  </si>
  <si>
    <t>support_administrative_tasks</t>
  </si>
  <si>
    <t>Поддержка в реализации административных задач</t>
  </si>
  <si>
    <t>Підтримка в реалізації адміністративних задач</t>
  </si>
  <si>
    <t>care_and_maintenance</t>
  </si>
  <si>
    <t>Care and maintenance (including cleaning)</t>
  </si>
  <si>
    <t>initiatives_aimed_at_upgrading_site_infrastructure</t>
  </si>
  <si>
    <t>Initiatives aimed at upgrading site infrastructure</t>
  </si>
  <si>
    <t>Другое (указать)</t>
  </si>
  <si>
    <t>Інше (вказати)</t>
  </si>
  <si>
    <t>enroll_system_opt</t>
  </si>
  <si>
    <t>yes_both_new_arrivals_and_those_who_leave</t>
  </si>
  <si>
    <t>Yes, both for new arrivals and those who leave</t>
  </si>
  <si>
    <t xml:space="preserve">Да, как вновь прибывших, так и тех, кто выехал </t>
  </si>
  <si>
    <t>Так, як новоприбулих, так і тих, хто виїхав</t>
  </si>
  <si>
    <t>yes_but_only_new_arrivals</t>
  </si>
  <si>
    <t>Yes, but only for new arrivals</t>
  </si>
  <si>
    <t>Да, только вновь прибышвих</t>
  </si>
  <si>
    <t>Так, лише новоприбулих</t>
  </si>
  <si>
    <t>yes_but_only_those_who_leave</t>
  </si>
  <si>
    <t>Yes, but only for those who leave</t>
  </si>
  <si>
    <t>Да, только тех, кто выехал</t>
  </si>
  <si>
    <t>Так, лише тих, хто виїхав</t>
  </si>
  <si>
    <t>settlement_documents_opt</t>
  </si>
  <si>
    <t>idp_certificate</t>
  </si>
  <si>
    <t>IDP certificate</t>
  </si>
  <si>
    <t>Справка ВПЛ</t>
  </si>
  <si>
    <t>Довідка ВПО</t>
  </si>
  <si>
    <t>national_passport</t>
  </si>
  <si>
    <t>National passport</t>
  </si>
  <si>
    <t>Внутренний паспорт</t>
  </si>
  <si>
    <t>Внутрішній паспорт</t>
  </si>
  <si>
    <t>taxpayer_identification_number</t>
  </si>
  <si>
    <t>Taxpayer identification number</t>
  </si>
  <si>
    <t>Регистрационный номер плательщика налогов</t>
  </si>
  <si>
    <t xml:space="preserve">Реєстраційний номер платника податків </t>
  </si>
  <si>
    <t>medical_certificate_s</t>
  </si>
  <si>
    <t>Medical certificate/s</t>
  </si>
  <si>
    <t>Медицинская справка(и)</t>
  </si>
  <si>
    <t>Медична довідка(и)</t>
  </si>
  <si>
    <t>military_card</t>
  </si>
  <si>
    <t>Military card</t>
  </si>
  <si>
    <t>Приписное удостоверение, военный билет</t>
  </si>
  <si>
    <t>Приписне посвідчення, військовий квиток</t>
  </si>
  <si>
    <t>referral_warrant_for_settlement_from_local_or_state_authorities_volunteer_or_non_governmental_organization</t>
  </si>
  <si>
    <t>Referral (warrant) for settlement from local or state authorities, volunteer or non-governmental organization</t>
  </si>
  <si>
    <t>Направление (ордер) на поселение от органов местной или государственной власти, волонтерской или неправительственной
организации</t>
  </si>
  <si>
    <t>Направлення (ордер) на поселення від органів місцевої або державної влади, волонтерської або неурядової організації</t>
  </si>
  <si>
    <t>certificate_of_good_conduct</t>
  </si>
  <si>
    <t>Сertificate of good conduct</t>
  </si>
  <si>
    <t>pensioner_s_id</t>
  </si>
  <si>
    <t>Рensioner's ID</t>
  </si>
  <si>
    <t>Пенсионное удостоверение</t>
  </si>
  <si>
    <t>Пенсійне посвідчення</t>
  </si>
  <si>
    <t xml:space="preserve">Other (please, specify) </t>
  </si>
  <si>
    <t>Другое (пожалуйста, укажите)</t>
  </si>
  <si>
    <t>Інше (будь ласка, вкажіть)</t>
  </si>
  <si>
    <t>no_documents_required</t>
  </si>
  <si>
    <t>No documents required</t>
  </si>
  <si>
    <t>Документы не нужны</t>
  </si>
  <si>
    <t>Документи не потрібні</t>
  </si>
  <si>
    <t>accommodation_contract_opt</t>
  </si>
  <si>
    <t>only_with_new_arrivals</t>
  </si>
  <si>
    <t>Only with new arrivals</t>
  </si>
  <si>
    <t>charge_opt</t>
  </si>
  <si>
    <t>Don't know</t>
  </si>
  <si>
    <t>receive_compensation_opt</t>
  </si>
  <si>
    <t>from_state_budget_resolution_261</t>
  </si>
  <si>
    <t>From the state budget (Resolution 261)</t>
  </si>
  <si>
    <t>Из государственного бюджета (Постановление КМУ №261)</t>
  </si>
  <si>
    <t>З державного бюджету (Постанова КМУ №261)</t>
  </si>
  <si>
    <t>charging_idps</t>
  </si>
  <si>
    <t xml:space="preserve">Charging IDPs </t>
  </si>
  <si>
    <t>Взимание платы с ВПЛ</t>
  </si>
  <si>
    <t>Стягнення плати з ВПО</t>
  </si>
  <si>
    <t>support_humanitarian_actors</t>
  </si>
  <si>
    <t xml:space="preserve">Support from humanitarian actors  </t>
  </si>
  <si>
    <t>Поддержка гуманитарных организаций</t>
  </si>
  <si>
    <t>Підтримка гуманітарних організацій</t>
  </si>
  <si>
    <t>Other</t>
  </si>
  <si>
    <t>no_compensation</t>
  </si>
  <si>
    <t>There is no compensation</t>
  </si>
  <si>
    <t>Какой-либо компенсации не получают</t>
  </si>
  <si>
    <t>Жодної компенсації не отримують</t>
  </si>
  <si>
    <t>charges_calculated_idps_opt</t>
  </si>
  <si>
    <t>fixed_amount_per_person</t>
  </si>
  <si>
    <t>Fixed amount per person</t>
  </si>
  <si>
    <t>Фиксированная сумма на человека</t>
  </si>
  <si>
    <t>Фіксована сума з людини</t>
  </si>
  <si>
    <t>fixed_amout_per_room</t>
  </si>
  <si>
    <t>Fixed amout per room</t>
  </si>
  <si>
    <t xml:space="preserve">Фиксировання сумма за комнату   </t>
  </si>
  <si>
    <t>Фіксована сума за кімнату</t>
  </si>
  <si>
    <t>based_consumption_per_person</t>
  </si>
  <si>
    <t>Based on consumption per person</t>
  </si>
  <si>
    <t>based_consumption_per_room</t>
  </si>
  <si>
    <t>Based on consumption per room</t>
  </si>
  <si>
    <t xml:space="preserve">На основании потребления отдельной жилой комнатой </t>
  </si>
  <si>
    <t>На підставі споживання окремою житловою кімнатою</t>
  </si>
  <si>
    <t>splitting_bill_per_household</t>
  </si>
  <si>
    <t>Splitting the bill per household</t>
  </si>
  <si>
    <t>Разделение суммы счета на количество домохозяйств</t>
  </si>
  <si>
    <t xml:space="preserve">Розподіл суми рахунку на кількість домогосподарств                                                                                                                                                                                                                                                                                                   </t>
  </si>
  <si>
    <t>splitting_bill_per_person</t>
  </si>
  <si>
    <t>Splitting the bill per person</t>
  </si>
  <si>
    <t>Разделение суммы счета на количество человек</t>
  </si>
  <si>
    <t>Розподіл суми рахунку на кількість людей</t>
  </si>
  <si>
    <t>transit_site_opt</t>
  </si>
  <si>
    <t>yes_but_only_part</t>
  </si>
  <si>
    <t>Yes, but only in part (IDPs also reside longer-term)</t>
  </si>
  <si>
    <t>Да, но только частично (ВПЛ также проживают долгострочно)</t>
  </si>
  <si>
    <t>Так, але лише частково (ВПО також проживають довгостроково)</t>
  </si>
  <si>
    <t xml:space="preserve">Нет </t>
  </si>
  <si>
    <t>period_opt</t>
  </si>
  <si>
    <t>up_to_1_month</t>
  </si>
  <si>
    <t>Up to 1 month</t>
  </si>
  <si>
    <t>До 1 месяца</t>
  </si>
  <si>
    <t>До 1 місяця</t>
  </si>
  <si>
    <t>up_to_3_months</t>
  </si>
  <si>
    <t>Up to 3 months</t>
  </si>
  <si>
    <t>До 3 месяцев</t>
  </si>
  <si>
    <t>До 3 місяців</t>
  </si>
  <si>
    <t>up_to_6_months</t>
  </si>
  <si>
    <t>Up to 6 months</t>
  </si>
  <si>
    <t>До 6 месяцев</t>
  </si>
  <si>
    <t>До 6 місяців</t>
  </si>
  <si>
    <t>up_to_9_months</t>
  </si>
  <si>
    <t>Up to 9 months</t>
  </si>
  <si>
    <t>До 9 месяцев</t>
  </si>
  <si>
    <t>До 9 місяців</t>
  </si>
  <si>
    <t>up_to_1_year</t>
  </si>
  <si>
    <t>Up to 1 year</t>
  </si>
  <si>
    <t>До 1 года</t>
  </si>
  <si>
    <t>До 1 року</t>
  </si>
  <si>
    <t>up_to_1_5_year</t>
  </si>
  <si>
    <t xml:space="preserve">Up to 1,5 year    </t>
  </si>
  <si>
    <t>До 1,5 года</t>
  </si>
  <si>
    <t>До 1,5 року</t>
  </si>
  <si>
    <t>more_than_1_5_year</t>
  </si>
  <si>
    <t>More than 1,5 year</t>
  </si>
  <si>
    <t>Более 1,5 года</t>
  </si>
  <si>
    <t>Більш ніж 1,5 роки</t>
  </si>
  <si>
    <t>no_hosted_idps_yet</t>
  </si>
  <si>
    <t>Has not hosted IDPs yet</t>
  </si>
  <si>
    <t xml:space="preserve">Еще не размещали ВПЛ </t>
  </si>
  <si>
    <t>Ще не розміщали ВПО</t>
  </si>
  <si>
    <t>reasons_settling_in_cs_opt</t>
  </si>
  <si>
    <t>cannot_afford_renting</t>
  </si>
  <si>
    <t>Cannot afford renting.</t>
  </si>
  <si>
    <t>resettled_from_other_collective_site</t>
  </si>
  <si>
    <t>Resettled from other collective site</t>
  </si>
  <si>
    <t>Інше (вкажіть)</t>
  </si>
  <si>
    <t>I don't know</t>
  </si>
  <si>
    <t>sleeping_space_division_opt</t>
  </si>
  <si>
    <t>up_4_people</t>
  </si>
  <si>
    <t>Up 4 people</t>
  </si>
  <si>
    <t>До 4 людей</t>
  </si>
  <si>
    <t>up_to_8_people</t>
  </si>
  <si>
    <t>Up to 8 people</t>
  </si>
  <si>
    <t>До 8 людей</t>
  </si>
  <si>
    <t>up_to_12_people</t>
  </si>
  <si>
    <t>Up to 12 people</t>
  </si>
  <si>
    <t>До 12 людей</t>
  </si>
  <si>
    <t>up_to_20_people</t>
  </si>
  <si>
    <t>Up to 20 people</t>
  </si>
  <si>
    <t>До 20 людей</t>
  </si>
  <si>
    <t>over_20_people</t>
  </si>
  <si>
    <t>Over 20 people</t>
  </si>
  <si>
    <t>Более 20 людей</t>
  </si>
  <si>
    <t>Більше 20 людей</t>
  </si>
  <si>
    <t>square_meters_per_person_opt</t>
  </si>
  <si>
    <t>up_to_6</t>
  </si>
  <si>
    <t>Up to 6</t>
  </si>
  <si>
    <t>До 6 кв.м</t>
  </si>
  <si>
    <t>6_and_more</t>
  </si>
  <si>
    <t xml:space="preserve">Six and more </t>
  </si>
  <si>
    <t>6 кв.м и более</t>
  </si>
  <si>
    <t>6 кв.м і більше</t>
  </si>
  <si>
    <t>both_modalities</t>
  </si>
  <si>
    <t xml:space="preserve">Both modalities   </t>
  </si>
  <si>
    <t xml:space="preserve">Оба варианта         </t>
  </si>
  <si>
    <t xml:space="preserve">Обидва варіанти           </t>
  </si>
  <si>
    <t>yn_opt</t>
  </si>
  <si>
    <t>vulnerability_opt</t>
  </si>
  <si>
    <t>pregnant_lactating</t>
  </si>
  <si>
    <t>Pregnant or lactating mothers</t>
  </si>
  <si>
    <t>Беременные или кормящие женщины</t>
  </si>
  <si>
    <t>Вагітні або годуючі жінки</t>
  </si>
  <si>
    <t>female_headed</t>
  </si>
  <si>
    <t>Female-headed households</t>
  </si>
  <si>
    <t>Домохозяйства, возглавляемые женщинами</t>
  </si>
  <si>
    <t>Домогосподарства, очолювані жінками</t>
  </si>
  <si>
    <t>older_women</t>
  </si>
  <si>
    <t>Older women (60+)</t>
  </si>
  <si>
    <t>Пожилые женщины (60+)</t>
  </si>
  <si>
    <t>Літні жінки (60+)</t>
  </si>
  <si>
    <t>older_men</t>
  </si>
  <si>
    <t>Older men (60+)</t>
  </si>
  <si>
    <t>Пожилые мужчины (60+)</t>
  </si>
  <si>
    <t>Літні чоловіки (60+)</t>
  </si>
  <si>
    <t>large_household_3_children</t>
  </si>
  <si>
    <t>Large household (&gt;3 children)</t>
  </si>
  <si>
    <t>with_health_issues</t>
  </si>
  <si>
    <t>Chronically ill, including persons with mental health issues</t>
  </si>
  <si>
    <t>Хронически больные, включая имеющиеся проблемы с психическим здоровьем</t>
  </si>
  <si>
    <t>Особи з хронічними захворюваннями, включаючи наявні проблеми з психічним здоров'ям</t>
  </si>
  <si>
    <t>People with disabilities (both registered and not registered)</t>
  </si>
  <si>
    <t>foreign_nationals</t>
  </si>
  <si>
    <t>Foreign nationals</t>
  </si>
  <si>
    <t>Иностранные граждане</t>
  </si>
  <si>
    <t>Іноземні громадяни</t>
  </si>
  <si>
    <t>without_nationality</t>
  </si>
  <si>
    <t>People without nationality</t>
  </si>
  <si>
    <t>Особи без громадянства</t>
  </si>
  <si>
    <t>lgbtiq</t>
  </si>
  <si>
    <t>LGBTIQ+</t>
  </si>
  <si>
    <t>ЛГБТИК+</t>
  </si>
  <si>
    <t>ЛГБТІК+</t>
  </si>
  <si>
    <t>minority_groups</t>
  </si>
  <si>
    <t>Minority groups (such as Roma)</t>
  </si>
  <si>
    <t>child_headed_households</t>
  </si>
  <si>
    <t>Child-headed households*</t>
  </si>
  <si>
    <t>Домохозяйства, возглавляемые детьми</t>
  </si>
  <si>
    <t>Домогосподарства, які очолюються дітьми</t>
  </si>
  <si>
    <t>unaccompanied_people_that_require_caregiver_support</t>
  </si>
  <si>
    <t>Unaccompanied people who require caregiver support</t>
  </si>
  <si>
    <t>Одинокие люди, нуждающиеся в уходе</t>
  </si>
  <si>
    <t>Одинокі люди, що потребують догляду</t>
  </si>
  <si>
    <t>No vulnerable groups</t>
  </si>
  <si>
    <t>Уязвимые группы отсутствуют</t>
  </si>
  <si>
    <t>Вразливі групи відсутні</t>
  </si>
  <si>
    <t>idp_left_site_at_will_opt</t>
  </si>
  <si>
    <t>Отказ от ответа</t>
  </si>
  <si>
    <t>Відмова від відповіді</t>
  </si>
  <si>
    <t>yndr_opt</t>
  </si>
  <si>
    <t>Не хочу отвечать</t>
  </si>
  <si>
    <t>Не хочу відповідати</t>
  </si>
  <si>
    <t>eviction_opt</t>
  </si>
  <si>
    <t>no_longer_host</t>
  </si>
  <si>
    <t>Facility can no longer host IDPs</t>
  </si>
  <si>
    <t>overcrowded</t>
  </si>
  <si>
    <t>Center was overcrowded</t>
  </si>
  <si>
    <t>behavior</t>
  </si>
  <si>
    <t>Dangerous or beligerent behavior of IDPs</t>
  </si>
  <si>
    <t xml:space="preserve">Опасное или вызывающее поведение ВПЛ </t>
  </si>
  <si>
    <t>Небезпечна або зухвала поведінка ВПО</t>
  </si>
  <si>
    <t>not_able_pay_utilities</t>
  </si>
  <si>
    <t>IDPs were not able to pay for utilities / other payments</t>
  </si>
  <si>
    <t xml:space="preserve">ВПЛ не в состоянии оплачивать коммунальные услуги / осуществлять другие платежи </t>
  </si>
  <si>
    <t>ВПО не в змозі оплачувати комунальні послуги / здійснювати інші платежі</t>
  </si>
  <si>
    <t>return</t>
  </si>
  <si>
    <t>Area of origin was deemed safe for return</t>
  </si>
  <si>
    <t>Местность, откуда прибыли ВПЛ, признана безопасной для возвращения</t>
  </si>
  <si>
    <t>Місцевість, звідки прибули ВПО, визнана безпечною для повернення</t>
  </si>
  <si>
    <t>not_abide_rules</t>
  </si>
  <si>
    <t>IDPs did not abide by rules and regulations of site</t>
  </si>
  <si>
    <t>limited_period_of_hosting</t>
  </si>
  <si>
    <t>There is a limited period of hosting</t>
  </si>
  <si>
    <t>relocation_to_another_center</t>
  </si>
  <si>
    <t>Relocation to another collective site</t>
  </si>
  <si>
    <t>used_collective_site_opt</t>
  </si>
  <si>
    <t>no_also_used_primary_function</t>
  </si>
  <si>
    <t>No, it is also used for its primary function</t>
  </si>
  <si>
    <t>common_areas_separate_opt</t>
  </si>
  <si>
    <t>yes_partially</t>
  </si>
  <si>
    <t>Yes, partially</t>
  </si>
  <si>
    <t xml:space="preserve">Да, частично </t>
  </si>
  <si>
    <t>Так, частково</t>
  </si>
  <si>
    <t xml:space="preserve">Ні </t>
  </si>
  <si>
    <t>accommodation_opt</t>
  </si>
  <si>
    <t>single_household_rooms</t>
  </si>
  <si>
    <t>Single-household rooms</t>
  </si>
  <si>
    <t xml:space="preserve"> </t>
  </si>
  <si>
    <t>multiple_households_sharing_rooms</t>
  </si>
  <si>
    <t>multiple_households_sharing_rooms_without_space_dividers</t>
  </si>
  <si>
    <t>doors_locks_on_sleeping_places_opt</t>
  </si>
  <si>
    <t>fire_extinguishers_opt</t>
  </si>
  <si>
    <t>Yes, in sufficient number</t>
  </si>
  <si>
    <t>Да, в достаточном количестве</t>
  </si>
  <si>
    <t>Так, в достатній кількості</t>
  </si>
  <si>
    <t>yes_but_insufficient</t>
  </si>
  <si>
    <t>Yes, but insufficient number</t>
  </si>
  <si>
    <t>Да, но их недостаточно</t>
  </si>
  <si>
    <t>Так, але їх недостатньо</t>
  </si>
  <si>
    <t>Немає</t>
  </si>
  <si>
    <t>conditions_site_opt</t>
  </si>
  <si>
    <t>very_good</t>
  </si>
  <si>
    <t xml:space="preserve">Very good </t>
  </si>
  <si>
    <t>Очень хорошее</t>
  </si>
  <si>
    <t>Дуже добра</t>
  </si>
  <si>
    <t>good</t>
  </si>
  <si>
    <t xml:space="preserve">Good </t>
  </si>
  <si>
    <t>Хорошее</t>
  </si>
  <si>
    <t>Добра</t>
  </si>
  <si>
    <t>regular</t>
  </si>
  <si>
    <t>Regular</t>
  </si>
  <si>
    <t>Нормальное</t>
  </si>
  <si>
    <t>Нормальна</t>
  </si>
  <si>
    <t>poor</t>
  </si>
  <si>
    <t xml:space="preserve">Poor </t>
  </si>
  <si>
    <t>Плохое</t>
  </si>
  <si>
    <t>Погана</t>
  </si>
  <si>
    <t>very_poor</t>
  </si>
  <si>
    <t xml:space="preserve">Very poor </t>
  </si>
  <si>
    <t>Очень плохое</t>
  </si>
  <si>
    <t>Дуже погана</t>
  </si>
  <si>
    <t>individual_zones_opt</t>
  </si>
  <si>
    <t>kitchen_availability_opt</t>
  </si>
  <si>
    <t>Common spaces for cooking (kitchen)</t>
  </si>
  <si>
    <t>Common spaces for eating</t>
  </si>
  <si>
    <t>Common spaces for food storage</t>
  </si>
  <si>
    <t>None of the above</t>
  </si>
  <si>
    <t>Ничего из вышеперечисленного</t>
  </si>
  <si>
    <t>Нічого із перерахованого вище</t>
  </si>
  <si>
    <t>purpose_spaces_serves_opt</t>
  </si>
  <si>
    <t>child_spaces_indoor</t>
  </si>
  <si>
    <t xml:space="preserve">Child spaces (indoor) </t>
  </si>
  <si>
    <t>child_spaces_outdoor</t>
  </si>
  <si>
    <t>Child spaces (outdoor)</t>
  </si>
  <si>
    <t>Детские игровые площадки (на улице)</t>
  </si>
  <si>
    <t>Дитячі ігрові майданчики (на вулиці)</t>
  </si>
  <si>
    <t>spaces_distance_learning_working</t>
  </si>
  <si>
    <t>Spaces for distance learning \ working</t>
  </si>
  <si>
    <t>Помещения для дистанционного обучения / работы</t>
  </si>
  <si>
    <t>Приміщення для дистанційного навчання / роботи</t>
  </si>
  <si>
    <t>recreational_spaces_adults</t>
  </si>
  <si>
    <t>Recreational spaces for adults</t>
  </si>
  <si>
    <t>Зоны отдыха для взрослых</t>
  </si>
  <si>
    <t>Зони відпочинку для дорослих</t>
  </si>
  <si>
    <t>spaces_services_provision</t>
  </si>
  <si>
    <t>Spaces for social, administrative, and public (electronic) services provision</t>
  </si>
  <si>
    <t>Зоны, где предоставляются социальные, административные и государственные (электронные) услуги</t>
  </si>
  <si>
    <t>Зони для надання соціальних, адміністративних та державних (електронних) послуг</t>
  </si>
  <si>
    <t>ypn_opt</t>
  </si>
  <si>
    <t>partially</t>
  </si>
  <si>
    <t>Partially</t>
  </si>
  <si>
    <t>Частично</t>
  </si>
  <si>
    <t>Частково</t>
  </si>
  <si>
    <t>shelter_concerns_or_needs_opt</t>
  </si>
  <si>
    <t>no_heating_system</t>
  </si>
  <si>
    <t>No heating system</t>
  </si>
  <si>
    <t>poor_heating_system</t>
  </si>
  <si>
    <t>Poor heating system</t>
  </si>
  <si>
    <t>Система опалення у поганому стані</t>
  </si>
  <si>
    <t>poor_ventilation_system</t>
  </si>
  <si>
    <t>Poor ventilation system</t>
  </si>
  <si>
    <t>Вентиляционная система в плохом состоянии</t>
  </si>
  <si>
    <t>Вентиляційна система у поганому стані</t>
  </si>
  <si>
    <t>poor_electricity_infrastructure</t>
  </si>
  <si>
    <t>major_reconstruction_site_premises</t>
  </si>
  <si>
    <t xml:space="preserve">Major reconstruction of site premises </t>
  </si>
  <si>
    <t>floor_walls_related_light_medium_repair</t>
  </si>
  <si>
    <t xml:space="preserve">Floor/walls-related light or medium repair </t>
  </si>
  <si>
    <t xml:space="preserve">Мелкий или текущий ремонт пола/стен </t>
  </si>
  <si>
    <t xml:space="preserve">Дрібний чи поточний ремонт підлоги/стін </t>
  </si>
  <si>
    <t>floor_walls_related_heavy_repair</t>
  </si>
  <si>
    <t>Floor/walls-related heavy repair</t>
  </si>
  <si>
    <t xml:space="preserve">Капитальный ремонт пола/стен </t>
  </si>
  <si>
    <t xml:space="preserve">Капітальний ремонт підлоги/стін </t>
  </si>
  <si>
    <t>roof_related_repairs</t>
  </si>
  <si>
    <t>Roof-related repairs</t>
  </si>
  <si>
    <t>Ремонт крыши</t>
  </si>
  <si>
    <t>Ремонт покрівлі</t>
  </si>
  <si>
    <t>doors_windows_replace_repair</t>
  </si>
  <si>
    <t>Doors/windows replace/repair</t>
  </si>
  <si>
    <t>Замена/ремонт дверей/окон</t>
  </si>
  <si>
    <t>Заміна/ремонт дверей/вікон</t>
  </si>
  <si>
    <t>Отсутствие теплоизоляции</t>
  </si>
  <si>
    <t>lack_of_infrastructure_for_people_with_limited_mobility</t>
  </si>
  <si>
    <t>Lack of infrastructure for people with limited mobility (except WASH) (elevators, external ramps, horizontal bars on doors, etc.)</t>
  </si>
  <si>
    <t>lack_of_available_or_adequate_bomb_shelter</t>
  </si>
  <si>
    <t>Lack of available or adequate bomb shelter (within 500m)</t>
  </si>
  <si>
    <t xml:space="preserve">Other (specify) </t>
  </si>
  <si>
    <t xml:space="preserve">Другое (укажите) </t>
  </si>
  <si>
    <t xml:space="preserve">Інше (вкажіть) </t>
  </si>
  <si>
    <t>maintain_temperature_opt</t>
  </si>
  <si>
    <t>receiving_shelter_support_opt</t>
  </si>
  <si>
    <t>repairs_electricity_system</t>
  </si>
  <si>
    <t>repairs_ventilation_system</t>
  </si>
  <si>
    <t>lightning</t>
  </si>
  <si>
    <t>infrastructure_people_limited_mobility</t>
  </si>
  <si>
    <t>Infrastructure for people with limited mobility (except WASH) (elevators, external ramps, horizontal bars on doors, etc.)</t>
  </si>
  <si>
    <t>doors_windows_light_medium_repair</t>
  </si>
  <si>
    <t>Doors/windows light or medium repair</t>
  </si>
  <si>
    <t>Теплоизоляционные работы</t>
  </si>
  <si>
    <t>Теплоізоляційні роботи</t>
  </si>
  <si>
    <t>arrangement_of_bomb_shelter_within_500m</t>
  </si>
  <si>
    <t>types_nfi_need_opt</t>
  </si>
  <si>
    <t>furniture</t>
  </si>
  <si>
    <t>Furniture (communal and individual use)</t>
  </si>
  <si>
    <t>Мебель (общего и индивидуального пользования)</t>
  </si>
  <si>
    <t>Меблі (загального та індивідуального користування)</t>
  </si>
  <si>
    <t>sleeping_items</t>
  </si>
  <si>
    <t>Sleeping items</t>
  </si>
  <si>
    <t>Спальные принадлежности</t>
  </si>
  <si>
    <t>Постільні речі</t>
  </si>
  <si>
    <t>kitchen_amenities</t>
  </si>
  <si>
    <t>Kitchen amenities</t>
  </si>
  <si>
    <t>Кухонные оборудование и принадлежності</t>
  </si>
  <si>
    <t>Кухонне обладнання та приладдя</t>
  </si>
  <si>
    <t>clothes_shoes</t>
  </si>
  <si>
    <t xml:space="preserve">Clothes and/or shoes  </t>
  </si>
  <si>
    <t xml:space="preserve">Одежда и/или обувь  </t>
  </si>
  <si>
    <t xml:space="preserve">Одяг і/чи взуття  </t>
  </si>
  <si>
    <t>communications_equipment</t>
  </si>
  <si>
    <t>Communications equipment (Wifi, computer equipment, etc.)</t>
  </si>
  <si>
    <t>Средства связи (Wifi, компьютерная техника и т.д.)</t>
  </si>
  <si>
    <t>Засоби зв'язку (Wifi, комп'ютерна техніка і т.д.)</t>
  </si>
  <si>
    <t>furniture_need_opt</t>
  </si>
  <si>
    <t>tables</t>
  </si>
  <si>
    <t>Tables</t>
  </si>
  <si>
    <t>Столы</t>
  </si>
  <si>
    <t>Столи</t>
  </si>
  <si>
    <t>chairs</t>
  </si>
  <si>
    <t>Chairs</t>
  </si>
  <si>
    <t>Стулья</t>
  </si>
  <si>
    <t>Стільці</t>
  </si>
  <si>
    <t>cupboards</t>
  </si>
  <si>
    <t>Cupboards</t>
  </si>
  <si>
    <t>Шкафы</t>
  </si>
  <si>
    <t>Шафи</t>
  </si>
  <si>
    <t>personal_lockers</t>
  </si>
  <si>
    <t>Personal lockers</t>
  </si>
  <si>
    <t>Персональные шкафчики</t>
  </si>
  <si>
    <t>Персональні шафки</t>
  </si>
  <si>
    <t>wardrobes</t>
  </si>
  <si>
    <t>Wardrobes</t>
  </si>
  <si>
    <t>beds</t>
  </si>
  <si>
    <t>Beds</t>
  </si>
  <si>
    <t>Кровати</t>
  </si>
  <si>
    <t>Ліжка</t>
  </si>
  <si>
    <t>folding_beds</t>
  </si>
  <si>
    <t>Розкладні ліжка</t>
  </si>
  <si>
    <t>functional_beds_specific_needs</t>
  </si>
  <si>
    <t>Functional beds for specific needs</t>
  </si>
  <si>
    <t>mattresses</t>
  </si>
  <si>
    <t>Mattresses</t>
  </si>
  <si>
    <t>Матрасы</t>
  </si>
  <si>
    <t>Матраци</t>
  </si>
  <si>
    <t>bed_linen</t>
  </si>
  <si>
    <t>Bed linen</t>
  </si>
  <si>
    <t>Постельное белье</t>
  </si>
  <si>
    <t>Постільна білизна</t>
  </si>
  <si>
    <t>pillows</t>
  </si>
  <si>
    <t>Pillows</t>
  </si>
  <si>
    <t>Подушки</t>
  </si>
  <si>
    <t>blankets</t>
  </si>
  <si>
    <t>Blankets</t>
  </si>
  <si>
    <t>Ковдри</t>
  </si>
  <si>
    <t>winter_blankets</t>
  </si>
  <si>
    <t>Winter blankets</t>
  </si>
  <si>
    <t>Одеяла</t>
  </si>
  <si>
    <t>Зимові ковдри</t>
  </si>
  <si>
    <t>kitchen_amenities_nfi_need_opt</t>
  </si>
  <si>
    <t>stove</t>
  </si>
  <si>
    <t>Stove</t>
  </si>
  <si>
    <t>oven</t>
  </si>
  <si>
    <t>Oven</t>
  </si>
  <si>
    <t>Духовка</t>
  </si>
  <si>
    <t>fridge</t>
  </si>
  <si>
    <t>Fridge</t>
  </si>
  <si>
    <t>Холодильник</t>
  </si>
  <si>
    <t>kettle</t>
  </si>
  <si>
    <t>Kettle</t>
  </si>
  <si>
    <t>Чайник</t>
  </si>
  <si>
    <t>utensils</t>
  </si>
  <si>
    <t>Utensils</t>
  </si>
  <si>
    <t>Посуда</t>
  </si>
  <si>
    <t>Посуд</t>
  </si>
  <si>
    <t>storage_space</t>
  </si>
  <si>
    <t>Storage space (pantry / cupboards)</t>
  </si>
  <si>
    <t>Места для хранения (кладовки / шкафы)</t>
  </si>
  <si>
    <t>Місця для зберігання (комори / шафи)</t>
  </si>
  <si>
    <t>microwave</t>
  </si>
  <si>
    <t xml:space="preserve">Microwave                                             </t>
  </si>
  <si>
    <t xml:space="preserve">Микроволновая печь                                           </t>
  </si>
  <si>
    <t xml:space="preserve">Мікрохвильова піч                                           </t>
  </si>
  <si>
    <t>pots_soups</t>
  </si>
  <si>
    <t>Pots for soups</t>
  </si>
  <si>
    <t>Кастрюли</t>
  </si>
  <si>
    <t>Каструлі</t>
  </si>
  <si>
    <t>frying_pans</t>
  </si>
  <si>
    <t>Frying pans</t>
  </si>
  <si>
    <t>Сковородки</t>
  </si>
  <si>
    <t>Сковорідки</t>
  </si>
  <si>
    <t>baking_dishes</t>
  </si>
  <si>
    <t>Baking dishes</t>
  </si>
  <si>
    <t>Посуда для выпечки</t>
  </si>
  <si>
    <t>Посуд для випічки</t>
  </si>
  <si>
    <t>meat_grinder_blender_food_processor</t>
  </si>
  <si>
    <t xml:space="preserve">Meat grinder, blender, food processor, etc. </t>
  </si>
  <si>
    <t>Мясорубка, блендер, кухонный комбайн и др.</t>
  </si>
  <si>
    <t>М'ясорубка, блендер, кухонний комбайн та ін.</t>
  </si>
  <si>
    <t>items_for_arranging_beds_opt</t>
  </si>
  <si>
    <t>clothing_shoe_nfi_need_opt</t>
  </si>
  <si>
    <t>jackets_adults</t>
  </si>
  <si>
    <t>Jackets for adults</t>
  </si>
  <si>
    <t>Куртки для взрослых</t>
  </si>
  <si>
    <t>Куртки для дорослих</t>
  </si>
  <si>
    <t>jackets_children</t>
  </si>
  <si>
    <t>Jackets for children</t>
  </si>
  <si>
    <t>Куртки для детей</t>
  </si>
  <si>
    <t>Куртки для дітей</t>
  </si>
  <si>
    <t>winter_jackets_adults</t>
  </si>
  <si>
    <t>Winter jackets for adults</t>
  </si>
  <si>
    <t>Зимние куртки для взрослых</t>
  </si>
  <si>
    <t>Зимові куртки для дорослих</t>
  </si>
  <si>
    <t>winter_jackets_children</t>
  </si>
  <si>
    <t>Winter jackets for children</t>
  </si>
  <si>
    <t>Зимние куртки для детей</t>
  </si>
  <si>
    <t>Зимові куртки для дітей</t>
  </si>
  <si>
    <t>adult_underwear_socks</t>
  </si>
  <si>
    <t>Adult underwear and socks</t>
  </si>
  <si>
    <t>Нижнее белье и носки для взрослых</t>
  </si>
  <si>
    <t>Нижня білизна та шкарпетки для дорослих</t>
  </si>
  <si>
    <t>children_underwear_socks</t>
  </si>
  <si>
    <t>Children underwear and socks</t>
  </si>
  <si>
    <t>Нижнее белье и носки для детей</t>
  </si>
  <si>
    <t>Нижня білизна та шкарпетки для дітей</t>
  </si>
  <si>
    <t>adult_clothes</t>
  </si>
  <si>
    <t>Adult clothes</t>
  </si>
  <si>
    <t>Одежда для взрослых</t>
  </si>
  <si>
    <t>Одяг для дорослих</t>
  </si>
  <si>
    <t>winter_adult_clothes</t>
  </si>
  <si>
    <t>Winter adult clothes</t>
  </si>
  <si>
    <t>Зимняя одежда для взрослых</t>
  </si>
  <si>
    <t>Зимовий одяг для дорослих</t>
  </si>
  <si>
    <t>children_clothes</t>
  </si>
  <si>
    <t>Children clothes</t>
  </si>
  <si>
    <t>Одежда для детей</t>
  </si>
  <si>
    <t>Одяг для дітей</t>
  </si>
  <si>
    <t>winter_children_clothes</t>
  </si>
  <si>
    <t>Winter children clothes</t>
  </si>
  <si>
    <t>Зимняя одежда для детей</t>
  </si>
  <si>
    <t>Зимовий одяг для дітей</t>
  </si>
  <si>
    <t>adult_shoes_boots</t>
  </si>
  <si>
    <t>Adult shoes/boots</t>
  </si>
  <si>
    <t>Обувь/сапоги для взрослых</t>
  </si>
  <si>
    <t>Взуття/чоботи для дорослих</t>
  </si>
  <si>
    <t>winter_adult_shoes_boots</t>
  </si>
  <si>
    <t>Winter adult shoes/boots</t>
  </si>
  <si>
    <t>Зимняя обувь/сапоги для взрослых</t>
  </si>
  <si>
    <t>Зимове взуття/чоботи для дорослих</t>
  </si>
  <si>
    <t>children_shoes_boots</t>
  </si>
  <si>
    <t>Children shoes/boots</t>
  </si>
  <si>
    <t>Обувь/сапоги для детей</t>
  </si>
  <si>
    <t>Взуття/чоботи для дітей</t>
  </si>
  <si>
    <t>winter_children_shoes_boots</t>
  </si>
  <si>
    <t>Winter children shoes/boots</t>
  </si>
  <si>
    <t>Зимняя обувь/сапоги для детей</t>
  </si>
  <si>
    <t>Зимове взуття/чоботи для дітей</t>
  </si>
  <si>
    <t>Other (please, specify)</t>
  </si>
  <si>
    <t>allocation_opt</t>
  </si>
  <si>
    <t>yes_full</t>
  </si>
  <si>
    <t>Yes - there is a full allocation plan</t>
  </si>
  <si>
    <t>Да - есть полный план размещения людей</t>
  </si>
  <si>
    <t>Так - є повний план розміщення людей</t>
  </si>
  <si>
    <t>to_an_extent_some_people</t>
  </si>
  <si>
    <t>To an extent - some people receive a special accomodation</t>
  </si>
  <si>
    <t>Частично - некоторые люди получают специальное место для проживания</t>
  </si>
  <si>
    <t>Частково - деякі люди отримують спеціальне місце для проживання</t>
  </si>
  <si>
    <t>no_considerations</t>
  </si>
  <si>
    <t>No - there is no allocation considerations</t>
  </si>
  <si>
    <t>Нет, рекомендации касательно размещения людей отсутствуют</t>
  </si>
  <si>
    <t>Ні, рекомендації щодо розміщення людей відсутні</t>
  </si>
  <si>
    <t>bomb_shelter_opt</t>
  </si>
  <si>
    <t>yes_in_the_facility_itself</t>
  </si>
  <si>
    <t>Yes, in the facility itself</t>
  </si>
  <si>
    <t>yes_nearby</t>
  </si>
  <si>
    <t>Yes, nearby (less than 500m away)</t>
  </si>
  <si>
    <t>Да, поблизости (менее 500 м)</t>
  </si>
  <si>
    <t>Так, поблизу (до 500 м)</t>
  </si>
  <si>
    <t>food_access_opt</t>
  </si>
  <si>
    <t>provided_government</t>
  </si>
  <si>
    <t>Provided on site by the government</t>
  </si>
  <si>
    <t>host_community</t>
  </si>
  <si>
    <t>Provided on site by the host community</t>
  </si>
  <si>
    <t>provided_ngo</t>
  </si>
  <si>
    <t>Provided on site by an NGO and volunteers</t>
  </si>
  <si>
    <t>social_restaurants</t>
  </si>
  <si>
    <t>People access "social" restaurants (people are provided free food from restaurants in town)</t>
  </si>
  <si>
    <t>Люди питаются в "социальных" ресторанах (люди получают бесплатную еду из ресторанов в городе)</t>
  </si>
  <si>
    <t>Люди харчуються в "соціальних" ресторанах (люди отримують безкоштовну їжу з ресторанів у місті)</t>
  </si>
  <si>
    <t>own_food</t>
  </si>
  <si>
    <t>People purchase or cook their own food</t>
  </si>
  <si>
    <t>Люди покупают или готовят еду самостоятельно</t>
  </si>
  <si>
    <t>Люди купують або готують їжу самостійно</t>
  </si>
  <si>
    <t>collective_site_provides_cooked_meals</t>
  </si>
  <si>
    <t>Collective site provides cooked meals</t>
  </si>
  <si>
    <t>collective_site_provides_food_products</t>
  </si>
  <si>
    <t>Collective site provides food products</t>
  </si>
  <si>
    <t>ynn_opt</t>
  </si>
  <si>
    <t>back_up_source_of_power_extent_opt</t>
  </si>
  <si>
    <t>fully</t>
  </si>
  <si>
    <t>Fully</t>
  </si>
  <si>
    <t>Полностью</t>
  </si>
  <si>
    <t>Повністю</t>
  </si>
  <si>
    <t>not_at_all</t>
  </si>
  <si>
    <t>Not at all</t>
  </si>
  <si>
    <t>Вообще не может</t>
  </si>
  <si>
    <t>Не може взагалі</t>
  </si>
  <si>
    <t>wifi_connection_opt</t>
  </si>
  <si>
    <t>yes_full_access</t>
  </si>
  <si>
    <t>Yes, full access</t>
  </si>
  <si>
    <t>Да, полный доступ</t>
  </si>
  <si>
    <t>Так, повний доступ</t>
  </si>
  <si>
    <t>yes_occasional_access</t>
  </si>
  <si>
    <t>Yes, occasional access</t>
  </si>
  <si>
    <t>Да, периодический доступ</t>
  </si>
  <si>
    <t xml:space="preserve">Так, періодичний доступ </t>
  </si>
  <si>
    <t>no_access_at_all</t>
  </si>
  <si>
    <t>No access at all</t>
  </si>
  <si>
    <t xml:space="preserve">Не доступен </t>
  </si>
  <si>
    <t xml:space="preserve">Не доступний </t>
  </si>
  <si>
    <t>food_products_needs_opt</t>
  </si>
  <si>
    <t>food_opt</t>
  </si>
  <si>
    <t>fresh_or_frozen_meat</t>
  </si>
  <si>
    <t xml:space="preserve">Fresh or frozen meat (chicken, beef, pork) </t>
  </si>
  <si>
    <t xml:space="preserve">Свежее или замороженное мясо (курица, говядина, свинина) </t>
  </si>
  <si>
    <t>Свіже або заморожене м'ясо (курка, яловичина, свинина)</t>
  </si>
  <si>
    <t>canned_fish_or_meat</t>
  </si>
  <si>
    <t xml:space="preserve">Canned fish or meat </t>
  </si>
  <si>
    <t xml:space="preserve">Рыбные или мясные консервы </t>
  </si>
  <si>
    <t>Рибні чи м'ясні консерви</t>
  </si>
  <si>
    <t>vegetables</t>
  </si>
  <si>
    <t>Vegetables</t>
  </si>
  <si>
    <t>Овощи</t>
  </si>
  <si>
    <t>Овочі</t>
  </si>
  <si>
    <t>fruit</t>
  </si>
  <si>
    <t>Fruit</t>
  </si>
  <si>
    <t>Фрукты</t>
  </si>
  <si>
    <t>Фрукти</t>
  </si>
  <si>
    <t>staples</t>
  </si>
  <si>
    <t xml:space="preserve">Staples (rice, wheat, pasta, buckwheat etc.) </t>
  </si>
  <si>
    <t xml:space="preserve">Базовые продукты питания (рис, пшеница, макароны, гречка и т.д.) </t>
  </si>
  <si>
    <t>Базові продукти харчування (рис, пшениця, макарони, гречка тощо)</t>
  </si>
  <si>
    <t>vegetable_oil</t>
  </si>
  <si>
    <t xml:space="preserve">Vegetable oil </t>
  </si>
  <si>
    <t xml:space="preserve">Растительное масло </t>
  </si>
  <si>
    <t>Рослинна олія</t>
  </si>
  <si>
    <t>powdered_milk</t>
  </si>
  <si>
    <t xml:space="preserve">Powdered milk </t>
  </si>
  <si>
    <t xml:space="preserve">Сухое молоко </t>
  </si>
  <si>
    <t>Сухе молоко</t>
  </si>
  <si>
    <t>bottled_water</t>
  </si>
  <si>
    <t xml:space="preserve">Bottled water </t>
  </si>
  <si>
    <t xml:space="preserve">Бутилированная вода </t>
  </si>
  <si>
    <t>Бутильована вода</t>
  </si>
  <si>
    <t>flour</t>
  </si>
  <si>
    <t xml:space="preserve">Wheat and/or corn flour </t>
  </si>
  <si>
    <t>Пшеничная и/или кукурузная мука</t>
  </si>
  <si>
    <t>Пшеничне та/або кукурудзяне борошно</t>
  </si>
  <si>
    <t>spices</t>
  </si>
  <si>
    <t>Spices (salt, pepper, coffee, tea)</t>
  </si>
  <si>
    <t>Специи (соль, перец, кофе, чай)</t>
  </si>
  <si>
    <t>Спеції (сіль, перець, кава, чай)</t>
  </si>
  <si>
    <t>sweets</t>
  </si>
  <si>
    <t>Sweets (sugar, candy, cookies)</t>
  </si>
  <si>
    <t>Сладости (сахар, конфеты, печенье)</t>
  </si>
  <si>
    <t>Солодощі (цукор, цукерки, печиво)</t>
  </si>
  <si>
    <t>babyfood_instant_formula</t>
  </si>
  <si>
    <t>Babyfood - instant formula</t>
  </si>
  <si>
    <t>Молочная смесь для детей</t>
  </si>
  <si>
    <t>Молочна суміш для дітей</t>
  </si>
  <si>
    <t>babyfood_puree</t>
  </si>
  <si>
    <t>Babyfood - puree</t>
  </si>
  <si>
    <t xml:space="preserve">Детские пюре </t>
  </si>
  <si>
    <t>Дитячі пюре</t>
  </si>
  <si>
    <t>food_support_opt</t>
  </si>
  <si>
    <t>milk_dairy_products</t>
  </si>
  <si>
    <t>Milk, dairy products</t>
  </si>
  <si>
    <t>Молоко, молочные продукты</t>
  </si>
  <si>
    <t>Молоко, молочні продукти</t>
  </si>
  <si>
    <t xml:space="preserve">None </t>
  </si>
  <si>
    <t>Ничего из перечисленного</t>
  </si>
  <si>
    <t>Нічого із перерахованого</t>
  </si>
  <si>
    <t>winterization_needs_opt</t>
  </si>
  <si>
    <t>lack_finance_cover_utility_bills</t>
  </si>
  <si>
    <t>Lack of finance to cover utility bills</t>
  </si>
  <si>
    <t>Отсутствие финансирования для оплаты коммунальных платежей</t>
  </si>
  <si>
    <t>Відсутність фінансування для оплати комунальных платежів</t>
  </si>
  <si>
    <t>heating_system_is_not_working_at_all_or_destroyed</t>
  </si>
  <si>
    <t>Heating system is not working at all or destroyed</t>
  </si>
  <si>
    <t>Система отопления не функционирует или разрушена</t>
  </si>
  <si>
    <t>Система опалення не функціонує або зруйнована</t>
  </si>
  <si>
    <t>lack_alternative_heating_source</t>
  </si>
  <si>
    <t>lack_insulation</t>
  </si>
  <si>
    <t>winterization_support_opt</t>
  </si>
  <si>
    <t>finance_cover_utility_bills</t>
  </si>
  <si>
    <t>Finance to cover utility bills</t>
  </si>
  <si>
    <t>Средства на оплату коммунальных услуг</t>
  </si>
  <si>
    <t>Кошти на оплату комунальных послуг</t>
  </si>
  <si>
    <t>alternative_heating_source</t>
  </si>
  <si>
    <t>insulation_repairs</t>
  </si>
  <si>
    <t>shower_facilities_private_opt</t>
  </si>
  <si>
    <t>Yes, completely (bathing facilities are fully enclosed, individually private, and can be locked)</t>
  </si>
  <si>
    <t>Да, полностью (ванные/душевые комнаты полностью закрыты, индивидуальны и могут запираться)</t>
  </si>
  <si>
    <t>Так, повністю (душові/ванні кімнати повністю закриті, індивідуальні та замикаються)</t>
  </si>
  <si>
    <t>no_partially</t>
  </si>
  <si>
    <t>No, partially (e.g., separating panels between several showers in a room with several showers, or changing rooms are collective rooms that cannot be locked)</t>
  </si>
  <si>
    <t>Нет, частично (например, несколько душевых в одной комнате разделены панелями, или раздевалки являются общими и не закрываются)</t>
  </si>
  <si>
    <t>Ні, частково (наприклад, кілька душових в одній кімнаті розділені панелями або роздягальні є спільними і не замикаються)</t>
  </si>
  <si>
    <t>No (e.g., multiple showers in a collective room without separation between them)</t>
  </si>
  <si>
    <t>Нет (например, несколько душевых кабин в общей комнате без каких-либо перегородок между ними)</t>
  </si>
  <si>
    <t>Ні (наприклад, кілька душових кабін у спільній кімнаті без будь-яких перегородок між ними)</t>
  </si>
  <si>
    <t>shower_gender_opt</t>
  </si>
  <si>
    <t>Partially (not all)</t>
  </si>
  <si>
    <t>Частично (не все)</t>
  </si>
  <si>
    <t>Частково (не всі)</t>
  </si>
  <si>
    <t>shower_hot_water_opt</t>
  </si>
  <si>
    <t>Yes, partially (not available everywhere)</t>
  </si>
  <si>
    <t>Да, частично (не во всех душевых/ ванных комнатах)</t>
  </si>
  <si>
    <t>Так, частково (не у всіх душових / ванних кімнатах)</t>
  </si>
  <si>
    <t>type_sanitary_unit_opt</t>
  </si>
  <si>
    <t>toilet_connected_to_a_sewarage_network</t>
  </si>
  <si>
    <t>Toilet connected to a sewarage network</t>
  </si>
  <si>
    <t>Туалет, соединенный с канализацией</t>
  </si>
  <si>
    <t>Туалет, з'єднаний із каналізацією</t>
  </si>
  <si>
    <t>toilet_connected_to_a_septic_tank_or_pit</t>
  </si>
  <si>
    <t>Toilet connected to a septic tank or pit</t>
  </si>
  <si>
    <t>Туалет, соединенный с септическим резервуаром или выгребной ямой</t>
  </si>
  <si>
    <t>Туалет, з'єднаний із септичним резервуаром або вигрібною ямою</t>
  </si>
  <si>
    <t>toilet_connected_to_drainage_channel</t>
  </si>
  <si>
    <t>Toilet connected to drainage channel</t>
  </si>
  <si>
    <t>Туалет, соединенный с дренажным каналом</t>
  </si>
  <si>
    <t>Туалет, з'єднаний із дренажним каналом</t>
  </si>
  <si>
    <t>pit_latrine</t>
  </si>
  <si>
    <t xml:space="preserve">Pit latrine </t>
  </si>
  <si>
    <t>Выгребная яма</t>
  </si>
  <si>
    <t>Вигрібна яма</t>
  </si>
  <si>
    <t xml:space="preserve">Don't know   </t>
  </si>
  <si>
    <t>toilet_private_opt</t>
  </si>
  <si>
    <t>Yes, completely (toilets are fully enclosed, individually private, and can be locked)</t>
  </si>
  <si>
    <t>Да, полностью (туалеты полностью закрыты, индивидуальны и могут запираться)</t>
  </si>
  <si>
    <t>Так, повністю (туалети повністю закриті, є індивідуальними та можуть замикатися)</t>
  </si>
  <si>
    <t>No, partially (e.g., separating panels between several, open, toilets)</t>
  </si>
  <si>
    <t>Нет, частично (например, несколько открытых туалетов, разделенных панелями)</t>
  </si>
  <si>
    <t>Ні, частково (наприклад, кілька відкритих туалетів, розділених панелями)</t>
  </si>
  <si>
    <t>No (e.g., multiple toilets in a collective room without separation between them)</t>
  </si>
  <si>
    <t>Нет (например, несколько туалетов в общей комнате без каких-либо перегородок между ними)</t>
  </si>
  <si>
    <t>Ні (наприклад, кілька туалетів у загальній кімнаті без будь-яких перегородок між ними)</t>
  </si>
  <si>
    <t>main_type_heating_opt</t>
  </si>
  <si>
    <t xml:space="preserve">Отопление отсутствует                     </t>
  </si>
  <si>
    <t xml:space="preserve">Опалення відсутнє                                 </t>
  </si>
  <si>
    <t>central_heating</t>
  </si>
  <si>
    <t>Central heating</t>
  </si>
  <si>
    <t>Центральное отопление</t>
  </si>
  <si>
    <t xml:space="preserve">Центральне опалення                                                    </t>
  </si>
  <si>
    <t>individual_boiler_room</t>
  </si>
  <si>
    <t>Individual boiler room</t>
  </si>
  <si>
    <t>Индивидуальная котельная / Индивидуальное отопление</t>
  </si>
  <si>
    <t xml:space="preserve">Індивідуальна котельня / Індивідуальне опалення </t>
  </si>
  <si>
    <t>gas</t>
  </si>
  <si>
    <t>Gas</t>
  </si>
  <si>
    <t>Газ</t>
  </si>
  <si>
    <t>wood</t>
  </si>
  <si>
    <t>Wood</t>
  </si>
  <si>
    <t>Дрова</t>
  </si>
  <si>
    <t>coal</t>
  </si>
  <si>
    <t>Coal</t>
  </si>
  <si>
    <t xml:space="preserve">Уголь </t>
  </si>
  <si>
    <t>Вугілля</t>
  </si>
  <si>
    <t>electricity</t>
  </si>
  <si>
    <t>Electricity</t>
  </si>
  <si>
    <t>Электричество</t>
  </si>
  <si>
    <t>Електричне опалення</t>
  </si>
  <si>
    <t>Другое</t>
  </si>
  <si>
    <t>Інше</t>
  </si>
  <si>
    <t>access_water_opt</t>
  </si>
  <si>
    <t>taps_available_in_the_site_centralized_water_supply</t>
  </si>
  <si>
    <t>Taps available in the site (centralized water supply)</t>
  </si>
  <si>
    <t>Вода из-под крана (централизованное водоснабжение)</t>
  </si>
  <si>
    <t>Вода з-під крана (централізоване водопостачання)</t>
  </si>
  <si>
    <t>public_tap_standpipe</t>
  </si>
  <si>
    <t xml:space="preserve">Public tap/standpipe </t>
  </si>
  <si>
    <t>Общественный источник воды/водоразборная колонка</t>
  </si>
  <si>
    <t>Громадське джерело води/водорозбірна колонка</t>
  </si>
  <si>
    <t>protected_borehole_or_well</t>
  </si>
  <si>
    <t>Protected borehole or well</t>
  </si>
  <si>
    <t>Защищенная скважина или колодец</t>
  </si>
  <si>
    <t>Захищена свердловина або криниця</t>
  </si>
  <si>
    <t>well_or_borehole_private_for_collective_site_residents</t>
  </si>
  <si>
    <t>Well or borehole (private for collective-site residents)</t>
  </si>
  <si>
    <t>trucked_in_water_truck_with_a_tank</t>
  </si>
  <si>
    <t>Trucked in water (truck with a tank)</t>
  </si>
  <si>
    <t>Привозная вода (в цистернах)</t>
  </si>
  <si>
    <t>Привізна вода (у цистернах)</t>
  </si>
  <si>
    <t>water_kiosk</t>
  </si>
  <si>
    <t>Water kiosk</t>
  </si>
  <si>
    <t>Киоск, в котором можно набрать воды</t>
  </si>
  <si>
    <t>Кіоск, у якому можна набрати води</t>
  </si>
  <si>
    <t>Bottled water</t>
  </si>
  <si>
    <t>Бутилированная вода</t>
  </si>
  <si>
    <t xml:space="preserve">Other (please specify)  </t>
  </si>
  <si>
    <t>Don’t know</t>
  </si>
  <si>
    <t>quality_drinking_water_opt</t>
  </si>
  <si>
    <t>Very good</t>
  </si>
  <si>
    <t>Good</t>
  </si>
  <si>
    <t>Poor</t>
  </si>
  <si>
    <t>Very poor</t>
  </si>
  <si>
    <t>meeting_water_needs_opt</t>
  </si>
  <si>
    <t>drinking</t>
  </si>
  <si>
    <t>Drinking</t>
  </si>
  <si>
    <t>Питьевая вода</t>
  </si>
  <si>
    <t>Питна вода</t>
  </si>
  <si>
    <t>cooking</t>
  </si>
  <si>
    <t>Cooking</t>
  </si>
  <si>
    <t>Вода для приготовления пищи</t>
  </si>
  <si>
    <t>Вода для приготування їжі</t>
  </si>
  <si>
    <t>personal_hygiene</t>
  </si>
  <si>
    <t>laundry</t>
  </si>
  <si>
    <t>Laundry</t>
  </si>
  <si>
    <t>Вода для стирки</t>
  </si>
  <si>
    <t>Вода для прання</t>
  </si>
  <si>
    <t>toilet_flushing</t>
  </si>
  <si>
    <t>Toilet flushing</t>
  </si>
  <si>
    <t>Вода для слива в туалете</t>
  </si>
  <si>
    <t>Вода для зливу в туалеті</t>
  </si>
  <si>
    <t>other_domestic_purposes_cleaning_floor</t>
  </si>
  <si>
    <t xml:space="preserve">Other domestic purposes (cleaning floor, etc.)  </t>
  </si>
  <si>
    <t>Вода для других бытовых нужд (мытье полов и т.д.)</t>
  </si>
  <si>
    <t>Вода для інших побутових потреб (миття підлоги тощо)</t>
  </si>
  <si>
    <t>all_of_the_above</t>
  </si>
  <si>
    <t>All of the above</t>
  </si>
  <si>
    <t>Достаточно для всего перечисленного</t>
  </si>
  <si>
    <t>Достатньо для всіх перелічених потреб</t>
  </si>
  <si>
    <t>Ничего из вышеуказанного</t>
  </si>
  <si>
    <t>Нічого з вищевказаного</t>
  </si>
  <si>
    <t xml:space="preserve">Не знаю </t>
  </si>
  <si>
    <t>hot_water_opt</t>
  </si>
  <si>
    <t xml:space="preserve">Fully available </t>
  </si>
  <si>
    <t>Полностью доступна</t>
  </si>
  <si>
    <t>Повністю доступна</t>
  </si>
  <si>
    <t>partially_specific_hours</t>
  </si>
  <si>
    <t xml:space="preserve">Partially available (specific hours) </t>
  </si>
  <si>
    <t>Частично доступна (в определенные часы)</t>
  </si>
  <si>
    <t>Частково доступна (в певні години)</t>
  </si>
  <si>
    <t>partially_depends_on_the_season</t>
  </si>
  <si>
    <t xml:space="preserve">Partially available (depends on the season) </t>
  </si>
  <si>
    <t>Частично доступна (в зависимости от времени года)</t>
  </si>
  <si>
    <t>Частково доступна (залежно від пори року)</t>
  </si>
  <si>
    <t>partially_limited_boiler_size_or_insufficient_number_boilers</t>
  </si>
  <si>
    <t>Partially available (limited boiler size or insufficient number of boilers)</t>
  </si>
  <si>
    <t>Частично доступна (из-за небольшого размера бойлера или недостаточного количества бойлеров)</t>
  </si>
  <si>
    <t>Частково доступна (через невеликий розмір бойлера або недостатню кількість бойлерів)</t>
  </si>
  <si>
    <t xml:space="preserve">Other (specify)                                           </t>
  </si>
  <si>
    <t>Другое, уточните</t>
  </si>
  <si>
    <t>no_hot_water</t>
  </si>
  <si>
    <t>No hot water available</t>
  </si>
  <si>
    <t>Нет горячей воды</t>
  </si>
  <si>
    <t>Немає гарячої води</t>
  </si>
  <si>
    <t>source_hot_water_opt</t>
  </si>
  <si>
    <t>centralized_hot_water_supply</t>
  </si>
  <si>
    <t>Centralized hot water supply</t>
  </si>
  <si>
    <t>Централизованное снабжение горячей воды</t>
  </si>
  <si>
    <t>Централізоване постачання гарячої води</t>
  </si>
  <si>
    <t>Отдельно стоящая котельная</t>
  </si>
  <si>
    <t>Окрема котельня</t>
  </si>
  <si>
    <t>instantaneous_water_heater</t>
  </si>
  <si>
    <t>boilers</t>
  </si>
  <si>
    <t>Boilers</t>
  </si>
  <si>
    <t>Бойлеры</t>
  </si>
  <si>
    <t>Бойлери</t>
  </si>
  <si>
    <t>wash_needs_opt</t>
  </si>
  <si>
    <t>repairs_water_supply_infrastructure_drainage_system</t>
  </si>
  <si>
    <t>repairs_bathing_facilities_toilets</t>
  </si>
  <si>
    <t>Repairs of bathing facilities | toilets</t>
  </si>
  <si>
    <t>installation_bathing_facilities_toilet</t>
  </si>
  <si>
    <t>Installation of bathing facilities | toilet</t>
  </si>
  <si>
    <t>installation_dri_facilities_toilets</t>
  </si>
  <si>
    <t>Installation of DFI facilities | toilets</t>
  </si>
  <si>
    <t>washing_drying_machines</t>
  </si>
  <si>
    <t>Washing/drying machines</t>
  </si>
  <si>
    <t>Стиральные/сушильные машины</t>
  </si>
  <si>
    <t xml:space="preserve">Пральні/сушильні машини </t>
  </si>
  <si>
    <t>borehole_water_pump_other_water_related_equipment</t>
  </si>
  <si>
    <t>boilers_heating_water</t>
  </si>
  <si>
    <t>Boilers for heating water</t>
  </si>
  <si>
    <t>Бойлеры для нагрева воды</t>
  </si>
  <si>
    <t>mold</t>
  </si>
  <si>
    <t>Mold</t>
  </si>
  <si>
    <t>Плесень</t>
  </si>
  <si>
    <t xml:space="preserve">Цвіль </t>
  </si>
  <si>
    <t>rodents_insects_in_the_premises</t>
  </si>
  <si>
    <t>Rodents and insects in the premises</t>
  </si>
  <si>
    <t>Грызуны и насекомые в помещениях</t>
  </si>
  <si>
    <t xml:space="preserve">Гризуни та комахи в приміщеннях </t>
  </si>
  <si>
    <t>lack_of_drinking_water</t>
  </si>
  <si>
    <t>Lack of drinking water</t>
  </si>
  <si>
    <t>Отсутствие питьевой воды</t>
  </si>
  <si>
    <t xml:space="preserve">Відсутність питної води </t>
  </si>
  <si>
    <t>lack_waste_management_system</t>
  </si>
  <si>
    <t>Lack of waste management system</t>
  </si>
  <si>
    <t>Отсутствие системы утилизации отходов</t>
  </si>
  <si>
    <t xml:space="preserve">Відсутність системи утилізації відходів </t>
  </si>
  <si>
    <t>Other (Specify)</t>
  </si>
  <si>
    <t>wash_needs_support_opt</t>
  </si>
  <si>
    <t>Ремонт душевых/ванных комнат и туалетов</t>
  </si>
  <si>
    <t>Обустройство душевых/ванных комнат и туалетов</t>
  </si>
  <si>
    <t>Стиральные/сушильные машинки</t>
  </si>
  <si>
    <t xml:space="preserve">Пральні/сушильні машинки </t>
  </si>
  <si>
    <t>water_pump_other_water_related_equipment</t>
  </si>
  <si>
    <t>cleaning_from_mold</t>
  </si>
  <si>
    <t>Cleaning from mold</t>
  </si>
  <si>
    <t>Очистка от плесени</t>
  </si>
  <si>
    <t xml:space="preserve">Очищення від цвілі </t>
  </si>
  <si>
    <t>disinfection__rodents_insects</t>
  </si>
  <si>
    <t>drinking_water</t>
  </si>
  <si>
    <t>Drinking water</t>
  </si>
  <si>
    <t xml:space="preserve">Питна вода </t>
  </si>
  <si>
    <t xml:space="preserve">Інше (будь ласка, вкажіть)                                              </t>
  </si>
  <si>
    <t>drying_clothing_opt</t>
  </si>
  <si>
    <t>yes_but_insufficient_needs_idps</t>
  </si>
  <si>
    <t>Yes, but insufficient for the needs of IDPs</t>
  </si>
  <si>
    <t>Да, но недостаточно для удовлетворения потребностей ВПЛ</t>
  </si>
  <si>
    <t xml:space="preserve">Так, але недостатньо для задоволення потреб ВПО </t>
  </si>
  <si>
    <t>protection_needs_opt</t>
  </si>
  <si>
    <t>legal_assistance</t>
  </si>
  <si>
    <t>Legal assistance</t>
  </si>
  <si>
    <t>Юридическая помощь</t>
  </si>
  <si>
    <t>transportation_assistance</t>
  </si>
  <si>
    <t>Transportation assistance</t>
  </si>
  <si>
    <t>Допомога транспортом</t>
  </si>
  <si>
    <t>protection_needs_support_opt</t>
  </si>
  <si>
    <t>administration_training_opt</t>
  </si>
  <si>
    <t>yes_cccm_induction_training</t>
  </si>
  <si>
    <t xml:space="preserve">Yes, CCCM induction training (site management) </t>
  </si>
  <si>
    <t>yes_training_psea_gbv_prevention_protection_mainstreaming</t>
  </si>
  <si>
    <t>Yes, other training (PSEA, GBV prevention, Protection mainstreaming)</t>
  </si>
  <si>
    <t>Да, другие тренинги (защита от сексуальной эксплуатации и насилия; предупреждение гендерно обусловленного насилия; по вопросам интеграции принципов защиты в гуманитарную деятельность)</t>
  </si>
  <si>
    <t>Так, інші тренінги (захист від сексуальної експлуатації та насильства; запобігання гендерно зумовленому насильству; з питань інтеграції принципів захисту до гуманітарної діяльності)</t>
  </si>
  <si>
    <t>yes_training_rules_handling_explosive_objects</t>
  </si>
  <si>
    <t>Yes, training on Rules for handling explosive objects</t>
  </si>
  <si>
    <t>Да, тренинги о правилах обращения с взрывоопасными предметами</t>
  </si>
  <si>
    <t>Так, тренінги щодо правил поводження з вибухонебезпечними предметами</t>
  </si>
  <si>
    <t>yes_first_aid_training_and_or_psychological_assistance</t>
  </si>
  <si>
    <t>Yes, first aid training and/or psychological assistance</t>
  </si>
  <si>
    <t>Да тренинги по домедицинской и/или первой психологической помощи </t>
  </si>
  <si>
    <t>Так, тренінги з домедичної та/або першої психологічної допомоги</t>
  </si>
  <si>
    <t>yes_training_on_site_management_other_than_cccm_training</t>
  </si>
  <si>
    <t>Yes, training on Site management (other than CCCM training)</t>
  </si>
  <si>
    <t>Yes, other than mentioned above training (please, specify)</t>
  </si>
  <si>
    <t>Да, другие тренинги, кроме вышеперечисленных (пожалуйста, укажите, какие именно)</t>
  </si>
  <si>
    <t>Так, інші тренінги, окрім перелічених вище (будь ласка, перерахуйте, які саме)</t>
  </si>
  <si>
    <t>access_drinking_water_opt</t>
  </si>
  <si>
    <t>drinking_from_the_main_water_source_without_treatment</t>
  </si>
  <si>
    <t>Tap water without filters</t>
  </si>
  <si>
    <t>Водопроводная вода без фильтров</t>
  </si>
  <si>
    <t>Водопровідна вода без фільтрів</t>
  </si>
  <si>
    <t>available_filters</t>
  </si>
  <si>
    <t>Tap water with filters</t>
  </si>
  <si>
    <t>Водопроводная вода с фильтрами</t>
  </si>
  <si>
    <t>Водопровідна вода з фільтрами</t>
  </si>
  <si>
    <t>provided_bottled_water</t>
  </si>
  <si>
    <t>Bottled water is provided to residents</t>
  </si>
  <si>
    <t>Жителям предоставляется бутилированная вода</t>
  </si>
  <si>
    <t>Мешканцям надається бутильована вода</t>
  </si>
  <si>
    <t>own_water</t>
  </si>
  <si>
    <t>borehole_without_filters</t>
  </si>
  <si>
    <t>Water from a well/borehole nearby without filters</t>
  </si>
  <si>
    <t>Вода из колодца/скважины рядом без фильтров</t>
  </si>
  <si>
    <t>Вода з колодязя/свердловини поруч без фільтрів</t>
  </si>
  <si>
    <t>borehole_with_filters</t>
  </si>
  <si>
    <t>Water from a well/borehole nearby with filters</t>
  </si>
  <si>
    <t>Вода из колодца/скважины рядом с фильтрами</t>
  </si>
  <si>
    <t>Вода з колодязя/свердловини поруч з фільтрами</t>
  </si>
  <si>
    <t>Other (specify which source and whether water is treated)</t>
  </si>
  <si>
    <t>Другое (указать, из какого источника и очищается ли вода)</t>
  </si>
  <si>
    <t>Інше (вказати, з якого джерела і чи очищується вода)</t>
  </si>
  <si>
    <t>frequency_social_opt</t>
  </si>
  <si>
    <t>yes_once_week</t>
  </si>
  <si>
    <t>At least once every week</t>
  </si>
  <si>
    <t xml:space="preserve">Как минимум раз в неделю </t>
  </si>
  <si>
    <t xml:space="preserve">Як мінімум раз на тиждень </t>
  </si>
  <si>
    <t>yes_once_month</t>
  </si>
  <si>
    <t>At least once a month</t>
  </si>
  <si>
    <t xml:space="preserve">Как минимум раз в месяц </t>
  </si>
  <si>
    <t xml:space="preserve">Як мінімум раз на місяць </t>
  </si>
  <si>
    <t>yes_irregularly</t>
  </si>
  <si>
    <t>Irregularly (less than once a month)</t>
  </si>
  <si>
    <t>Нерегулярно (реже одного раза в месяц)</t>
  </si>
  <si>
    <t>Нерегулярно (рідше одного разу на місяць)</t>
  </si>
  <si>
    <t>upon_request</t>
  </si>
  <si>
    <t>Upon request</t>
  </si>
  <si>
    <t>По запросу</t>
  </si>
  <si>
    <t>За запитом</t>
  </si>
  <si>
    <t>pss_opt</t>
  </si>
  <si>
    <t>available_on_site</t>
  </si>
  <si>
    <t>Psychologist available for on-site sessions upon request</t>
  </si>
  <si>
    <t>available_every_day</t>
  </si>
  <si>
    <t>Psychologist available at the site every day</t>
  </si>
  <si>
    <t>visits_once_week</t>
  </si>
  <si>
    <t>Psychologist visits the site once a week</t>
  </si>
  <si>
    <t>visits_once_month</t>
  </si>
  <si>
    <t>Psychologist visits the site once a month</t>
  </si>
  <si>
    <t>available_phone</t>
  </si>
  <si>
    <t>Psychological services available via phone</t>
  </si>
  <si>
    <t>Услуги психолога доступны по телефону</t>
  </si>
  <si>
    <t>Послуги психолога доступні за телефоном</t>
  </si>
  <si>
    <t>services_not_available</t>
  </si>
  <si>
    <t>Психологические услуги не предоставляются</t>
  </si>
  <si>
    <t>Психологічні послуги не надаються</t>
  </si>
  <si>
    <t>advisory_service_opt</t>
  </si>
  <si>
    <t>counselling_on_site</t>
  </si>
  <si>
    <t>Counselling services available on-site upon request</t>
  </si>
  <si>
    <t>Консультаційні послуги надаються за запитом</t>
  </si>
  <si>
    <t>counselling_every_day</t>
  </si>
  <si>
    <t xml:space="preserve">Counselling services available at the site every day </t>
  </si>
  <si>
    <t>counselling_once_week</t>
  </si>
  <si>
    <t>Counselling services available on-site once a week</t>
  </si>
  <si>
    <t>counselling_once_month</t>
  </si>
  <si>
    <t>Counselling services available on-site once a month</t>
  </si>
  <si>
    <t>counselling_via_phone</t>
  </si>
  <si>
    <t>Counselling services available via phone</t>
  </si>
  <si>
    <t>Консультационніе услуги  доступны по телефону</t>
  </si>
  <si>
    <t>Консультаційні послуги  доступні за телефоном</t>
  </si>
  <si>
    <t>counselling_not_available</t>
  </si>
  <si>
    <t>Counselling services are not available</t>
  </si>
  <si>
    <t>Консультационные услуги не предоставляются</t>
  </si>
  <si>
    <t>Консультаційні послуги не надаються</t>
  </si>
  <si>
    <t>services_children_well_being_opt</t>
  </si>
  <si>
    <t>mental_health_and_psychosocial_support_services_girls_boys</t>
  </si>
  <si>
    <t>social_services_for_girls_boys</t>
  </si>
  <si>
    <t>supportive_group_activities_for_girls_boys</t>
  </si>
  <si>
    <t>None of these services are available here</t>
  </si>
  <si>
    <t>social_activity_opt</t>
  </si>
  <si>
    <t>yes_not_many_25_%</t>
  </si>
  <si>
    <t>Yes, not many (up to 25%)</t>
  </si>
  <si>
    <t xml:space="preserve">Да, но немногие (до 25%) </t>
  </si>
  <si>
    <t>Так, але небагато (до 25%)</t>
  </si>
  <si>
    <t>yes_many_50_%</t>
  </si>
  <si>
    <t>Yes, many (up to 50%)</t>
  </si>
  <si>
    <t xml:space="preserve">Да, многие (до 50%) </t>
  </si>
  <si>
    <t>Так, багато  (до 50%)</t>
  </si>
  <si>
    <t>yes_almost_all_more_50_%</t>
  </si>
  <si>
    <t>Yes, almost all (more than 50%)</t>
  </si>
  <si>
    <t xml:space="preserve">Да, почти все (более чем 50%) </t>
  </si>
  <si>
    <t>Так, майже всі (більше ніж 50%)</t>
  </si>
  <si>
    <t xml:space="preserve">Ні                        </t>
  </si>
  <si>
    <t>not_participate_social_activities_opt</t>
  </si>
  <si>
    <t>lack_interest</t>
  </si>
  <si>
    <t>Lack of interest</t>
  </si>
  <si>
    <t>Отсутствие интереса</t>
  </si>
  <si>
    <t>Відсутність інтересу</t>
  </si>
  <si>
    <t>lack_opportunity</t>
  </si>
  <si>
    <t>Lack of opportunity (no community activity scheduled)</t>
  </si>
  <si>
    <t>Отсутствие возможности (не запланировано каких-либо общественных мероприятий)</t>
  </si>
  <si>
    <t>Відсутність можливості (не заплановано жодних громадських заходів)</t>
  </si>
  <si>
    <t>lack_information_access_community_activities</t>
  </si>
  <si>
    <t>Lack of information about where access community activities</t>
  </si>
  <si>
    <t>Отсутствие информации о запланированных общественных мероприятиях</t>
  </si>
  <si>
    <t>Відсутність інформації про заплановані громадські заходи</t>
  </si>
  <si>
    <t>fear_discrimination_persecution</t>
  </si>
  <si>
    <t>Fear of discrimination or persecution</t>
  </si>
  <si>
    <t>Страх дискриминации или преследования</t>
  </si>
  <si>
    <t>Страх дискримінації чи переслідування</t>
  </si>
  <si>
    <t>lack_social_connections_host_community</t>
  </si>
  <si>
    <t xml:space="preserve">Lack of social connections in the host community              </t>
  </si>
  <si>
    <t xml:space="preserve">Отсутствие социальных связей в принимающей громаде  </t>
  </si>
  <si>
    <t xml:space="preserve">Відсутність соціальних зв'язків у приймаючій громаді  </t>
  </si>
  <si>
    <t>tension_between_sites_residents_members_host_community</t>
  </si>
  <si>
    <t xml:space="preserve">Tension between site's residents and members of the host community                             </t>
  </si>
  <si>
    <t>older_or_disabled_idps</t>
  </si>
  <si>
    <t>Due to age, illness or disability</t>
  </si>
  <si>
    <t>В силу возраста, болезни или инвалидности</t>
  </si>
  <si>
    <t>Через вік, хворобу чи інвалідність</t>
  </si>
  <si>
    <t>lack_of_time</t>
  </si>
  <si>
    <t>Lack of time</t>
  </si>
  <si>
    <t>Отсутствие времени</t>
  </si>
  <si>
    <t>Брак часу</t>
  </si>
  <si>
    <t xml:space="preserve">Other (please specify)                                                                      </t>
  </si>
  <si>
    <t>wifi_opt</t>
  </si>
  <si>
    <t>free</t>
  </si>
  <si>
    <t>Free</t>
  </si>
  <si>
    <t>Бесплатный</t>
  </si>
  <si>
    <t xml:space="preserve">Безкоштовний </t>
  </si>
  <si>
    <t>metered</t>
  </si>
  <si>
    <t>Metered</t>
  </si>
  <si>
    <t>rate_opt</t>
  </si>
  <si>
    <t>Хороший</t>
  </si>
  <si>
    <t>Гарний</t>
  </si>
  <si>
    <t>ok</t>
  </si>
  <si>
    <t>Ok</t>
  </si>
  <si>
    <t xml:space="preserve">Нормальный </t>
  </si>
  <si>
    <t xml:space="preserve">Нормальний </t>
  </si>
  <si>
    <t>Плохой</t>
  </si>
  <si>
    <t>Поганий</t>
  </si>
  <si>
    <t>data_availability_opt</t>
  </si>
  <si>
    <t>accommodation_options_outside_of_the_site</t>
  </si>
  <si>
    <t>About accommodation options outside of the site</t>
  </si>
  <si>
    <t>idps_registration_on_state_level</t>
  </si>
  <si>
    <t>About IDPs registration (on state level)</t>
  </si>
  <si>
    <t>О регистрации ВПЛ (на государственном уровне)</t>
  </si>
  <si>
    <t xml:space="preserve">Про реєстрацію ВПО (на державному рівні)                </t>
  </si>
  <si>
    <t>governmental_programs_and_local_programs_providing_cash</t>
  </si>
  <si>
    <t>About governmental programs and local programs providing cash or in-kind support to IDPs</t>
  </si>
  <si>
    <t>О государственных и местных программах, предоставляющих ВПЛ денежную помощь или помощь в натуральной форме</t>
  </si>
  <si>
    <t>Про державні та місцеві програми, що надають ВПО грошову допомогу або допомогу в натуральній формі</t>
  </si>
  <si>
    <t>get_documents_compensation_for_loss_of_property</t>
  </si>
  <si>
    <t>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t>
  </si>
  <si>
    <t>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t>
  </si>
  <si>
    <t>registration_in_state_employment_service</t>
  </si>
  <si>
    <t>About registration in the State employment service, career guidance events organized by it, and employment opportunities it offers</t>
  </si>
  <si>
    <t>О регистрации в Государственной службе занятости, организованных ею профориентационных мероприятиях и возможностях трудоустройства</t>
  </si>
  <si>
    <t>Про реєстрацію в Державній службі зайнятості, організовані нею профорієнтаційні заходи та можливості працевлаштування</t>
  </si>
  <si>
    <t>pension_and_different_state_social_security_programs</t>
  </si>
  <si>
    <t>About pension and different state social security programs</t>
  </si>
  <si>
    <t>medical_support_available</t>
  </si>
  <si>
    <t>About medical support available</t>
  </si>
  <si>
    <t>О медицинском обслуживании</t>
  </si>
  <si>
    <t>Про медичне обслуговування</t>
  </si>
  <si>
    <t>access_to_education</t>
  </si>
  <si>
    <t xml:space="preserve">About access to education                                               </t>
  </si>
  <si>
    <t>О доступе к образованию</t>
  </si>
  <si>
    <t>Про доступ до освіти</t>
  </si>
  <si>
    <t>access_to_legal_aid</t>
  </si>
  <si>
    <t xml:space="preserve">About access to legal aid                                                 </t>
  </si>
  <si>
    <t>О возможности получения юридической помощи</t>
  </si>
  <si>
    <t>Про можливість отримання юридичної допомоги</t>
  </si>
  <si>
    <t>protection_against_sexual_exploitation_and_abuse</t>
  </si>
  <si>
    <t>Where to go if faced gender-based violence, human trafficking, sexual exploitation and abuse incident</t>
  </si>
  <si>
    <t>Куда можно обратиться, если столкнулись с гендерным насилием, торговлей людьми, сексуальной эксплуатацией и насилием</t>
  </si>
  <si>
    <t>Куди можна звернутись у разі, якщо зіткнулись із гендерно зумовленим насильством, торгівлею людьми, сексуальною експлуатацією та насильством</t>
  </si>
  <si>
    <t>explosive_ordnance_risk_education</t>
  </si>
  <si>
    <t xml:space="preserve">About Explosive Ordnance Risk Education  </t>
  </si>
  <si>
    <t>О правилах обращения со взрывоопасными предметами</t>
  </si>
  <si>
    <t>Про правила поводження із вибухонебезпечними предметами</t>
  </si>
  <si>
    <t>None of above</t>
  </si>
  <si>
    <t>Нічого з перерахованого вище</t>
  </si>
  <si>
    <t>mechanism_opt</t>
  </si>
  <si>
    <t>None</t>
  </si>
  <si>
    <t>Механизм отсутствует</t>
  </si>
  <si>
    <t>Механізм відсутній</t>
  </si>
  <si>
    <t>site_management</t>
  </si>
  <si>
    <t>Site management handles complaints themselves</t>
  </si>
  <si>
    <t>toll_free</t>
  </si>
  <si>
    <t>Toll free / telephone line available</t>
  </si>
  <si>
    <t xml:space="preserve">Доступна бесплатная телефонная линия </t>
  </si>
  <si>
    <t>Доступна безкоштовна телефонна лінія</t>
  </si>
  <si>
    <t>suggestion_box</t>
  </si>
  <si>
    <t>Suggestion / feedback box</t>
  </si>
  <si>
    <t>Ящик для предложений / обратной связи</t>
  </si>
  <si>
    <t>Скринька для пропозицій / зворотний зв'язок</t>
  </si>
  <si>
    <t>closure_opt</t>
  </si>
  <si>
    <t>Site building is going to resume its original function</t>
  </si>
  <si>
    <t>Number of IDPs in site is insufficient</t>
  </si>
  <si>
    <t>non_compliance_minimum_standards_resolution_930</t>
  </si>
  <si>
    <t>Non-compliance with minimum standards (according to the Resolution 930)</t>
  </si>
  <si>
    <t>Несоответствие минимальным стандартам (в соответствии с Постановлением КМУ № 930)</t>
  </si>
  <si>
    <t>Невідповідність мінімальним стандартам (відповідно до Постанови КМУ № 930)</t>
  </si>
  <si>
    <t>lack_of_funding</t>
  </si>
  <si>
    <t>Lack of funding</t>
  </si>
  <si>
    <t>Недостаточность финансирования</t>
  </si>
  <si>
    <t>Недостатність фінансування</t>
  </si>
  <si>
    <t>barriers_access_education_opt</t>
  </si>
  <si>
    <t xml:space="preserve">None                                                                              </t>
  </si>
  <si>
    <t>Никаких</t>
  </si>
  <si>
    <t>Жодних</t>
  </si>
  <si>
    <t>lack_of_separate_space_css_for_distance_learning</t>
  </si>
  <si>
    <t xml:space="preserve">Lack of separate space in CSs for distance learning </t>
  </si>
  <si>
    <t>Отсутствие отдельного помещения для дистанционного образования</t>
  </si>
  <si>
    <t>Відсутність окремого приміщення для дистанційного навчання</t>
  </si>
  <si>
    <t>lack_of_internet_connection</t>
  </si>
  <si>
    <t xml:space="preserve">Lack of internet connection </t>
  </si>
  <si>
    <t>Отсутствие интернета</t>
  </si>
  <si>
    <t>Відсутність інтернету</t>
  </si>
  <si>
    <t>lack_of_equipment</t>
  </si>
  <si>
    <t xml:space="preserve">Lack of equipment (laptops)                         </t>
  </si>
  <si>
    <t>Отсутствие необходимого оборудования (ноутбуки)</t>
  </si>
  <si>
    <t>Відсутність необхідного обладнання (ноутбуки)</t>
  </si>
  <si>
    <t xml:space="preserve">Other (specify)                                                                 </t>
  </si>
  <si>
    <t xml:space="preserve">Not sure / Prefer not to answer </t>
  </si>
  <si>
    <t>Не уверен/ Не хочу отвечать</t>
  </si>
  <si>
    <t>Не впевнений/ Не хочу відповідати</t>
  </si>
  <si>
    <t>toilet_gender_opt</t>
  </si>
  <si>
    <t>interview_type_opt</t>
  </si>
  <si>
    <t>physical_visit_to_the_site</t>
  </si>
  <si>
    <t>Physical visit to the site</t>
  </si>
  <si>
    <t>phone_interview</t>
  </si>
  <si>
    <t>Phone interview</t>
  </si>
  <si>
    <t>Телефонное интервью</t>
  </si>
  <si>
    <t>Телефонне інтерв'ю</t>
  </si>
  <si>
    <t>neutral</t>
  </si>
  <si>
    <t>Neutral</t>
  </si>
  <si>
    <t>UA0502</t>
  </si>
  <si>
    <t>Vinnytskyi</t>
  </si>
  <si>
    <t>Винницкий</t>
  </si>
  <si>
    <t>Вінницький</t>
  </si>
  <si>
    <t>UA0502003</t>
  </si>
  <si>
    <t>settlement_opt</t>
  </si>
  <si>
    <t>UA0502003001</t>
  </si>
  <si>
    <t>Vinnytsia</t>
  </si>
  <si>
    <t>Винница</t>
  </si>
  <si>
    <t>Вінниця</t>
  </si>
  <si>
    <t>site_name_uid_opt</t>
  </si>
  <si>
    <t>UKRs006847</t>
  </si>
  <si>
    <t>UKRs006982</t>
  </si>
  <si>
    <t>UKRs006984</t>
  </si>
  <si>
    <t>UKRs006967</t>
  </si>
  <si>
    <t>UKRs006970</t>
  </si>
  <si>
    <t>UKRs006981</t>
  </si>
  <si>
    <t>UKRs006964</t>
  </si>
  <si>
    <t>UKRs006987</t>
  </si>
  <si>
    <t>UKRs006977</t>
  </si>
  <si>
    <t>UKRs006966</t>
  </si>
  <si>
    <t>UKRs006873</t>
  </si>
  <si>
    <t>UKRs006827</t>
  </si>
  <si>
    <t>UKRs006976</t>
  </si>
  <si>
    <t>UKRs006835</t>
  </si>
  <si>
    <t>UKRs006838</t>
  </si>
  <si>
    <t>UKRs006841</t>
  </si>
  <si>
    <t>UKRs006846</t>
  </si>
  <si>
    <t>UKRs006848</t>
  </si>
  <si>
    <t>UKRs006829</t>
  </si>
  <si>
    <t>UKRs006830</t>
  </si>
  <si>
    <t>UKRs006828</t>
  </si>
  <si>
    <t>UKRs006855</t>
  </si>
  <si>
    <t>UKRs006852</t>
  </si>
  <si>
    <t>UKRs006880</t>
  </si>
  <si>
    <t>UKRs006875</t>
  </si>
  <si>
    <t>UKRs006850</t>
  </si>
  <si>
    <t>UKRs006971</t>
  </si>
  <si>
    <t>UKRs006861</t>
  </si>
  <si>
    <t>UKRs006857</t>
  </si>
  <si>
    <t>UKRs006973</t>
  </si>
  <si>
    <t>UKRs006884</t>
  </si>
  <si>
    <t>UKRs010093</t>
  </si>
  <si>
    <t>UKRs006858</t>
  </si>
  <si>
    <t>UKRs006868</t>
  </si>
  <si>
    <t>UKRs006975</t>
  </si>
  <si>
    <t>UKRs006886</t>
  </si>
  <si>
    <t>UKRs006833</t>
  </si>
  <si>
    <t>UKRs006836</t>
  </si>
  <si>
    <t>UKRs006837</t>
  </si>
  <si>
    <t>UKRs006843</t>
  </si>
  <si>
    <t>UKRs006863</t>
  </si>
  <si>
    <t>UKRs006865</t>
  </si>
  <si>
    <t>UKRs011336</t>
  </si>
  <si>
    <t>UKRs006983</t>
  </si>
  <si>
    <t>UKRs006888</t>
  </si>
  <si>
    <t>UKRs009873</t>
  </si>
  <si>
    <t>UKRs009806</t>
  </si>
  <si>
    <t>UKRs006834</t>
  </si>
  <si>
    <t>UKRs006891</t>
  </si>
  <si>
    <t>UKRs011171</t>
  </si>
  <si>
    <t>UKRs006895</t>
  </si>
  <si>
    <t>UKRs006943</t>
  </si>
  <si>
    <t>UKRs006986</t>
  </si>
  <si>
    <t>UKRs006896</t>
  </si>
  <si>
    <t>UKRs006844</t>
  </si>
  <si>
    <t>other_r0</t>
  </si>
  <si>
    <t>Другой центр (укажите)</t>
  </si>
  <si>
    <t>Іншій центр, уточніть</t>
  </si>
  <si>
    <t>id_string</t>
  </si>
  <si>
    <t>form_title</t>
  </si>
  <si>
    <t>version</t>
  </si>
  <si>
    <t>default_language</t>
  </si>
  <si>
    <t>allow_choice_duplicates</t>
  </si>
  <si>
    <t>Ukrainian</t>
  </si>
  <si>
    <t>OLD IN #</t>
  </si>
  <si>
    <t>ACTED
ALPS Resilience
Neeka
Neemia
NRC
Proliska
REACH
Right to Protection
ROKADA
TTA</t>
  </si>
  <si>
    <t>ACTED
АЛЬПС Резилиенс
Neeka
Neemia
NRC
Proliska
REACH
Right to Protection
ROKADA
TTA</t>
  </si>
  <si>
    <t>ACTED
АЛЬПС Резілієнс
Neeka
Neemia
NRC
Proliska
REACH
Right to Protection
ROKADA
TTA</t>
  </si>
  <si>
    <t>Enumerator's last name</t>
  </si>
  <si>
    <t>2.1.1</t>
  </si>
  <si>
    <r>
      <t xml:space="preserve">улица
переулок
проспект
бульвар
квартал
проезд
спуск
площадь
набережная
аллея
тупик                                                                         микрорайон
</t>
    </r>
    <r>
      <rPr>
        <sz val="11"/>
        <rFont val="Arial"/>
        <family val="2"/>
        <charset val="204"/>
      </rPr>
      <t>площадь</t>
    </r>
  </si>
  <si>
    <r>
      <t xml:space="preserve">вулиця
провулок
проспект
бульвар
квартал
проїзд
спуск
площа
набережна
алея
тупик                                                                    
мікрорайон
</t>
    </r>
    <r>
      <rPr>
        <sz val="11"/>
        <rFont val="Arial"/>
        <family val="2"/>
        <charset val="204"/>
      </rPr>
      <t>майдан</t>
    </r>
  </si>
  <si>
    <t xml:space="preserve">SPACE ARRANGEMENT </t>
  </si>
  <si>
    <t>А1.3</t>
  </si>
  <si>
    <t>Can you indicate how many additional places for IDPs over declared capacity you can arrange if there is such a need?</t>
  </si>
  <si>
    <t>Можете ли сказать, какое количество дополнительных мест для ВПЛ, превышающее заявленную вместительность, Вы можете предоставить, если возникнет такая необходимость?</t>
  </si>
  <si>
    <t>Да 
Нет</t>
  </si>
  <si>
    <t xml:space="preserve">Так 
Ні </t>
  </si>
  <si>
    <t>А1.3.1</t>
  </si>
  <si>
    <t>Yes, it is included
No, but information was submitted to the oblast authorities
No, information was not submitted.
Do not know</t>
  </si>
  <si>
    <t>Да, включен
Нет, но информация была подана областным властям
Нет, информация не была передана
Не знаю</t>
  </si>
  <si>
    <t>Так, включений
Ні, але інформація була подана обласній владі
Ні, інформація не була подана
Не знаю</t>
  </si>
  <si>
    <t>Если A1 'Да' или 'Нет, но МКП готов принимать ВПЛ'</t>
  </si>
  <si>
    <t>Якщо A1 'Так' чи 'Ні, але МКП готово приймати ВПО'</t>
  </si>
  <si>
    <t>A2.2</t>
  </si>
  <si>
    <r>
      <t>School
Kindergarten
Dormitory of an educational facility
Other educational facility (specify) 
Sanatorium, health camps, health centers (оздоровчі табори, будинки відпочинку)
Residential property</t>
    </r>
    <r>
      <rPr>
        <strike/>
        <sz val="11"/>
        <rFont val="Arial"/>
        <family val="2"/>
      </rPr>
      <t xml:space="preserve"> </t>
    </r>
    <r>
      <rPr>
        <sz val="11"/>
        <rFont val="Arial"/>
        <family val="2"/>
      </rPr>
      <t xml:space="preserve">
Private non-residential property (religious building, library, shop, office building, house of culture, restaurant)
Medical healthcare facility
Specialized medical care facility for people with health issues and disabilities, older people, children
Modular town 
Other (please, specify)
</t>
    </r>
  </si>
  <si>
    <t>Школа
Детский сад
Общежитие образовательного учреждения
Другое образовательное учреждение (пожалуйста, уточние)
Санатории, пансионаты, оздоровительные центры
Жилая собственность (включая частные дома)
Нежилая собственность (религиозное учреждение, библиотека, магазин, офисное здание, дом культуры, ресторан и т.д.)
Учреждение здравоохранения
Специализированные медицинские учреждения  для людей с инвалидностью, пожилых людей, детей
Модульный городок
Другое (пожалуйста, уточните)</t>
  </si>
  <si>
    <t>Школа 
Дитячий садок
Гуртожиток освітньої установи
Інша освітня установа (будь-ласка, уточніть)
Санаторії, пансіонати, оздоровчі табори
Житлове приміщення (включаючи приватні будинки)
Нежитлове приміщення (релігійна установа, бібліотека, магазин, офісна будівля, будинок культури, ресторан тощо)
Установа охорони здоров'я
Спеціалізовані медичні установи для людей з інвалідністю, літніх людей, дітей
Модульне містечко
Інше (будь ласка, уточніть)</t>
  </si>
  <si>
    <t xml:space="preserve">Yes
No
Don't know / Refuse to answer
</t>
  </si>
  <si>
    <t xml:space="preserve">Да
Нет
Не знаю / предпочитаю не говорить
</t>
  </si>
  <si>
    <t xml:space="preserve">Так
Ні
Не знаю / не хочу говорити
</t>
  </si>
  <si>
    <r>
      <t>Site building is going to resume its original function
Number of IDPs in site is insufficient 
Non-compliance with minimum standards (according to the Resolution 930)</t>
    </r>
    <r>
      <rPr>
        <sz val="11"/>
        <color rgb="FFFF0000"/>
        <rFont val="Arial"/>
        <family val="2"/>
      </rPr>
      <t xml:space="preserve">
Lack of funding
</t>
    </r>
    <r>
      <rPr>
        <sz val="11"/>
        <rFont val="Arial"/>
        <family val="2"/>
      </rPr>
      <t>Other (specify)</t>
    </r>
  </si>
  <si>
    <r>
      <t xml:space="preserve">Здание МВП будет вновь выполнять свою первоначальную функцию
Количество ВПЛ в МВП недостаточно
Несоответствие минимальным стандартам (в соответствии с Постановлением КМУ № 930)
</t>
    </r>
    <r>
      <rPr>
        <sz val="11"/>
        <color rgb="FFFF0000"/>
        <rFont val="Arial"/>
        <family val="2"/>
      </rPr>
      <t xml:space="preserve">Недостаточность финансирования
</t>
    </r>
    <r>
      <rPr>
        <sz val="11"/>
        <rFont val="Arial"/>
        <family val="2"/>
      </rPr>
      <t>Другое (укажите)</t>
    </r>
  </si>
  <si>
    <r>
      <t xml:space="preserve">Будівля МТП знову виконуватиме свою початкову функцію
Кількість ВПО в МТП недостатньо 
Невідповідність мінімальним стандартам (відповідно до Постанови КМУ № 930)
</t>
    </r>
    <r>
      <rPr>
        <sz val="11"/>
        <color rgb="FFFF0000"/>
        <rFont val="Arial"/>
        <family val="2"/>
      </rPr>
      <t>Недостатність фінансування</t>
    </r>
    <r>
      <rPr>
        <sz val="11"/>
        <rFont val="Arial"/>
        <family val="2"/>
      </rPr>
      <t xml:space="preserve">
Інше, уточніть</t>
    </r>
  </si>
  <si>
    <t>National government
Local authorities
Individual/Private/Volunteers
Educational institution                     
Religious entity
Humanitarian agency (UN, NGO)
Other (specify)</t>
  </si>
  <si>
    <t>Государственные органы
Местная власть                                  
Частные лица/Волонтеры
Образовательное учреждение       
Религиозные учреждения
Гуманитарная организация (агентство ООН, НГО)
Другое (укажите)</t>
  </si>
  <si>
    <t>Державні органи
Місцева влада                                           
Приватні особи/Волонтери
Навчальний заклад                                 
Релігійні установи
Гуманітарна організація (агенція ООН, НГО)
Інше, уточніть</t>
  </si>
  <si>
    <r>
      <t xml:space="preserve">Пожалуйста, уточните название этой </t>
    </r>
    <r>
      <rPr>
        <sz val="11"/>
        <rFont val="Arial"/>
        <family val="2"/>
        <charset val="204"/>
      </rPr>
      <t>неправительственной</t>
    </r>
    <r>
      <rPr>
        <sz val="11"/>
        <rFont val="Arial"/>
        <family val="2"/>
      </rPr>
      <t xml:space="preserve"> организации</t>
    </r>
  </si>
  <si>
    <r>
      <t xml:space="preserve">Будь-ласка, уточніть назву цієї </t>
    </r>
    <r>
      <rPr>
        <sz val="11"/>
        <rFont val="Arial"/>
        <family val="2"/>
        <charset val="204"/>
      </rPr>
      <t>неурядової</t>
    </r>
    <r>
      <rPr>
        <sz val="11"/>
        <rFont val="Arial"/>
        <family val="2"/>
      </rPr>
      <t xml:space="preserve"> організації</t>
    </r>
  </si>
  <si>
    <t>Does the organization managing the site have a focal point here?</t>
  </si>
  <si>
    <r>
      <t xml:space="preserve">Какие документы </t>
    </r>
    <r>
      <rPr>
        <sz val="11"/>
        <rFont val="Arial"/>
        <family val="2"/>
        <charset val="204"/>
      </rPr>
      <t>необходимы ВПЛ для размещения в МКП</t>
    </r>
    <r>
      <rPr>
        <sz val="11"/>
        <rFont val="Arial"/>
        <family val="2"/>
      </rPr>
      <t xml:space="preserve">? </t>
    </r>
  </si>
  <si>
    <r>
      <t xml:space="preserve">Які документи необхідні ВПО </t>
    </r>
    <r>
      <rPr>
        <sz val="11"/>
        <rFont val="Arial"/>
        <family val="2"/>
        <charset val="204"/>
      </rPr>
      <t>для розміщення в</t>
    </r>
    <r>
      <rPr>
        <sz val="11"/>
        <rFont val="Arial"/>
        <family val="2"/>
      </rPr>
      <t xml:space="preserve"> МКП?</t>
    </r>
  </si>
  <si>
    <t>A4.3</t>
  </si>
  <si>
    <t>A4.4</t>
  </si>
  <si>
    <r>
      <t xml:space="preserve">Советуется ли руководство МКП с его жителями </t>
    </r>
    <r>
      <rPr>
        <sz val="11"/>
        <rFont val="Arial"/>
        <family val="2"/>
        <charset val="204"/>
      </rPr>
      <t>в процессе</t>
    </r>
    <r>
      <rPr>
        <sz val="11"/>
        <rFont val="Arial"/>
        <family val="2"/>
      </rPr>
      <t xml:space="preserve"> принятия решений, которые касаются МКП?</t>
    </r>
  </si>
  <si>
    <r>
      <t xml:space="preserve">Чи радиться керівництво МКП з його мешканцями </t>
    </r>
    <r>
      <rPr>
        <sz val="11"/>
        <rFont val="Arial"/>
        <family val="2"/>
        <charset val="204"/>
      </rPr>
      <t xml:space="preserve">в процесі </t>
    </r>
    <r>
      <rPr>
        <sz val="11"/>
        <rFont val="Arial"/>
        <family val="2"/>
      </rPr>
      <t>прийняття рішень, що стосуються МКП?</t>
    </r>
  </si>
  <si>
    <t>Yes, through general meetings
Yes, through individual consultations
Yes, through groups on social media
Yes, through active groups or focal points
Yes (other, please specify)
No
Refuse to answer</t>
  </si>
  <si>
    <r>
      <t xml:space="preserve">Да, путем проведения общих собраний
Да, путем </t>
    </r>
    <r>
      <rPr>
        <sz val="11"/>
        <rFont val="Arial"/>
        <family val="2"/>
        <charset val="204"/>
      </rPr>
      <t>проведения</t>
    </r>
    <r>
      <rPr>
        <sz val="11"/>
        <rFont val="Arial"/>
        <family val="2"/>
      </rPr>
      <t xml:space="preserve"> индивидуальных консультациях
</t>
    </r>
    <r>
      <rPr>
        <sz val="11"/>
        <rFont val="Arial"/>
        <family val="2"/>
        <charset val="204"/>
      </rPr>
      <t>Да, с привлечением инициативных групп</t>
    </r>
    <r>
      <rPr>
        <sz val="11"/>
        <rFont val="Arial"/>
        <family val="2"/>
      </rPr>
      <t xml:space="preserve"> 
</t>
    </r>
    <r>
      <rPr>
        <sz val="11"/>
        <rFont val="Arial"/>
        <family val="2"/>
        <charset val="204"/>
      </rPr>
      <t>Да, посредством групп в социальных сетях</t>
    </r>
    <r>
      <rPr>
        <sz val="11"/>
        <rFont val="Arial"/>
        <family val="2"/>
      </rPr>
      <t xml:space="preserve">
Да (другое, уточните)
Нет
Отказываюсь отвечать</t>
    </r>
  </si>
  <si>
    <r>
      <t xml:space="preserve">Так, шляхом проведення загальних зборів
Так, шляхом </t>
    </r>
    <r>
      <rPr>
        <sz val="11"/>
        <rFont val="Arial"/>
        <family val="2"/>
        <charset val="204"/>
      </rPr>
      <t>проведення</t>
    </r>
    <r>
      <rPr>
        <sz val="11"/>
        <rFont val="Arial"/>
        <family val="2"/>
      </rPr>
      <t xml:space="preserve"> індивідуальних консультацій
</t>
    </r>
    <r>
      <rPr>
        <sz val="11"/>
        <rFont val="Arial"/>
        <family val="2"/>
        <charset val="204"/>
      </rPr>
      <t xml:space="preserve">Так, із залученням ініціативних груп
Так, через гурпи у соціальних мережах
</t>
    </r>
    <r>
      <rPr>
        <sz val="11"/>
        <rFont val="Arial"/>
        <family val="2"/>
      </rPr>
      <t>Так (інше, уточніть)
Ні
Відмовляюсь відповідатия</t>
    </r>
  </si>
  <si>
    <t>A5.2</t>
  </si>
  <si>
    <t>Support in administrative tasks
Organize community activities (integration, cultural, livelihoods)
Care and maintenance (including cleaning)
Initiatives aimed at upgrading site infrastructure
Social activities for collective site residents
Other (specify)</t>
  </si>
  <si>
    <t xml:space="preserve">Поддержка в реализации административных задач
Организация общественных мероприятий (интеграционных, культурных, обмен опытом)
Благоустройство территории МКП (включая уборку)
Проведение общественных мероприятий для жителей МКП
Другое (указать)
</t>
  </si>
  <si>
    <t xml:space="preserve">Підтримка в реалізації адміністративних задач
Організація громадських заходів (інтеграційних, культурних, обмін досвідом)
Благоустрій території МКП (включно з прибиранням)
Проведення громадських заходів для мешканців МКП
Інше (вказати)
</t>
  </si>
  <si>
    <t>If A5.1 'Yes'</t>
  </si>
  <si>
    <t xml:space="preserve">
Выберите один вариант</t>
  </si>
  <si>
    <r>
      <rPr>
        <strike/>
        <sz val="11"/>
        <rFont val="Arial"/>
        <family val="2"/>
      </rPr>
      <t xml:space="preserve">
</t>
    </r>
    <r>
      <rPr>
        <sz val="11"/>
        <rFont val="Arial"/>
        <family val="2"/>
      </rPr>
      <t>Виберіть один варіант</t>
    </r>
  </si>
  <si>
    <t>A6.1</t>
  </si>
  <si>
    <t>A6.1.1</t>
  </si>
  <si>
    <t>If A6.1 "Yes"</t>
  </si>
  <si>
    <r>
      <t xml:space="preserve">From the state budget (Resolution 261)
Charging IDPs 
Support from humanitarian actors  
Other
There is no compensation
</t>
    </r>
    <r>
      <rPr>
        <sz val="11"/>
        <color rgb="FFFF0000"/>
        <rFont val="Arial"/>
        <family val="2"/>
      </rPr>
      <t>Do not know</t>
    </r>
  </si>
  <si>
    <r>
      <t xml:space="preserve">Из государственного бюджета (Постановление 261)
Взимание платы с ВПЛ
Поддержка гуманитарных организаций
Другое
Какой-либо компенсации не получают
</t>
    </r>
    <r>
      <rPr>
        <sz val="11"/>
        <color rgb="FFC00000"/>
        <rFont val="Arial"/>
        <family val="2"/>
      </rPr>
      <t>Не знаю</t>
    </r>
  </si>
  <si>
    <r>
      <t xml:space="preserve">З державного бюджету (Постанова 261)
Стягнення плати з ВПЛ
Підтримка гуманітарних організацій
Інше
Жодної компенсації не отримують
</t>
    </r>
    <r>
      <rPr>
        <sz val="11"/>
        <color rgb="FFC00000"/>
        <rFont val="Arial"/>
        <family val="2"/>
      </rPr>
      <t>Не знаю</t>
    </r>
  </si>
  <si>
    <t>A7.1.1</t>
  </si>
  <si>
    <r>
      <t xml:space="preserve">Fixed amount per person
Fixed amout per room
Based on consumption per person
Based on consumption per room
Seasonal amount per person (different in warm and cols season)
Seasonal amount per room (different in warm and winter season)
Splitting the bill per household
Splitting the bill per person
</t>
    </r>
    <r>
      <rPr>
        <sz val="11"/>
        <color rgb="FFFF0000"/>
        <rFont val="Arial"/>
        <family val="2"/>
      </rPr>
      <t>75% of pension per person</t>
    </r>
    <r>
      <rPr>
        <sz val="11"/>
        <rFont val="Arial"/>
        <family val="2"/>
        <charset val="204"/>
      </rPr>
      <t xml:space="preserve">
Other</t>
    </r>
  </si>
  <si>
    <r>
      <t xml:space="preserve">Фиксированная сумма на человека
Фиксировання сумма за комнату
На основании индивидуального потребления каждым жителем МВП
На основании потребления отдельной жилой комнатой
Сезонная сумма на человека (разная в летний и зимний сезон)
Сезонная сумма за комнату (разная в летний и зимний сезон)
Разделение суммы счета на количество домохозяйств
Разделение суммы счета на количество человек
</t>
    </r>
    <r>
      <rPr>
        <sz val="11"/>
        <color rgb="FFC00000"/>
        <rFont val="Arial"/>
        <family val="2"/>
      </rPr>
      <t>75% от суммы пенсии на количество человек</t>
    </r>
    <r>
      <rPr>
        <sz val="11"/>
        <rFont val="Arial"/>
        <family val="2"/>
        <charset val="204"/>
      </rPr>
      <t xml:space="preserve">
Другое</t>
    </r>
  </si>
  <si>
    <r>
      <t xml:space="preserve">Фіксована сума з людини
Фіксована сума за кімнату
На підставі споживання кожним мешканцем МТП
На підставі споживання окремою житловою кімнатою
Сезонна сума з людини (різна у літній і зимовий сезон)
Сезонна сума за кімнату (різна у літній і зимовий сезон)
Розподіл суми рахунку на кількість домогосподарств
Розподіл суми рахунку на кількість людей
</t>
    </r>
    <r>
      <rPr>
        <sz val="11"/>
        <color rgb="FFC00000"/>
        <rFont val="Arial"/>
        <family val="2"/>
      </rPr>
      <t>75% від розміру пенсії на кількість людей</t>
    </r>
    <r>
      <rPr>
        <sz val="11"/>
        <rFont val="Arial"/>
        <family val="2"/>
        <charset val="204"/>
      </rPr>
      <t xml:space="preserve">
Інше</t>
    </r>
  </si>
  <si>
    <t>A7.2.1</t>
  </si>
  <si>
    <t>If CSs have IDPs pay for charges they should be able to inform on the average payments</t>
  </si>
  <si>
    <t>Если в МВП живут ВПЛ, которые платят за коммунальные услуги, они должни предоставить информацию о средних платежах</t>
  </si>
  <si>
    <t>Якщо в МТП проживають ВПО, які сплачують за комунальні послуги, вони повинні надати інформацію про середні платежі</t>
  </si>
  <si>
    <t>A7.2.2</t>
  </si>
  <si>
    <r>
      <rPr>
        <strike/>
        <sz val="11"/>
        <color rgb="FFFF0000"/>
        <rFont val="Arial"/>
        <family val="2"/>
      </rPr>
      <t>if A7 'charging IDPs'</t>
    </r>
    <r>
      <rPr>
        <sz val="11"/>
        <color rgb="FFFF0000"/>
        <rFont val="Arial"/>
        <family val="2"/>
      </rPr>
      <t xml:space="preserve"> if A7.2.1 'Yes'</t>
    </r>
  </si>
  <si>
    <t>A8</t>
  </si>
  <si>
    <t>A8.1</t>
  </si>
  <si>
    <t>Site management training</t>
  </si>
  <si>
    <r>
      <t xml:space="preserve">Yes, CCCM induction training (site management) 
Yes, training on PSEA, GBV prevention, Protection mainstreaming
</t>
    </r>
    <r>
      <rPr>
        <sz val="11"/>
        <rFont val="Arial"/>
        <family val="2"/>
        <charset val="204"/>
      </rPr>
      <t xml:space="preserve">Yes, training on Rules for handling explosive objects
Yes, first aid training and/or psychological assistance
Yes, training on Site management (other than CCCM training)
</t>
    </r>
    <r>
      <rPr>
        <sz val="11"/>
        <rFont val="Arial"/>
        <family val="2"/>
      </rPr>
      <t xml:space="preserve">Yes, other than mentioned above training (please, specify)
No
</t>
    </r>
  </si>
  <si>
    <t>A8.2</t>
  </si>
  <si>
    <r>
      <t xml:space="preserve">About accommodation options outside of the site
About IDPs registration (on state level)
About governmental programs and local programs providing cash or in-kind support to IDPs
</t>
    </r>
    <r>
      <rPr>
        <sz val="11"/>
        <rFont val="Arial"/>
        <family val="2"/>
        <charset val="204"/>
      </rPr>
      <t>Аbout how to apply to local authorities/state bodies, receive documents confirming the fact of damages of house and/or property as a result of the war as well as receive compensation available in the site</t>
    </r>
    <r>
      <rPr>
        <sz val="11"/>
        <rFont val="Arial"/>
        <family val="2"/>
      </rPr>
      <t xml:space="preserve">
About registration in the State employment service, career guidance events organized by it, and employment opportunities it offers
About pension and different state social security programs                                                               About medical support available
About access to education
About access to legal aid
</t>
    </r>
    <r>
      <rPr>
        <sz val="11"/>
        <rFont val="Arial"/>
        <family val="2"/>
        <charset val="204"/>
      </rPr>
      <t>Where to go if faced gender-based violence, human trafficking, sexual exploitation and abuse incident</t>
    </r>
    <r>
      <rPr>
        <sz val="11"/>
        <rFont val="Arial"/>
        <family val="2"/>
      </rPr>
      <t xml:space="preserve">
About Explosive Ordnance Risk Education
</t>
    </r>
    <r>
      <rPr>
        <sz val="11"/>
        <rFont val="Arial"/>
        <family val="2"/>
        <charset val="204"/>
      </rPr>
      <t>None of above</t>
    </r>
  </si>
  <si>
    <t>A8.3</t>
  </si>
  <si>
    <t>Has this center received any humanitarian assistance in the last 60 days?</t>
  </si>
  <si>
    <t>Пожалуйста, уточните тип структуры/организации, которая предоставила какую-либо помощь в упомянутый период</t>
  </si>
  <si>
    <t>Будь-ласка, уточність тип структури/організації, яка надала будь-яку допомогу у згаданий період.</t>
  </si>
  <si>
    <t>Государственные органы
Местные власти
Принимающее сообщество
Религиозные организации
Гуманитарная организация (агентство ООН, НГО)
Другое (уточните)</t>
  </si>
  <si>
    <t>Державні органи
Місцева влада
Приймаюча спільнота
Релігійні організації
Гуманітарна організація (агенція ООН, НГО)
Інше, уточніть</t>
  </si>
  <si>
    <t>If A9 'Yes'</t>
  </si>
  <si>
    <t>Please specify the name of the non-governmental organization that provided the indicated type of assistance within the mentioned period [asked for each type separately]</t>
  </si>
  <si>
    <t>Пожалуйста, уточните название неправительственной организации, которая предоставила указанный тип помощи в указанный период.</t>
  </si>
  <si>
    <r>
      <t xml:space="preserve">Будь-ласка, вкажіть назву </t>
    </r>
    <r>
      <rPr>
        <sz val="11"/>
        <rFont val="Arial"/>
        <family val="2"/>
        <charset val="204"/>
      </rPr>
      <t>неурядової</t>
    </r>
    <r>
      <rPr>
        <sz val="11"/>
        <rFont val="Arial"/>
        <family val="2"/>
      </rPr>
      <t xml:space="preserve"> організацїі яка надала вказаний тип допомоги у згаданий період.</t>
    </r>
  </si>
  <si>
    <t>If A9.2 "Humanitarian agency (UN, NGO)"</t>
  </si>
  <si>
    <t>B1.1</t>
  </si>
  <si>
    <t>Of those in the site, how many are male/female aged 18 to 60?</t>
  </si>
  <si>
    <t>B1.1.1</t>
  </si>
  <si>
    <t>Male 18-60</t>
  </si>
  <si>
    <t>B1.1.2</t>
  </si>
  <si>
    <t>Female 18-60</t>
  </si>
  <si>
    <t>Of those in the site, how many are male/female aged over 60?</t>
  </si>
  <si>
    <t>B1.2.1</t>
  </si>
  <si>
    <t>B1.2.2</t>
  </si>
  <si>
    <t>Can you indicate how many children aged 0-17 are male/female?</t>
  </si>
  <si>
    <t>Можете ли Вы сказать сколько детей в возрасте 0-17 лет мужского/женского пола?</t>
  </si>
  <si>
    <t>Чи можете вказати скільки дітей віком 0-17 років чоловічої/жіночої статі?</t>
  </si>
  <si>
    <t>B1.3.3</t>
  </si>
  <si>
    <t>B1.3.4</t>
  </si>
  <si>
    <t>B1.3.5</t>
  </si>
  <si>
    <t>If B1.3.5 entered number more than "0"</t>
  </si>
  <si>
    <t>If B1.4 "Yes"</t>
  </si>
  <si>
    <t>Да, они могут получить уход в этом МКП
Да, но они не могут получить уход в этом МКП
Нет</t>
  </si>
  <si>
    <t>Так, вони можуть отримати догляд в цьому МКП
Так, але вони не можуть отримати догляд у цьому МКП
Ні</t>
  </si>
  <si>
    <t xml:space="preserve">Unaccompanied people who require caregiver support - people with disabilities or other people who are not able serve their own needs to the fullest extent and are not accompanied by caregiver </t>
  </si>
  <si>
    <t xml:space="preserve">Одинокие люди, нуждающиеся в уходе - люди с инвалидностью либо люди, которые не в полной мере могут обслужить свои потребности, без сопровождения опекуна либо попечителя  
</t>
  </si>
  <si>
    <t>Одинокі люди, які потребують догляду - люди з інвалідністю або люди, які не у повній мірі здатні задовольнити власні потреби, без супроводу опікуна чи піклувальника</t>
  </si>
  <si>
    <t>B1.4.3</t>
  </si>
  <si>
    <t>If B1.4.2 "Yes, but they cannot be taken care of in this collective site"</t>
  </si>
  <si>
    <t>B1.5</t>
  </si>
  <si>
    <r>
      <t xml:space="preserve">* A child-headed household is a household in which all members are younger than 18 years, or households where there are adults who may be too sick or too </t>
    </r>
    <r>
      <rPr>
        <sz val="11"/>
        <rFont val="Arial"/>
        <family val="2"/>
        <charset val="204"/>
      </rPr>
      <t>elderly</t>
    </r>
    <r>
      <rPr>
        <sz val="11"/>
        <rFont val="Arial"/>
        <family val="2"/>
      </rPr>
      <t xml:space="preserve"> to effectively head the household and a child </t>
    </r>
    <r>
      <rPr>
        <sz val="11"/>
        <rFont val="Arial"/>
        <family val="2"/>
        <charset val="204"/>
      </rPr>
      <t>takes</t>
    </r>
    <r>
      <rPr>
        <sz val="11"/>
        <rFont val="Arial"/>
        <family val="2"/>
      </rPr>
      <t xml:space="preserve"> this responsibility
</t>
    </r>
    <r>
      <rPr>
        <sz val="11"/>
        <rFont val="Arial"/>
        <family val="2"/>
        <charset val="204"/>
      </rPr>
      <t>* Female-headed household - household in which an adult female is the sole or main income producer and decision-maker</t>
    </r>
  </si>
  <si>
    <r>
      <t xml:space="preserve">*Домохозяйство, возглавляемое ребенком, — это домохозяйство, в котором все члены моложе 18 лет, или домохозяйство, </t>
    </r>
    <r>
      <rPr>
        <sz val="11"/>
        <rFont val="Arial"/>
        <family val="2"/>
        <charset val="204"/>
      </rPr>
      <t>где</t>
    </r>
    <r>
      <rPr>
        <sz val="11"/>
        <rFont val="Arial"/>
        <family val="2"/>
      </rPr>
      <t xml:space="preserve"> есть взрослые, которые могут быть слишком больны или </t>
    </r>
    <r>
      <rPr>
        <sz val="11"/>
        <rFont val="Arial"/>
        <family val="2"/>
        <charset val="204"/>
      </rPr>
      <t>пожилые</t>
    </r>
    <r>
      <rPr>
        <sz val="11"/>
        <rFont val="Arial"/>
        <family val="2"/>
      </rPr>
      <t xml:space="preserve">, чтобы эффективно руководить домохозяйством, и эту ответственность </t>
    </r>
    <r>
      <rPr>
        <sz val="11"/>
        <rFont val="Arial"/>
        <family val="2"/>
        <charset val="204"/>
      </rPr>
      <t>берет</t>
    </r>
    <r>
      <rPr>
        <sz val="11"/>
        <rFont val="Arial"/>
        <family val="2"/>
      </rPr>
      <t xml:space="preserve"> ребенок
</t>
    </r>
    <r>
      <rPr>
        <sz val="11"/>
        <rFont val="Arial"/>
        <family val="2"/>
        <charset val="204"/>
      </rPr>
      <t>*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t>
    </r>
  </si>
  <si>
    <r>
      <t xml:space="preserve">*Домогосподарство, очолюване дитиною, - це домогосподарство, в якому всі члени молодше 18 років, або домогосподарство, </t>
    </r>
    <r>
      <rPr>
        <sz val="11"/>
        <rFont val="Arial"/>
        <family val="2"/>
        <charset val="204"/>
      </rPr>
      <t>де</t>
    </r>
    <r>
      <rPr>
        <sz val="11"/>
        <rFont val="Arial"/>
        <family val="2"/>
      </rPr>
      <t xml:space="preserve"> є дорослі, які можуть бути занадто хворі або занадто </t>
    </r>
    <r>
      <rPr>
        <sz val="11"/>
        <rFont val="Arial"/>
        <family val="2"/>
        <charset val="204"/>
      </rPr>
      <t>літні</t>
    </r>
    <r>
      <rPr>
        <sz val="11"/>
        <rFont val="Arial"/>
        <family val="2"/>
      </rPr>
      <t xml:space="preserve">, щоб ефективно керувати домогосподарством, і цю відповідальність </t>
    </r>
    <r>
      <rPr>
        <sz val="11"/>
        <rFont val="Arial"/>
        <family val="2"/>
        <charset val="204"/>
      </rPr>
      <t>бере</t>
    </r>
    <r>
      <rPr>
        <sz val="11"/>
        <rFont val="Arial"/>
        <family val="2"/>
      </rPr>
      <t xml:space="preserve"> дитина
</t>
    </r>
    <r>
      <rPr>
        <sz val="11"/>
        <rFont val="Arial"/>
        <family val="2"/>
        <charset val="204"/>
      </rPr>
      <t>* Домогосподарство, яке очолюється жінкою - домогосподарство, в якому  жінка є єдиним або основним джерелом доходу та особою, яка приймає рішення</t>
    </r>
  </si>
  <si>
    <t>Переехал(а) с постоянного места жительства из соображений безопасности
Жилье повреждено/разрушено 
Нет возможности арендовать жилье
Переселился(ась) из других МКП
Другое (укажите)
Не знаю</t>
  </si>
  <si>
    <t>Переїхав(ла) з постійного місця проживання з міркувань безпеки
Житло пошкоджене\зруйновано 
Немає можливості орендувати житло
Переселились з інших МКП
Інше (вкажіть)
Не знаю</t>
  </si>
  <si>
    <r>
      <t xml:space="preserve">Up to 1 month
Up to 3 months
Up to 6 months
Up to 9 months
Up to 1 year
Up to 1,5 year  
</t>
    </r>
    <r>
      <rPr>
        <sz val="11"/>
        <color rgb="FFFF0000"/>
        <rFont val="Arial"/>
        <family val="2"/>
      </rPr>
      <t xml:space="preserve">More than 1,5 year </t>
    </r>
    <r>
      <rPr>
        <sz val="11"/>
        <rFont val="Arial"/>
        <family val="2"/>
      </rPr>
      <t xml:space="preserve"> 
Has not hosted IDPs yet
                                           </t>
    </r>
  </si>
  <si>
    <r>
      <t xml:space="preserve">
До 1 месяца
До 3 месяцев
До 6 месяцев
До 9 месяцев
До 1 года
До 1,5 года
</t>
    </r>
    <r>
      <rPr>
        <sz val="11"/>
        <color rgb="FFFF0000"/>
        <rFont val="Arial"/>
        <family val="2"/>
      </rPr>
      <t xml:space="preserve">Более 1,5 года </t>
    </r>
    <r>
      <rPr>
        <sz val="11"/>
        <rFont val="Arial"/>
        <family val="2"/>
        <charset val="204"/>
      </rPr>
      <t xml:space="preserve">
Еще не размещали ВПЛ                                
</t>
    </r>
    <r>
      <rPr>
        <strike/>
        <sz val="11"/>
        <rFont val="Arial"/>
        <family val="2"/>
        <charset val="204"/>
      </rPr>
      <t xml:space="preserve"> </t>
    </r>
    <r>
      <rPr>
        <sz val="11"/>
        <rFont val="Arial"/>
        <family val="2"/>
        <charset val="204"/>
      </rPr>
      <t xml:space="preserve">                                                          </t>
    </r>
  </si>
  <si>
    <r>
      <t xml:space="preserve">
До 1 місяця
До 3 місяців
До 6 місяців
До 9 місяців
До 1 року
До 1,5 року
</t>
    </r>
    <r>
      <rPr>
        <sz val="11"/>
        <color rgb="FFFF0000"/>
        <rFont val="Arial"/>
        <family val="2"/>
      </rPr>
      <t>Більш ніж 1,5 роки</t>
    </r>
    <r>
      <rPr>
        <sz val="11"/>
        <rFont val="Arial"/>
        <family val="2"/>
        <charset val="204"/>
      </rPr>
      <t xml:space="preserve">
Ще не розміщали ВПО                                        
</t>
    </r>
  </si>
  <si>
    <t>B3.1</t>
  </si>
  <si>
    <t>Site type</t>
  </si>
  <si>
    <t>Yes
Yes, but only in part (IDPs also reside longer-term)
No</t>
  </si>
  <si>
    <t xml:space="preserve">Да
Да, но только частично (ВПЛ также проживают долгострочно)
Нет </t>
  </si>
  <si>
    <t>Так
Так, але лише частково (ВПО також проживають довгостроково)
Ні</t>
  </si>
  <si>
    <t>B3 "Up to 1 month" or "Has not hosted IDPs yet"</t>
  </si>
  <si>
    <t>A transit site is a site used for a short period following evacuation, as a temporary place of stay (a few days usually) before moving on to another place of residence elsewhere (including to another collective site)</t>
  </si>
  <si>
    <t>Транзитный пункт – это место, которое используется в течение короткого периода после эвакуации в качестве временного места пребывания (обычно в течение нескольких дней) перед переездом в другое место жительства (в том числе в другое место временного проживания)</t>
  </si>
  <si>
    <t>Транзитний пункт – це місце, яке використовується протягом короткого періоду після евакуації як тимчасове місце перебування (зазвичай протягом декількох днів) перед переїздом в інше місце проживання (у тому числі в інше місце тимчасового проживання)</t>
  </si>
  <si>
    <r>
      <t>B3.2</t>
    </r>
    <r>
      <rPr>
        <sz val="11"/>
        <color theme="1"/>
        <rFont val="Calibri"/>
        <family val="2"/>
        <charset val="204"/>
        <scheme val="minor"/>
      </rPr>
      <t/>
    </r>
  </si>
  <si>
    <r>
      <t>If B</t>
    </r>
    <r>
      <rPr>
        <sz val="11"/>
        <color rgb="FFFF0000"/>
        <rFont val="Arial"/>
        <family val="2"/>
      </rPr>
      <t>4</t>
    </r>
    <r>
      <rPr>
        <sz val="11"/>
        <rFont val="Arial"/>
        <family val="2"/>
      </rPr>
      <t xml:space="preserve"> "yes"</t>
    </r>
  </si>
  <si>
    <r>
      <t>B3.3</t>
    </r>
    <r>
      <rPr>
        <sz val="11"/>
        <color theme="1"/>
        <rFont val="Calibri"/>
        <family val="2"/>
        <charset val="204"/>
        <scheme val="minor"/>
      </rPr>
      <t/>
    </r>
  </si>
  <si>
    <t>B4.2</t>
  </si>
  <si>
    <r>
      <t>If B</t>
    </r>
    <r>
      <rPr>
        <sz val="11"/>
        <color rgb="FFFF0000"/>
        <rFont val="Arial"/>
        <family val="2"/>
      </rPr>
      <t>4.1</t>
    </r>
    <r>
      <rPr>
        <sz val="11"/>
        <rFont val="Arial"/>
        <family val="2"/>
      </rPr>
      <t xml:space="preserve"> 'Yes'</t>
    </r>
  </si>
  <si>
    <r>
      <t>B3.4</t>
    </r>
    <r>
      <rPr>
        <sz val="11"/>
        <color theme="1"/>
        <rFont val="Calibri"/>
        <family val="2"/>
        <charset val="204"/>
        <scheme val="minor"/>
      </rPr>
      <t/>
    </r>
  </si>
  <si>
    <t>B4.3</t>
  </si>
  <si>
    <r>
      <t xml:space="preserve">Of the </t>
    </r>
    <r>
      <rPr>
        <sz val="11"/>
        <rFont val="Arial"/>
        <family val="2"/>
        <charset val="204"/>
      </rPr>
      <t xml:space="preserve">site residents who left, </t>
    </r>
    <r>
      <rPr>
        <sz val="11"/>
        <rFont val="Arial"/>
        <family val="2"/>
      </rPr>
      <t>most were about to:</t>
    </r>
  </si>
  <si>
    <t>Ті мешканці, які виїхали, планували:</t>
  </si>
  <si>
    <t>Return to their area of origin
Move in with family / friends
Move into rented or owned housing
Move to a different collective site 
Move to a different oblast
Move abroad
Don't know
Other (specify)</t>
  </si>
  <si>
    <t>Вернуться домой
Переехать к родным/друзьям
Переехать в арендованное либо собственное жилье
Переехать в другой МКП 
Переехать в другую область
Переехать за границу
Не знаю
Другое (уточните)</t>
  </si>
  <si>
    <t>Повернутись додому
Переїхати до родичів/друзів
Переїхати до орендованого або власного житла
Переїхати до іншого МКП 
Переїхати до іншої області
Переїхати за кордон
Не знаю
Інше (уточніть)</t>
  </si>
  <si>
    <r>
      <t>If B</t>
    </r>
    <r>
      <rPr>
        <sz val="11"/>
        <color rgb="FFFF0000"/>
        <rFont val="Arial"/>
        <family val="2"/>
      </rPr>
      <t xml:space="preserve">4 </t>
    </r>
    <r>
      <rPr>
        <sz val="11"/>
        <rFont val="Arial"/>
        <family val="2"/>
      </rPr>
      <t>"Yes"</t>
    </r>
  </si>
  <si>
    <r>
      <t xml:space="preserve">Если да, какова причина </t>
    </r>
    <r>
      <rPr>
        <sz val="11"/>
        <rFont val="Arial"/>
        <family val="2"/>
        <charset val="204"/>
      </rPr>
      <t>принудительного</t>
    </r>
    <r>
      <rPr>
        <sz val="11"/>
        <rFont val="Arial"/>
        <family val="2"/>
      </rPr>
      <t xml:space="preserve"> выселения?</t>
    </r>
  </si>
  <si>
    <r>
      <t xml:space="preserve">Якщо так, то яка причина </t>
    </r>
    <r>
      <rPr>
        <sz val="11"/>
        <rFont val="Arial"/>
        <family val="2"/>
        <charset val="204"/>
      </rPr>
      <t>примусового</t>
    </r>
    <r>
      <rPr>
        <sz val="11"/>
        <rFont val="Arial"/>
        <family val="2"/>
      </rPr>
      <t xml:space="preserve"> виселення?</t>
    </r>
  </si>
  <si>
    <r>
      <t xml:space="preserve">                                                   If B</t>
    </r>
    <r>
      <rPr>
        <sz val="11"/>
        <color rgb="FFFF0000"/>
        <rFont val="Arial"/>
        <family val="2"/>
      </rPr>
      <t>5</t>
    </r>
    <r>
      <rPr>
        <sz val="11"/>
        <rFont val="Arial"/>
        <family val="2"/>
      </rPr>
      <t xml:space="preserve"> "Yes"</t>
    </r>
  </si>
  <si>
    <r>
      <t xml:space="preserve">Yes - there is a full allocation plan
</t>
    </r>
    <r>
      <rPr>
        <sz val="11"/>
        <rFont val="Arial"/>
        <family val="2"/>
        <charset val="204"/>
      </rPr>
      <t>To an extent - some people receive a special accomodation</t>
    </r>
    <r>
      <rPr>
        <sz val="11"/>
        <rFont val="Arial"/>
        <family val="2"/>
      </rPr>
      <t xml:space="preserve">
No - there is no allocation considerations</t>
    </r>
  </si>
  <si>
    <r>
      <t xml:space="preserve">Да - есть полный план размещения людей
Частично - некоторые люди получают </t>
    </r>
    <r>
      <rPr>
        <sz val="11"/>
        <rFont val="Arial"/>
        <family val="2"/>
        <charset val="204"/>
      </rPr>
      <t>специальное размещение</t>
    </r>
    <r>
      <rPr>
        <sz val="11"/>
        <rFont val="Arial"/>
        <family val="2"/>
      </rPr>
      <t xml:space="preserve">
Нет, рекомендации касательно размещения людей отсутствуют</t>
    </r>
  </si>
  <si>
    <r>
      <t xml:space="preserve">Так - є повний план розміщення людей
Частково - деякі люди отримують </t>
    </r>
    <r>
      <rPr>
        <sz val="11"/>
        <rFont val="Arial"/>
        <family val="2"/>
        <charset val="204"/>
      </rPr>
      <t>спеціальне розміщення</t>
    </r>
    <r>
      <rPr>
        <sz val="11"/>
        <rFont val="Arial"/>
        <family val="2"/>
      </rPr>
      <t xml:space="preserve">
Ні, рекомендації щодо розміщення людей відсутні</t>
    </r>
  </si>
  <si>
    <t>Yes
No, it is also used for its primary function
Do not know</t>
  </si>
  <si>
    <t>Да
Нет, он также используется по основному назначению
Не знаю</t>
  </si>
  <si>
    <t>Так
Ні, він так одночасно використовується за основним призначенням
Не знаю</t>
  </si>
  <si>
    <t>B7</t>
  </si>
  <si>
    <t>B8</t>
  </si>
  <si>
    <t>Чи існують спільні приміщення для приготування їжі (кухня), прийому їжі та зберігання продуктів?</t>
  </si>
  <si>
    <t>Общая кухня
Столовая
Общие помещения дл хранения продуктов питания
Ничего из вышеперечисленного</t>
  </si>
  <si>
    <t>Загальні кухня
Їдальня
Загальні приміщення для зберігання продуктів харчування
Нічого із перерахованого вище</t>
  </si>
  <si>
    <t>B8.1</t>
  </si>
  <si>
    <t>Are there common spaces other than kitchens, eating spaces, and bathing facilities?</t>
  </si>
  <si>
    <t>Есть ли помещения общего пользования, кроме кухонь, столовых и ванных комнат?</t>
  </si>
  <si>
    <t>Например, места отдыха для детей или взрослых</t>
  </si>
  <si>
    <t>Наприклад, рекреаційні простори для дітей або дорослих</t>
  </si>
  <si>
    <t>B8.1.1</t>
  </si>
  <si>
    <r>
      <t xml:space="preserve">Child spaces (indoor) 
Child spaces (outdoor)
Spaces for distance learning \ working
Recreational spaces for adults
</t>
    </r>
    <r>
      <rPr>
        <sz val="11"/>
        <color rgb="FFFF0000"/>
        <rFont val="Arial"/>
        <family val="2"/>
      </rPr>
      <t>Spaces for social, administrative, and public (electronic) services provision</t>
    </r>
    <r>
      <rPr>
        <sz val="11"/>
        <rFont val="Arial"/>
        <family val="2"/>
      </rPr>
      <t xml:space="preserve">
Other
</t>
    </r>
  </si>
  <si>
    <t>Игровые площадки для детей (в помещении МВП) 
Игровые площадки для детей (на улице)
Помещения для дистанционного обучения / работы
Зоны отдыха для взрослых
Зоны, где предоставляются социальные, административные и государственные (электронные) услуги
Другое</t>
  </si>
  <si>
    <t>Ігрові майданчики для дітей (в приміщенні МТП) 
Ігрові майданчики для дітей (на вулиці)
Приміщення для дистанційного навчання \ роботи
Зони відпочинку для дорослих
Зони для надання соціальних, адміністративних та державних (електронних) послуг
Інше</t>
  </si>
  <si>
    <r>
      <t xml:space="preserve">If </t>
    </r>
    <r>
      <rPr>
        <sz val="11"/>
        <color rgb="FFFF0000"/>
        <rFont val="Arial"/>
        <family val="2"/>
      </rPr>
      <t>B</t>
    </r>
    <r>
      <rPr>
        <strike/>
        <sz val="11"/>
        <color rgb="FFFF0000"/>
        <rFont val="Arial"/>
        <family val="2"/>
      </rPr>
      <t>6.1.1</t>
    </r>
    <r>
      <rPr>
        <sz val="11"/>
        <color rgb="FFFF0000"/>
        <rFont val="Arial"/>
        <family val="2"/>
      </rPr>
      <t>8.1</t>
    </r>
    <r>
      <rPr>
        <sz val="11"/>
        <rFont val="Arial"/>
        <family val="2"/>
      </rPr>
      <t xml:space="preserve"> "Yes"</t>
    </r>
  </si>
  <si>
    <t>B6.1.3</t>
  </si>
  <si>
    <t>B8.2</t>
  </si>
  <si>
    <t>Да
Частично
Нет
Не знаю</t>
  </si>
  <si>
    <t>Так
Частково
Ні
Не знаю</t>
  </si>
  <si>
    <r>
      <t>[for each option selected in B</t>
    </r>
    <r>
      <rPr>
        <strike/>
        <sz val="11"/>
        <color rgb="FFFF0000"/>
        <rFont val="Arial"/>
        <family val="2"/>
      </rPr>
      <t>6.1.2</t>
    </r>
    <r>
      <rPr>
        <sz val="11"/>
        <color rgb="FFFF0000"/>
        <rFont val="Arial"/>
        <family val="2"/>
      </rPr>
      <t>8.1.1</t>
    </r>
    <r>
      <rPr>
        <sz val="11"/>
        <rFont val="Arial"/>
        <family val="2"/>
      </rPr>
      <t>]</t>
    </r>
  </si>
  <si>
    <t>B8.3</t>
  </si>
  <si>
    <t>Are common areas separate from spaces for sleeping?</t>
  </si>
  <si>
    <t>Yes
Yes, partially
No
Don't know</t>
  </si>
  <si>
    <t>Да
Да, частично 
Нет
Не знаю</t>
  </si>
  <si>
    <t>Так
Так, частково
Ні 
Не знаю</t>
  </si>
  <si>
    <t>B9</t>
  </si>
  <si>
    <r>
      <rPr>
        <strike/>
        <sz val="11"/>
        <color rgb="FFFF0000"/>
        <rFont val="Arial"/>
        <family val="2"/>
      </rPr>
      <t>Allocation at the site</t>
    </r>
    <r>
      <rPr>
        <sz val="11"/>
        <color rgb="FFFF0000"/>
        <rFont val="Arial"/>
        <family val="2"/>
      </rPr>
      <t>Sleeping arrangement</t>
    </r>
  </si>
  <si>
    <r>
      <t>Single-household rooms
Multiple households (incl. single-person HHs) sharing rooms</t>
    </r>
    <r>
      <rPr>
        <sz val="11"/>
        <color rgb="FFFF0000"/>
        <rFont val="Arial"/>
        <family val="2"/>
      </rPr>
      <t>, with space dividers (screens, partitions)
Multiple households (incl. single-person HHs) sharing rooms, without space dividers (screens, partitions)</t>
    </r>
    <r>
      <rPr>
        <sz val="11"/>
        <rFont val="Arial"/>
        <family val="2"/>
      </rPr>
      <t xml:space="preserve">
Open space (e.g., gym or hall) with space dividers </t>
    </r>
    <r>
      <rPr>
        <sz val="11"/>
        <color rgb="FFFF0000"/>
        <rFont val="Arial"/>
        <family val="2"/>
      </rPr>
      <t>(screens, partitions)</t>
    </r>
    <r>
      <rPr>
        <sz val="11"/>
        <rFont val="Arial"/>
        <family val="2"/>
      </rPr>
      <t xml:space="preserve">
Open space (e.g., gym or hall) </t>
    </r>
    <r>
      <rPr>
        <sz val="11"/>
        <color rgb="FFFF0000"/>
        <rFont val="Arial"/>
        <family val="2"/>
      </rPr>
      <t>without space dividers</t>
    </r>
  </si>
  <si>
    <r>
      <t xml:space="preserve">Размещение в семейных комнатах (у каждой семьи есть своя комната)
Совместное использование комнат (несколько семей живут в одной комнате), разделенных на отдельные зоны для проживания (ширмы, перегородки)
Совместное использование комнат несколькими семьями без разделения на отдельные зоны для проживания (ширмы, перегородки)
Совместное использование одного общего пространства (например, спортзала или холла), разделенного на отдельные зоны для проживания (ширмы, перегородки)
Совместное использование одного общего пространства (например, спортзала или холла) без разделения на отдельные зоны для проживания
</t>
    </r>
    <r>
      <rPr>
        <strike/>
        <sz val="11"/>
        <rFont val="Arial"/>
        <family val="2"/>
        <charset val="204"/>
      </rPr>
      <t xml:space="preserve">
</t>
    </r>
  </si>
  <si>
    <r>
      <t>Розміщення в окремих сімейних кімнатах (у кожної сім'ї є окрема кімната)
Спільне використання кімнат (кілька сімей живуть в одній кімнаті), поділених на окремі зони для проживання (з використанням ширм та перегородок)
Спільне використання кімнат декількома сім'ями без поділу на окремі зони для проживання (ширми, перегородки)
Спільне використання одного загального простору (наприклад, спортзалу чи холу), поділеного на окремі зони для проживання (ширми, перегородки)
Спільне використання одного загального простору (наприклад, спортзалу чи холу) без поділу на окремі зони для проживання</t>
    </r>
    <r>
      <rPr>
        <strike/>
        <sz val="11"/>
        <rFont val="Arial"/>
        <family val="2"/>
        <charset val="204"/>
      </rPr>
      <t xml:space="preserve">
</t>
    </r>
  </si>
  <si>
    <t>B9.1</t>
  </si>
  <si>
    <t>Sleeping arrangement</t>
  </si>
  <si>
    <t>Are sleeping spaces equipped with locks/latches on the entrance doors?</t>
  </si>
  <si>
    <t>Есть ли в жилых помещениях замки/защелки на входной двери?</t>
  </si>
  <si>
    <t>Чи обладнані житлові приміщення замками/засувками на вхідних дверях?</t>
  </si>
  <si>
    <t>Да
Да, частично
Нет
Не знаю</t>
  </si>
  <si>
    <t>B6.2.1</t>
  </si>
  <si>
    <t>B10</t>
  </si>
  <si>
    <t>До 4 людей
До 8 людей
До 12 людей
До 20 людей
Более 20 людей
Не знаю</t>
  </si>
  <si>
    <t>До 4 людей
До 8 людей
До 12 людей
До 20 людей
Більше 20 людей
Не знаю</t>
  </si>
  <si>
    <t>Жилое помещение - это отдельная комната либо единое общее пространство</t>
  </si>
  <si>
    <t>Житлове приміщення - це окрема кімната або єдиний спільний простір</t>
  </si>
  <si>
    <t>B11</t>
  </si>
  <si>
    <t xml:space="preserve">Up to 6
Six and more 
Both modalities
Do not know                                                 </t>
  </si>
  <si>
    <t xml:space="preserve">До 6 кв.м
6 кв.м и более
Оба варианта   
Не знаю                                             </t>
  </si>
  <si>
    <t xml:space="preserve">До 6 кв.м
6 кв.м і більше
Обидва варіанти       
Не знаю                                        </t>
  </si>
  <si>
    <t>B12</t>
  </si>
  <si>
    <t>For example, recreation spaces, kitchens, hallways</t>
  </si>
  <si>
    <t>Например, помещения для отдыха, кухни, коридоры</t>
  </si>
  <si>
    <t>Наприклад, зони відпочинку, кухні, передпокої</t>
  </si>
  <si>
    <t>B6.5</t>
  </si>
  <si>
    <t>B13</t>
  </si>
  <si>
    <r>
      <t xml:space="preserve">If B6.2 "Multiple households (incl. single-person HHs) sharing rooms";
"Open space (e.g., gym or hall) with space dividers"; 
"Open space (e.g., gym or hall)"
</t>
    </r>
    <r>
      <rPr>
        <sz val="11"/>
        <color rgb="FFFF0000"/>
        <rFont val="Arial"/>
        <family val="2"/>
      </rPr>
      <t>If B9 "Multiple households (incl. single-person HHs) sharing rooms, with space dividers (screens, partitions)"
"Multiple households (incl. single-person HHs) sharing rooms, without space dividers (screens, partitions)"
"Open space (e.g., gym or hall) with space dividers (screens, partitions)"
"Open space (e.g., gym or hall) without space dividers"</t>
    </r>
  </si>
  <si>
    <t>B14</t>
  </si>
  <si>
    <r>
      <rPr>
        <strike/>
        <sz val="11"/>
        <color rgb="FFFF0000"/>
        <rFont val="Arial"/>
        <family val="2"/>
      </rPr>
      <t>Space arrangement</t>
    </r>
    <r>
      <rPr>
        <sz val="11"/>
        <color rgb="FFFF0000"/>
        <rFont val="Arial"/>
        <family val="2"/>
      </rPr>
      <t>Fire Safety</t>
    </r>
  </si>
  <si>
    <t>B15</t>
  </si>
  <si>
    <t>Fire Safety</t>
  </si>
  <si>
    <t>Are there fire extinguishers on site?</t>
  </si>
  <si>
    <t>Есть ли в МВП огнетушители?</t>
  </si>
  <si>
    <t xml:space="preserve">Чи є в МТП вогнегасники? </t>
  </si>
  <si>
    <t>Yes, in sufficient number
Yes, but insufficient number
No
Do not know</t>
  </si>
  <si>
    <t>Да, в достаточном количестве
Да, но их недостаточно
Нет 
Не знаю</t>
  </si>
  <si>
    <t>Так, в достатній кількості
Так, але їх недостатньо
Немає
Не знаю</t>
  </si>
  <si>
    <t>B16</t>
  </si>
  <si>
    <t>B17</t>
  </si>
  <si>
    <t>State of site</t>
  </si>
  <si>
    <t>How would you describe the overall state of the collective site and living conditions for IDPs?</t>
  </si>
  <si>
    <t>Як би ви охарактеризували загальний стан МТП та умови проживання ВПО?</t>
  </si>
  <si>
    <r>
      <t>Условия</t>
    </r>
    <r>
      <rPr>
        <sz val="11"/>
        <rFont val="Arial"/>
        <family val="2"/>
      </rPr>
      <t xml:space="preserve"> проживания</t>
    </r>
  </si>
  <si>
    <r>
      <t>Умови</t>
    </r>
    <r>
      <rPr>
        <sz val="11"/>
        <rFont val="Arial"/>
        <family val="2"/>
      </rPr>
      <t xml:space="preserve"> проживання</t>
    </r>
  </si>
  <si>
    <r>
      <t>No electricity supply
No heating system
Poor heating system
No ventilation system
Poor ventilation system
Poor electricity infrastructure (</t>
    </r>
    <r>
      <rPr>
        <sz val="11"/>
        <color rgb="FFFF0000"/>
        <rFont val="Arial"/>
        <family val="2"/>
      </rPr>
      <t xml:space="preserve">insufficient power, old </t>
    </r>
    <r>
      <rPr>
        <sz val="11"/>
        <rFont val="Arial"/>
        <family val="2"/>
      </rPr>
      <t xml:space="preserve">wiring, </t>
    </r>
    <r>
      <rPr>
        <sz val="11"/>
        <color rgb="FFFF0000"/>
        <rFont val="Arial"/>
        <family val="2"/>
      </rPr>
      <t>lack of necessary project documentation</t>
    </r>
    <r>
      <rPr>
        <sz val="11"/>
        <rFont val="Arial"/>
        <family val="2"/>
      </rPr>
      <t xml:space="preserve">)
Lack of backup power source (to ensure supply during electricity shortages)
Lack of lightning (inside the building and around the center)
Major reconstruction of site premises
Floor/walls-related light or medium repair
Floor/walls-related heavy repair
Roof-related repairs
Doors/windows replace/repair
Doors/windows-related heavy repair
</t>
    </r>
    <r>
      <rPr>
        <sz val="11"/>
        <color rgb="FFFF0000"/>
        <rFont val="Arial"/>
        <family val="2"/>
      </rPr>
      <t>Lack of insulation
Lack of infrastructure for people with limited mobility (except WASH) (elevators, external ramps, horizontal bars on doors, etc.)</t>
    </r>
    <r>
      <rPr>
        <sz val="11"/>
        <rFont val="Arial"/>
        <family val="2"/>
      </rPr>
      <t xml:space="preserve">
Other (specify)
None of the above</t>
    </r>
  </si>
  <si>
    <r>
      <t xml:space="preserve">
Отсутствие электроснабжения
Отсутствие системы отопления
Отопительная система в плохом состоянии
Отсутствие вентиляционной системы
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Отсутствие резервного источника питания (для обеспечения электроснабжения во время перебоев с электричеством)
Плохое освещение в помещениях и вне здания МВП
Капитальная реконструкция помещений МВП
Мелкий или текущий ремонт пола/стен
Капитальный ремонт пола/стен
Ремонт крыши
Замена/ремонт дверей/окон
Капитальный ремонт дверей/окон
</t>
    </r>
    <r>
      <rPr>
        <sz val="11"/>
        <color rgb="FFFF0000"/>
        <rFont val="Arial"/>
        <family val="2"/>
      </rPr>
      <t>Отсутствие теплоизоляции
Отсутствие инфраструктуры для людей с ограниченной мобильностью (за исключением ВСГ) (лифты, внешние пандусы, горизонтальные перекладины на дверях и т.д.)</t>
    </r>
    <r>
      <rPr>
        <sz val="11"/>
        <rFont val="Arial"/>
        <family val="2"/>
      </rPr>
      <t xml:space="preserve">
Другое (укажите)
Ничего из вышеперечисленного</t>
    </r>
  </si>
  <si>
    <r>
      <t xml:space="preserve">
Відсутність електропостачання
Відсутність системи опалення
Система опалення у поганому стані
Відсутність системи вентиляції
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Відсутність резервного джерела живлення (для забезпечення електропостачання під час відключень електроенергії)
Погане освітлення у приміщеннях та поза будівлею МТП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Капітальний ремонт дверей/вікон
</t>
    </r>
    <r>
      <rPr>
        <sz val="11"/>
        <color rgb="FFFF0000"/>
        <rFont val="Arial"/>
        <family val="2"/>
      </rPr>
      <t xml:space="preserve">Відсутність теплоізоляції
Відсутність інфраструктури для людей з обмеженою мобільністю (окрім ВСГ) (ліфти, зовнішні пандуси, горизонтальні перекладини на дверях і т.д.)
</t>
    </r>
    <r>
      <rPr>
        <sz val="11"/>
        <rFont val="Arial"/>
        <family val="2"/>
        <charset val="204"/>
      </rPr>
      <t>Інше (вкажіть)
Нічого із перерахованого вище</t>
    </r>
  </si>
  <si>
    <r>
      <rPr>
        <sz val="11"/>
        <color rgb="FFFF0000"/>
        <rFont val="Arial"/>
        <family val="2"/>
      </rPr>
      <t>Needs related to Winterization, WASH, NFI, Food, Protection are covered in the respective section</t>
    </r>
    <r>
      <rPr>
        <sz val="11"/>
        <rFont val="Arial"/>
        <family val="2"/>
      </rPr>
      <t xml:space="preserve">
Fuel for heating sources is suggested in Winterization section</t>
    </r>
  </si>
  <si>
    <r>
      <rPr>
        <sz val="11"/>
        <color rgb="FFC00000"/>
        <rFont val="Arial"/>
        <family val="2"/>
      </rPr>
      <t>Потребности, связанные с подготовкой к зимнему периоду, ВСГ, непродовольственными товарами, продуктами питания, защитой, рассмотрены в соответствующем разделе</t>
    </r>
    <r>
      <rPr>
        <sz val="11"/>
        <rFont val="Arial"/>
        <family val="2"/>
      </rPr>
      <t xml:space="preserve">
Потребность в топливе для отопительных приборов укажите в разделе "Подготовка к зиме"</t>
    </r>
  </si>
  <si>
    <r>
      <rPr>
        <sz val="11"/>
        <color rgb="FFC00000"/>
        <rFont val="Arial"/>
        <family val="2"/>
      </rPr>
      <t>Потреби, пов'язані з підготовкою до зимового періоду, ВСГ, непродовольчими товарами, продуктами харчування, захистом, розглянуті у відповідному секторі</t>
    </r>
    <r>
      <rPr>
        <sz val="11"/>
        <rFont val="Arial"/>
        <family val="2"/>
      </rPr>
      <t xml:space="preserve">
Про потребу у паливі для опалювальних приладів зазначте, будь ласка, у розділі "Підготовка до зимового періоду"</t>
    </r>
  </si>
  <si>
    <r>
      <t>No electricity supply
No heating system
Poor heating system
No ventilation system
Poor ventilation system
Poor electricity infrastructure (</t>
    </r>
    <r>
      <rPr>
        <sz val="11"/>
        <color rgb="FFFF0000"/>
        <rFont val="Arial"/>
        <family val="2"/>
      </rPr>
      <t xml:space="preserve">insufficient power, old </t>
    </r>
    <r>
      <rPr>
        <sz val="11"/>
        <rFont val="Arial"/>
        <family val="2"/>
      </rPr>
      <t xml:space="preserve">wiring, </t>
    </r>
    <r>
      <rPr>
        <sz val="11"/>
        <color rgb="FFFF0000"/>
        <rFont val="Arial"/>
        <family val="2"/>
      </rPr>
      <t>lack of necessary project documentation</t>
    </r>
    <r>
      <rPr>
        <sz val="11"/>
        <rFont val="Arial"/>
        <family val="2"/>
      </rPr>
      <t xml:space="preserve">)
Lack of backup power source (to ensure supply during electricity shortages)
Lack of lightning (inside the building and around the center)
Major reconstruction of site premises
Floor/walls-related light or medium repair
Floor/walls-related heavy repair
Roof-related repairs
Doors/windows replace/repair
Doors/windows-related heavy repair
</t>
    </r>
    <r>
      <rPr>
        <sz val="11"/>
        <color rgb="FFFF0000"/>
        <rFont val="Arial"/>
        <family val="2"/>
      </rPr>
      <t>Lack of insulation
Lack of infrastructure for people with limited mobility (except WASH) (elevators, external ramps, horizontal bars on doors, etc.)
Lack of available or adequate bomb shelter (within 500m)</t>
    </r>
    <r>
      <rPr>
        <sz val="11"/>
        <rFont val="Arial"/>
        <family val="2"/>
      </rPr>
      <t xml:space="preserve">
Other (specify)
None of the above</t>
    </r>
  </si>
  <si>
    <t xml:space="preserve">
Отсутствие электроснабжения
Отсутствие системы отопления
Отопительная система в плохом состоянии
Отсутствие вентиляционной системы
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Отсутствие резервного источника питания (для обеспечения электроснабжения во время перебоев с электричеством)
Плохое освещение в помещениях и вне здания МВП
Капитальная реконструкция помещений МВП
Мелкий или текущий ремонт пола/стен
Капитальный ремонт пола/стен
Ремонт крыши
Замена/ремонт дверей/окон
Капитальный ремонт дверей/окон
Отсутствие теплоизоляции
Отсутствие инфраструктуры для людей с ограниченной мобильностью (за исключением ВСГ) (лифты, внешние пандусы, горизонтальные перекладины на дверях и т.д.)
Отсутствие доступных или надлежащих бомбоубежищ (в радиусе 500 м)
Другое (укажите)
Ничего из вышеперечисленного</t>
  </si>
  <si>
    <t xml:space="preserve">
Відсутність електропостачання
Відсутність системи опалення
Система опалення у поганому стані
Відсутність системи вентиляції
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Відсутність резервного джерела живлення (для забезпечення електропостачання під час відключень електроенергії)
Погане освітлення у приміщеннях та поза будівлею МТП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Капітальний ремонт дверей/вікон
Відсутність теплоізоляції
Відсутність інфраструктури для людей з обмеженою мобільністю (окрім ВСГ) (ліфти, зовнішні пандуси, горизонтальні перекладини на дверях і т.д.)
Відсутність доступних або належно обладнаних бомбосховищ (в радіусі 500м)
Інше (вкажіть)
Нічого із перерахованого вище</t>
  </si>
  <si>
    <r>
      <t>No electricity supply
No heating system
Poor heating system
No ventilation system
Poor ventilation system
Poor electricity infrastructure (</t>
    </r>
    <r>
      <rPr>
        <sz val="11"/>
        <color rgb="FFFF0000"/>
        <rFont val="Arial"/>
        <family val="2"/>
      </rPr>
      <t xml:space="preserve">insufficient power, old </t>
    </r>
    <r>
      <rPr>
        <sz val="11"/>
        <rFont val="Arial"/>
        <family val="2"/>
      </rPr>
      <t xml:space="preserve">wiring, </t>
    </r>
    <r>
      <rPr>
        <sz val="11"/>
        <color rgb="FFFF0000"/>
        <rFont val="Arial"/>
        <family val="2"/>
      </rPr>
      <t>lack of necessary project documentation</t>
    </r>
    <r>
      <rPr>
        <sz val="11"/>
        <rFont val="Arial"/>
        <family val="2"/>
      </rPr>
      <t xml:space="preserve">)
Lack of backup power source (to ensure supply during electricity shortages)
Lack of lightning (inside the building and around the center)
Major reconstruction of site premises
Floor/walls-related light or medium repair
Floor/walls-related heavy repair
Roof-related repairs
Doors/windows replace/repair
Doors/windows-related heavy repair
</t>
    </r>
    <r>
      <rPr>
        <sz val="11"/>
        <color rgb="FFFF0000"/>
        <rFont val="Arial"/>
        <family val="2"/>
      </rPr>
      <t>Insulation work
Infrastructure for people with limited mobility (except WASH) (elevators, external ramps, horizontal bars on doors, etc.)
Arrangement of bomb shelter (within 500m)</t>
    </r>
    <r>
      <rPr>
        <sz val="11"/>
        <rFont val="Arial"/>
        <family val="2"/>
      </rPr>
      <t xml:space="preserve">
Other (specify)
None of the above</t>
    </r>
  </si>
  <si>
    <t>Отсутствие электроснабжения
Отсутствие системы отопления
Отопительная система в плохом состоянии
Отсутствие вентиляционной системы
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Отсутствие резервного источника питания (для обеспечения электроснабжения во время перебоев с электричеством)
Плохое освещение в помещениях и вне здания МВП
Капитальная реконструкция помещений МВП
Мелкий или текущий ремонт пола/стен
Капитальный ремонт пола/стен
Ремонт крыши
Замена/ремонт дверей/окон
Капитальный ремонт дверей/окон
Отсутствие теплоизоляции
Отсутствие инфраструктуры для людей с ограниченной мобильностью (за исключением ВСГ) (лифты, внешние пандусы, горизонтальные перекладины на дверях и т.д.)
Отсутствие доступных или надлежащих бомбоубежищ (в радиусе 500 м)
Другое (укажите)
Ничего из вышеперечисленного</t>
  </si>
  <si>
    <t>Відсутність електропостачання
Відсутність системи опалення
Система опалення у поганому стані
Відсутність системи вентиляції
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Відсутність резервного джерела живлення (для забезпечення електропостачання під час відключень електроенергії)
Погане освітлення у приміщеннях та поза будівлею МТП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Капітальний ремонт дверей/вікон
Відсутність теплоізоляції
Відсутність інфраструктури для людей з обмеженою мобільністю (окрім ВСГ) (ліфти, зовнішні пандуси, горизонтальні перекладини на дверях і т.д.)
Відсутність доступних або належно обладнаних бомбосховищ (в радіусі 500м)
Інше (вкажіть)
Нічого із перерахованого вище</t>
  </si>
  <si>
    <t>неправилье опции и переводы</t>
  </si>
  <si>
    <t>C2.3</t>
  </si>
  <si>
    <t>C2.4</t>
  </si>
  <si>
    <t>Yes
No, temperature may be lower during winter season
No, temperature may be higher during warm season
No
Do not know</t>
  </si>
  <si>
    <t>Да
Нет, температура может быть ниже в зимний период
Нет, температура может быть выше в зимний период
Нет
Не знаю</t>
  </si>
  <si>
    <t>Так
Ні, температура може бути нижчою в зимовий період
Ні, температура може бути вищою в зимовий період
Ні
Не знаю</t>
  </si>
  <si>
    <t>Температура должна поддерживаться в пределах 18-25 C° как в жилых, так и в общих помещениях для ВПЛ</t>
  </si>
  <si>
    <t>Температура має дорівнювати 18-25 C° як у житлових, так і спільних приміщеннях для ВПО</t>
  </si>
  <si>
    <t>C2.5</t>
  </si>
  <si>
    <t>Вопросы касательно санитарных помещений (душевые/ванные комнаты, туалеты) содержатся в разделе "Вода, санитария и гигиена" (ВСГ)</t>
  </si>
  <si>
    <t>Питання щодо санітарних приміщень (душові/ванні кімнати, туалети) містяться у розділі "Вода, санітарія та гігієна" (ВСГ)</t>
  </si>
  <si>
    <r>
      <t xml:space="preserve">Is there a bomb shelter nearby (less than </t>
    </r>
    <r>
      <rPr>
        <sz val="11"/>
        <color rgb="FFFF0000"/>
        <rFont val="Arial"/>
        <family val="2"/>
      </rPr>
      <t>500m away</t>
    </r>
    <r>
      <rPr>
        <sz val="11"/>
        <rFont val="Arial"/>
        <family val="2"/>
      </rPr>
      <t>) or in the facility itself?</t>
    </r>
  </si>
  <si>
    <t>Есть ли поблизости бомбоубежище (менее 500 метров) или непосредственно в самом МВП?</t>
  </si>
  <si>
    <t>Чи є бомбосховище поблизу (до 500 метрів) або ж безпосередньо в самому МТП?</t>
  </si>
  <si>
    <r>
      <t xml:space="preserve">Yes, in the facility itself
Yes, nearby (less than </t>
    </r>
    <r>
      <rPr>
        <sz val="11"/>
        <color rgb="FFFF0000"/>
        <rFont val="Arial"/>
        <family val="2"/>
      </rPr>
      <t>500m away</t>
    </r>
    <r>
      <rPr>
        <sz val="11"/>
        <rFont val="Arial"/>
        <family val="2"/>
      </rPr>
      <t>)
No
Do not know</t>
    </r>
  </si>
  <si>
    <t>Да, непосредственно в МВП
Да, поблизости (менее 500 м)
Нет
Не знаю</t>
  </si>
  <si>
    <t>Так, безпосередньо в МТП
Так, поблизу (до 500 м)
Ні
Не знаю</t>
  </si>
  <si>
    <t>Доступно ли бомбоубежище для людей с ограниченными возможностями или пожилых людей?</t>
  </si>
  <si>
    <t>Чи доступне бомбосховище для людей з інвалідністю або людей похилого віку?</t>
  </si>
  <si>
    <t xml:space="preserve">
Lack of finance to cover utility bills
Lack of generators
Heating system has insufficient capacities
Heating system is not working at all or destroyed
Lack of alternative heating source
Lack of insulation
Other (specify)
None</t>
  </si>
  <si>
    <t>Отсутствие финансирования для оплаты коммунальных платежей
Отсутствие топлива для отопительных приборов
Система отопления имеет недостаточную мощность
Система отопления не функционирует или разрушена
Отсутствие альтернативных источников отопления (генераторов, электрических обогревателей и т.д.)
Отсутствие теплоизоляции
Другое (укажите)
Ничего из перечисленного</t>
  </si>
  <si>
    <t>Відсутність фінансування для оплати комунальных платежів
Відсутність палива для опалювальних приладів
Система опалення має недостатню потужність
Система опалення не функціонує або зруйнована
Відсутність альтернативного джерела опалення (генераторів, електричних обігрівачів тощо)
Відсутність теплоізоляції
Інше (вкажіть)
Нічого із перерахованого</t>
  </si>
  <si>
    <t>Needs related to Shelter, WASH, NFI, Food, Protection are covered in the respective section</t>
  </si>
  <si>
    <t>Потребности, касаючиеся условий проживания, ВСГ, непродовольственных товаров, продуктов питания и защиты, содержатся в соответствующем разделе.</t>
  </si>
  <si>
    <t>Потреби, що стосуються умов проживання, ВСГ, непродовольчих товарів, продуктів харчування і захисту, містяться у відповідному розділі.</t>
  </si>
  <si>
    <t>F1.2</t>
  </si>
  <si>
    <t>Finance to cover utility bills
Fuel for generator
Alternative heating source
Insulation repairs
Other (specify)
None</t>
  </si>
  <si>
    <t>Средства на оплату коммунальных услуг
Топливо для отопительных приборов
Альтернативный источник отопления (генераторы, электрические обогреватели и т.д.)
Ремонт теплоизоляции
Другое (укажите)
Ничего из перечисленного</t>
  </si>
  <si>
    <t>Кошти на оплату комунальных послуг
Паливо для опалювальних приладів
Альтернативне джерело опалення (генератори, електричні обігрівачі тощо)
Ремонт теплоізоляції
Інше (вкажіть)
Нічого із перерахованого</t>
  </si>
  <si>
    <t>D2.2</t>
  </si>
  <si>
    <t>F3</t>
  </si>
  <si>
    <t>F3.2</t>
  </si>
  <si>
    <t>D3.1</t>
  </si>
  <si>
    <t>[Asked for each type of heating selected: "Individual boiler room", "Gas"; "Wood"; "Coal", "Other"]</t>
  </si>
  <si>
    <t>F4</t>
  </si>
  <si>
    <t>Имеется ли альтернативный источник энергии (генератор/другой автономный источник) для обеспечения питания во время отключения электроэнергии?</t>
  </si>
  <si>
    <t xml:space="preserve">Чи наявне альтернативне джерело енергії (генератор/інше автономне джерело) для забезпечення живлення під час відключення електроенергії? </t>
  </si>
  <si>
    <t>F4.1</t>
  </si>
  <si>
    <t>D4.1</t>
  </si>
  <si>
    <t>If F4 "Yes"</t>
  </si>
  <si>
    <t>G1.1.1</t>
  </si>
  <si>
    <t>E1.1</t>
  </si>
  <si>
    <t>G1.2</t>
  </si>
  <si>
    <t>E1.2</t>
  </si>
  <si>
    <t>How is the drinking water quality?</t>
  </si>
  <si>
    <r>
      <t xml:space="preserve">Very good 
Good 
Regular
Poor 
Very poor 
</t>
    </r>
    <r>
      <rPr>
        <sz val="11"/>
        <color rgb="FFFF0000"/>
        <rFont val="Arial"/>
        <family val="2"/>
      </rPr>
      <t>Do not know</t>
    </r>
  </si>
  <si>
    <t>Очень хорошее
Хорошее
Нормальное
Плохое
Очень плохое
Не знаю</t>
  </si>
  <si>
    <t>Дуже добра
Добра
Нормальна
Погана
Дуже погана
Не знаю</t>
  </si>
  <si>
    <t>E1.3</t>
  </si>
  <si>
    <t>Note: Read out the options and select the ones for which water is enough to meet the needs</t>
  </si>
  <si>
    <t>Примечание: Зачитайте, пожалуйста, варианты ответов вслух и отметьте те потребности, на удовлетворение которых воды достаточно</t>
  </si>
  <si>
    <t>Примітка: Зачитайте, будь ласка, варіанти відповідей вголос і відмітьте ті потреби, на задоволення яких води достатньо</t>
  </si>
  <si>
    <t>G1.3.1</t>
  </si>
  <si>
    <t>E1.3.1</t>
  </si>
  <si>
    <t>Каждый ли день достаточно воды для удовлетворения указанных выше нужд?</t>
  </si>
  <si>
    <t>E1.4</t>
  </si>
  <si>
    <t>Please specify the availability of hot water in this site</t>
  </si>
  <si>
    <t>Уточните, пожалуйста, есть ли горячая вода в этом МВП?</t>
  </si>
  <si>
    <t>Уточніть, будь ласка, чи є гаряча вода в цьому МТП?</t>
  </si>
  <si>
    <t>Fully available 
Partially available (specific hours) 
Partially available (depends on the season) 
Partially available (limited boiler size or insufficient number of boilers)
Other (specify)                                           
No hot water available</t>
  </si>
  <si>
    <t>Полностью доступна
Частично доступна (в определенные часы)
Частично доступна (в зависимости от времени года)
Частично доступна (из-за небольшого размера бойлера или недостаточного количества бойлеров)
Другое, уточните
Нет горячей воды</t>
  </si>
  <si>
    <t>Повністю доступна
Частково доступна (в певні години)
Частково доступна (залежно від пори року)
Частково доступна (через невеликий розмір бойлера або недостатню кількість бойлерів)
Інше, уточніть
Немає гарячої води</t>
  </si>
  <si>
    <t>Fully available' cannot be chosen with other options
'No hot water available' cannot be chosen with other options</t>
  </si>
  <si>
    <t>E1.4.1</t>
  </si>
  <si>
    <t>Please specify the main source of hot water supply in this site</t>
  </si>
  <si>
    <t>Укажите, пожалуйста, основной источник снабжения горячей воды в этом МВП?</t>
  </si>
  <si>
    <t>Вкажіть, будь ласка, основне джерело постачання гарячої води в цьому МТП?</t>
  </si>
  <si>
    <t>Централизованное снабжение горячей воды
Отдельно стоящая котельная
Колонка для подогрева воды
Проточный водонагреватель
Бойлеры
Другое, уточните</t>
  </si>
  <si>
    <t>Централізоване постачання гарячої води
Окрема котельня
Колонка для підігріву води
Проточний водонагрівач
Бойлери
Інше, уточніть</t>
  </si>
  <si>
    <t>E2</t>
  </si>
  <si>
    <r>
      <t xml:space="preserve">No water connection to water suply system
No drainage system
Need in repairs of water supply infrastructure and drainage system
Repairs of bathing facilities | toilets
Installation of bathing facilities | toilet
Installation of DFI facilities | toilets
Washing/drying machines
</t>
    </r>
    <r>
      <rPr>
        <sz val="11"/>
        <color rgb="FFFF0000"/>
        <rFont val="Arial"/>
        <family val="2"/>
      </rPr>
      <t xml:space="preserve">Borehole, </t>
    </r>
    <r>
      <rPr>
        <sz val="11"/>
        <rFont val="Arial"/>
        <family val="2"/>
      </rPr>
      <t>Water pump and other water-related equipment (water filter, etc.)
Boilers for heating water
Cleaning | washing materials
Individual hygiene items 
Mold
Rodents and insects in the premises
Lack of water
Lack of drinking water
Lack of waste management system
Other
None</t>
    </r>
  </si>
  <si>
    <r>
      <t xml:space="preserve">Нет подключения к системе водоснабжения
Отсутствует система водоотведения
Необходим ремонт инфраструктуры водоснабжения и дренажной системы
Ремонт ванн | туалетов
Установка ванн | туалетов
Установка приспособлений для купания| туалетов
Стиральные/сушильные машины
</t>
    </r>
    <r>
      <rPr>
        <sz val="11"/>
        <color rgb="FFFF0000"/>
        <rFont val="Arial"/>
        <family val="2"/>
      </rPr>
      <t xml:space="preserve">Скважина, </t>
    </r>
    <r>
      <rPr>
        <sz val="11"/>
        <rFont val="Arial"/>
        <family val="2"/>
      </rPr>
      <t>Водяной насос и другое оборудование, связанное с водой (фильтр для воды и т.д.)
Бойлеры для нагрева воды
Чистящие | моющие средства
Индивидуальные предметы гигиены 
Плесень
Грызуны и насекомые в помещениях
Отсутствие воды
Отсутствие питьевой воды
Отсутствие системы утилизации отходов
Другое
Ничего из перечисленного</t>
    </r>
  </si>
  <si>
    <r>
      <t xml:space="preserve">Немає підключення до системи водопостачання 
Відсутня система водовідведення 
Необхідний ремонт інфраструктури водопостачання та водовідведення 
Ремонт місць для купання  туалетів 
Встановлення місць для купання туалетів 
Встановлення пристроїв для купання (дітей)| туалетів ??
Пральні/сушильні машини 
</t>
    </r>
    <r>
      <rPr>
        <sz val="11"/>
        <color rgb="FFFF0000"/>
        <rFont val="Arial"/>
        <family val="2"/>
      </rPr>
      <t xml:space="preserve">Свердловина, </t>
    </r>
    <r>
      <rPr>
        <sz val="11"/>
        <rFont val="Arial"/>
        <family val="2"/>
      </rPr>
      <t xml:space="preserve">Водяний насос та інше обладнання, пов'язане з водою (фільтр для води тощо) 
Бойлери для нагрівання води 
Чистячі | миючі засоби 
Засоби індивідуальної гігієни 
Цвіль 
Гризуни та комахи в приміщеннях 
Відсутність води 
Відсутність питної води 
Відсутність системи утилізації відходів 
Інше
Нічого з перерахованого
</t>
    </r>
  </si>
  <si>
    <t>Needs related to Shelter, Winterization, NFI, Food, Protection are covered in the respective section</t>
  </si>
  <si>
    <t>Потребности, касаючиеся условий проживания, подготовки к зимнему периоду, непродовольственных товаров, продуктов питания и защиты, содержатся в соответствующем разделе.</t>
  </si>
  <si>
    <t>Потреби, що стосуються умов проживання, підготовки до зимового періоду, непродовольчих товарів, продуктів харчування і захисту, містяться у відповідному розділі.</t>
  </si>
  <si>
    <t>G2.2</t>
  </si>
  <si>
    <t>E2.1</t>
  </si>
  <si>
    <t>Repairs of water supply infrastructure and drainage system
Repairs of bathing facilities | toilets
Installation of bathing facilities | toilet
Installation of DFI facilities | toilets
Washing/drying machines
Water pump and other water-related equipment (water filter, etc.)
Boilers for heating water
Cleaning | washing materials
Individual hygiene items 
Cleaning from mold
Disinfection from rodents and insects
Technical water
Drinking water
Other
None</t>
  </si>
  <si>
    <t>Ремонт инфраструктуры водоснабжения и дренажной системы
Ремонт ванн | туалетов
Установка ванн | туалетов
Установка приспособлений для купания| туалетов       Стиральные/сушильные машины
Водяной насос и другое оборудование, связанное с водой (фильтр для воды и т.д.)
Бойлеры для нагрева воды
Чистящие | моющие средства                                                                                                                                                                                                                                                                                                                                      Индивидуальные предметы гигиены 
Очистка от плесени
Дезинфекция от грызунов и насекомых
Техническая вода
Питьевая вода
Другое
Ничего из перечисленного</t>
  </si>
  <si>
    <t>Ремонт інфраструктури водопостачання та водовідведення
Ремонт місць для купання туалетів 
Встановлення місць для купання туалетів 
Встановлення пристроїв для купання (дітей)| туалетів ?
Пральні/сушильні машини 
Водяний насос та інше обладнання, пов'язане з водою (фільтр для води тощо) 
Бойлери для нагрівання води 
Чистячі | миючі засоби 
Предмети індивідуальної гігієни
Очищення від цвілі 
Дезінфекція від гризунів та комах 
Технічна вода 
Питна вода 
Інше
Нічого з перерахованого</t>
  </si>
  <si>
    <t>E4.0.1</t>
  </si>
  <si>
    <t>Are there bathing facilities available within 50m of the residential premises of the collective site?</t>
  </si>
  <si>
    <t>Находятся ли душевые / ванные комнаты в пределах 50 м от жилых помещений МВП?</t>
  </si>
  <si>
    <t>If E4 "No" or "Do not know"</t>
  </si>
  <si>
    <t>толлько NO</t>
  </si>
  <si>
    <t>E4.1</t>
  </si>
  <si>
    <t>Чи можете Ви вказати кількість окремих місць для купання (душові лійки, кабіни тощо)?</t>
  </si>
  <si>
    <t>E4.1.1</t>
  </si>
  <si>
    <t>Please indicate the number of separate places for bathing (shower heads, cabins, etc.)</t>
  </si>
  <si>
    <t>Зазначте, будь ласка, кількість окремих місць для купання (лейок, кабінок тощо)</t>
  </si>
  <si>
    <t>E4.2</t>
  </si>
  <si>
    <t>E4.3</t>
  </si>
  <si>
    <r>
      <t xml:space="preserve">Yes
</t>
    </r>
    <r>
      <rPr>
        <sz val="11"/>
        <rFont val="Arial"/>
        <family val="2"/>
        <charset val="204"/>
      </rPr>
      <t>Partially, not all</t>
    </r>
    <r>
      <rPr>
        <sz val="11"/>
        <rFont val="Arial"/>
        <family val="2"/>
      </rPr>
      <t xml:space="preserve">                                                     
No
Not sure</t>
    </r>
  </si>
  <si>
    <r>
      <t xml:space="preserve">Да
</t>
    </r>
    <r>
      <rPr>
        <sz val="11"/>
        <rFont val="Arial"/>
        <family val="2"/>
        <charset val="204"/>
      </rPr>
      <t>Частично (не все)</t>
    </r>
    <r>
      <rPr>
        <sz val="11"/>
        <rFont val="Arial"/>
        <family val="2"/>
      </rPr>
      <t xml:space="preserve">
Нет
Не уверен</t>
    </r>
  </si>
  <si>
    <t>E4.4</t>
  </si>
  <si>
    <r>
      <t>Обеспечены</t>
    </r>
    <r>
      <rPr>
        <sz val="11"/>
        <rFont val="Arial"/>
        <family val="2"/>
      </rPr>
      <t xml:space="preserve"> ли душевые / ванные комнаты горячей водой?</t>
    </r>
  </si>
  <si>
    <r>
      <t xml:space="preserve">Чи </t>
    </r>
    <r>
      <rPr>
        <sz val="11"/>
        <rFont val="Arial"/>
        <family val="2"/>
        <charset val="204"/>
      </rPr>
      <t>забезпечені</t>
    </r>
    <r>
      <rPr>
        <sz val="11"/>
        <rFont val="Arial"/>
        <family val="2"/>
      </rPr>
      <t xml:space="preserve"> душові / ванні кімнати гарячою водою?</t>
    </r>
  </si>
  <si>
    <t>If G4 "Yes" +E4.1 not no</t>
  </si>
  <si>
    <t>E4.5</t>
  </si>
  <si>
    <r>
      <t xml:space="preserve">People with </t>
    </r>
    <r>
      <rPr>
        <sz val="11"/>
        <color rgb="FFFF0000"/>
        <rFont val="Arial"/>
        <family val="2"/>
      </rPr>
      <t>limited</t>
    </r>
    <r>
      <rPr>
        <sz val="11"/>
        <rFont val="Arial"/>
        <family val="2"/>
      </rPr>
      <t xml:space="preserve"> mobility include the elderly, people with disabilities, pregnant women, people with non-standard body sizes and others</t>
    </r>
  </si>
  <si>
    <t>E4.5.1</t>
  </si>
  <si>
    <t>Чи можете Ви вказати кількість окремих місць для купання (душових лейок, кабінок тощо)?</t>
  </si>
  <si>
    <t>E4.5.2</t>
  </si>
  <si>
    <t xml:space="preserve"> Зазначте, будь ласка, кількість окремих місць для купання (душових лейок, кабінок тощо) </t>
  </si>
  <si>
    <t>E5.1</t>
  </si>
  <si>
    <r>
      <t xml:space="preserve">Имеются ли функционирующие </t>
    </r>
    <r>
      <rPr>
        <sz val="11"/>
        <rFont val="Arial"/>
        <family val="2"/>
        <charset val="204"/>
      </rPr>
      <t>туалеты</t>
    </r>
    <r>
      <rPr>
        <sz val="11"/>
        <rFont val="Arial"/>
        <family val="2"/>
      </rPr>
      <t xml:space="preserve"> на территории МКП? </t>
    </r>
  </si>
  <si>
    <t>E5.1.1</t>
  </si>
  <si>
    <t>Availability of toilets</t>
  </si>
  <si>
    <t>Are there toilets within 50m of the residential premises of the collective site?</t>
  </si>
  <si>
    <t>Да
Нет 
Не знаю</t>
  </si>
  <si>
    <t>If E5.1 "No" or "Do not know"</t>
  </si>
  <si>
    <t>E5.2</t>
  </si>
  <si>
    <t>If G5.1.1 "Yes"</t>
  </si>
  <si>
    <t>E5.2.1</t>
  </si>
  <si>
    <t>Please indicate the number of separate places in such premises</t>
  </si>
  <si>
    <t>Зазначте, будь ласка, кількість окремих місць у таких приміщеннях</t>
  </si>
  <si>
    <t>E5.3</t>
  </si>
  <si>
    <t>Чи забезпечується ли приватність у туалетах?</t>
  </si>
  <si>
    <t>If some toilets used by IDPs are fully private while others used by IDPs are not fully private, please answer with regards the least private facility</t>
  </si>
  <si>
    <t>Если в некоторых туалетах,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</si>
  <si>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Якщо в деяких туалетах,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</si>
  <si>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r>
      <t>G5.</t>
    </r>
    <r>
      <rPr>
        <b/>
        <sz val="11"/>
        <rFont val="Arial"/>
        <family val="2"/>
        <charset val="204"/>
      </rPr>
      <t>3</t>
    </r>
  </si>
  <si>
    <t>E5.4</t>
  </si>
  <si>
    <t>E5.5</t>
  </si>
  <si>
    <t>E5.5.1</t>
  </si>
  <si>
    <t>E5.5.1.1</t>
  </si>
  <si>
    <r>
      <t>G</t>
    </r>
    <r>
      <rPr>
        <b/>
        <sz val="11"/>
        <rFont val="Arial"/>
        <family val="2"/>
        <charset val="204"/>
      </rPr>
      <t>6</t>
    </r>
  </si>
  <si>
    <t>E6.1</t>
  </si>
  <si>
    <r>
      <t>G</t>
    </r>
    <r>
      <rPr>
        <b/>
        <sz val="11"/>
        <rFont val="Arial"/>
        <family val="2"/>
        <charset val="204"/>
      </rPr>
      <t>6</t>
    </r>
    <r>
      <rPr>
        <b/>
        <sz val="11"/>
        <rFont val="Arial"/>
        <family val="2"/>
      </rPr>
      <t>.1.1</t>
    </r>
  </si>
  <si>
    <t>E6.1.1</t>
  </si>
  <si>
    <r>
      <t>G</t>
    </r>
    <r>
      <rPr>
        <b/>
        <sz val="11"/>
        <rFont val="Arial"/>
        <family val="2"/>
        <charset val="204"/>
      </rPr>
      <t>7</t>
    </r>
    <r>
      <rPr>
        <b/>
        <sz val="11"/>
        <rFont val="Arial"/>
        <family val="2"/>
      </rPr>
      <t>.1.1</t>
    </r>
  </si>
  <si>
    <t>E7.1.1</t>
  </si>
  <si>
    <t>E7.2</t>
  </si>
  <si>
    <t>Есть ли отдельное пространство/место для сушки одежды?</t>
  </si>
  <si>
    <t>Чи є окремий простір/місце для сушіння одягу?</t>
  </si>
  <si>
    <t>Да
Да, но недостаточно для потребностей ВПЛ
Нет
Не знаю</t>
  </si>
  <si>
    <t>Так
Так, але недостатньо для задоволення потреб ВПО
Ні
Не знаю</t>
  </si>
  <si>
    <t>E8</t>
  </si>
  <si>
    <r>
      <t xml:space="preserve">Yes
No
</t>
    </r>
    <r>
      <rPr>
        <strike/>
        <sz val="11"/>
        <color rgb="FFFF0000"/>
        <rFont val="Arial"/>
        <family val="2"/>
      </rPr>
      <t>Not sure</t>
    </r>
    <r>
      <rPr>
        <sz val="11"/>
        <color rgb="FFFF0000"/>
        <rFont val="Arial"/>
        <family val="2"/>
      </rPr>
      <t>Do not know</t>
    </r>
  </si>
  <si>
    <t>E8.1</t>
  </si>
  <si>
    <t>Are there available garbage bins within a radius of 50 m from the collective site?</t>
  </si>
  <si>
    <t>Находятся ли мусорные баки в радиусе 50 м от МВП?</t>
  </si>
  <si>
    <t xml:space="preserve">Чи в радіусі 50 м від МТП є сміттєві баки? </t>
  </si>
  <si>
    <t>If E8 "No" or "Do not know"</t>
  </si>
  <si>
    <r>
      <t xml:space="preserve">Provided on site by the government
Provided on site by the host community                        
Provided on site by an NGO and volunteers
People access "social" restaurants (people are provided free food from restaurants in town)
People purchase or cook their own food
</t>
    </r>
    <r>
      <rPr>
        <strike/>
        <sz val="11"/>
        <color rgb="FFFF0000"/>
        <rFont val="Arial"/>
        <family val="2"/>
      </rPr>
      <t xml:space="preserve">People access to food at the expense of the center
</t>
    </r>
    <r>
      <rPr>
        <sz val="11"/>
        <color rgb="FFFF0000"/>
        <rFont val="Arial"/>
        <family val="2"/>
      </rPr>
      <t xml:space="preserve">Collective site provides cooked meals
Collective site provides food products
</t>
    </r>
    <r>
      <rPr>
        <sz val="11"/>
        <rFont val="Arial"/>
        <family val="2"/>
      </rPr>
      <t xml:space="preserve">Other (specify)
</t>
    </r>
  </si>
  <si>
    <r>
      <t xml:space="preserve">Предоставляется МВП государственными организациями
Предоставляется МВП принимающей громадой
Предоставляется МВП НПО и волонтерами
Люди питаются в "социальных" ресторанах (люди получают бесплатную еду из ресторанов в городе)
Люди покупают или готовят еду самостоятельно
</t>
    </r>
    <r>
      <rPr>
        <sz val="11"/>
        <color rgb="FFC00000"/>
        <rFont val="Arial"/>
        <family val="2"/>
      </rPr>
      <t>МВП предоставляет горячую пищу
МВП предоставляет продукты питания</t>
    </r>
    <r>
      <rPr>
        <sz val="11"/>
        <rFont val="Arial"/>
        <family val="2"/>
      </rPr>
      <t xml:space="preserve">
Другое (укажите)</t>
    </r>
  </si>
  <si>
    <t>Надається МТП урядовими організаціями
Надається МТП приймаючою громадою Надається МТП НУО й волонтерами
Люди харчуються в "соціальних" ресторанах (люди отримують безкоштовну їжу з ресторанів у місті)
Люди купують або готують їжу самостійно
МТП надає гарячі обіди
МТП надає продукти харчування
Інше, уточніть</t>
  </si>
  <si>
    <t>If E1 'Collective site provides cooked meals' or 
'Collective site provides food products'</t>
  </si>
  <si>
    <t xml:space="preserve">Fresh or frozen meat (chicken, beef, pork)
Canned fish or meat
Vegetables
Fruit
Staples (rice, wheat, pasta, buckwheat etc.)
Vegetable oil
Powdered milk
Bottled water
Wheat and/or corn flour
Spices (salt, pepper, coffee, tea)            
Sweets (sugar, candy, cookies)    
Babyfood - instant formula
Babyfood - puree          
Other (specify)
</t>
  </si>
  <si>
    <r>
      <rPr>
        <sz val="11"/>
        <color rgb="FFFF0000"/>
        <rFont val="Arial"/>
        <family val="2"/>
      </rPr>
      <t xml:space="preserve">E1 'Collective site provides cooked meals' or 
'Collective site provides food products'
</t>
    </r>
    <r>
      <rPr>
        <sz val="11"/>
        <rFont val="Arial"/>
        <family val="2"/>
      </rPr>
      <t>If Е2 "Yes, extreme need" or "Yes, partial need"</t>
    </r>
  </si>
  <si>
    <t>Needs related to Shelter, Winterization, WASH, NFI, Protection are covered in the respective section</t>
  </si>
  <si>
    <t>Потребности, касаючиеся условий проживания, подготовки к зимнему периоду, ВСГ, непродовольственных товаров и защиты, содержатся в соответствующем разделе</t>
  </si>
  <si>
    <t>Потреби, що стосуються умов проживання, підготовки до зимового періоду, ВСГ, непродовольчих товарів і захисту, містяться у відповідному розділі</t>
  </si>
  <si>
    <t>Свежее или замороженное мясо (курица, говядина, свинина)
Рыбные или мясные консервы
Овощи
Фрукты
Основные продукты питания (рис, пшеница, макароны, гречка и т.д.)
Растительное масло
Сухое молоко
Бутилированная вода
Пшеничная и/или кукурузная мука
Специи (соль, перец, кофе, чай)          
Сладости (сахар, конфеты, печенье)     
Детское питание - молочная смесь быстрого приготовления                                                                                                                                                                                                                                                                     Детское питание - пюре          
Другое (укажите)</t>
  </si>
  <si>
    <t>Свіже чи заморожене м'ясо (курка, яловичина, свинина)
Рибні чи м'ясні консерви
Овочі
Фрукти
Основні продукти харчування (рис, пшениця, макарони, гречка і т.д.)
Рослинна олія
Сухе молоко
Бутильована вода
Пшенична і/чи кукурудзяна мука
Спеції (сіль, перець, кава, чай)          
Солодощі (цукор, цукерки, печиво)     
Дитяче харчування - молочна суміш швидкого приготування                                                                                                                                                                                                                                                                     Дитяче харчування - пюре          
Інше (вкажіть)</t>
  </si>
  <si>
    <r>
      <t xml:space="preserve">Fresh or frozen meat (chicken, beef, pork)
Canned fish or meat
Vegetables
Fruit
Staples (rice, wheat, pasta, buckwheat etc.)
Vegetable oil
</t>
    </r>
    <r>
      <rPr>
        <strike/>
        <sz val="11"/>
        <color rgb="FFFF0000"/>
        <rFont val="Arial"/>
        <family val="2"/>
      </rPr>
      <t>Powdered milk</t>
    </r>
    <r>
      <rPr>
        <sz val="11"/>
        <color rgb="FFFF0000"/>
        <rFont val="Arial"/>
        <family val="2"/>
      </rPr>
      <t xml:space="preserve">
Milk, dairy products
</t>
    </r>
    <r>
      <rPr>
        <sz val="11"/>
        <rFont val="Arial"/>
        <family val="2"/>
      </rPr>
      <t>Bottled water
Wheat and/or corn flour
Spices (salt, pepper, coffee, tea)            
Sweets (sugar, candy, cookies) 
Babyfood - instant formula
Babyfood - puree           
Other (specify)
None</t>
    </r>
  </si>
  <si>
    <r>
      <t xml:space="preserve">Свежее или замороженное мясо (курица, говядина, свинина)
Рыбные или мясные консервы
Овощи
Фрукты
Основные продукты питания (рис, пшеница, макароны, гречка и т.д.)
Растительное масло
</t>
    </r>
    <r>
      <rPr>
        <strike/>
        <sz val="11"/>
        <color rgb="FFFF0000"/>
        <rFont val="Arial"/>
        <family val="2"/>
      </rPr>
      <t>Сухое молоко</t>
    </r>
    <r>
      <rPr>
        <sz val="11"/>
        <color rgb="FFFF0000"/>
        <rFont val="Arial"/>
        <family val="2"/>
      </rPr>
      <t xml:space="preserve">
Молоко, молочные продукты
</t>
    </r>
    <r>
      <rPr>
        <sz val="11"/>
        <rFont val="Arial"/>
        <family val="2"/>
      </rPr>
      <t>Бутилированная вода
Пшеничная и/или кукурузная мука
Специи (соль, перец, кофе, чай)          
Сладости (сахар, конфеты, печенье)     
Детское питание - молочная смесь быстрого приготовления                                                                                                                                                                                                                                                                     Детское питание - пюре          
Другое (укажите)
Ничего из перечисленного</t>
    </r>
  </si>
  <si>
    <r>
      <t xml:space="preserve">Свіже чи заморожене м'ясо (курка, яловичина, свинина)
Рибні чи м'ясні консерви
Овочі
Фрукти
Основні продукти харчування (рис, пшениця, макарони, гречка і т.д.)
Рослинна олія
</t>
    </r>
    <r>
      <rPr>
        <strike/>
        <sz val="11"/>
        <color rgb="FFFF0000"/>
        <rFont val="Arial"/>
        <family val="2"/>
      </rPr>
      <t>Сухе молоко</t>
    </r>
    <r>
      <rPr>
        <sz val="11"/>
        <color rgb="FFFF0000"/>
        <rFont val="Arial"/>
        <family val="2"/>
      </rPr>
      <t xml:space="preserve">
Молоко, молочні продукти
</t>
    </r>
    <r>
      <rPr>
        <sz val="11"/>
        <rFont val="Arial"/>
        <family val="2"/>
        <charset val="204"/>
      </rPr>
      <t>Бутильована вода
Пшенична і/чи кукурудзяна мука
Спеції (сіль, перець, кава, чай)          
Солодощі (цукор, цукерки, печиво)     
Дитяче харчування - молочна суміш швидкого приготування                                                                                                                                                                                                                                                                     Дитяче харчування - пюре          
Інше (вкажіть)
Нічого із перерахованого</t>
    </r>
  </si>
  <si>
    <r>
      <t xml:space="preserve">E1 'Collective site provides cooked meals' or 
</t>
    </r>
    <r>
      <rPr>
        <sz val="11"/>
        <color rgb="FF00B0F0"/>
        <rFont val="Arial"/>
        <family val="2"/>
        <charset val="204"/>
      </rPr>
      <t xml:space="preserve">'Collective site provides food products'
</t>
    </r>
  </si>
  <si>
    <t>Collective site provides food products'</t>
  </si>
  <si>
    <t>Furniture (communal and individual use)
Sleeping items
Kitchen amenities
Clothes and/or shoes
Communications equipment (Wifi, computer equipment, etc.)
Other (specify)
None of the above</t>
  </si>
  <si>
    <t>Мебель (общего и индивидуального пользования)
Спальные принадлежности
Кухонные оборудование и принадлежності
Одежда и/или обувь
Средства связи (Wifi, компьютерная техника и т.д.)
Другое (укажите)
Ничего из вышеперечисленного</t>
  </si>
  <si>
    <t>Меблі (загального та індивідуального користування)
Постільні речі
Кухонне обладнання та приладдя
Одяг і/чи взуття
Засоби зв'язку (Wifi, комп'ютерна техніка і т.д.)
Інше (вкажіть)
Нічого із перерахованого вище</t>
  </si>
  <si>
    <r>
      <rPr>
        <sz val="11"/>
        <color rgb="FFFF0000"/>
        <rFont val="Arial"/>
        <family val="2"/>
      </rPr>
      <t>Needs related to Shelter, Winterization, WASH, Food, Protection are covered in the respective section</t>
    </r>
    <r>
      <rPr>
        <sz val="11"/>
        <rFont val="Arial"/>
        <family val="2"/>
      </rPr>
      <t xml:space="preserve">
Cleaning and hygiene items are asked in WASH
Needs in bed (incl. functional ones) are asked in Sleeping items section</t>
    </r>
  </si>
  <si>
    <r>
      <rPr>
        <sz val="11"/>
        <color rgb="FFC00000"/>
        <rFont val="Arial"/>
        <family val="2"/>
      </rPr>
      <t>Потребности, касаючиеся условий проживания, подготовки к зимнему периоду, ВСГ, продуктов пытания и защиты, содержатся в соответствующем разделе</t>
    </r>
    <r>
      <rPr>
        <sz val="11"/>
        <rFont val="Arial"/>
        <family val="2"/>
      </rPr>
      <t xml:space="preserve">
О потребностях в чистящих средствах и средствах личной гигиены укажите в разделе "Вода, санитария и гигиена"
О потребностях в кроватях (включая функциональные) укажите в разделе "Спальные принадлежности"</t>
    </r>
  </si>
  <si>
    <r>
      <rPr>
        <sz val="11"/>
        <color rgb="FFC00000"/>
        <rFont val="Arial"/>
        <family val="2"/>
      </rPr>
      <t>Потреби, що стосуються умов проживання, підготовки до зимового періоду, ВСГ, продуктыв харчування і захисту, містяться у відповідному розділі</t>
    </r>
    <r>
      <rPr>
        <sz val="11"/>
        <rFont val="Arial"/>
        <family val="2"/>
      </rPr>
      <t xml:space="preserve">
Про потреби у миючих засобах та засобах особистої гігієни зазначте, будь ласка, в розділі "Вода, санітарія та гігієна"
Про потреби у ліжках (у т.ч. функціональних) зазначте, будь ласка, в розділі "Постільні речі"</t>
    </r>
  </si>
  <si>
    <t>D1.1.2</t>
  </si>
  <si>
    <t>G1.1</t>
  </si>
  <si>
    <t>Столы
Стулья
Шкафы
Персональные шкафчики
Платяные шкафы
Другое (укажите)</t>
  </si>
  <si>
    <t>Столи
Стільці
Шафи
Персональні шафки
Платяні шафи
Інше (вкажіть)</t>
  </si>
  <si>
    <r>
      <t xml:space="preserve">Beds
</t>
    </r>
    <r>
      <rPr>
        <sz val="11"/>
        <color rgb="FFFF0000"/>
        <rFont val="Arial"/>
        <family val="2"/>
      </rPr>
      <t xml:space="preserve">Folding beds </t>
    </r>
    <r>
      <rPr>
        <sz val="11"/>
        <rFont val="Arial"/>
        <family val="2"/>
      </rPr>
      <t xml:space="preserve">
Functional beds for specific needs
Mattresses
Bed linen
Pillows
Blankets
Winter blankets
</t>
    </r>
    <r>
      <rPr>
        <sz val="11"/>
        <color rgb="FFFF0000"/>
        <rFont val="Arial"/>
        <family val="2"/>
      </rPr>
      <t>Towels</t>
    </r>
    <r>
      <rPr>
        <sz val="11"/>
        <rFont val="Arial"/>
        <family val="2"/>
      </rPr>
      <t xml:space="preserve">
Other (specify)</t>
    </r>
  </si>
  <si>
    <r>
      <t xml:space="preserve">Кровати
</t>
    </r>
    <r>
      <rPr>
        <sz val="11"/>
        <color rgb="FFC00000"/>
        <rFont val="Arial"/>
        <family val="2"/>
      </rPr>
      <t>Складные кровати</t>
    </r>
    <r>
      <rPr>
        <sz val="11"/>
        <rFont val="Arial"/>
        <family val="2"/>
      </rPr>
      <t xml:space="preserve">
Функциональные кровати 
Матрасы
Постельное белье
Подушки
Одеяла
Зимние одеяла
</t>
    </r>
    <r>
      <rPr>
        <sz val="11"/>
        <color rgb="FFC00000"/>
        <rFont val="Arial"/>
        <family val="2"/>
      </rPr>
      <t>Полотенца</t>
    </r>
    <r>
      <rPr>
        <sz val="11"/>
        <rFont val="Arial"/>
        <family val="2"/>
      </rPr>
      <t xml:space="preserve">
Другое (укажите)</t>
    </r>
  </si>
  <si>
    <r>
      <t xml:space="preserve">Ліжка
</t>
    </r>
    <r>
      <rPr>
        <sz val="11"/>
        <color rgb="FFC00000"/>
        <rFont val="Arial"/>
        <family val="2"/>
      </rPr>
      <t>Розкладні ліжка</t>
    </r>
    <r>
      <rPr>
        <sz val="11"/>
        <rFont val="Arial"/>
        <family val="2"/>
        <charset val="204"/>
      </rPr>
      <t xml:space="preserve">
Функціональні ліжка
Матраси
Постільна білизна
Подушки
Ковдри
Зимові ковдри
</t>
    </r>
    <r>
      <rPr>
        <sz val="11"/>
        <color rgb="FFC00000"/>
        <rFont val="Arial"/>
        <family val="2"/>
      </rPr>
      <t>Рушники</t>
    </r>
    <r>
      <rPr>
        <sz val="11"/>
        <rFont val="Arial"/>
        <family val="2"/>
        <charset val="204"/>
      </rPr>
      <t xml:space="preserve">
Інше (вкажіть)</t>
    </r>
  </si>
  <si>
    <t>Какие кухонные принадлежности нужны?</t>
  </si>
  <si>
    <t>Які кухонні приналежності потрібні?</t>
  </si>
  <si>
    <r>
      <t xml:space="preserve">Stove
Oven
Fridge
Kettle
Utensils
Storage space (pantry / cupboards)
Microwave
Pots for soups
Frying pans
Baking dishes
</t>
    </r>
    <r>
      <rPr>
        <sz val="11"/>
        <color rgb="FFFF0000"/>
        <rFont val="Arial"/>
        <family val="2"/>
      </rPr>
      <t xml:space="preserve">Meat grinder, blender, food processor, etc. </t>
    </r>
    <r>
      <rPr>
        <sz val="11"/>
        <rFont val="Arial"/>
        <family val="2"/>
      </rPr>
      <t xml:space="preserve">
Other (specify)</t>
    </r>
  </si>
  <si>
    <r>
      <t>Плита
Духовка
Холодильник
Чайник
Посуда
Места для хранения (кладовки / шкафы)
Микроволновая печь
Кастрюли
Сковородки
Посуда для выпечки</t>
    </r>
    <r>
      <rPr>
        <sz val="11"/>
        <color rgb="FFFF0000"/>
        <rFont val="Arial"/>
        <family val="2"/>
      </rPr>
      <t xml:space="preserve">
мясорубка, блендер, кухонный комбайн и др.
</t>
    </r>
    <r>
      <rPr>
        <sz val="11"/>
        <rFont val="Arial"/>
        <family val="2"/>
      </rPr>
      <t>Другое (укажите)</t>
    </r>
  </si>
  <si>
    <r>
      <t xml:space="preserve">
Плита
Духовка
Холодильник
Чайник
Посуд
Місця для зберігання (комори / шафи)
Мікрохвильова піч
Каструлі
Сковорідки
Посуд для випічки</t>
    </r>
    <r>
      <rPr>
        <sz val="11"/>
        <color rgb="FFFF0000"/>
        <rFont val="Arial"/>
        <family val="2"/>
      </rPr>
      <t xml:space="preserve">
м'ясорубка, блендер, кухонний комбайн та ін.
</t>
    </r>
    <r>
      <rPr>
        <sz val="11"/>
        <rFont val="Arial"/>
        <family val="2"/>
        <charset val="204"/>
      </rPr>
      <t>Інше (вкажіть)</t>
    </r>
  </si>
  <si>
    <t>Куртки для взрослых
Куртки для детей
Зимние куртки для взрослых
Зимние куртки для детей
Нижнее белье и носки для взрослых
Нижнее белье и носки для детей
Одежда для взрослых
Зимняя одежда для взрослых
Одежда для детей
Зимняя одежда для детей
Одежда для младенцев
Зимняя одежда для младенцев
Обувь/сапоги для взрослых
Зимняя обувь/сапоги для взрослых
Обувь/сапоги для детей
Зимняя обувь/сапоги для детей
Другое (укажите)</t>
  </si>
  <si>
    <t>Куртки для дорослих
Куртки для дітей
Зимові куртки для дорослих
Зимові куртки для дітей
Нижня білизна та шкарпетки для дорослих
Нижня білизна та шкарпетки для дітей
Одяг для дорослих
Зимовий одяг для дорослих
Одяг для дітей
Зимовий одяг для дітей
Одег для немовлят
Зимовий одяг для немовлят
Взуття/чоботи для дорослих
Зимове взуття/чоботи для дорослих
Взуття/чоботи для дітей
Зимове взуття/чоботи для дітей
Інше (вкажіть)</t>
  </si>
  <si>
    <t>NFI 930 Minimum standards</t>
  </si>
  <si>
    <t>Are the residents of the collective provided with items for arranging beds, including beds, furniture for storing personal belongings, bedding (mattresses, pillows, blankets, bed linen)?</t>
  </si>
  <si>
    <t>Обеспечены ли жители МВП предметами для обустройства спальных мест, в том числе кроватями, мебелью для хранения личных вещей, постельным бельем (матрасы, подушки, одеяла, постельное белье)?</t>
  </si>
  <si>
    <t>Чи забезпечені мешканці МТП предметами для облаштування спальних місць, в тому числі ліжками, меблями для зберігання особистих речей, постільною білизною (матраци, подушки, ковдри, постільна білизна)?</t>
  </si>
  <si>
    <t xml:space="preserve"> NFI support</t>
  </si>
  <si>
    <r>
      <t xml:space="preserve">крім ще не розміщували </t>
    </r>
    <r>
      <rPr>
        <sz val="16"/>
        <rFont val="Arial"/>
        <family val="2"/>
        <charset val="204"/>
      </rPr>
      <t>B3</t>
    </r>
  </si>
  <si>
    <t>NFI support</t>
  </si>
  <si>
    <r>
      <t xml:space="preserve">Да, </t>
    </r>
    <r>
      <rPr>
        <sz val="11"/>
        <rFont val="Arial"/>
        <family val="2"/>
        <charset val="204"/>
      </rPr>
      <t>постоянно</t>
    </r>
    <r>
      <rPr>
        <sz val="11"/>
        <rFont val="Arial"/>
        <family val="2"/>
      </rPr>
      <t xml:space="preserve"> 
</t>
    </r>
    <r>
      <rPr>
        <sz val="11"/>
        <rFont val="Arial"/>
        <family val="2"/>
        <charset val="204"/>
      </rPr>
      <t>Да, периодически</t>
    </r>
    <r>
      <rPr>
        <sz val="11"/>
        <rFont val="Arial"/>
        <family val="2"/>
      </rPr>
      <t xml:space="preserve">                                                
Нет
Не уверен</t>
    </r>
  </si>
  <si>
    <t>If D3 "Yes"</t>
  </si>
  <si>
    <r>
      <t xml:space="preserve">Пожалуйста, оцените мощность сигнала мобильной сети в этом </t>
    </r>
    <r>
      <rPr>
        <sz val="11"/>
        <rFont val="Arial"/>
        <family val="2"/>
        <charset val="204"/>
      </rPr>
      <t>МКП:</t>
    </r>
  </si>
  <si>
    <r>
      <t xml:space="preserve">Оцініть, будь ласка, потужність сигналу мобільного зв'язку у цьому </t>
    </r>
    <r>
      <rPr>
        <sz val="11"/>
        <rFont val="Arial"/>
        <family val="2"/>
        <charset val="204"/>
      </rPr>
      <t>МКП</t>
    </r>
    <r>
      <rPr>
        <sz val="11"/>
        <rFont val="Arial"/>
        <family val="2"/>
      </rPr>
      <t>:</t>
    </r>
  </si>
  <si>
    <r>
      <t xml:space="preserve">Provision of information or individual counselling
Legal assistance
Psychological support for adults 
Psychological support for children
Transportation assistance
Obstacles in access state services (administrative, social, etc.)
Obstacles in access to medical services and specialized medical support
Obstacles in access to educational services
Сash assistance for IDPs
Wheelchairs
</t>
    </r>
    <r>
      <rPr>
        <sz val="11"/>
        <color rgb="FFFF0000"/>
        <rFont val="Arial"/>
        <family val="2"/>
      </rPr>
      <t>Installation of video cameras</t>
    </r>
    <r>
      <rPr>
        <sz val="11"/>
        <rFont val="Arial"/>
        <family val="2"/>
      </rPr>
      <t xml:space="preserve">
Other (Specify)
</t>
    </r>
    <r>
      <rPr>
        <sz val="11"/>
        <color rgb="FFFF0000"/>
        <rFont val="Arial"/>
        <family val="2"/>
      </rPr>
      <t>None</t>
    </r>
  </si>
  <si>
    <r>
      <t xml:space="preserve">Предоставление информации или индивидуального консультирования
Юридическая помощь
Психологическая помощь взрослым 
Психологическая помощь детям 
Помощь транспортом
Препятствия в доступе к государственным услугам (администартивным, социальным и т.д.)
Препятствия в доступе к медицинским услугам и специализированной медицинской помощи
Препятствия в доступе к образовательным услугам
Денежная помощь для ВПЛ
Инвалидные коляски
</t>
    </r>
    <r>
      <rPr>
        <sz val="11"/>
        <color rgb="FFFF0000"/>
        <rFont val="Arial"/>
        <family val="2"/>
      </rPr>
      <t>Установка видеокамер</t>
    </r>
    <r>
      <rPr>
        <sz val="11"/>
        <rFont val="Arial"/>
        <family val="2"/>
      </rPr>
      <t xml:space="preserve">
Другое (укажите)
</t>
    </r>
    <r>
      <rPr>
        <sz val="11"/>
        <color rgb="FFC00000"/>
        <rFont val="Arial"/>
        <family val="2"/>
      </rPr>
      <t>Ничего из вышеперечисленного</t>
    </r>
  </si>
  <si>
    <r>
      <t xml:space="preserve">Надання інформації чи індивідуального консультування 
Юридична допомога 
Психологічна допомога дорослим
Психологічна допомога дітям 
Допомога транспортом
Перешкоди у доступі до державних послуг (адміністративних, соціальних тощо)
Перешкоди у доступі до медичних послуг та спеціалізованої медичної допомоги 
Перешкоди у доступі до освітніх послуг
Грошова допомога для ВПО 
Інвалідні коляски 
</t>
    </r>
    <r>
      <rPr>
        <sz val="11"/>
        <color rgb="FFFF0000"/>
        <rFont val="Arial"/>
        <family val="2"/>
      </rPr>
      <t>Встановлення відеокамер</t>
    </r>
    <r>
      <rPr>
        <sz val="11"/>
        <rFont val="Arial"/>
        <family val="2"/>
      </rPr>
      <t xml:space="preserve">
Інше (вкажіть)
</t>
    </r>
    <r>
      <rPr>
        <sz val="11"/>
        <color rgb="FFC00000"/>
        <rFont val="Arial"/>
        <family val="2"/>
      </rPr>
      <t>Нічого із перерахованого вище</t>
    </r>
  </si>
  <si>
    <t>Needs related to Shelter, Winterization, NFI, Food are covered in the respective section</t>
  </si>
  <si>
    <t>Потребности, касаючиеся условий проживания, подготовки к зимнему периоду, непродовольственных товаров и продуктов пытания, содержатся в соответствующем разделе</t>
  </si>
  <si>
    <t>Потреби, що стосуються умов проживання, підготовки до зимового періоду, непродовольчих товарів і продуктів харчування, містяться у відповідному розділі</t>
  </si>
  <si>
    <t>Provision of information or individual counselling
Legal assistance
Psychological support for adults 
Psychological support for children
Transportation assistance
Obstacles in access state services (administrative, social, etc.)
Obstacles in access to medical services and specialized medical support
Obstacles in access to educational services
Сash assistance for IDPs
Wheelchairs
Other (Specify)
None</t>
  </si>
  <si>
    <t>Предоставление информации или индивидуального консультирования
Юридическая помощь
Психологическая помощь взрослым 
Психологическая помощь детям 
Помощь транспортом                                                                                                                                                                                                                                                                                                                                       Препятствия в доступе к государственным услугам (администартивным, социальным и т.д.)
Препятствия в доступе к медицинским услугам и специализированной медицинской помощи
Препятствия в доступе к образовательным услугам
Денежная помощь для ВПЛ
Инвалидные коляски
Другое (укажите)</t>
  </si>
  <si>
    <t>Надання інформації чи індивідуального консультування 
Юридична допомога 
Психологічна допомога дорослим
Психологічна допомога дітям 
Допомога транспортом
Перешкоди у доступі до державних послуг (адміністративних, соціальних тощо)
Перешкоди у доступі до медичних послуг та спеціалізованої медичної допомоги 
Перешкоди у доступі до освітніх послуг
Грошова допомога для ВПО 
Інвалідні коляски 
Інше (вкажіть)</t>
  </si>
  <si>
    <t>Installation of video cameras додати до опцій</t>
  </si>
  <si>
    <t>Needs related to Shelter, Winterization, NFI, Food, are covered in the respective section</t>
  </si>
  <si>
    <t>Provision of information or individual counselling
Legal assistance
Psychological support for adults
Psychological support for children
Transportation assistance
Specialized medical support to people with disabilities or older people
Cash assistance for IDPs
Wheelchairs
Other (Specify)
None of the above</t>
  </si>
  <si>
    <t>Предоставление информации или индивидуального консультирования
Юридическая помощь
Психологическая помощь взрослым 
Психологическая помощь детям 
Помощь транспортом                                                                                                                                                                                                                                                                                                                                       Специализированная медицинская помощь
Денежная помощь для ВПЛ
Инвалидные коляски
Другое (укажите)
Ничего из перечисленного</t>
  </si>
  <si>
    <t>Надання інформації чи індивідуального консультування 
Юридична допомога 
Психологічна допомога дорослим
Психологічна допомога дітям 
Допомога транспортом
Спеціалізована медична допомога 
Грошова допомога для ВПО 
Інвалідні коляски 
Інше (вкажіть)
Нічого із перерахованого</t>
  </si>
  <si>
    <t>H3</t>
  </si>
  <si>
    <t>Availability of PSS for adults  on site level</t>
  </si>
  <si>
    <t>H3.1</t>
  </si>
  <si>
    <t>If H3 "Yes"</t>
  </si>
  <si>
    <t>H3.2</t>
  </si>
  <si>
    <t>If H3.1 "Yes"</t>
  </si>
  <si>
    <t>H3.3</t>
  </si>
  <si>
    <r>
      <t>If "Yes", which с</t>
    </r>
    <r>
      <rPr>
        <sz val="11"/>
        <rFont val="Arial"/>
        <family val="2"/>
        <charset val="204"/>
      </rPr>
      <t>ounselling</t>
    </r>
    <r>
      <rPr>
        <sz val="11"/>
        <rFont val="Arial"/>
        <family val="2"/>
      </rPr>
      <t xml:space="preserve"> services are available at the site?</t>
    </r>
  </si>
  <si>
    <r>
      <t xml:space="preserve">Если "Да", то какие </t>
    </r>
    <r>
      <rPr>
        <sz val="11"/>
        <rFont val="Arial"/>
        <family val="2"/>
        <charset val="204"/>
      </rPr>
      <t>консультационные</t>
    </r>
    <r>
      <rPr>
        <sz val="11"/>
        <rFont val="Arial"/>
        <family val="2"/>
      </rPr>
      <t xml:space="preserve"> услуги доступны в МКП?</t>
    </r>
  </si>
  <si>
    <r>
      <t xml:space="preserve">Якщо "Так", то які </t>
    </r>
    <r>
      <rPr>
        <sz val="11"/>
        <rFont val="Arial"/>
        <family val="2"/>
        <charset val="204"/>
      </rPr>
      <t>консультаційні</t>
    </r>
    <r>
      <rPr>
        <sz val="11"/>
        <rFont val="Arial"/>
        <family val="2"/>
      </rPr>
      <t xml:space="preserve"> послуги доступні в МКП?</t>
    </r>
  </si>
  <si>
    <t>Н4</t>
  </si>
  <si>
    <t>Is PSS for children available at the site?</t>
  </si>
  <si>
    <t>Mental health and psychosocial support services for girls and boys
Social services for girls and boys
Supportive group activities (e.g. play, MHPSS exercises) for girls and boys
None of these services are available here
Don't know</t>
  </si>
  <si>
    <t>Услуги по охране психического здоровья и психосоциальной поддержки для девочек и мальчиков
Социальные услуги для девочек и мальчиков
Групповые мероприятия поддержки (например, игры, упражнения по психическому здоровью и психосоциальной поддержке) для девочек и мальчиков
Ни одна из этих услуг в МКП не предоставляется 
Не знаю</t>
  </si>
  <si>
    <t>Послуги з охорони психічного здоров'я та психосоціальної підтримки для дівчат і хлопців
Соціальні послуги для дівчат та хлопців
Групові заходи підтримки (наприклад, ігри, вправи з психічного здоров'я та психосоціальної підтримки) для дівчат та хлопців
Жодна з цих послуг у МКП не надається 
Не знаю</t>
  </si>
  <si>
    <r>
      <t>Do the residents of the site know how to</t>
    </r>
    <r>
      <rPr>
        <sz val="11"/>
        <color rgb="FFFF0000"/>
        <rFont val="Arial"/>
        <family val="2"/>
      </rPr>
      <t xml:space="preserve"> </t>
    </r>
    <r>
      <rPr>
        <sz val="11"/>
        <rFont val="Arial"/>
        <family val="2"/>
      </rPr>
      <t>such services</t>
    </r>
    <r>
      <rPr>
        <sz val="11"/>
        <color rgb="FFFF0000"/>
        <rFont val="Arial"/>
        <family val="2"/>
      </rPr>
      <t xml:space="preserve"> for children's well-being</t>
    </r>
    <r>
      <rPr>
        <sz val="11"/>
        <rFont val="Arial"/>
        <family val="2"/>
      </rPr>
      <t>?</t>
    </r>
  </si>
  <si>
    <t>Знают ли жители МВП как получить услуги, связанные с благополучием детей?</t>
  </si>
  <si>
    <t>Чи обізнані мешканці МТП з тим як отримати послуги, пов'язані з благополуччям дітей?</t>
  </si>
  <si>
    <r>
      <t xml:space="preserve">If H4 </t>
    </r>
    <r>
      <rPr>
        <strike/>
        <sz val="11"/>
        <color rgb="FFFF0000"/>
        <rFont val="Arial"/>
        <family val="2"/>
      </rPr>
      <t>"Yes"</t>
    </r>
    <r>
      <rPr>
        <sz val="11"/>
        <color rgb="FFFF0000"/>
        <rFont val="Arial"/>
        <family val="2"/>
      </rPr>
      <t xml:space="preserve"> any option other than "None of these services are available here" or "Don't know"</t>
    </r>
  </si>
  <si>
    <t>If H4.1 "Yes"</t>
  </si>
  <si>
    <t>H5.1</t>
  </si>
  <si>
    <t>If H5 "Yes"</t>
  </si>
  <si>
    <t>H5.2</t>
  </si>
  <si>
    <t>Yes, not many (up to 25%)
Yes, many (up to 50%)
Yes, almost all (more than 50%)
No
Do not know</t>
  </si>
  <si>
    <t>Да, но немногие (до 25%)
Да, многие (до 50%)
Да, почти все (более чем 50%)
Нет
Не знаю</t>
  </si>
  <si>
    <t>Так, але небагато (до 25%)
Так, багато  (до 50%)
Так, майже всі (більше ніж 50%)
Ні
Не знаю</t>
  </si>
  <si>
    <t>H6.1</t>
  </si>
  <si>
    <r>
      <t xml:space="preserve">Lack of interest
Lack of opportunity (no community activity scheduled)
Lack of information about where access community activities
Fear of discrimination or persecution
Lack of social connections in the host community
Tension between site's residents and members of the host community
Due to age, illness or disability
</t>
    </r>
    <r>
      <rPr>
        <sz val="11"/>
        <color rgb="FFFF0000"/>
        <rFont val="Arial"/>
        <family val="2"/>
      </rPr>
      <t xml:space="preserve">Lack of time
</t>
    </r>
    <r>
      <rPr>
        <sz val="11"/>
        <rFont val="Arial"/>
        <family val="2"/>
      </rPr>
      <t>Other (please specify)
Do not know</t>
    </r>
  </si>
  <si>
    <r>
      <t xml:space="preserve">Отсутствие интереса
Отсутствие возможности (не запланировано каких-либо общественных мероприятий)
Отсутствие информации о запланированных общественных мероприятиях
Страх дискриминации или преследования
Отсутствие социальных связей в принимающей громаде
Напряженность между жителями МВП и членами принимающей громады
В силу возраста, болезни или инвалидности
</t>
    </r>
    <r>
      <rPr>
        <sz val="11"/>
        <color rgb="FFFF0000"/>
        <rFont val="Arial"/>
        <family val="2"/>
      </rPr>
      <t xml:space="preserve">Отсутствие времени
</t>
    </r>
    <r>
      <rPr>
        <sz val="11"/>
        <rFont val="Arial"/>
        <family val="2"/>
      </rPr>
      <t>Другое (пожалуйста, укажите)
Не знаю</t>
    </r>
  </si>
  <si>
    <r>
      <t xml:space="preserve">Відсутність інтересу
Відсутність можливості (не заплановано жодних громадських заходів)
Відсутність інформації про заплановані громадські заходи
Страх дискримінації чи переслідування
Відсутність соціальних зв'язків у приймаючій громаді 
Напруженість між жителями МТП та членами приймаючої громади
Через вік, хворобу чи інвалідність
</t>
    </r>
    <r>
      <rPr>
        <sz val="11"/>
        <color rgb="FFC00000"/>
        <rFont val="Arial"/>
        <family val="2"/>
      </rPr>
      <t>Брак</t>
    </r>
    <r>
      <rPr>
        <sz val="11"/>
        <color rgb="FFFF0000"/>
        <rFont val="Arial"/>
        <family val="2"/>
      </rPr>
      <t xml:space="preserve"> часу</t>
    </r>
    <r>
      <rPr>
        <sz val="11"/>
        <rFont val="Arial"/>
        <family val="2"/>
      </rPr>
      <t xml:space="preserve">
Інше (будь ласка, вкажіть)
Не знаю</t>
    </r>
  </si>
  <si>
    <r>
      <t>If H6</t>
    </r>
    <r>
      <rPr>
        <strike/>
        <sz val="11"/>
        <color rgb="FFFF0000"/>
        <rFont val="Arial"/>
        <family val="2"/>
      </rPr>
      <t xml:space="preserve"> 'No' or "Yes, not many (up to 25%)"  </t>
    </r>
    <r>
      <rPr>
        <sz val="11"/>
        <color rgb="FFFF0000"/>
        <rFont val="Arial"/>
        <family val="2"/>
      </rPr>
      <t xml:space="preserve"> other option than "Do not Know"</t>
    </r>
  </si>
  <si>
    <r>
      <t>Если</t>
    </r>
    <r>
      <rPr>
        <strike/>
        <sz val="11"/>
        <rFont val="Arial"/>
        <family val="2"/>
      </rPr>
      <t xml:space="preserve"> H7</t>
    </r>
    <r>
      <rPr>
        <sz val="11"/>
        <rFont val="Arial"/>
        <family val="2"/>
      </rPr>
      <t>H5 'Нет' или "Да, немного (до 25%)"</t>
    </r>
  </si>
  <si>
    <r>
      <t>Якщо</t>
    </r>
    <r>
      <rPr>
        <strike/>
        <sz val="11"/>
        <rFont val="Arial"/>
        <family val="2"/>
      </rPr>
      <t xml:space="preserve"> H7</t>
    </r>
    <r>
      <rPr>
        <sz val="11"/>
        <rFont val="Arial"/>
        <family val="2"/>
      </rPr>
      <t>H5 'Ні' чи "Так, небегато (до 25%)"</t>
    </r>
  </si>
  <si>
    <r>
      <t xml:space="preserve">Remote learning
</t>
    </r>
    <r>
      <rPr>
        <sz val="11"/>
        <rFont val="Arial"/>
        <family val="2"/>
        <charset val="204"/>
      </rPr>
      <t>In-person</t>
    </r>
    <r>
      <rPr>
        <sz val="11"/>
        <rFont val="Arial"/>
        <family val="2"/>
      </rPr>
      <t xml:space="preserve"> learning
</t>
    </r>
    <r>
      <rPr>
        <sz val="11"/>
        <rFont val="Arial"/>
        <family val="2"/>
        <charset val="204"/>
      </rPr>
      <t xml:space="preserve">Mixed mode </t>
    </r>
    <r>
      <rPr>
        <sz val="11"/>
        <rFont val="Arial"/>
        <family val="2"/>
      </rPr>
      <t xml:space="preserve">
Not sure</t>
    </r>
  </si>
  <si>
    <r>
      <t>Дистанционная форма</t>
    </r>
    <r>
      <rPr>
        <sz val="11"/>
        <rFont val="Arial"/>
        <family val="2"/>
      </rPr>
      <t xml:space="preserve"> обучение
Очная </t>
    </r>
    <r>
      <rPr>
        <sz val="11"/>
        <rFont val="Arial"/>
        <family val="2"/>
        <charset val="204"/>
      </rPr>
      <t>форма</t>
    </r>
    <r>
      <rPr>
        <sz val="11"/>
        <rFont val="Arial"/>
        <family val="2"/>
      </rPr>
      <t xml:space="preserve"> обучения
Смешанная </t>
    </r>
    <r>
      <rPr>
        <sz val="11"/>
        <rFont val="Arial"/>
        <family val="2"/>
        <charset val="204"/>
      </rPr>
      <t>форма</t>
    </r>
    <r>
      <rPr>
        <sz val="11"/>
        <rFont val="Arial"/>
        <family val="2"/>
      </rPr>
      <t xml:space="preserve"> обучения
Не уверен </t>
    </r>
  </si>
  <si>
    <r>
      <t>Дистанційна форма</t>
    </r>
    <r>
      <rPr>
        <sz val="11"/>
        <rFont val="Arial"/>
        <family val="2"/>
      </rPr>
      <t xml:space="preserve"> навчання
Очна </t>
    </r>
    <r>
      <rPr>
        <sz val="11"/>
        <rFont val="Arial"/>
        <family val="2"/>
        <charset val="204"/>
      </rPr>
      <t>форма</t>
    </r>
    <r>
      <rPr>
        <sz val="11"/>
        <rFont val="Arial"/>
        <family val="2"/>
      </rPr>
      <t xml:space="preserve"> навчанння
Змішана </t>
    </r>
    <r>
      <rPr>
        <sz val="11"/>
        <rFont val="Arial"/>
        <family val="2"/>
        <charset val="204"/>
      </rPr>
      <t>форма</t>
    </r>
    <r>
      <rPr>
        <sz val="11"/>
        <rFont val="Arial"/>
        <family val="2"/>
      </rPr>
      <t xml:space="preserve"> навчання
Не впевнений </t>
    </r>
  </si>
  <si>
    <t>If A1 'Yes'
 If B1.3.5 &gt;0</t>
  </si>
  <si>
    <t xml:space="preserve">If in J2 'Remote learning' or 'Mixed mode' were chosen;
if B1.3.5 &gt;0    </t>
  </si>
  <si>
    <t>J2.2</t>
  </si>
  <si>
    <t xml:space="preserve">None
Security concerns of child travelling to school (fear of physical threat, abduction, etc.)
Security concerns at school (e.g., attacks on school facilities)
Gender-based or sexual violence/abuse
Verbal or physical bullying between students
Unsafe infrastructure/lack of bomb shelter
Lack of teaching staff qualified in providing psychosocial support
Discrimination of the child based on sex, age, disability, HIV status, nationality, race, ethnicity, religion, language, culture, political affiliation, sexual orientation socioeconomic background, geographic location, or specific education needs
Other (specify)
Not sure / Prefer not to answer </t>
  </si>
  <si>
    <t>Никаких
Проблемы с безопасностью ребенка по дороге в школу (страх физической угрозы, похищения и т.д.) 
Атаки на школы
Гендерно обусловленное/ сексуальное насилие 
Словесные оскорбления или физические издевательства школьников над сверстниками
Ненадежная инфраструктура/ отсутствие бомбоубежища
Отсутствие педагогов, способных оказать психосоциальную помощь
Дискриминация ребенка по половому или возрастному признаку, наличию инвалидности, ВИЧ-статусу, национальности, расе, этнической принадлежности, религиозному, языковому, культурному, региональному, политическому признаку, из-за его сексуальной ориентации, социально-экономического положения или особых потребностей в обучении
Другое (укажите)
Не уверен/ Не хочу отвечать</t>
  </si>
  <si>
    <t>Жодних
Проблеми з безпекою дитини дорогою до школи (страх фізичної загрози, викрадення тощо) 
Атаки на школи
Ґендерно зумовлене/ сексуальне насильство 
Словесні образи або фізичні знущання школярів над однолітками
Небезпечна інфраструктура/ відсутність бомбосховища
Відсутність педагогів, здатних надати психосоціальну допомогу
Дискримінація дитини за статевою або віковою ознакою, наявністю інвалідності, ВІЛ-статусом, національністю, расою, етнічною приналежністю, релігійною, мовною, культурною, регіональною, політичною ознакою, через її сексуальну орієнтацію, соціально-економічне становище або особливі потреби в навчанні
Інше (укажіть)
Не впевнений/ Не хочу відповідати</t>
  </si>
  <si>
    <t xml:space="preserve">If in J2 'In-person learning' or 'Mixed mode' were chosen;
if B1.3.5 &gt;0    </t>
  </si>
  <si>
    <r>
      <t>Повлияло</t>
    </r>
    <r>
      <rPr>
        <sz val="11"/>
        <rFont val="Arial"/>
        <family val="2"/>
      </rPr>
      <t xml:space="preserve"> ли размещение ВПЛ </t>
    </r>
    <r>
      <rPr>
        <sz val="11"/>
        <rFont val="Arial"/>
        <family val="2"/>
        <charset val="204"/>
      </rPr>
      <t>на</t>
    </r>
    <r>
      <rPr>
        <sz val="11"/>
        <rFont val="Arial"/>
        <family val="2"/>
      </rPr>
      <t xml:space="preserve"> предоставление образовательных услуг?</t>
    </r>
  </si>
  <si>
    <r>
      <t xml:space="preserve">Чи </t>
    </r>
    <r>
      <rPr>
        <sz val="11"/>
        <rFont val="Arial"/>
        <family val="2"/>
        <charset val="204"/>
      </rPr>
      <t>вплинуло</t>
    </r>
    <r>
      <rPr>
        <sz val="11"/>
        <rFont val="Arial"/>
        <family val="2"/>
      </rPr>
      <t xml:space="preserve"> розміщення ВПО </t>
    </r>
    <r>
      <rPr>
        <sz val="11"/>
        <rFont val="Arial"/>
        <family val="2"/>
        <charset val="204"/>
      </rPr>
      <t>на</t>
    </r>
    <r>
      <rPr>
        <sz val="11"/>
        <rFont val="Arial"/>
        <family val="2"/>
      </rPr>
      <t xml:space="preserve"> надання освітніх послуг?</t>
    </r>
  </si>
  <si>
    <t xml:space="preserve">If A1 "Yes"
If A2.2
School
Kindergarten
Dormitory
Other educational facility </t>
  </si>
  <si>
    <t>Comments and Feedback</t>
  </si>
  <si>
    <r>
      <t xml:space="preserve">ACTED
</t>
    </r>
    <r>
      <rPr>
        <sz val="11"/>
        <color rgb="FFFF0000"/>
        <rFont val="Arial"/>
        <family val="2"/>
        <charset val="204"/>
      </rPr>
      <t>ALPS Resilience</t>
    </r>
    <r>
      <rPr>
        <sz val="11"/>
        <rFont val="Arial"/>
        <family val="2"/>
      </rPr>
      <t xml:space="preserve">
Neeka
Neemia
NRC
REACH
Right to Protection
ROKADA
TTA
Proliska
</t>
    </r>
    <r>
      <rPr>
        <strike/>
        <sz val="11"/>
        <color rgb="FFFF0000"/>
        <rFont val="Arial"/>
        <family val="2"/>
        <charset val="204"/>
      </rPr>
      <t>CF "Friends' Hands"</t>
    </r>
    <r>
      <rPr>
        <sz val="11"/>
        <rFont val="Arial"/>
        <family val="2"/>
        <charset val="204"/>
      </rPr>
      <t xml:space="preserve">
Ombudsman office</t>
    </r>
    <r>
      <rPr>
        <sz val="11"/>
        <rFont val="Arial"/>
        <family val="2"/>
      </rPr>
      <t xml:space="preserve">
Other (specify)</t>
    </r>
  </si>
  <si>
    <r>
      <t xml:space="preserve">ACTED
</t>
    </r>
    <r>
      <rPr>
        <sz val="11"/>
        <color rgb="FFFF0000"/>
        <rFont val="Arial"/>
        <family val="2"/>
        <charset val="204"/>
      </rPr>
      <t xml:space="preserve">АЛЬПС Резилиенс
</t>
    </r>
    <r>
      <rPr>
        <sz val="11"/>
        <rFont val="Arial"/>
        <family val="2"/>
        <charset val="204"/>
      </rPr>
      <t xml:space="preserve">DRC
Neeka
Neemia
NRC
REACH
Right to Protection
ROKADA
TTA
</t>
    </r>
    <r>
      <rPr>
        <strike/>
        <sz val="11"/>
        <color rgb="FFFF0000"/>
        <rFont val="Arial"/>
        <family val="2"/>
        <charset val="204"/>
      </rPr>
      <t>CF "Friends' Hands"</t>
    </r>
    <r>
      <rPr>
        <sz val="11"/>
        <rFont val="Arial"/>
        <family val="2"/>
        <charset val="204"/>
      </rPr>
      <t xml:space="preserve">
Секретариат Уполномоченного Верховной Рады Украины по правам человека
Другое (укажите)</t>
    </r>
  </si>
  <si>
    <r>
      <t xml:space="preserve">ACTED
</t>
    </r>
    <r>
      <rPr>
        <sz val="11"/>
        <color rgb="FFFF0000"/>
        <rFont val="Arial"/>
        <family val="2"/>
        <charset val="204"/>
      </rPr>
      <t>АЛЬПС Резілієгс</t>
    </r>
    <r>
      <rPr>
        <sz val="11"/>
        <rFont val="Arial"/>
        <family val="2"/>
        <charset val="204"/>
      </rPr>
      <t xml:space="preserve">
DRC
Neeka
Neemia
NRC
REACH
Right to Protection
ROKADA
TTA
</t>
    </r>
    <r>
      <rPr>
        <strike/>
        <sz val="11"/>
        <color rgb="FFFF0000"/>
        <rFont val="Arial"/>
        <family val="2"/>
        <charset val="204"/>
      </rPr>
      <t>CF "Friends' Hands"</t>
    </r>
    <r>
      <rPr>
        <sz val="11"/>
        <rFont val="Arial"/>
        <family val="2"/>
        <charset val="204"/>
      </rPr>
      <t xml:space="preserve">
Секретаріат Уповноваженого Верховної Ради України з прав людини
Інше, уточніть</t>
    </r>
  </si>
  <si>
    <r>
      <rPr>
        <sz val="11"/>
        <color rgb="FF000000"/>
        <rFont val="Arial"/>
        <family val="2"/>
        <charset val="204"/>
      </rPr>
      <t xml:space="preserve">street
lane
avenue
boulevard
block
passage
descent
square
embankment
alley
dead_end                                                                              
</t>
    </r>
    <r>
      <rPr>
        <sz val="11"/>
        <color rgb="FFFF0000"/>
        <rFont val="Arial"/>
        <family val="2"/>
        <charset val="204"/>
      </rPr>
      <t>мicrodistrict</t>
    </r>
    <r>
      <rPr>
        <sz val="11"/>
        <color rgb="FF000000"/>
        <rFont val="Arial"/>
        <family val="2"/>
        <charset val="204"/>
      </rPr>
      <t xml:space="preserve"> </t>
    </r>
  </si>
  <si>
    <r>
      <t xml:space="preserve">улица
переулок
проспект
бульвар
квартал
проезд
спуск
площадь
набережная
аллея
тупик                                                                         </t>
    </r>
    <r>
      <rPr>
        <sz val="11"/>
        <color rgb="FFFF0000"/>
        <rFont val="Arial"/>
        <family val="2"/>
        <charset val="204"/>
      </rPr>
      <t>микрорайон</t>
    </r>
  </si>
  <si>
    <r>
      <t xml:space="preserve">вулиця
провулок
проспект
бульвар
квартал
проїзд
спуск
площа
набережна
алея
тупик                                                                    
</t>
    </r>
    <r>
      <rPr>
        <sz val="11"/>
        <color rgb="FFFF0000"/>
        <rFont val="Arial"/>
        <family val="2"/>
        <charset val="204"/>
      </rPr>
      <t>мікрорайон</t>
    </r>
  </si>
  <si>
    <t>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3d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t>
  </si>
  <si>
    <t>Yes, No</t>
  </si>
  <si>
    <t>Информация о МКП</t>
  </si>
  <si>
    <t>Інформація про МКП</t>
  </si>
  <si>
    <r>
      <t xml:space="preserve">How many </t>
    </r>
    <r>
      <rPr>
        <sz val="11"/>
        <color rgb="FFFF0000"/>
        <rFont val="Arial"/>
        <family val="2"/>
        <charset val="204"/>
      </rPr>
      <t>IDPs</t>
    </r>
    <r>
      <rPr>
        <sz val="11"/>
        <rFont val="Arial"/>
        <family val="2"/>
      </rPr>
      <t xml:space="preserve"> can be hosted at the site (i.e. what is the total capacity of the center)?</t>
    </r>
  </si>
  <si>
    <r>
      <t xml:space="preserve">Сколько </t>
    </r>
    <r>
      <rPr>
        <sz val="11"/>
        <color rgb="FFFF0000"/>
        <rFont val="Arial"/>
        <family val="2"/>
        <charset val="204"/>
      </rPr>
      <t>ВПЛ</t>
    </r>
    <r>
      <rPr>
        <sz val="11"/>
        <rFont val="Arial"/>
        <family val="2"/>
      </rPr>
      <t xml:space="preserve"> может разместиться в МКП (т.е. какова общая вместимость МКП)?</t>
    </r>
  </si>
  <si>
    <r>
      <t xml:space="preserve">Скільки </t>
    </r>
    <r>
      <rPr>
        <sz val="11"/>
        <color rgb="FFFF0000"/>
        <rFont val="Arial"/>
        <family val="2"/>
        <charset val="204"/>
      </rPr>
      <t>ВПО</t>
    </r>
    <r>
      <rPr>
        <sz val="11"/>
        <rFont val="Arial"/>
        <family val="2"/>
      </rPr>
      <t xml:space="preserve"> може розміститися у МКП (тобто яка загальна місткість МКП)?</t>
    </r>
  </si>
  <si>
    <r>
      <rPr>
        <sz val="11"/>
        <color rgb="FF000000"/>
        <rFont val="Arial"/>
        <family val="2"/>
        <charset val="204"/>
      </rPr>
      <t xml:space="preserve">School
Kindergarten
Dormitory of an educational facility
Other educational facility (specify) 
</t>
    </r>
    <r>
      <rPr>
        <sz val="11"/>
        <color rgb="FFFF0000"/>
        <rFont val="Arial"/>
        <family val="2"/>
        <charset val="204"/>
      </rPr>
      <t xml:space="preserve">Healthcare facility </t>
    </r>
    <r>
      <rPr>
        <sz val="11"/>
        <color rgb="FF000000"/>
        <rFont val="Arial"/>
        <family val="2"/>
        <charset val="204"/>
      </rPr>
      <t xml:space="preserve">                                                                                                             Residential property (including private houses)
Non-residential property (other than educational facilities: </t>
    </r>
    <r>
      <rPr>
        <sz val="11"/>
        <color rgb="FFFF0000"/>
        <rFont val="Arial"/>
        <family val="2"/>
        <charset val="204"/>
      </rPr>
      <t>religious building, library, shop, office building, house of culture, restaurant, etc.</t>
    </r>
    <r>
      <rPr>
        <sz val="11"/>
        <color rgb="FF000000"/>
        <rFont val="Arial"/>
        <family val="2"/>
        <charset val="204"/>
      </rPr>
      <t xml:space="preserve">)
Social accomodation (hotels, social institutions, boarding houses, boarding school, etc.)
</t>
    </r>
    <r>
      <rPr>
        <sz val="11"/>
        <color rgb="FFFF0000"/>
        <rFont val="Arial"/>
        <family val="2"/>
        <charset val="204"/>
      </rPr>
      <t>Modular town</t>
    </r>
    <r>
      <rPr>
        <sz val="11"/>
        <color rgb="FF000000"/>
        <rFont val="Arial"/>
        <family val="2"/>
        <charset val="204"/>
      </rPr>
      <t xml:space="preserve"> 
Other (please, specify)
</t>
    </r>
  </si>
  <si>
    <r>
      <t xml:space="preserve">Школа
Детский сад
Общежитие образовательного учреждения
Другое образовательное учреждение (пожалуйста, уточние)
</t>
    </r>
    <r>
      <rPr>
        <sz val="11"/>
        <color rgb="FFFF0000"/>
        <rFont val="Arial"/>
        <family val="2"/>
        <charset val="204"/>
      </rPr>
      <t>Медицинское учреждение</t>
    </r>
    <r>
      <rPr>
        <sz val="11"/>
        <rFont val="Arial"/>
        <family val="2"/>
      </rPr>
      <t xml:space="preserve">
Жилая собственность (включая частные дома)
Нежилая собственность (кроме образовательных учреждений: </t>
    </r>
    <r>
      <rPr>
        <sz val="11"/>
        <color rgb="FFFF0000"/>
        <rFont val="Arial"/>
        <family val="2"/>
        <charset val="204"/>
      </rPr>
      <t>религиозное учреждение, библиотека, магазин, офисное здание, дом культуры, ресторан и т.д.</t>
    </r>
    <r>
      <rPr>
        <sz val="11"/>
        <rFont val="Arial"/>
        <family val="2"/>
      </rPr>
      <t xml:space="preserve">)
Социальное жильё (отели, социальные учреждения, пансионаты, интернаты и т.д.)
</t>
    </r>
    <r>
      <rPr>
        <sz val="11"/>
        <color rgb="FFFF0000"/>
        <rFont val="Arial"/>
        <family val="2"/>
        <charset val="204"/>
      </rPr>
      <t>Модульный городок</t>
    </r>
    <r>
      <rPr>
        <sz val="11"/>
        <rFont val="Arial"/>
        <family val="2"/>
      </rPr>
      <t xml:space="preserve">
Другое (пожалуйста, уточните)</t>
    </r>
  </si>
  <si>
    <r>
      <t xml:space="preserve">Школа 
Дитячий садок
Гуртожиток освітньої установи
Інша освітня установа (будь-ласка, уточніть)
</t>
    </r>
    <r>
      <rPr>
        <sz val="11"/>
        <color rgb="FFFF0000"/>
        <rFont val="Arial"/>
        <family val="2"/>
        <charset val="204"/>
      </rPr>
      <t>Медична установа</t>
    </r>
    <r>
      <rPr>
        <sz val="11"/>
        <rFont val="Arial"/>
        <family val="2"/>
      </rPr>
      <t xml:space="preserve">
Житлове приміщення (включаючи приватні будинки)
Нежитлове приміщення (відмінна від освітніх установ: </t>
    </r>
    <r>
      <rPr>
        <sz val="11"/>
        <color rgb="FFFF0000"/>
        <rFont val="Arial"/>
        <family val="2"/>
        <charset val="204"/>
      </rPr>
      <t>релігійна установа, бібліотека, магазин, офісна будівля, будинок культури, ресторан тощо</t>
    </r>
    <r>
      <rPr>
        <sz val="11"/>
        <rFont val="Arial"/>
        <family val="2"/>
      </rPr>
      <t xml:space="preserve">)
Соціальне житло (готелі, соціальні установи, пансіонати, інтернати тощо)
</t>
    </r>
    <r>
      <rPr>
        <sz val="11"/>
        <color rgb="FFFF0000"/>
        <rFont val="Arial"/>
        <family val="2"/>
        <charset val="204"/>
      </rPr>
      <t>Модульне містечко</t>
    </r>
    <r>
      <rPr>
        <sz val="11"/>
        <rFont val="Arial"/>
        <family val="2"/>
      </rPr>
      <t xml:space="preserve">
Інше (будь ласка, уточніть)</t>
    </r>
  </si>
  <si>
    <t>Do you foresee the closure of the site in the upcoming month?</t>
  </si>
  <si>
    <r>
      <t xml:space="preserve">Предусматривается ли закрытие МКП в ближайший </t>
    </r>
    <r>
      <rPr>
        <sz val="11"/>
        <rFont val="Arial"/>
        <family val="2"/>
        <charset val="204"/>
      </rPr>
      <t>месяц</t>
    </r>
    <r>
      <rPr>
        <sz val="11"/>
        <rFont val="Arial"/>
        <family val="2"/>
      </rPr>
      <t>?</t>
    </r>
  </si>
  <si>
    <r>
      <t xml:space="preserve">Чи передбачається закриття МКП у найближчий </t>
    </r>
    <r>
      <rPr>
        <sz val="11"/>
        <rFont val="Arial"/>
        <family val="2"/>
        <charset val="204"/>
      </rPr>
      <t>місяць</t>
    </r>
    <r>
      <rPr>
        <sz val="11"/>
        <rFont val="Arial"/>
        <family val="2"/>
      </rPr>
      <t>?</t>
    </r>
  </si>
  <si>
    <t>Yes
No
Don't know
Refuse to answer</t>
  </si>
  <si>
    <t>Да
Нет
Не знаю
Не хочу отвечать</t>
  </si>
  <si>
    <t>Так
Ні
Не знаю
Не хочу відповідати</t>
  </si>
  <si>
    <t>Site building is going to resume its original function
Number of IDPs in site is decreasing
IDPs are moving to different places - rented apartments/ family/ friends
Other (specify)</t>
  </si>
  <si>
    <t>Здание МКП будет вновь выполнять свою первоначальную функцию
Количество ВПЛ в МКП уменьшается
ВПЛ переезжают в другие места – на съемные квартиры/к родственникам/ к друзьям
Другое (укажите)</t>
  </si>
  <si>
    <t>Будівля МКП знову виконуватиме свою початкову функцію
Кількість ВПО в МКП зменшується
ВПО переїжджають до інших місць – на орендовані квартири / до родичів / до друзів
Інше, уточніть</t>
  </si>
  <si>
    <r>
      <t xml:space="preserve">Government
Local authorities
</t>
    </r>
    <r>
      <rPr>
        <sz val="11"/>
        <rFont val="Arial"/>
        <family val="2"/>
        <charset val="204"/>
      </rPr>
      <t>Non-governmental organization</t>
    </r>
    <r>
      <rPr>
        <sz val="11"/>
        <rFont val="Arial"/>
        <family val="2"/>
      </rPr>
      <t xml:space="preserve">
Individual/Private/Voluneers
Educational institution                     Religious entity
UN
Other (specify)</t>
    </r>
  </si>
  <si>
    <r>
      <t>Государственные органы</t>
    </r>
    <r>
      <rPr>
        <sz val="11"/>
        <rFont val="Arial"/>
        <family val="2"/>
      </rPr>
      <t xml:space="preserve">
Местная власть                                  
</t>
    </r>
    <r>
      <rPr>
        <sz val="11"/>
        <rFont val="Arial"/>
        <family val="2"/>
        <charset val="204"/>
      </rPr>
      <t>Неправительственная</t>
    </r>
    <r>
      <rPr>
        <sz val="11"/>
        <rFont val="Arial"/>
        <family val="2"/>
      </rPr>
      <t xml:space="preserve"> организация
Частные лица/Волонтеры
Образовательное учреждение       
Религиозные учреждения
Агентство ООН
Другое (укажите)</t>
    </r>
  </si>
  <si>
    <r>
      <t>Державні органи</t>
    </r>
    <r>
      <rPr>
        <sz val="11"/>
        <rFont val="Arial"/>
        <family val="2"/>
      </rPr>
      <t xml:space="preserve">
Місцева влада                                           
</t>
    </r>
    <r>
      <rPr>
        <sz val="11"/>
        <rFont val="Arial"/>
        <family val="2"/>
        <charset val="204"/>
      </rPr>
      <t>Неурядова</t>
    </r>
    <r>
      <rPr>
        <sz val="11"/>
        <rFont val="Arial"/>
        <family val="2"/>
      </rPr>
      <t xml:space="preserve"> організація
Приватні особи/Волонтери
Навчальний заклад                                 
Релігійні установи
Агенція ООН
Інше, уточніть</t>
    </r>
  </si>
  <si>
    <t>International Committee of the Red Cross
CARITAS
SAVE THE CHILDREN
UNHCR
UN
UNICEF
IOM
MED AIR
NRC
ACTED
PIN
DOCTORS WITHOUT BORDERS
R2P
NEEMIA
NEEKA
ROKADA
CRIMEA SOS                                                    
Proliska
Other (specify)
Do not know</t>
  </si>
  <si>
    <r>
      <t xml:space="preserve">Международный Комитет Красного Креста
CARITAS
СПАСИТЕ ДЕТЕЙ ( SAVE THE CHILDREN)
УВКБ ООН (UNHCR)
ООН (UN)
ЮНИСЕФ (UNICEF)
МОМ (IOM)
MED AIR
NRC
ACTED
Человек в беде (People in need)
ВРАЧИ БЕЗ ГРАНИЦ (DOCTORS WITHOUT BORDERS)
Право на защиту (R2P)
NEEMIA
NEEKA
ROKADA
CRIMEA SOS                                                                   </t>
    </r>
    <r>
      <rPr>
        <sz val="11"/>
        <rFont val="Arial"/>
        <family val="2"/>
        <charset val="204"/>
      </rPr>
      <t>Proliska (Пролиска)</t>
    </r>
    <r>
      <rPr>
        <sz val="11"/>
        <rFont val="Arial"/>
        <family val="2"/>
      </rPr>
      <t xml:space="preserve">
Другое (уточните)
Не знаю</t>
    </r>
  </si>
  <si>
    <r>
      <t xml:space="preserve">Міжнародний комітет Червоного Хреста
CARITAS
ВРЯТУЙТЕ ДІТЕЙ (SAVE THE CHILDREN)
УВКБ ООН (UNHCR)
ООН (UN)
ЮНІСЕФ (UNICEF)
МОМ (IOM)
MED AIR
NRC
ACTED
Людина в біді (People in need)
ЛІКАРИ БЕЗ КОРДОНІВ (DOCTORS WITHOUT BORDERS)
Право на захист (R2P)
NEEMIA
NEEKA
ROKADA
CRIMEA SOS                                                             </t>
    </r>
    <r>
      <rPr>
        <sz val="11"/>
        <rFont val="Arial"/>
        <family val="2"/>
        <charset val="204"/>
      </rPr>
      <t xml:space="preserve">Проліска (Proliska)  </t>
    </r>
    <r>
      <rPr>
        <sz val="11"/>
        <rFont val="Arial"/>
        <family val="2"/>
      </rPr>
      <t xml:space="preserve">       
Інше, уточніть
Не знаю</t>
    </r>
  </si>
  <si>
    <t>Yes, through general meetings
Yes, through individual consultations
Yes (other, please specify)
No
Refuse to answer</t>
  </si>
  <si>
    <r>
      <t xml:space="preserve">Да, путем проведения общих собраний
Да, путем </t>
    </r>
    <r>
      <rPr>
        <sz val="11"/>
        <rFont val="Arial"/>
        <family val="2"/>
        <charset val="204"/>
      </rPr>
      <t>предоставления</t>
    </r>
    <r>
      <rPr>
        <sz val="11"/>
        <rFont val="Arial"/>
        <family val="2"/>
      </rPr>
      <t xml:space="preserve"> индивидуальных консультациях
Да (другое, уточните)
Нет
Отказываюсь отвечать</t>
    </r>
  </si>
  <si>
    <r>
      <t xml:space="preserve">Так, шляхом проведення загальних зборах
Так, шляхом </t>
    </r>
    <r>
      <rPr>
        <sz val="11"/>
        <rFont val="Arial"/>
        <family val="2"/>
        <charset val="204"/>
      </rPr>
      <t>надання</t>
    </r>
    <r>
      <rPr>
        <sz val="11"/>
        <rFont val="Arial"/>
        <family val="2"/>
      </rPr>
      <t xml:space="preserve"> індивідуальних консультацій
Так (інше, уточніть)
Ні
Відмовляюсь відповідати</t>
    </r>
  </si>
  <si>
    <t>A3.5</t>
  </si>
  <si>
    <t>Is an enrollment system for newly-arrived site residents in place (at site level)?</t>
  </si>
  <si>
    <t>Действует ли система регистрации вновь прибывших людей (на уровне МКП)?</t>
  </si>
  <si>
    <t>Чи діє система реєстрації новоприбулих людей (на рівні МКП)?</t>
  </si>
  <si>
    <t>Yes
No
I do not know</t>
  </si>
  <si>
    <r>
      <t>A4.</t>
    </r>
    <r>
      <rPr>
        <b/>
        <sz val="11"/>
        <color rgb="FFFF0000"/>
        <rFont val="Arial"/>
        <family val="2"/>
        <charset val="204"/>
      </rPr>
      <t>3</t>
    </r>
  </si>
  <si>
    <r>
      <rPr>
        <sz val="11"/>
        <color rgb="FF000000"/>
        <rFont val="Arial"/>
        <family val="2"/>
        <charset val="204"/>
      </rPr>
      <t xml:space="preserve">IDP certificate
National passport (with the residence excerpt, registration)
</t>
    </r>
    <r>
      <rPr>
        <sz val="11"/>
        <color rgb="FFFF0000"/>
        <rFont val="Arial"/>
        <family val="2"/>
        <charset val="204"/>
      </rPr>
      <t xml:space="preserve">Taxpayer identification number
</t>
    </r>
    <r>
      <rPr>
        <sz val="11"/>
        <color rgb="FF000000"/>
        <rFont val="Arial"/>
        <family val="2"/>
        <charset val="204"/>
      </rPr>
      <t xml:space="preserve">Medical certificate/s
</t>
    </r>
    <r>
      <rPr>
        <sz val="11"/>
        <color rgb="FFFF0000"/>
        <rFont val="Arial"/>
        <family val="2"/>
        <charset val="204"/>
      </rPr>
      <t xml:space="preserve">Military card
Referral (warrant) for settlement from local or state authorities, volunteer or non-governmental organization
Сertificate of good conduct
Рensioner's ID
</t>
    </r>
    <r>
      <rPr>
        <sz val="11"/>
        <color rgb="FF000000"/>
        <rFont val="Arial"/>
        <family val="2"/>
        <charset val="204"/>
      </rPr>
      <t>Other (please, specify) 
No documents required</t>
    </r>
  </si>
  <si>
    <r>
      <rPr>
        <sz val="11"/>
        <color rgb="FF000000"/>
        <rFont val="Arial"/>
        <family val="2"/>
        <charset val="204"/>
      </rPr>
      <t xml:space="preserve">Справка ВПЛ
Внутренний паспорт (с выпиской о месте жительства, регистрация)
</t>
    </r>
    <r>
      <rPr>
        <sz val="11"/>
        <color rgb="FFFF0000"/>
        <rFont val="Arial"/>
        <family val="2"/>
        <charset val="204"/>
      </rPr>
      <t>Регистрационный номер плательщика налогов</t>
    </r>
    <r>
      <rPr>
        <sz val="11"/>
        <color rgb="FF000000"/>
        <rFont val="Arial"/>
        <family val="2"/>
        <charset val="204"/>
      </rPr>
      <t xml:space="preserve">                Медицинская справка/и
</t>
    </r>
    <r>
      <rPr>
        <sz val="11"/>
        <color rgb="FFFF0000"/>
        <rFont val="Arial"/>
        <family val="2"/>
        <charset val="204"/>
      </rPr>
      <t xml:space="preserve">Приписное удостоверение, военный билет
Направление (ордер) на поселение о органов местной или государственной власти, волонтерской или неправительственной
организации
Справка о несудимости
Пенсионное удостоверение
</t>
    </r>
    <r>
      <rPr>
        <sz val="11"/>
        <color rgb="FF000000"/>
        <rFont val="Arial"/>
        <family val="2"/>
        <charset val="204"/>
      </rPr>
      <t>Другое (пожалуйста, укажите)
Документы не нужны</t>
    </r>
  </si>
  <si>
    <r>
      <t xml:space="preserve">Довідка ВПО
Внутрішній паспорт (з випискою про місце проживання, реєстрація)
</t>
    </r>
    <r>
      <rPr>
        <sz val="11"/>
        <color rgb="FFFF0000"/>
        <rFont val="Arial"/>
        <family val="2"/>
        <charset val="204"/>
      </rPr>
      <t>Реєстраційний номер платника податків</t>
    </r>
    <r>
      <rPr>
        <sz val="11"/>
        <rFont val="Arial"/>
        <family val="2"/>
        <charset val="204"/>
      </rPr>
      <t xml:space="preserve"> 
Медична довідка/и
</t>
    </r>
    <r>
      <rPr>
        <sz val="11"/>
        <color rgb="FFFF0000"/>
        <rFont val="Arial"/>
        <family val="2"/>
        <charset val="204"/>
      </rPr>
      <t xml:space="preserve">Приписне посвідчення, військовий квиток      Направлення (ордер) на поселення від органів місцевої або державної влади, волонтерської або неурядової організації                                
Довідка про несудимість                                   
Пенсійне посвідчення  </t>
    </r>
    <r>
      <rPr>
        <sz val="11"/>
        <rFont val="Arial"/>
        <family val="2"/>
        <charset val="204"/>
      </rPr>
      <t xml:space="preserve">                                     
Інше (будь ласка, вкажіть)
Документи не потрібні</t>
    </r>
  </si>
  <si>
    <t>A5</t>
  </si>
  <si>
    <t>Are IDPs being charged any money to stay at the site (rent or some other form of compensation to be hosted in the site, including charges for used utilities)?</t>
  </si>
  <si>
    <r>
      <t xml:space="preserve">Взимается ли с ВПЛ какая-либо плата за проживание в МКП (арендная плата или какая-либо другая форма компенсации за размещение в МКП, в том числе плата за </t>
    </r>
    <r>
      <rPr>
        <sz val="11"/>
        <rFont val="Arial"/>
        <family val="2"/>
        <charset val="204"/>
      </rPr>
      <t>потребленные</t>
    </r>
    <r>
      <rPr>
        <sz val="11"/>
        <rFont val="Arial"/>
        <family val="2"/>
      </rPr>
      <t xml:space="preserve"> коммунальные услуги)?</t>
    </r>
  </si>
  <si>
    <t>Чи стягується з ВПО будь-яка плата за проживання в МКП (орендна плата або будь-яка інша форма компенсації за розміщення в МКП, у тому числі плата за використані комунальні послуги)?</t>
  </si>
  <si>
    <t>No charge
Yes charge for staying
Yes charge for utilities only
Yes charge for other costs (specify)
Don't know
Don't wish to answer</t>
  </si>
  <si>
    <t>Плата не взимается
Да, взимается плата за проживание
Да, взимается плата только за коммунальные услуги
Да, взимается плата за прочие услуги (уточните)
Не знаю
Не хочу отвечать</t>
  </si>
  <si>
    <t>Плата не стягується
Так, стягується плата за проживання
Так, стягується плата лише на комунальні послуги
Так, стягується плата за інші послуги (уточніть)
Не знаю
Не хочу відповідати</t>
  </si>
  <si>
    <r>
      <t>How much in total do</t>
    </r>
    <r>
      <rPr>
        <sz val="11"/>
        <rFont val="Arial"/>
        <family val="2"/>
        <charset val="204"/>
      </rPr>
      <t xml:space="preserve"> site's residents</t>
    </r>
    <r>
      <rPr>
        <sz val="11"/>
        <rFont val="Arial"/>
        <family val="2"/>
      </rPr>
      <t xml:space="preserve"> pay per month in UAH (for one resident)?</t>
    </r>
  </si>
  <si>
    <r>
      <t xml:space="preserve">Сколько </t>
    </r>
    <r>
      <rPr>
        <sz val="11"/>
        <rFont val="Arial"/>
        <family val="2"/>
        <charset val="204"/>
      </rPr>
      <t>жители</t>
    </r>
    <r>
      <rPr>
        <sz val="11"/>
        <rFont val="Arial"/>
        <family val="2"/>
      </rPr>
      <t xml:space="preserve"> суммарно платят в </t>
    </r>
    <r>
      <rPr>
        <sz val="11"/>
        <rFont val="Arial"/>
        <family val="2"/>
        <charset val="204"/>
      </rPr>
      <t>месяц</t>
    </r>
    <r>
      <rPr>
        <sz val="11"/>
        <rFont val="Arial"/>
        <family val="2"/>
      </rPr>
      <t xml:space="preserve"> в гривнах (за одного проживающего)?</t>
    </r>
  </si>
  <si>
    <r>
      <t xml:space="preserve">Скільки </t>
    </r>
    <r>
      <rPr>
        <sz val="11"/>
        <rFont val="Arial"/>
        <family val="2"/>
        <charset val="204"/>
      </rPr>
      <t>мешканці</t>
    </r>
    <r>
      <rPr>
        <sz val="11"/>
        <rFont val="Arial"/>
        <family val="2"/>
      </rPr>
      <t xml:space="preserve"> сумарно платять на </t>
    </r>
    <r>
      <rPr>
        <sz val="11"/>
        <rFont val="Arial"/>
        <family val="2"/>
        <charset val="204"/>
      </rPr>
      <t>місяць</t>
    </r>
    <r>
      <rPr>
        <sz val="11"/>
        <rFont val="Arial"/>
        <family val="2"/>
      </rPr>
      <t xml:space="preserve"> у гривнях (за одного мешканця)?</t>
    </r>
  </si>
  <si>
    <t xml:space="preserve">1 to 3 days
Less than a week
Less than a month
1 to 3 months
3 months and more                                                  
Has not hosted IDPs yet
Other (specify)                                                        </t>
  </si>
  <si>
    <t xml:space="preserve">От 1 до 3 дней 
Менее недели, 
Менее 1 месяца 
От 1 до 3 месяцев
3 месяца и более                                                Еще не размещали ВПЛ                                Другое (укажите)                                                             </t>
  </si>
  <si>
    <t>Від 1 до 3 днів 
Менше тижня 
Менше 1 місяця 
Від 1 до 3 місяців
Ще не розміщали ВПО                                        Інше, уточніть</t>
  </si>
  <si>
    <t>Humanitarian assistance at the sile level</t>
  </si>
  <si>
    <t>Has this center received any humanitarian assistance in last 30 days?</t>
  </si>
  <si>
    <t>Получал ли этот МКП какую-либо гуманитарную помощь за последние 30 дней?</t>
  </si>
  <si>
    <t>Чи отримував цей МКП будь-яку гуманітарну допомогу за останні 30 днів?</t>
  </si>
  <si>
    <r>
      <rPr>
        <strike/>
        <sz val="11"/>
        <color rgb="FFFF0000"/>
        <rFont val="Arial"/>
        <family val="2"/>
        <charset val="204"/>
      </rPr>
      <t xml:space="preserve">None
</t>
    </r>
    <r>
      <rPr>
        <sz val="11"/>
        <color rgb="FF000000"/>
        <rFont val="Arial"/>
        <family val="2"/>
        <charset val="204"/>
      </rPr>
      <t xml:space="preserve">Sleeping items
Hygiene items
</t>
    </r>
    <r>
      <rPr>
        <sz val="11"/>
        <color rgb="FFFF0000"/>
        <rFont val="Arial"/>
        <family val="2"/>
        <charset val="204"/>
      </rPr>
      <t>Clothes and/or shoes</t>
    </r>
    <r>
      <rPr>
        <sz val="11"/>
        <color rgb="FF000000"/>
        <rFont val="Arial"/>
        <family val="2"/>
        <charset val="204"/>
      </rPr>
      <t xml:space="preserve">  
Cleaning materials
</t>
    </r>
    <r>
      <rPr>
        <sz val="11"/>
        <color rgb="FFFF0000"/>
        <rFont val="Arial"/>
        <family val="2"/>
        <charset val="204"/>
      </rPr>
      <t xml:space="preserve">Disinfection of the site's premises </t>
    </r>
    <r>
      <rPr>
        <sz val="11"/>
        <color rgb="FF000000"/>
        <rFont val="Arial"/>
        <family val="2"/>
        <charset val="204"/>
      </rPr>
      <t xml:space="preserve">                                    
Communications equipment (Wifi, computer equipment, etc.)
Food products
Generators
Kitchen support (ovens, refrigerators, utensils, pots/pans)
Site repairs (Non-WASH)
WASH Repairs (showers, toilet renovations)
Washing/drying machines
Recreational Activities/space (TV, entertainment area for children)
Support for utility payments
Medicine
Legal assistance
</t>
    </r>
    <r>
      <rPr>
        <sz val="11"/>
        <color rgb="FFFF0000"/>
        <rFont val="Arial"/>
        <family val="2"/>
        <charset val="204"/>
      </rPr>
      <t xml:space="preserve">Cash assistance for IDPs hosted
</t>
    </r>
    <r>
      <rPr>
        <sz val="11"/>
        <color rgb="FF000000"/>
        <rFont val="Arial"/>
        <family val="2"/>
        <charset val="204"/>
      </rPr>
      <t>Psychosocial support
Transportation
Provision of information or individual counselling
Specialized support to people with disabilities or older people
Arrangement of a bomb shelter
Solid fuel for heating (wood, coal, briquettes, pellets)
Liqued fuel for generators
Electric heater
Disinfection of the site's premises        
Other (specify)
Do not know</t>
    </r>
  </si>
  <si>
    <r>
      <rPr>
        <strike/>
        <sz val="11"/>
        <color rgb="FFFF0000"/>
        <rFont val="Arial"/>
        <family val="2"/>
        <charset val="204"/>
      </rPr>
      <t xml:space="preserve">Потребностей нет
</t>
    </r>
    <r>
      <rPr>
        <sz val="11"/>
        <color rgb="FF000000"/>
        <rFont val="Arial"/>
        <family val="2"/>
        <charset val="204"/>
      </rPr>
      <t xml:space="preserve">Спальные принадлежности
Предметы гигиены
</t>
    </r>
    <r>
      <rPr>
        <sz val="11"/>
        <color rgb="FFFF0000"/>
        <rFont val="Arial"/>
        <family val="2"/>
        <charset val="204"/>
      </rPr>
      <t>Одежда и/или обувь</t>
    </r>
    <r>
      <rPr>
        <sz val="11"/>
        <color rgb="FF000000"/>
        <rFont val="Arial"/>
        <family val="2"/>
        <charset val="204"/>
      </rPr>
      <t xml:space="preserve">
Чистящие средства
</t>
    </r>
    <r>
      <rPr>
        <sz val="11"/>
        <color rgb="FFFF0000"/>
        <rFont val="Arial"/>
        <family val="2"/>
        <charset val="204"/>
      </rPr>
      <t>Дезинфекция помещений МКП</t>
    </r>
    <r>
      <rPr>
        <sz val="11"/>
        <color rgb="FF000000"/>
        <rFont val="Arial"/>
        <family val="2"/>
        <charset val="204"/>
      </rPr>
      <t xml:space="preserve">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t>
    </r>
    <r>
      <rPr>
        <sz val="11"/>
        <color rgb="FFFF0000"/>
        <rFont val="Arial"/>
        <family val="2"/>
        <charset val="204"/>
      </rPr>
      <t xml:space="preserve">Денежная помощь для жителей МКП </t>
    </r>
    <r>
      <rPr>
        <sz val="11"/>
        <color rgb="FF000000"/>
        <rFont val="Arial"/>
        <family val="2"/>
        <charset val="204"/>
      </rPr>
      <t xml:space="preserve">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Электрический обогреватель                                 Дезинфекция помещений МКП                      Другое (укажите)
Не знаю</t>
    </r>
  </si>
  <si>
    <r>
      <rPr>
        <strike/>
        <sz val="11"/>
        <color rgb="FFFF0000"/>
        <rFont val="Arial"/>
        <family val="2"/>
        <charset val="204"/>
      </rPr>
      <t>Потреби відсутні</t>
    </r>
    <r>
      <rPr>
        <sz val="11"/>
        <rFont val="Arial"/>
        <family val="2"/>
        <charset val="204"/>
      </rPr>
      <t xml:space="preserve">
Спальні приналженості
Предмети гігієни
</t>
    </r>
    <r>
      <rPr>
        <sz val="11"/>
        <color rgb="FFFF0000"/>
        <rFont val="Arial"/>
        <family val="2"/>
        <charset val="204"/>
      </rPr>
      <t>Одяг та/або взуття</t>
    </r>
    <r>
      <rPr>
        <sz val="11"/>
        <rFont val="Arial"/>
        <family val="2"/>
        <charset val="204"/>
      </rPr>
      <t xml:space="preserve">
Засоби для прибирання
</t>
    </r>
    <r>
      <rPr>
        <sz val="11"/>
        <color rgb="FFFF0000"/>
        <rFont val="Arial"/>
        <family val="2"/>
        <charset val="204"/>
      </rPr>
      <t xml:space="preserve">Дезінфекція приміщень МКП
</t>
    </r>
    <r>
      <rPr>
        <sz val="11"/>
        <rFont val="Arial"/>
        <family val="2"/>
        <charset val="204"/>
      </rPr>
      <t xml:space="preserve">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t>
    </r>
    <r>
      <rPr>
        <sz val="11"/>
        <color rgb="FFFF0000"/>
        <rFont val="Arial"/>
        <family val="2"/>
        <charset val="204"/>
      </rPr>
      <t>Грошова допомога для мешканцям МКП</t>
    </r>
    <r>
      <rPr>
        <sz val="11"/>
        <rFont val="Arial"/>
        <family val="2"/>
        <charset val="204"/>
      </rPr>
      <t xml:space="preserve">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Електричний обігрівач
Дезінфекція приміщень МКП
Інше, уточніть
Не знаю</t>
    </r>
  </si>
  <si>
    <t>Please specify the entity/organization that provided the indicated type of assistance within the mentioned period. [asked for each type separately]</t>
  </si>
  <si>
    <r>
      <t xml:space="preserve">Пожалуйста, уточните </t>
    </r>
    <r>
      <rPr>
        <sz val="11"/>
        <color rgb="FFFF0000"/>
        <rFont val="Arial"/>
        <family val="2"/>
        <charset val="204"/>
      </rPr>
      <t>тип</t>
    </r>
    <r>
      <rPr>
        <sz val="11"/>
        <rFont val="Arial"/>
        <family val="2"/>
        <charset val="204"/>
      </rPr>
      <t xml:space="preserve"> структуры/организации, которая предоставила указанный тип помощи в умомянутый период. </t>
    </r>
  </si>
  <si>
    <r>
      <rPr>
        <sz val="11"/>
        <color rgb="FF000000"/>
        <rFont val="Arial"/>
        <family val="2"/>
        <charset val="204"/>
      </rPr>
      <t xml:space="preserve">Будь-ласка, уточність </t>
    </r>
    <r>
      <rPr>
        <sz val="11"/>
        <color rgb="FFFF0000"/>
        <rFont val="Arial"/>
        <family val="2"/>
        <charset val="204"/>
      </rPr>
      <t>тип</t>
    </r>
    <r>
      <rPr>
        <sz val="11"/>
        <color rgb="FF000000"/>
        <rFont val="Arial"/>
        <family val="2"/>
        <charset val="204"/>
      </rPr>
      <t xml:space="preserve"> структури/організації, яка надала вказаний тип допомоги у згаданий період.</t>
    </r>
  </si>
  <si>
    <t>Government
Local authorities
Non-governmental organization
Host community
Religious organizations
Other (specify)
Refuse to answer/Don't know</t>
  </si>
  <si>
    <r>
      <t>Государственные органы</t>
    </r>
    <r>
      <rPr>
        <sz val="11"/>
        <rFont val="Arial"/>
        <family val="2"/>
      </rPr>
      <t xml:space="preserve">
Местные власти
</t>
    </r>
    <r>
      <rPr>
        <sz val="11"/>
        <rFont val="Arial"/>
        <family val="2"/>
        <charset val="204"/>
      </rPr>
      <t>Неправительственная</t>
    </r>
    <r>
      <rPr>
        <sz val="11"/>
        <rFont val="Arial"/>
        <family val="2"/>
      </rPr>
      <t xml:space="preserve"> организация
Принимающее сообщество
Религиозные организации
Другое (уточните, пожалуйста)
Отказываюсь отвечать/Не знаю</t>
    </r>
  </si>
  <si>
    <r>
      <t>Державні органи</t>
    </r>
    <r>
      <rPr>
        <sz val="11"/>
        <rFont val="Arial"/>
        <family val="2"/>
      </rPr>
      <t xml:space="preserve">
Місцева влада
</t>
    </r>
    <r>
      <rPr>
        <sz val="11"/>
        <rFont val="Arial"/>
        <family val="2"/>
        <charset val="204"/>
      </rPr>
      <t>Неурядова</t>
    </r>
    <r>
      <rPr>
        <sz val="11"/>
        <rFont val="Arial"/>
        <family val="2"/>
      </rPr>
      <t xml:space="preserve"> організація
Приймаюча спільнота
Релігійні організації
Інше (уточніть, будь-ласка)
Відмовляюся відповідати/Не знаю</t>
    </r>
  </si>
  <si>
    <t>If A9.1 anything but "Do not know"</t>
  </si>
  <si>
    <r>
      <t xml:space="preserve">Пожалуйста, уточните название </t>
    </r>
    <r>
      <rPr>
        <sz val="11"/>
        <rFont val="Arial"/>
        <family val="2"/>
        <charset val="204"/>
      </rPr>
      <t>неправительственной</t>
    </r>
    <r>
      <rPr>
        <sz val="11"/>
        <rFont val="Arial"/>
        <family val="2"/>
      </rPr>
      <t xml:space="preserve"> организации, которая предоставила указанный тип помощи в указанный период (последних 30 дней). </t>
    </r>
  </si>
  <si>
    <t>International Committee of the Red Cross
CARITAS
SAVE THE CHILDREN
UNHCR
UN
UNICEF
IOM
MED AIR
NRC
ACTED
PIN
DOCTORS WITHOUT BORDERS
R2P
NEEMIA
NEEKA
ROKADA
CRIMEA SOS
Proliska
Other (specify)
Do not know</t>
  </si>
  <si>
    <t>Международный Комитет Красного Креста
CARITAS
СПАСИТЕ ДЕТЕЙ ( SAVE THE CHILDREN)
УВКБ ООН (UNHCR)
ООН (UN)
ЮНИСЕФ (UNICEF)
МОМ (IOM)
MED AIR
NRC
ACTED
Человек в беде (People in need)
ВРАЧИ БЕЗ ГРАНИЦ (DOCTORS WITHOUT BORDERS)
Право на защиту (R2P)
NEEMIA
NEEKA
ROKADA
CRIMEA SOS
Пролиска (Proliska)
Другое (уточните)
Не знаю</t>
  </si>
  <si>
    <t>Міжнародний комітет Червоного Хреста
CARITAS
ВРЯТУЙТЕ ДІТЕЙ (SAVE THE CHILDREN)
УВКБ ООН (UNHCR)
ООН (UN)
ЮНІСЕФ (UNICEF)
МОМ (IOM)
MED AIR
NRC
ACTED
Людина в біді (People in need)
ЛІКАРИ БЕЗ КОРДОНІВ (DOCTORS WITHOUT BORDERS)
Право на захист (R2P)
NEEMIA
NEEKA
ROKADA
CRIMEA SOS
Проліска (Proliska)
Інше, уточніть
Не знаю</t>
  </si>
  <si>
    <t>If A9.2 "NGO"</t>
  </si>
  <si>
    <t>In the last 30 days, was the site management involved in distribution for humanitarian aid items for household usage?</t>
  </si>
  <si>
    <t>If A9.4 'Yes'</t>
  </si>
  <si>
    <t>Нехватка рабочей силы
Отсутствие места для хранения
Недостаточно инфорации о потребностях жителей МКП
Другое, уточните</t>
  </si>
  <si>
    <t>Недостатність робочої сили
Відсутність місця для зберігання
Недостатність інформації про потреби мешканців МКП
Інше, уточніть</t>
  </si>
  <si>
    <t>Please estimate the number of HH* hosted in the site</t>
  </si>
  <si>
    <t>Оцените, пожалуйста, приблизительное число домохозяйств*, проживающих в МКП</t>
  </si>
  <si>
    <t xml:space="preserve">Оцініть, будь ласка, приблизну кількість домогосподарств*, що проживають у МКП </t>
  </si>
  <si>
    <t>If the KI does not know that or refuses to answer please enter "999".
.
*(household is defined as a group of people who live under the same roof, share income and meals)</t>
  </si>
  <si>
    <t>Если КИ не знает этого либо отказывается отвечать, пожалуйста введите "999"
*под домохозяйством подразумевается группа людей, живущих под одной крышей, с общим бюджетом и питанием</t>
  </si>
  <si>
    <t>Якщо КІ не знає цього або відмовляєтся відповідати, будь-ласка введіть "999"
*під домогосподарством слід розуміти групу людей, які живуть під одним дахом, із загальним бюджетом та харчуванням)</t>
  </si>
  <si>
    <t>B1.2</t>
  </si>
  <si>
    <t>Please estimate the number of individuals hosted in the site</t>
  </si>
  <si>
    <t>Оцените пожалуйста, число людей, проживающих в МКП</t>
  </si>
  <si>
    <t>Оцініть, будь ласка, кількість людей, які мешкають у МКП</t>
  </si>
  <si>
    <t>Of those in the site, how many are male/female aged 18 and over?</t>
  </si>
  <si>
    <t>Сколько среди проживающих в МКП мужчин/женщин возрастом 18 лет и старше?</t>
  </si>
  <si>
    <t>Скільки серед людей, що мешкають у МКП, чоловіків/жінок віком 18 років і старше?</t>
  </si>
  <si>
    <t>Male 18+</t>
  </si>
  <si>
    <t>Мужчин 18+</t>
  </si>
  <si>
    <t>Чоловіків 18+</t>
  </si>
  <si>
    <t>Female 18+</t>
  </si>
  <si>
    <t>Женщин 18+</t>
  </si>
  <si>
    <t>Жінок 18+</t>
  </si>
  <si>
    <r>
      <t>If B1.</t>
    </r>
    <r>
      <rPr>
        <sz val="11"/>
        <rFont val="Arial"/>
        <family val="2"/>
        <charset val="204"/>
      </rPr>
      <t>6</t>
    </r>
    <r>
      <rPr>
        <sz val="11"/>
        <rFont val="Arial"/>
        <family val="2"/>
      </rPr>
      <t xml:space="preserve"> "Yes"</t>
    </r>
  </si>
  <si>
    <t>Выберите все, что подходит      Введите число</t>
  </si>
  <si>
    <t>Виберіть все, що підходить     Введіть число</t>
  </si>
  <si>
    <r>
      <rPr>
        <sz val="11"/>
        <color rgb="FF000000"/>
        <rFont val="Arial"/>
        <family val="2"/>
        <charset val="204"/>
      </rPr>
      <t xml:space="preserve">No vulnerable groups
Pregnant or lactating mothers
Female-headed households
Older women (60+)
Older men (60+)
</t>
    </r>
    <r>
      <rPr>
        <sz val="11"/>
        <color rgb="FFFF0000"/>
        <rFont val="Arial"/>
        <family val="2"/>
        <charset val="204"/>
      </rPr>
      <t xml:space="preserve">Large household (&gt;3 children)
</t>
    </r>
    <r>
      <rPr>
        <sz val="11"/>
        <color rgb="FF000000"/>
        <rFont val="Arial"/>
        <family val="2"/>
        <charset val="204"/>
      </rPr>
      <t>Chronically ill, including persons with mental health issues 
People with disabilities (both registered and not registered)
Foreign nationals
People without nationality
LGBTIQ+
Minority groups (such as Roma)
Child-headed households
Older people (60+) that require caregiver support
Other, please specify</t>
    </r>
  </si>
  <si>
    <r>
      <rPr>
        <sz val="11"/>
        <color rgb="FF000000"/>
        <rFont val="Arial"/>
        <family val="2"/>
        <charset val="204"/>
      </rPr>
      <t xml:space="preserve">Уязвимые группы отсутствуют
Беременные или кормящие женщины
Домохозяйства, возглавляемые женщинами
Пожилые женщины (60+)
Пожилые мужчины (60+)
</t>
    </r>
    <r>
      <rPr>
        <sz val="11"/>
        <color rgb="FFFF0000"/>
        <rFont val="Arial"/>
        <family val="2"/>
        <charset val="204"/>
      </rPr>
      <t>Многодетные семьи (3 и более детей)</t>
    </r>
    <r>
      <rPr>
        <sz val="11"/>
        <color rgb="FF000000"/>
        <rFont val="Arial"/>
        <family val="2"/>
        <charset val="204"/>
      </rPr>
      <t xml:space="preserve"> 
Хронически больные, включая имеющиеся проблемы с психическим здоровьем
Люди с инвалидностью (с регистрацией и без)
Иностранные граждане
Люди без гражданства
ЛГБТИК+
Группы меньшинств (например, ромы)
Домохозяйства, возглавляемые детьми
Пожилые люди (60+) нуждающиеся в присмотре
Другое (укажите)</t>
    </r>
  </si>
  <si>
    <r>
      <rPr>
        <sz val="11"/>
        <color rgb="FF000000"/>
        <rFont val="Arial"/>
        <family val="2"/>
        <charset val="204"/>
      </rPr>
      <t xml:space="preserve">Вразливі групи відсутні
Вагітні або годуючі жінки
Господарства, очолювані жінками
Жінки (60+)
Старші (60+)
</t>
    </r>
    <r>
      <rPr>
        <sz val="11"/>
        <color rgb="FFFF0000"/>
        <rFont val="Arial"/>
        <family val="2"/>
        <charset val="204"/>
      </rPr>
      <t xml:space="preserve">Багатодітні родини (3 та більше дітей)
</t>
    </r>
    <r>
      <rPr>
        <sz val="11"/>
        <color rgb="FF000000"/>
        <rFont val="Arial"/>
        <family val="2"/>
        <charset val="204"/>
      </rPr>
      <t>Особи з хронічними захворюваннями, включаючи наявні проблеми з психічним здоров'ям
Люди з інвалідністю (з реєстрацією і без)
Іноземні громадяни
Особи без громадянства
ЛГБТІК+
Групи меншин (наприклад, роми)
Домогосподарства, які очолються дітьми
Літні люди (60+), які потребують догляду
Інше, уточніть</t>
    </r>
  </si>
  <si>
    <t>*A child-headed household is a household in which all members are younger than 18 years, or households where there are adults who may be too sick or too old to effectively head the household and a child years bears this responsibility.</t>
  </si>
  <si>
    <r>
      <t xml:space="preserve">*Домохозяйство, возглавляемое ребенком, — это домохозяйство, в котором все члены моложе 18 лет, или домохозяйство, </t>
    </r>
    <r>
      <rPr>
        <sz val="11"/>
        <rFont val="Arial"/>
        <family val="2"/>
        <charset val="204"/>
      </rPr>
      <t>где</t>
    </r>
    <r>
      <rPr>
        <sz val="11"/>
        <rFont val="Arial"/>
        <family val="2"/>
      </rPr>
      <t xml:space="preserve"> есть взрослые, которые могут быть слишком больны или слишком стары, чтобы эффективно руководить домохозяйством, и эту ответственность несет ребенок.</t>
    </r>
  </si>
  <si>
    <r>
      <t xml:space="preserve">*Домогосподарство, очолюване дитиною, - це домогосподарство, в якому всі члени молодше 18 років, або домогосподарство, </t>
    </r>
    <r>
      <rPr>
        <sz val="11"/>
        <rFont val="Arial"/>
        <family val="2"/>
        <charset val="204"/>
      </rPr>
      <t>де</t>
    </r>
    <r>
      <rPr>
        <sz val="11"/>
        <rFont val="Arial"/>
        <family val="2"/>
      </rPr>
      <t xml:space="preserve"> є дорослі, які можуть бути занадто хворі або занадто старі, щоб ефективно керувати домогосподарством, і цю відповідальність несе дитина.</t>
    </r>
  </si>
  <si>
    <t>Have any site's residents voluntarily left the site in the last 30 days?</t>
  </si>
  <si>
    <t>В течение последних 30 дней, покидали ли жители МКП по собственному желанию?</t>
  </si>
  <si>
    <t>Протягом останніх 30 днів, чи залишали мешканці МКП за власним бажанням?</t>
  </si>
  <si>
    <t>How many site's residents voluntarily left site in the last 30 days?</t>
  </si>
  <si>
    <t>Сколько жителей МКП выехали за последние 30 дней?</t>
  </si>
  <si>
    <t>Скільки жителів МКП виїхало за останні 30 днів?</t>
  </si>
  <si>
    <t>If B2.1 'Yes'</t>
  </si>
  <si>
    <t>To your knowledge, what proportion of site's residents is planning to move/ leave within the next 30 days?</t>
  </si>
  <si>
    <t>Of these sites' residents planning to move/leave within the next 30 days, most IDPs are about to…</t>
  </si>
  <si>
    <t>Из этих жителей МКП, которые планируют уезжать/переезжать в течение ближайших 30 дней, большинство планирует</t>
  </si>
  <si>
    <t>З цих мешканців МКП, які планують виїжджати/переїжджати протягом найближчих 30 днів, більшість планує</t>
  </si>
  <si>
    <t>Return to their area of origin
Move in with family / friends
Move into rented apartments
Move to a different site within oblast
Move to a different oblast closer to area of origin
Move to a different oblast further from area of origin
Move abroad
Don't know
Don't wish to answer</t>
  </si>
  <si>
    <t>Вернуться домой
Переехать к родным/друзьям
Арендовать жилье
Переехать в другой МКП в пределах данной области
Переехать в другую область, поближе к первоначальному месту проживания
Переехать в другую область, по дальше от первоначального места проживания
Переехать за границу
Не знаю
Не хочу отвечать</t>
  </si>
  <si>
    <t>Повернутись додому
Переїхати до родичів/друзів
Орендувати житло
Переїхати до іншого МКП в межах цієї області
Переїхати до іншої області, ближче до первісного місця проживання
Переїхати до іншої області, далі від первісного місця проживання
Переїхати за кордон
Не знаю
Не хочу відповідати</t>
  </si>
  <si>
    <r>
      <t xml:space="preserve">Have any </t>
    </r>
    <r>
      <rPr>
        <sz val="11"/>
        <color rgb="FFFF0000"/>
        <rFont val="Arial"/>
        <family val="2"/>
        <charset val="204"/>
      </rPr>
      <t>site's residents</t>
    </r>
    <r>
      <rPr>
        <sz val="11"/>
        <rFont val="Arial"/>
        <family val="2"/>
      </rPr>
      <t xml:space="preserve"> been evicted from the site during the last 30 days?</t>
    </r>
  </si>
  <si>
    <r>
      <t xml:space="preserve">Был ли кто-то из </t>
    </r>
    <r>
      <rPr>
        <sz val="11"/>
        <color rgb="FFFF0000"/>
        <rFont val="Arial"/>
        <family val="2"/>
        <charset val="204"/>
      </rPr>
      <t>жителей МКП</t>
    </r>
    <r>
      <rPr>
        <sz val="11"/>
        <rFont val="Arial"/>
        <family val="2"/>
      </rPr>
      <t xml:space="preserve"> </t>
    </r>
    <r>
      <rPr>
        <sz val="11"/>
        <color rgb="FFFF0000"/>
        <rFont val="Arial"/>
        <family val="2"/>
        <charset val="204"/>
      </rPr>
      <t>принудительно</t>
    </r>
    <r>
      <rPr>
        <sz val="11"/>
        <rFont val="Arial"/>
        <family val="2"/>
      </rPr>
      <t xml:space="preserve"> выселен из МКП за последние 30 дней?</t>
    </r>
  </si>
  <si>
    <t>Чи був хтось із мешканців МКП примусово виселений з МКП за останні 30 днів?</t>
  </si>
  <si>
    <t>If yes, how many site's residents have been evicted from the site in the last 30 days?</t>
  </si>
  <si>
    <t>Если да, то сколько жителей МКП было принудительно выселено из МКП за последние 30 дней?</t>
  </si>
  <si>
    <t>Якщо так, то скільки мешканців МКП було примусово виселено з МКП за останні 30 днів?</t>
  </si>
  <si>
    <r>
      <t>B4.</t>
    </r>
    <r>
      <rPr>
        <b/>
        <sz val="11"/>
        <color rgb="FFFF0000"/>
        <rFont val="Arial"/>
        <family val="2"/>
        <charset val="204"/>
      </rPr>
      <t>2</t>
    </r>
  </si>
  <si>
    <r>
      <t xml:space="preserve">Если да, какова причина </t>
    </r>
    <r>
      <rPr>
        <sz val="11"/>
        <color rgb="FFFF0000"/>
        <rFont val="Arial"/>
        <family val="2"/>
        <charset val="204"/>
      </rPr>
      <t>принудительного</t>
    </r>
    <r>
      <rPr>
        <sz val="11"/>
        <rFont val="Arial"/>
        <family val="2"/>
      </rPr>
      <t xml:space="preserve"> выселения?</t>
    </r>
  </si>
  <si>
    <r>
      <t xml:space="preserve">Якщо так, то яка причина </t>
    </r>
    <r>
      <rPr>
        <sz val="11"/>
        <color rgb="FFFF0000"/>
        <rFont val="Arial"/>
        <family val="2"/>
        <charset val="204"/>
      </rPr>
      <t>примусового</t>
    </r>
    <r>
      <rPr>
        <sz val="11"/>
        <rFont val="Arial"/>
        <family val="2"/>
      </rPr>
      <t xml:space="preserve"> виселення?</t>
    </r>
  </si>
  <si>
    <t>Facility can no longer host IDPs
Center was overcrowded
Dangerous or beligerent behavior of IDPs
IDPs were not able to pay for utilities / other payments
Area of origin was deemed safe for return
IDPs did not abide by rules and regulations of site
There is a limited period of hosting             
Relocation to another center 
Other (specify)
Do not know</t>
  </si>
  <si>
    <t>Site characteristics</t>
  </si>
  <si>
    <t>Характеристика МКП</t>
  </si>
  <si>
    <t>Sharing one open space (e.g, gym or hall)
Sharing multiple rooms (multiple families sharing rooms)
Accommodated in family rooms (each family has their own room)</t>
  </si>
  <si>
    <r>
      <t xml:space="preserve">Совместное использование одного </t>
    </r>
    <r>
      <rPr>
        <sz val="11"/>
        <color rgb="FFFF0000"/>
        <rFont val="Arial"/>
        <family val="2"/>
        <charset val="204"/>
      </rPr>
      <t>общего</t>
    </r>
    <r>
      <rPr>
        <sz val="11"/>
        <rFont val="Arial"/>
        <family val="2"/>
      </rPr>
      <t xml:space="preserve"> пространства (например, спортзала или холла)
Совместное использование комнат (несколько семей живут в одной комнате)
Размещение в семейных комнатах (у каждой семьи есть своя комната)</t>
    </r>
  </si>
  <si>
    <r>
      <t xml:space="preserve">Спільне використання одного </t>
    </r>
    <r>
      <rPr>
        <sz val="11"/>
        <color rgb="FFFF0000"/>
        <rFont val="Arial"/>
        <family val="2"/>
        <charset val="204"/>
      </rPr>
      <t>спільного</t>
    </r>
    <r>
      <rPr>
        <sz val="11"/>
        <rFont val="Arial"/>
        <family val="2"/>
      </rPr>
      <t xml:space="preserve"> простору (наприклад, спортзалу чи холу)
Спільне використання кімнат (кілька сімей живуть в одній кімнаті)
Розміщення у сімейних кімнатах (у кожної сім'ї є окрема кімната)</t>
    </r>
  </si>
  <si>
    <t>Is this space separated by gender?</t>
  </si>
  <si>
    <t>Предусмотрены ли в этом общем помещении отдельные зоны для мужчин и женщин?</t>
  </si>
  <si>
    <t>Чи передбачені у цьому загальному приміщенні окремі зони для чоловіків та жінок?</t>
  </si>
  <si>
    <t>If B5 'Sharing one open space (e.g, gym of hall) was chosen</t>
  </si>
  <si>
    <r>
      <t>B5.</t>
    </r>
    <r>
      <rPr>
        <b/>
        <sz val="11"/>
        <color rgb="FFFF0000"/>
        <rFont val="Arial"/>
        <family val="2"/>
        <charset val="204"/>
      </rPr>
      <t>2</t>
    </r>
  </si>
  <si>
    <t>How many rooms has the site for households to sleep independently?</t>
  </si>
  <si>
    <t>Скільки у МКП кімнат для окремого розміщення домогосподарств?</t>
  </si>
  <si>
    <r>
      <t>B5.</t>
    </r>
    <r>
      <rPr>
        <b/>
        <sz val="11"/>
        <color rgb="FFFF0000"/>
        <rFont val="Arial"/>
        <family val="2"/>
        <charset val="204"/>
      </rPr>
      <t>3</t>
    </r>
  </si>
  <si>
    <t>Is there separation of rooms by gender?</t>
  </si>
  <si>
    <r>
      <rPr>
        <sz val="11"/>
        <color rgb="FF000000"/>
        <rFont val="Arial"/>
        <family val="2"/>
        <charset val="204"/>
      </rPr>
      <t xml:space="preserve">Yes 
</t>
    </r>
    <r>
      <rPr>
        <sz val="11"/>
        <color rgb="FFFF0000"/>
        <rFont val="Arial"/>
        <family val="2"/>
        <charset val="204"/>
      </rPr>
      <t>Partially</t>
    </r>
    <r>
      <rPr>
        <sz val="11"/>
        <color rgb="FF000000"/>
        <rFont val="Arial"/>
        <family val="2"/>
        <charset val="204"/>
      </rPr>
      <t xml:space="preserve"> 
No
Do not know</t>
    </r>
  </si>
  <si>
    <r>
      <t xml:space="preserve">Да
</t>
    </r>
    <r>
      <rPr>
        <sz val="11"/>
        <color rgb="FFFF0000"/>
        <rFont val="Arial"/>
        <family val="2"/>
        <charset val="204"/>
      </rPr>
      <t>Частично</t>
    </r>
    <r>
      <rPr>
        <sz val="11"/>
        <rFont val="Arial"/>
        <family val="2"/>
      </rPr>
      <t xml:space="preserve">                                                                
Нет
Не знаю</t>
    </r>
  </si>
  <si>
    <r>
      <t xml:space="preserve">Так 
</t>
    </r>
    <r>
      <rPr>
        <sz val="11"/>
        <color rgb="FFFF0000"/>
        <rFont val="Arial"/>
        <family val="2"/>
        <charset val="204"/>
      </rPr>
      <t>Частково</t>
    </r>
    <r>
      <rPr>
        <sz val="11"/>
        <rFont val="Arial"/>
        <family val="2"/>
        <charset val="204"/>
      </rPr>
      <t xml:space="preserve">                                                                   
Ні
Не знаю</t>
    </r>
  </si>
  <si>
    <t>Проживание</t>
  </si>
  <si>
    <t>Проживання</t>
  </si>
  <si>
    <t>None
Overcrowding conditions
Lack of privacy in the sleeping area
Non segregated showers
Non segregated toilets
Lack of accessible toilets
Lack of accessible showers
Insufficient number of showers
Insufficient number of toilets
Insufficient number of kitchens
Lack of playgrounds
Other (specify)</t>
  </si>
  <si>
    <t>Нет                                                       Переполненность МКП                               Отсутствие приватности в спальной зоне      Нераздельные душевые                           Нераздельные туалеты                                 Отсутствие туалетов                                      Отсутствие душевых                                Недостаточное количество душевых  Недостаточное количество туалетов  Недостаточное количество кухонных помещений Отсутствие игровых площадок                                       Другое (уточните)</t>
  </si>
  <si>
    <t>Немає                                                          
Переповненість МКП                                  
Відсутність приватності в спальній зоні             Нероздільні душові                                     
Нероздільні туалети                                          
Відсутність туалетів                                        
Відсутність  душових                                    
Недостатня кількість душових                         
Недостатня кількість туалетів                       
Недостатня кількість кухонних приміщень    
Відсутність ігрових майданчиків                                       Інше (уточніть)</t>
  </si>
  <si>
    <t>None
Shelter space is too small/not enough space for entire displaced population
Lack of insulation from cold
Leaking during precipitation
Limited ventilation
Structure is damaged or needs repair/rehabilitation
Lack of privacy inside shelter (no partitions, no doors)
Lack of electricity
Lack of heating
Problems with drainage system
Problem with water supply
Problem with lighting inside the building (in common areas, such as corridors)
Problem with lighting around the center (street lights)
Lack of elevators, external ramps, horizontal bars on doors, other devices for elderly people and persons with disabilities
Other (specify)
Not sure</t>
  </si>
  <si>
    <t>Проблем нет                                                               Площадь МКП слишком мала / недостаточно места для размещения всего перемещенного населения                                                    Отсутствие теплоизоляции                         Протекающая крыша                                   Недостаточная вентиляция                          Повреждение конструкции здания либо здание МКП нуждается в ремонте/реконструкции                 Отсутствие возможности уединениться на территории МКП (отсутствие перегородок, дверей)                                                         Проблемы c системой электроснабжения       Проблемы с системой отопления                    Проблемы с канализацией                               Проблемы с водопроводом                              Проблемы с освещением внутри здания (в местах общего пользования, например, в коридорах)              
Проблемы с освещением на территории МКП (уличные фонари)                                                     Отсутствие лифтов, внешних пандусов, дверных поручней, других приспособлений для пожилых людей и людей с инвалидностью                      
Другое (уточните)
Не уверен</t>
  </si>
  <si>
    <t>Проблеми відсутні                                                    
Площа МКП занадто мала / недостатньо місця для розміщення всього переміщеного населення                                             Відсутність теплоізоляції                                      
Протікає дах                                                      
Недостатня вентиляція                                        Пошкодження конструкції будівлі або будівля МКП потребує ремонту/реконструкції                      
Відсутність можливості усамітнитися на території МКП (відсутність перегородок, дверей)                                                  Проблеми з системою електропостачання      
Проблеми з системою опалення                        
Проблеми з каналізацією                                   
Проблеми з водопроводом                                
Проблеми з освітленням усередині будівлі (у місцях загального користування, наприклад, у коридорах)
Проблеми з освітленням на території МКП (вуличні ліхтарі)                                                                           Відсутність ліфтів, зовнішніх пандусів, дверних поручнів, інших пристосунків для людей похилого віку та людей з інвалідністю                                                
Інше (уточніть)                                                                  
Не впевнений</t>
  </si>
  <si>
    <t>Yes, in the premises of the CS
Yes, outdoors 
No
Don't know</t>
  </si>
  <si>
    <t>Да, в помещении МКП
Да, за пределами МКП
Нет
Не знаю</t>
  </si>
  <si>
    <t>Так, у приміщенні МКП
Так, за межами МКП
Ні
Не знаю</t>
  </si>
  <si>
    <t>C7</t>
  </si>
  <si>
    <t>Availability of bomb-shelter</t>
  </si>
  <si>
    <t>Чи є бомбосховище поблизу (менше 10 хв пішки) або ж безпосередньо в самому МКП?</t>
  </si>
  <si>
    <r>
      <rPr>
        <sz val="11"/>
        <color rgb="FFFF0000"/>
        <rFont val="Arial"/>
        <family val="2"/>
        <charset val="204"/>
      </rPr>
      <t xml:space="preserve">Yes, in the facility itself
Yes, nearby (less than 10 minutes by foot)
</t>
    </r>
    <r>
      <rPr>
        <sz val="11"/>
        <rFont val="Arial"/>
        <family val="2"/>
      </rPr>
      <t>No
Do not know</t>
    </r>
  </si>
  <si>
    <t>C9</t>
  </si>
  <si>
    <t>Distance to services</t>
  </si>
  <si>
    <t>How long does it take site residents on average to reach the nearest Pension Fund facility by their normal mode of transportation?</t>
  </si>
  <si>
    <t>Сколько времени в среднем требуется жителям МКП, чтобы добраться до ближайшего учреждения Пенсионного фонда с использованием обычного для них вида транспорта?</t>
  </si>
  <si>
    <t>Скільки часу в середньому потрібно мешканцям МКП, щоб дістатися найближчої установи Пенсійного фонду з використанням звичного для них виду транспорту?</t>
  </si>
  <si>
    <t>Less than 15 min
Less than hour
More than 1 hour</t>
  </si>
  <si>
    <t>Менее 15 минут
Менее 1 часа
Более 1 часа</t>
  </si>
  <si>
    <t>Менше 15 хвилин
Менше 1 години
Більше 1 години</t>
  </si>
  <si>
    <t>C10</t>
  </si>
  <si>
    <t>How long does it take site residents on average to reach the nearest bank by their normal mode of transportation?</t>
  </si>
  <si>
    <t>Сколько времени в среднем требуется жителям МКП, чтобы добраться до ближайшего банковского учреждения с использованием обычного для них вида транспорта?</t>
  </si>
  <si>
    <t>Скільки часу в середньому потрібно мешканцям МКП, щоб дістатися найближчої банківської установи з використанням звичного для них виду транспорту?</t>
  </si>
  <si>
    <t>C10.1</t>
  </si>
  <si>
    <t>Are there ATMs in a walking distance from the site (less than 2 km away)?</t>
  </si>
  <si>
    <t>Есть ли банкоматы в пешеходной доступности от МКП (менее чем в 2 км)?</t>
  </si>
  <si>
    <t>Чи є банкомати в пішохідній доступності від МКП (менше ніж 2 км)?</t>
  </si>
  <si>
    <t>Повністю                                                                             Частково                                                                                  Не може взагалі                                                               Не впевнений</t>
  </si>
  <si>
    <t>During the last 30 days prior to data collection, if there was a day or days the site was cut off from electricity, how long on average the outage lasted?</t>
  </si>
  <si>
    <t>За последние 30 дней передующих сбору данных, в случае если был день или дни когда МКП был отключен от электроснабжения, сколько в среднем длилось отключение?</t>
  </si>
  <si>
    <t>За останні 30 днів, що передували збору даних, у разі якщо був день чи дні коли МКП був відключений від електроживлення, скільки у середньому тривало відключення?</t>
  </si>
  <si>
    <t>1-2 hours
3-4 hours
5-8 hours
8-12 hours
13-16 hours
More than 16 hours
The site was not cut off</t>
  </si>
  <si>
    <t xml:space="preserve">1-2 часа
3-4 часа
5-7 часов
8-12 часов
13-16 часов
Более чем 16 часов
МКП не отключался </t>
  </si>
  <si>
    <t xml:space="preserve">1-2 години
3-4 години
5-7 годин
8-12 годин
13-16 годин
Більш ніж 16 годин 
МКП не відключався </t>
  </si>
  <si>
    <r>
      <t xml:space="preserve">Is the site's wiring capacity enough the current level of </t>
    </r>
    <r>
      <rPr>
        <sz val="11"/>
        <rFont val="Arial"/>
        <family val="2"/>
        <charset val="204"/>
      </rPr>
      <t>electricity</t>
    </r>
    <r>
      <rPr>
        <sz val="11"/>
        <rFont val="Arial"/>
        <family val="2"/>
      </rPr>
      <t xml:space="preserve"> consumption? </t>
    </r>
  </si>
  <si>
    <t>Чи витримує електропроводка будівлі МКП поточний рівень споживання електроенергії?</t>
  </si>
  <si>
    <t>Да
Нет
Не всегда                                                                Не уверен</t>
  </si>
  <si>
    <t>Так
Ні
Не завжди                                                              Не впевнений</t>
  </si>
  <si>
    <r>
      <t xml:space="preserve">Да, </t>
    </r>
    <r>
      <rPr>
        <sz val="11"/>
        <rFont val="Arial"/>
        <family val="2"/>
        <charset val="204"/>
      </rPr>
      <t>постоянно</t>
    </r>
    <r>
      <rPr>
        <sz val="11"/>
        <rFont val="Arial"/>
        <family val="2"/>
      </rPr>
      <t xml:space="preserve"> 
</t>
    </r>
    <r>
      <rPr>
        <sz val="11"/>
        <rFont val="Arial"/>
        <family val="2"/>
        <charset val="204"/>
      </rPr>
      <t>Да, периодически</t>
    </r>
    <r>
      <rPr>
        <sz val="11"/>
        <rFont val="Arial"/>
        <family val="2"/>
      </rPr>
      <t xml:space="preserve">                                                Нет
Не уверен</t>
    </r>
  </si>
  <si>
    <t>Так, постійно
Так, періодично                                                      Ні
Не впевнений</t>
  </si>
  <si>
    <t>D5</t>
  </si>
  <si>
    <t>Folding beds
Stationary beds
Mattresses
Bed linen
Pillows
Sleeping bags
Blankets
Winter blankets
Other (specify)</t>
  </si>
  <si>
    <t>Раскладные кровати
Стационарные кровати
Матрасы
Постельное белье
Подушки
Спальные мешки
Одеяла
Зимние одеяла
Другое (укажите)</t>
  </si>
  <si>
    <t>Розкладні ліжка
Стаціонарні ліжка
Матраци
Постільна білизна
Подушки
Спальні мішки
Ковдри
Зимові ковдри
Інше, уточніть</t>
  </si>
  <si>
    <r>
      <t>D7.</t>
    </r>
    <r>
      <rPr>
        <b/>
        <sz val="11"/>
        <rFont val="Arial"/>
        <family val="2"/>
        <charset val="204"/>
      </rPr>
      <t>2</t>
    </r>
  </si>
  <si>
    <r>
      <rPr>
        <strike/>
        <sz val="11"/>
        <color rgb="FFFF0000"/>
        <rFont val="Arial"/>
        <family val="2"/>
        <charset val="204"/>
      </rPr>
      <t>Warm</t>
    </r>
    <r>
      <rPr>
        <sz val="11"/>
        <color rgb="FF000000"/>
        <rFont val="Arial"/>
        <family val="2"/>
        <charset val="204"/>
      </rPr>
      <t xml:space="preserve"> Jackets for adults
</t>
    </r>
    <r>
      <rPr>
        <strike/>
        <sz val="11"/>
        <color rgb="FFFF0000"/>
        <rFont val="Arial"/>
        <family val="2"/>
        <charset val="204"/>
      </rPr>
      <t>Warm</t>
    </r>
    <r>
      <rPr>
        <sz val="11"/>
        <color rgb="FF000000"/>
        <rFont val="Arial"/>
        <family val="2"/>
        <charset val="204"/>
      </rPr>
      <t xml:space="preserve"> Jackets for children
Adult underwear and socks
Children underwear and socks
</t>
    </r>
    <r>
      <rPr>
        <sz val="11"/>
        <color rgb="FFFF0000"/>
        <rFont val="Arial"/>
        <family val="2"/>
        <charset val="204"/>
      </rPr>
      <t>Adult clothes</t>
    </r>
    <r>
      <rPr>
        <sz val="11"/>
        <color rgb="FF000000"/>
        <rFont val="Arial"/>
        <family val="2"/>
        <charset val="204"/>
      </rPr>
      <t xml:space="preserve">
Infant clothes
</t>
    </r>
    <r>
      <rPr>
        <strike/>
        <sz val="11"/>
        <color rgb="FFFF0000"/>
        <rFont val="Arial"/>
        <family val="2"/>
        <charset val="204"/>
      </rPr>
      <t>Thermal underwear</t>
    </r>
    <r>
      <rPr>
        <sz val="11"/>
        <color rgb="FF000000"/>
        <rFont val="Arial"/>
        <family val="2"/>
        <charset val="204"/>
      </rPr>
      <t xml:space="preserve">
Adult </t>
    </r>
    <r>
      <rPr>
        <strike/>
        <sz val="11"/>
        <color rgb="FFFF0000"/>
        <rFont val="Arial"/>
        <family val="2"/>
        <charset val="204"/>
      </rPr>
      <t>winter</t>
    </r>
    <r>
      <rPr>
        <sz val="11"/>
        <color rgb="FF000000"/>
        <rFont val="Arial"/>
        <family val="2"/>
        <charset val="204"/>
      </rPr>
      <t xml:space="preserve"> shoes/boots
Children </t>
    </r>
    <r>
      <rPr>
        <strike/>
        <sz val="11"/>
        <color rgb="FFFF0000"/>
        <rFont val="Arial"/>
        <family val="2"/>
        <charset val="204"/>
      </rPr>
      <t>winter</t>
    </r>
    <r>
      <rPr>
        <sz val="11"/>
        <color rgb="FF000000"/>
        <rFont val="Arial"/>
        <family val="2"/>
        <charset val="204"/>
      </rPr>
      <t xml:space="preserve"> shoes/boots
</t>
    </r>
    <r>
      <rPr>
        <strike/>
        <sz val="11"/>
        <color rgb="FFFF0000"/>
        <rFont val="Arial"/>
        <family val="2"/>
        <charset val="204"/>
      </rPr>
      <t>Scarves</t>
    </r>
    <r>
      <rPr>
        <sz val="11"/>
        <color rgb="FF000000"/>
        <rFont val="Arial"/>
        <family val="2"/>
        <charset val="204"/>
      </rPr>
      <t xml:space="preserve">
</t>
    </r>
    <r>
      <rPr>
        <strike/>
        <sz val="11"/>
        <color rgb="FFFF0000"/>
        <rFont val="Arial"/>
        <family val="2"/>
        <charset val="204"/>
      </rPr>
      <t>Winter hats</t>
    </r>
    <r>
      <rPr>
        <sz val="11"/>
        <color rgb="FF000000"/>
        <rFont val="Arial"/>
        <family val="2"/>
        <charset val="204"/>
      </rPr>
      <t xml:space="preserve">
Other (please, specify)
</t>
    </r>
  </si>
  <si>
    <r>
      <rPr>
        <strike/>
        <sz val="11"/>
        <color rgb="FFFF0000"/>
        <rFont val="Arial"/>
        <family val="2"/>
        <charset val="204"/>
      </rPr>
      <t>Теплые</t>
    </r>
    <r>
      <rPr>
        <sz val="11"/>
        <color rgb="FF000000"/>
        <rFont val="Arial"/>
        <family val="2"/>
        <charset val="204"/>
      </rPr>
      <t xml:space="preserve"> Куртки для взрослых
</t>
    </r>
    <r>
      <rPr>
        <strike/>
        <sz val="11"/>
        <color rgb="FFFF0000"/>
        <rFont val="Arial"/>
        <family val="2"/>
        <charset val="204"/>
      </rPr>
      <t>Теплые</t>
    </r>
    <r>
      <rPr>
        <sz val="11"/>
        <color rgb="FF000000"/>
        <rFont val="Arial"/>
        <family val="2"/>
        <charset val="204"/>
      </rPr>
      <t xml:space="preserve"> Куртки для детей
Нижнее белье и носки для взрослых
Детское нижнее белье и носки
</t>
    </r>
    <r>
      <rPr>
        <sz val="11"/>
        <color rgb="FFFF0000"/>
        <rFont val="Arial"/>
        <family val="2"/>
        <charset val="204"/>
      </rPr>
      <t>Одежда для взрослых</t>
    </r>
    <r>
      <rPr>
        <sz val="11"/>
        <color rgb="FF000000"/>
        <rFont val="Arial"/>
        <family val="2"/>
        <charset val="204"/>
      </rPr>
      <t xml:space="preserve">
Детская одежда
</t>
    </r>
    <r>
      <rPr>
        <strike/>
        <sz val="11"/>
        <color rgb="FFFF0000"/>
        <rFont val="Arial"/>
        <family val="2"/>
        <charset val="204"/>
      </rPr>
      <t>Термобелье</t>
    </r>
    <r>
      <rPr>
        <sz val="11"/>
        <color rgb="FF000000"/>
        <rFont val="Arial"/>
        <family val="2"/>
        <charset val="204"/>
      </rPr>
      <t xml:space="preserve">
</t>
    </r>
    <r>
      <rPr>
        <strike/>
        <sz val="11"/>
        <color rgb="FFFF0000"/>
        <rFont val="Arial"/>
        <family val="2"/>
        <charset val="204"/>
      </rPr>
      <t>Зимняя</t>
    </r>
    <r>
      <rPr>
        <sz val="11"/>
        <color rgb="FF000000"/>
        <rFont val="Arial"/>
        <family val="2"/>
        <charset val="204"/>
      </rPr>
      <t xml:space="preserve"> Обувь для взрослых 
Детская </t>
    </r>
    <r>
      <rPr>
        <strike/>
        <sz val="11"/>
        <color rgb="FFFF0000"/>
        <rFont val="Arial"/>
        <family val="2"/>
        <charset val="204"/>
      </rPr>
      <t>зимняя</t>
    </r>
    <r>
      <rPr>
        <sz val="11"/>
        <color rgb="FF000000"/>
        <rFont val="Arial"/>
        <family val="2"/>
        <charset val="204"/>
      </rPr>
      <t xml:space="preserve"> обувь                                 
</t>
    </r>
    <r>
      <rPr>
        <strike/>
        <sz val="11"/>
        <color rgb="FFFF0000"/>
        <rFont val="Arial"/>
        <family val="2"/>
        <charset val="204"/>
      </rPr>
      <t>Шарфы</t>
    </r>
    <r>
      <rPr>
        <sz val="11"/>
        <color rgb="FF000000"/>
        <rFont val="Arial"/>
        <family val="2"/>
        <charset val="204"/>
      </rPr>
      <t xml:space="preserve">
</t>
    </r>
    <r>
      <rPr>
        <strike/>
        <sz val="11"/>
        <color rgb="FFFF0000"/>
        <rFont val="Arial"/>
        <family val="2"/>
        <charset val="204"/>
      </rPr>
      <t>Зимние шапки</t>
    </r>
    <r>
      <rPr>
        <sz val="11"/>
        <color rgb="FF000000"/>
        <rFont val="Arial"/>
        <family val="2"/>
        <charset val="204"/>
      </rPr>
      <t xml:space="preserve">
Другое (пожалуйста, укажите)</t>
    </r>
  </si>
  <si>
    <r>
      <rPr>
        <strike/>
        <sz val="11"/>
        <color rgb="FFFF0000"/>
        <rFont val="Arial"/>
        <family val="2"/>
        <charset val="204"/>
      </rPr>
      <t>Теплі</t>
    </r>
    <r>
      <rPr>
        <sz val="11"/>
        <rFont val="Arial"/>
        <family val="2"/>
        <charset val="204"/>
      </rPr>
      <t xml:space="preserve"> Куртки для дорослих
</t>
    </r>
    <r>
      <rPr>
        <strike/>
        <sz val="11"/>
        <color rgb="FFFF0000"/>
        <rFont val="Arial"/>
        <family val="2"/>
        <charset val="204"/>
      </rPr>
      <t>Теплі</t>
    </r>
    <r>
      <rPr>
        <sz val="11"/>
        <rFont val="Arial"/>
        <family val="2"/>
        <charset val="204"/>
      </rPr>
      <t xml:space="preserve"> Куртки для дітей
Нижня білизна та шкарпетки для дорослих
Дитяча нижня білизна та шкарпетки
</t>
    </r>
    <r>
      <rPr>
        <sz val="11"/>
        <color rgb="FFFF0000"/>
        <rFont val="Arial"/>
        <family val="2"/>
        <charset val="204"/>
      </rPr>
      <t>Одяг для дорослих</t>
    </r>
    <r>
      <rPr>
        <sz val="11"/>
        <rFont val="Arial"/>
        <family val="2"/>
        <charset val="204"/>
      </rPr>
      <t xml:space="preserve">
Дитячий одяг
</t>
    </r>
    <r>
      <rPr>
        <strike/>
        <sz val="11"/>
        <color rgb="FFFF0000"/>
        <rFont val="Arial"/>
        <family val="2"/>
        <charset val="204"/>
      </rPr>
      <t>Термобілизна</t>
    </r>
    <r>
      <rPr>
        <sz val="11"/>
        <rFont val="Arial"/>
        <family val="2"/>
        <charset val="204"/>
      </rPr>
      <t xml:space="preserve">
</t>
    </r>
    <r>
      <rPr>
        <strike/>
        <sz val="11"/>
        <color rgb="FFFF0000"/>
        <rFont val="Arial"/>
        <family val="2"/>
        <charset val="204"/>
      </rPr>
      <t>Зимове</t>
    </r>
    <r>
      <rPr>
        <sz val="11"/>
        <rFont val="Arial"/>
        <family val="2"/>
        <charset val="204"/>
      </rPr>
      <t xml:space="preserve"> Взуття для дорослих
Дитяче </t>
    </r>
    <r>
      <rPr>
        <strike/>
        <sz val="11"/>
        <color rgb="FFFF0000"/>
        <rFont val="Arial"/>
        <family val="2"/>
        <charset val="204"/>
      </rPr>
      <t>зимове</t>
    </r>
    <r>
      <rPr>
        <sz val="11"/>
        <rFont val="Arial"/>
        <family val="2"/>
        <charset val="204"/>
      </rPr>
      <t xml:space="preserve"> взуття                                    
</t>
    </r>
    <r>
      <rPr>
        <strike/>
        <sz val="11"/>
        <color rgb="FFFF0000"/>
        <rFont val="Arial"/>
        <family val="2"/>
        <charset val="204"/>
      </rPr>
      <t>Шарфи</t>
    </r>
    <r>
      <rPr>
        <sz val="11"/>
        <rFont val="Arial"/>
        <family val="2"/>
        <charset val="204"/>
      </rPr>
      <t xml:space="preserve">
</t>
    </r>
    <r>
      <rPr>
        <strike/>
        <sz val="11"/>
        <color rgb="FFFF0000"/>
        <rFont val="Arial"/>
        <family val="2"/>
        <charset val="204"/>
      </rPr>
      <t>Зимові шапки</t>
    </r>
    <r>
      <rPr>
        <sz val="11"/>
        <rFont val="Arial"/>
        <family val="2"/>
        <charset val="204"/>
      </rPr>
      <t xml:space="preserve">
Інше (будь ласка, вкажіть)</t>
    </r>
  </si>
  <si>
    <t>Надається МКП урядовими організаціями
Надається МКП приймаючою громадою Надається МКП НУО й волонтерами
Люди харчуються в "соціальних" ресторанах (люди отримують безкоштовну їжу з ресторанів у місті)
Люди купують або готують їжу самостійно
Люди харчуються за рахунок МКП                             Інше, уточніть</t>
  </si>
  <si>
    <t>Distance to the nearest operational marketplace or grocery store</t>
  </si>
  <si>
    <t>Is there a market place or grocery store within one hour travel (on foot) from the center?</t>
  </si>
  <si>
    <t>Есть ли рынок или продуктовый магазин в часе ходьбы от МКП?</t>
  </si>
  <si>
    <t>Чи є ринок або продуктовий магазин в межах однієї години пішки від МКП?</t>
  </si>
  <si>
    <t>Yes                                                                                            
No                                                                                            
Not sure</t>
  </si>
  <si>
    <t>Да                                                                                            Нет                                                                                         Не знаю</t>
  </si>
  <si>
    <t>Так                                                                                       Ні                                                                                         Не знаю</t>
  </si>
  <si>
    <t>Please select all kitchen amenities with sufficient capacity that are available on site?</t>
  </si>
  <si>
    <t>Плита
Духовка
Холодильник
Чайник
Водопровідна холодна вода (з-під крану)
Водопровідна гаряча вода (з-під крану)
Каструлі та сковорідки
Посуд
Місце для зберігання (комора/шафи)
Мікрохвильова піч                                           Інше, уточніть</t>
  </si>
  <si>
    <t>Каструлі (для перших страв)
Сковороди
Електричний чайник
Столові прилади
Багаторазові тарілки
Чашки                                                 Одноразові тарілки та столові прилади (пластмасові)
Форми для випікання
Інше, уточніть</t>
  </si>
  <si>
    <t>Yes, exreme need
Yes, partial need                                                           
No 
Not sure</t>
  </si>
  <si>
    <t>Так, потрібні
Так, частково потрібні                                                 Ні 
Не впевнений</t>
  </si>
  <si>
    <t xml:space="preserve">Fresh or frozen meat (chicken, beef, pork)
Canned fish or meat
Vegetables
Fruit
Staples (rice, wheat, pasta, buckwheat etc.)
Vegetable oil
Powdered milk
Bottled water
Wheat and/or corn flour
Spices (salt, pepper, coffee, tea)            
Sweets (sugar, candy, cookies)            
Other (specify)
</t>
  </si>
  <si>
    <t>Свежее или замороженное мясо (курица, говядина, свинина)
Рыбные или мясные консервы
Овощи
Фрукты
Базовые продукты питания (рис, пшеница, макароны, гречка и т.д.)
Растительное масло
Сухое молоко
Бутилированная вода
Пшеничная и/или кукурузная мука
Специи (соль, перец, кофе, чай)                   Сладости (сахар, конфеты, печенье)   Другое (укажите)</t>
  </si>
  <si>
    <t>Свіже або заморожене м'ясо (курка, яловичина, свинина)
Рибні чи м'ясні консерви
Овочі
Фрукти
Базові продукти харчування (рис, пшениця, макарони, гречка тощо)
Рослинна олія
Сухе молоко
Бутильована вода
Пшеничне та/або кукурудзяне борошно
Спеції (сіль, перець, кава, чай)                          Солодощі (цукор, цукерки, печиво)                Інше, уточніть</t>
  </si>
  <si>
    <t>If Е8 "Yes"</t>
  </si>
  <si>
    <t>E9</t>
  </si>
  <si>
    <t>Yes, exreme need
Yes, partial need                                     
No 
Not sure</t>
  </si>
  <si>
    <t>E9.1</t>
  </si>
  <si>
    <t>If E9 "Yes"</t>
  </si>
  <si>
    <t>No heating system                               
Central heating                                                                        
Gas                                                                                          
Wood                                                                                      
Coal                                                                                        
Electricity                                                                                  
Other</t>
  </si>
  <si>
    <r>
      <t xml:space="preserve">Отопление отсутствует     </t>
    </r>
    <r>
      <rPr>
        <sz val="11"/>
        <rFont val="Arial"/>
        <family val="2"/>
      </rPr>
      <t xml:space="preserve">                 Центральное отопление
Газ
Дрова
Уголь 
Электричество
Другое</t>
    </r>
  </si>
  <si>
    <r>
      <t>Опалення відсутнє</t>
    </r>
    <r>
      <rPr>
        <sz val="11"/>
        <rFont val="Arial"/>
        <family val="2"/>
      </rPr>
      <t xml:space="preserve">                                 Центральне опалення                                                    Газ                                                                                    Дрова                                                                            Вугілля                                                                     Електричне опалення                                                                Інше</t>
    </r>
  </si>
  <si>
    <r>
      <t xml:space="preserve">Has the centre experienced any disruptions with heating supply (regardless of sourсes) over the last </t>
    </r>
    <r>
      <rPr>
        <sz val="11"/>
        <rFont val="Arial"/>
        <family val="2"/>
        <charset val="204"/>
      </rPr>
      <t>30 days</t>
    </r>
    <r>
      <rPr>
        <sz val="11"/>
        <rFont val="Arial"/>
        <family val="2"/>
      </rPr>
      <t xml:space="preserve">?
</t>
    </r>
  </si>
  <si>
    <r>
      <t xml:space="preserve">Были ли в МКП любые перебои с отоплением (независимо от используемых источников отопления) за </t>
    </r>
    <r>
      <rPr>
        <sz val="11"/>
        <rFont val="Arial"/>
        <family val="2"/>
        <charset val="204"/>
      </rPr>
      <t>последние 30 дней</t>
    </r>
    <r>
      <rPr>
        <sz val="11"/>
        <rFont val="Arial"/>
        <family val="2"/>
      </rPr>
      <t>?</t>
    </r>
  </si>
  <si>
    <r>
      <t xml:space="preserve">Чи були в МКП будь-які перебої з опаленням (незалежно від джерел опалення, які використовуються) </t>
    </r>
    <r>
      <rPr>
        <sz val="11"/>
        <rFont val="Arial"/>
        <family val="2"/>
        <charset val="204"/>
      </rPr>
      <t>за останні 30 днів</t>
    </r>
    <r>
      <rPr>
        <sz val="11"/>
        <rFont val="Arial"/>
        <family val="2"/>
      </rPr>
      <t xml:space="preserve">? </t>
    </r>
  </si>
  <si>
    <t>Inhabited site premises have been heated all the time
Inhabited site premises were not heated for fewer than 24 hours 
Inhabited site premises were not heated for 24-72 hours
Inhabited site premises were not heated more than 3 full days 
There has been no heating and still is not
Don't remember / prefer not to answer</t>
  </si>
  <si>
    <t>Заселені приміщення МКП опалювались весь час
Заселені приміщення МКП не опалювались сумарно менше 24 годин 
Заселені приміщення МКП не опалювались сумарно від 24 до 72 годин
Заселені приміщення МКП не опалювались більше ніж три повних дні
Опалення не було і досі нема
Не пам'ятаю/не хочу відповідати</t>
  </si>
  <si>
    <t xml:space="preserve">To your knowledge, is heating of the site's premises carried out at a sufficient level? </t>
  </si>
  <si>
    <t xml:space="preserve">По Вашему мнению, помещения МКП отопливаются в достаточной степени? </t>
  </si>
  <si>
    <r>
      <t>На Вашу думку, приміщення МКП опалюються достатнь</t>
    </r>
    <r>
      <rPr>
        <sz val="11"/>
        <rFont val="Arial"/>
        <family val="2"/>
        <charset val="204"/>
      </rPr>
      <t>ою мірою</t>
    </r>
    <r>
      <rPr>
        <sz val="11"/>
        <rFont val="Arial"/>
        <family val="2"/>
      </rPr>
      <t>?</t>
    </r>
  </si>
  <si>
    <t>Yes, I think it is carried out at a comfortable level
Yes, I think it is carried out at a comfortable level but I still received complaints by the residents regarding it 
No, I don't think it is carried out a comfortable level 
Not sure/Don't want to answer</t>
  </si>
  <si>
    <r>
      <t xml:space="preserve">Да, я думаю помещения отапливаются </t>
    </r>
    <r>
      <rPr>
        <sz val="11"/>
        <rFont val="Arial"/>
        <family val="2"/>
        <charset val="204"/>
      </rPr>
      <t>в достаточной степени</t>
    </r>
    <r>
      <rPr>
        <sz val="11"/>
        <rFont val="Arial"/>
        <family val="2"/>
      </rPr>
      <t xml:space="preserve">
Да, я думаю помещения отапливаются </t>
    </r>
    <r>
      <rPr>
        <sz val="11"/>
        <rFont val="Arial"/>
        <family val="2"/>
        <charset val="204"/>
      </rPr>
      <t>в достаточной степени</t>
    </r>
    <r>
      <rPr>
        <sz val="11"/>
        <rFont val="Arial"/>
        <family val="2"/>
      </rPr>
      <t>, но я получал/получала жалобы по поводу отопления                                Нет, я не думаю, что помещения отапливаются</t>
    </r>
    <r>
      <rPr>
        <sz val="11"/>
        <rFont val="Arial"/>
        <family val="2"/>
        <charset val="204"/>
      </rPr>
      <t xml:space="preserve"> в достаточной степени</t>
    </r>
    <r>
      <rPr>
        <sz val="11"/>
        <rFont val="Arial"/>
        <family val="2"/>
      </rPr>
      <t xml:space="preserve">
Не знаю/предпочитаю не говорить</t>
    </r>
  </si>
  <si>
    <r>
      <t xml:space="preserve">Так, я вважаю, що приміщення опалюються </t>
    </r>
    <r>
      <rPr>
        <sz val="11"/>
        <rFont val="Arial"/>
        <family val="2"/>
        <charset val="204"/>
      </rPr>
      <t>достатньою мірою</t>
    </r>
    <r>
      <rPr>
        <sz val="11"/>
        <rFont val="Arial"/>
        <family val="2"/>
      </rPr>
      <t xml:space="preserve">
Так, я вважаю, що приміщення опалюються </t>
    </r>
    <r>
      <rPr>
        <sz val="11"/>
        <rFont val="Arial"/>
        <family val="2"/>
        <charset val="204"/>
      </rPr>
      <t>достатньою мірою</t>
    </r>
    <r>
      <rPr>
        <sz val="11"/>
        <rFont val="Arial"/>
        <family val="2"/>
      </rPr>
      <t xml:space="preserve">, але скарги мешканців на брак опалення все ж таки надходили
Ні, я не думаю, що приміщення опалюються </t>
    </r>
    <r>
      <rPr>
        <sz val="11"/>
        <rFont val="Arial"/>
        <family val="2"/>
        <charset val="204"/>
      </rPr>
      <t>достатньою мірою</t>
    </r>
    <r>
      <rPr>
        <sz val="11"/>
        <rFont val="Arial"/>
        <family val="2"/>
      </rPr>
      <t xml:space="preserve">
Не впевнений/Не хочу відповідати</t>
    </r>
  </si>
  <si>
    <t>Are you expecting to experience any issues with heating supply this heating season? If yes, what are they?</t>
  </si>
  <si>
    <t xml:space="preserve">Ожидаете ли Вы каких либо проблем с отоплением в этом отопительном сезоне? Если да, то какие? </t>
  </si>
  <si>
    <t xml:space="preserve">Чи очікуєте Ви якихось проблем з опаленням в цьому опалювальному сезоні? Якщо так, то які? </t>
  </si>
  <si>
    <t>Недостаток средств
Недостаток топлива
Плохое состояние тепловых коммуникаций/отсутствие тепловых коммуникаций 
Недостаточная теплоизоляция
Другое (укажите)
Нет</t>
  </si>
  <si>
    <t>Брак коштів
Брак палива
Поганий стан теплових комунікацій/теплові комунікації відсутні
Недостатня теплоізоляція
Брак альтернативних джерел опалення
Інше (уточніть)
Ні</t>
  </si>
  <si>
    <r>
      <t xml:space="preserve">Bottled water is being provided,
</t>
    </r>
    <r>
      <rPr>
        <sz val="11"/>
        <color rgb="FFFF0000"/>
        <rFont val="Arial"/>
        <family val="2"/>
        <charset val="204"/>
      </rPr>
      <t>People are drinking from the main water source without treatment</t>
    </r>
    <r>
      <rPr>
        <sz val="11"/>
        <rFont val="Arial"/>
        <family val="2"/>
      </rPr>
      <t xml:space="preserve"> 
Filters for cleaning tapped water are available/installed in the facility, 
People are bringing their own water, 
Water from a well/borehole nearby      
Other (specify)</t>
    </r>
  </si>
  <si>
    <r>
      <t xml:space="preserve">Предоставляется бутилированная вода 
</t>
    </r>
    <r>
      <rPr>
        <strike/>
        <sz val="11"/>
        <color rgb="FFFF0000"/>
        <rFont val="Arial"/>
        <family val="2"/>
        <charset val="204"/>
      </rPr>
      <t>Люди пьют воду из-под крана</t>
    </r>
    <r>
      <rPr>
        <sz val="11"/>
        <rFont val="Arial"/>
        <family val="2"/>
      </rPr>
      <t xml:space="preserve"> 
</t>
    </r>
    <r>
      <rPr>
        <sz val="11"/>
        <color rgb="FFFF0000"/>
        <rFont val="Arial"/>
        <family val="2"/>
        <charset val="204"/>
      </rPr>
      <t xml:space="preserve">Люди пьют воду из основного источника (централизованное водоснабжение) без очистки </t>
    </r>
    <r>
      <rPr>
        <sz val="11"/>
        <rFont val="Arial"/>
        <family val="2"/>
      </rPr>
      <t xml:space="preserve">
В МКП установлены фильтры для очистки водопроводной воды
Люди приносят свою воду 
Вода из колодца/скважины поблизости      
Другое (укажите)</t>
    </r>
  </si>
  <si>
    <r>
      <t xml:space="preserve">Надається бутильована вода 
</t>
    </r>
    <r>
      <rPr>
        <strike/>
        <sz val="11"/>
        <color rgb="FFFF0000"/>
        <rFont val="Arial"/>
        <family val="2"/>
        <charset val="204"/>
      </rPr>
      <t>Люди п'ють воду з-під крана</t>
    </r>
    <r>
      <rPr>
        <sz val="11"/>
        <rFont val="Arial"/>
        <family val="2"/>
      </rPr>
      <t xml:space="preserve"> 
</t>
    </r>
    <r>
      <rPr>
        <sz val="11"/>
        <color rgb="FFFF0000"/>
        <rFont val="Arial"/>
        <family val="2"/>
        <charset val="204"/>
      </rPr>
      <t xml:space="preserve">Люди споживають воду з основного джерела (централізоване водопостачання) без очищення </t>
    </r>
    <r>
      <rPr>
        <sz val="11"/>
        <rFont val="Arial"/>
        <family val="2"/>
      </rPr>
      <t xml:space="preserve">
В МКП встановлені фільтри для очищення водопровідної води
Люди приносять свою воду 
Вода з колодязя/свердловини поблизу      
Інше, уточніть</t>
    </r>
  </si>
  <si>
    <t>G1.2.1</t>
  </si>
  <si>
    <t>How is the water quality?</t>
  </si>
  <si>
    <t>If G1.2 'People are drinking from the main water source without treatment' was chosen</t>
  </si>
  <si>
    <t>To your knowledge, for which of the listed needs of the site residents is there enough water?</t>
  </si>
  <si>
    <t>По Вашему мнению, для удовлетворения каких из перечисленных потребностей жителей в МКП достаточно воды?</t>
  </si>
  <si>
    <t>На Вашу думку, для задоволення яких із перелічених потреб мешканців у МКП достатньо води?</t>
  </si>
  <si>
    <t>Drinking        
Cooking
Personal hygiene
Laundry
Toilet flushing
Other domestic purposes (cleaning floor, etc.)  
None of the above
Don’t know</t>
  </si>
  <si>
    <t>Питьевая вода
Вода для приготовления пищи
Вода для личной гигиены
Вода для стирки
Вода для слива в туалете
Вода для других бытовых нужд (мытье полов и т.д.)
Ничего из вышеуказанного
Не знаю (нельзя выбрать с другими вариантами)</t>
  </si>
  <si>
    <t xml:space="preserve">Питна вода
Вода для приготування їжі
Вода для особистої гігєни
Вода для прання
Вода для зливу в туалеті
Вода для інших побутових потреб (миття підлоги тощо)
Нічого з вищевказаного
Не знаю </t>
  </si>
  <si>
    <t>Примітка: Зачитайте, будь ласка, варіанти відповідей вголос і відмітьте ті потреби, на задоволення яких води достатньо.</t>
  </si>
  <si>
    <t>During the last 30 days prior to data collection, if there was a day or days the site was cut off from water supply, how long on average the outage lasted?</t>
  </si>
  <si>
    <t>За последних 30 дней, предшествующих сбору данных,  был день или дни, когда МКП находился без водоснабжения; если да, то как долго в среднем длилось отключение?</t>
  </si>
  <si>
    <t>За останні 30 днів, що передували збору даних, був день чи дні, коли МКП перебував без водопостачання; якщо так, то як довго в середньому тривало відключення?</t>
  </si>
  <si>
    <t>1-2 часа
3-4 часа
5-8 часов
8-12 часов
13-16 часов
Более 16 часов
Водоснабжение в МКП осуществлялось постоянно</t>
  </si>
  <si>
    <t>1-2 години
3-4 години
5-8 годин
8-12 годин
13-16 годин
Понад 16 годин
Водопостачання у МКП здійснювалось постійно</t>
  </si>
  <si>
    <r>
      <t xml:space="preserve">Fully available 
Partially available (specific hours) 
Partially available (depends on the season, 
</t>
    </r>
    <r>
      <rPr>
        <sz val="11"/>
        <color rgb="FFFF0000"/>
        <rFont val="Arial"/>
        <family val="2"/>
        <charset val="204"/>
      </rPr>
      <t>Partially available (limited boiler size or insufficient number of boilers)</t>
    </r>
    <r>
      <rPr>
        <sz val="11"/>
        <rFont val="Arial"/>
        <family val="2"/>
      </rPr>
      <t xml:space="preserve">
Other (specify)                                           
None</t>
    </r>
  </si>
  <si>
    <r>
      <t xml:space="preserve">Полный доступ
Частичный доступ (по конкретным часам)
Частичный доступ (в зависимости от сезона)
</t>
    </r>
    <r>
      <rPr>
        <sz val="11"/>
        <color rgb="FFFF0000"/>
        <rFont val="Arial"/>
        <family val="2"/>
        <charset val="204"/>
      </rPr>
      <t>Частичный доступ (ограниченный размер или недостаточное количество бойлеров либо других водоподогревающих приборов)</t>
    </r>
    <r>
      <rPr>
        <sz val="11"/>
        <rFont val="Arial"/>
        <family val="2"/>
      </rPr>
      <t xml:space="preserve">
Другое (укажите)
Отсутствует</t>
    </r>
  </si>
  <si>
    <r>
      <t xml:space="preserve">Повний доступ
Частковий доступ (у конкретні години)
Частковий доступ (у залежності від сезону)
</t>
    </r>
    <r>
      <rPr>
        <sz val="11"/>
        <color rgb="FFFF0000"/>
        <rFont val="Arial"/>
        <family val="2"/>
        <charset val="204"/>
      </rPr>
      <t>Частковий доступ (обмежений розмір або недостатня кількість бойлерів або інших водонагрівальних приладів)</t>
    </r>
    <r>
      <rPr>
        <sz val="11"/>
        <rFont val="Arial"/>
        <family val="2"/>
      </rPr>
      <t xml:space="preserve">
Iнше, уточніть 
Немає</t>
    </r>
  </si>
  <si>
    <t>Centralized hot water supply
Geyzer
Tankless water heater
Boilers
Other (specify)</t>
  </si>
  <si>
    <t>Централизованное горячее водоснабжение
Газовая колонка
Проточный водонагреватель
Бойлеры
Другое (укажите)</t>
  </si>
  <si>
    <t>Централізоване гаряче водопостачання
Газова колонка
Проточний водонагрівач
Бойлери
Інше, уточніть</t>
  </si>
  <si>
    <t>Does this site have bathing facilities?</t>
  </si>
  <si>
    <t>Есть ли в данном МКП душевые / ванные комнаты?</t>
  </si>
  <si>
    <t>Чи є у цьому МКП душові / ванні кімнати?</t>
  </si>
  <si>
    <t>How many functioning bathing facilities are on the site?</t>
  </si>
  <si>
    <t>Сколько функционирующих душевых / ванных комнат в данном МКП?</t>
  </si>
  <si>
    <t>Скільки функціонуючих душових / ванних кімнат у цьому МКП?</t>
  </si>
  <si>
    <t>Чи розділені душові / ванні кімнати за ознакою статті?</t>
  </si>
  <si>
    <t>Yes
Yes, partially                                                     
No
Not sure</t>
  </si>
  <si>
    <t>Да
Да, частично                                                              Нет
Не уверен</t>
  </si>
  <si>
    <t>Так 
Так, частково                                                             
Ні
Не впевнений</t>
  </si>
  <si>
    <t>Оснащены ли душевые / ванные комнаты горячей водой?</t>
  </si>
  <si>
    <t>Чи оснащені душові / ванні кімнати гарячою водою?</t>
  </si>
  <si>
    <r>
      <t xml:space="preserve">Yes
Yes, partially </t>
    </r>
    <r>
      <rPr>
        <sz val="11"/>
        <color rgb="FFFF0000"/>
        <rFont val="Arial"/>
        <family val="2"/>
        <charset val="204"/>
      </rPr>
      <t xml:space="preserve">(not available everywhere)                         </t>
    </r>
    <r>
      <rPr>
        <sz val="11"/>
        <rFont val="Arial"/>
        <family val="2"/>
      </rPr>
      <t xml:space="preserve">                           
No
Not sure</t>
    </r>
  </si>
  <si>
    <r>
      <t xml:space="preserve">Да
Да, частично </t>
    </r>
    <r>
      <rPr>
        <sz val="11"/>
        <color rgb="FFFF0000"/>
        <rFont val="Arial"/>
        <family val="2"/>
        <charset val="204"/>
      </rPr>
      <t xml:space="preserve">(не во всех душевых/ ванных комнатах)            </t>
    </r>
    <r>
      <rPr>
        <sz val="11"/>
        <rFont val="Arial"/>
        <family val="2"/>
      </rPr>
      <t xml:space="preserve">                                                
Нет
Не уверен</t>
    </r>
  </si>
  <si>
    <r>
      <t xml:space="preserve">Так 
Так, частково </t>
    </r>
    <r>
      <rPr>
        <sz val="11"/>
        <color rgb="FFFF0000"/>
        <rFont val="Arial"/>
        <family val="2"/>
        <charset val="204"/>
      </rPr>
      <t xml:space="preserve">(не у всіх душових / ванних кімнатах) </t>
    </r>
    <r>
      <rPr>
        <sz val="11"/>
        <rFont val="Arial"/>
        <family val="2"/>
        <charset val="204"/>
      </rPr>
      <t xml:space="preserve">                                                            
Ні
Не впевнений</t>
    </r>
  </si>
  <si>
    <t>Are disability-friendly showers available on the site?</t>
  </si>
  <si>
    <t>How many disability-friendly bathing facilities are available on the site?</t>
  </si>
  <si>
    <t>Сколько функционирующих душевых / ванных комнат для маломобильных групп населения в данном МКП?</t>
  </si>
  <si>
    <t>Скільки функціонуючих душових/ванних кімнат для маломобільних груп населення у цьому МКП?</t>
  </si>
  <si>
    <t xml:space="preserve">Toilet connected to a sewarage network
Toilet connected to a septic tank or pit
Toilet connected to drainage channel
Compost toilet
Pit latrine 
Other (specify) 
Don't know        </t>
  </si>
  <si>
    <t>Туалет, соединенный с канализацией
Туалет, соединенный с септическим резервуаром или выгребной ямой
Туалет, соединенный с дренажным каналом
Компостный туалет
Выгребная яма
Другое (указать)
Не знаю</t>
  </si>
  <si>
    <t>Туалет, з'єднаний із каналізацією
Туалет, з'єднаний із септичним резервуаром або вигрібною ямою
Туалет, з'єднаний із дренажним каналом
Компостний туалет
Вигрібна яма
Інше (вказати)
Не знаю</t>
  </si>
  <si>
    <r>
      <t>G5.</t>
    </r>
    <r>
      <rPr>
        <b/>
        <sz val="11"/>
        <color rgb="FFFF0000"/>
        <rFont val="Arial"/>
        <family val="2"/>
        <charset val="204"/>
      </rPr>
      <t>1</t>
    </r>
  </si>
  <si>
    <t>Чи наявні функціонуючі туалети на території МКП?</t>
  </si>
  <si>
    <t>Yes
No
Not Sure</t>
  </si>
  <si>
    <r>
      <t>G5.</t>
    </r>
    <r>
      <rPr>
        <b/>
        <sz val="11"/>
        <color rgb="FFFF0000"/>
        <rFont val="Arial"/>
        <family val="2"/>
        <charset val="204"/>
      </rPr>
      <t>2</t>
    </r>
  </si>
  <si>
    <t>How many functioning toilets are on the site?</t>
  </si>
  <si>
    <t>Сколько функционирующих туалетов в данном МКП?</t>
  </si>
  <si>
    <t>Скільки функціонуючих туалетів у цьому МКП?</t>
  </si>
  <si>
    <r>
      <t>G5.</t>
    </r>
    <r>
      <rPr>
        <b/>
        <sz val="11"/>
        <color rgb="FFFF0000"/>
        <rFont val="Arial"/>
        <family val="2"/>
        <charset val="204"/>
      </rPr>
      <t>3</t>
    </r>
  </si>
  <si>
    <t>Are all toilets separated by gender?</t>
  </si>
  <si>
    <t>Чи всі туалети розділені за ознакою статті?</t>
  </si>
  <si>
    <t>Да
Частично                                                                Нет
Не знаю</t>
  </si>
  <si>
    <t>Так
Частково                                                                        Ні
Не знаю</t>
  </si>
  <si>
    <t>Yes 
No
Not sure</t>
  </si>
  <si>
    <t>How many disability-friendly toilets are available on the site?</t>
  </si>
  <si>
    <t>Сколько функционирующих туалетов для маломобильных групп населения в данном МКП?</t>
  </si>
  <si>
    <t>Скільки функціонуючих туалетів для маломобільних груп населення у цьому МКП?</t>
  </si>
  <si>
    <t>Are disability-friendly toilets separated by gender?</t>
  </si>
  <si>
    <r>
      <t>G</t>
    </r>
    <r>
      <rPr>
        <b/>
        <sz val="11"/>
        <color rgb="FFFF0000"/>
        <rFont val="Arial"/>
        <family val="2"/>
        <charset val="204"/>
      </rPr>
      <t>6</t>
    </r>
  </si>
  <si>
    <r>
      <t>G</t>
    </r>
    <r>
      <rPr>
        <b/>
        <sz val="11"/>
        <color rgb="FFFF0000"/>
        <rFont val="Arial"/>
        <family val="2"/>
        <charset val="204"/>
      </rPr>
      <t>6</t>
    </r>
    <r>
      <rPr>
        <b/>
        <sz val="11"/>
        <rFont val="Arial"/>
        <family val="2"/>
      </rPr>
      <t>.1</t>
    </r>
  </si>
  <si>
    <t>How many washing machines are currently functional / usable in the site?</t>
  </si>
  <si>
    <r>
      <t>G</t>
    </r>
    <r>
      <rPr>
        <b/>
        <sz val="11"/>
        <color rgb="FFFF0000"/>
        <rFont val="Arial"/>
        <family val="2"/>
        <charset val="204"/>
      </rPr>
      <t>7</t>
    </r>
  </si>
  <si>
    <r>
      <t>G</t>
    </r>
    <r>
      <rPr>
        <b/>
        <sz val="11"/>
        <color rgb="FFFF0000"/>
        <rFont val="Arial"/>
        <family val="2"/>
        <charset val="204"/>
      </rPr>
      <t>8</t>
    </r>
  </si>
  <si>
    <r>
      <rPr>
        <sz val="11"/>
        <color rgb="FF000000"/>
        <rFont val="Arial"/>
        <family val="2"/>
        <charset val="204"/>
      </rPr>
      <t xml:space="preserve">Staff hired by the agency/authority managing the center
Contractor company
Volunteers
Site residents                                                                  
</t>
    </r>
    <r>
      <rPr>
        <sz val="11"/>
        <color rgb="FFFF0000"/>
        <rFont val="Arial"/>
        <family val="2"/>
        <charset val="204"/>
      </rPr>
      <t xml:space="preserve">Other (specify)    </t>
    </r>
    <r>
      <rPr>
        <sz val="11"/>
        <color rgb="FF000000"/>
        <rFont val="Arial"/>
        <family val="2"/>
        <charset val="204"/>
      </rPr>
      <t xml:space="preserve">    </t>
    </r>
  </si>
  <si>
    <r>
      <t xml:space="preserve">Персонал, нанятый органом, управляющим МКП
Компания-подрядчик
Волонтеры
Жители МКП                                                              </t>
    </r>
    <r>
      <rPr>
        <sz val="11"/>
        <color rgb="FFFF0000"/>
        <rFont val="Arial"/>
        <family val="2"/>
        <charset val="204"/>
      </rPr>
      <t xml:space="preserve">Другое (уточните)           </t>
    </r>
    <r>
      <rPr>
        <sz val="11"/>
        <rFont val="Arial"/>
        <family val="2"/>
      </rPr>
      <t xml:space="preserve">                                        </t>
    </r>
  </si>
  <si>
    <r>
      <t xml:space="preserve">Персонал, найнятий органом, який керує МКП
Компанія-підрядник
Волонтери
Мешканці МКП                                                         
</t>
    </r>
    <r>
      <rPr>
        <sz val="11"/>
        <color rgb="FFFF0000"/>
        <rFont val="Arial"/>
        <family val="2"/>
        <charset val="204"/>
      </rPr>
      <t>Інше (уточніть)</t>
    </r>
  </si>
  <si>
    <t>If G9 "Yes"</t>
  </si>
  <si>
    <r>
      <t>G</t>
    </r>
    <r>
      <rPr>
        <b/>
        <sz val="11"/>
        <color rgb="FFFF0000"/>
        <rFont val="Arial"/>
        <family val="2"/>
        <charset val="204"/>
      </rPr>
      <t>10</t>
    </r>
  </si>
  <si>
    <r>
      <t>G</t>
    </r>
    <r>
      <rPr>
        <b/>
        <sz val="11"/>
        <color rgb="FFFF0000"/>
        <rFont val="Arial"/>
        <family val="2"/>
        <charset val="204"/>
      </rPr>
      <t>10.1</t>
    </r>
  </si>
  <si>
    <r>
      <t xml:space="preserve">Detergents (toilet, glass, floor, all-purpose)
</t>
    </r>
    <r>
      <rPr>
        <sz val="11"/>
        <color rgb="FFFF0000"/>
        <rFont val="Arial"/>
        <family val="2"/>
        <charset val="204"/>
      </rPr>
      <t>Disinfectants</t>
    </r>
    <r>
      <rPr>
        <sz val="11"/>
        <rFont val="Arial"/>
        <family val="2"/>
      </rPr>
      <t xml:space="preserve"> 
Dish soap
Sponge and brushes
Brooms, mops and dustpans
</t>
    </r>
    <r>
      <rPr>
        <sz val="11"/>
        <color rgb="FFFF0000"/>
        <rFont val="Arial"/>
        <family val="2"/>
        <charset val="204"/>
      </rPr>
      <t>Buckets, tubs</t>
    </r>
    <r>
      <rPr>
        <sz val="11"/>
        <rFont val="Arial"/>
        <family val="2"/>
      </rPr>
      <t xml:space="preserve">
Laundry detergents
Shower curtains and rods
</t>
    </r>
    <r>
      <rPr>
        <sz val="11"/>
        <color rgb="FFFF0000"/>
        <rFont val="Arial"/>
        <family val="2"/>
        <charset val="204"/>
      </rPr>
      <t>Rubber gloves</t>
    </r>
    <r>
      <rPr>
        <sz val="11"/>
        <rFont val="Arial"/>
        <family val="2"/>
      </rPr>
      <t xml:space="preserve">
</t>
    </r>
    <r>
      <rPr>
        <sz val="11"/>
        <color rgb="FFFF0000"/>
        <rFont val="Arial"/>
        <family val="2"/>
        <charset val="204"/>
      </rPr>
      <t>Garbage bags</t>
    </r>
    <r>
      <rPr>
        <sz val="11"/>
        <rFont val="Arial"/>
        <family val="2"/>
      </rPr>
      <t xml:space="preserve">
Other (specify)</t>
    </r>
  </si>
  <si>
    <r>
      <t xml:space="preserve">Моющие средства (для туалетов, стекла, пола, универсальные)
</t>
    </r>
    <r>
      <rPr>
        <sz val="11"/>
        <color rgb="FFFF0000"/>
        <rFont val="Arial"/>
        <family val="2"/>
        <charset val="204"/>
      </rPr>
      <t xml:space="preserve">Дезинфицирующие средства </t>
    </r>
    <r>
      <rPr>
        <sz val="11"/>
        <rFont val="Arial"/>
        <family val="2"/>
      </rPr>
      <t xml:space="preserve">
Жидкость для мытья посуды 
Губки и щетки
Веники, швабры и совки
Моющие средства для стирки
Душевые занавески и штанги
</t>
    </r>
    <r>
      <rPr>
        <sz val="11"/>
        <color rgb="FFFF0000"/>
        <rFont val="Arial"/>
        <family val="2"/>
        <charset val="204"/>
      </rPr>
      <t xml:space="preserve">Ведра, тазы 
Резиновые перчатки
Мусорные пакеты </t>
    </r>
    <r>
      <rPr>
        <sz val="11"/>
        <rFont val="Arial"/>
        <family val="2"/>
      </rPr>
      <t xml:space="preserve">
Другое (укажите)</t>
    </r>
  </si>
  <si>
    <r>
      <t xml:space="preserve">Миючі засоби (для туалетів, скла, підлоги, універсальні)
</t>
    </r>
    <r>
      <rPr>
        <sz val="11"/>
        <color rgb="FFFF0000"/>
        <rFont val="Arial"/>
        <family val="2"/>
        <charset val="204"/>
      </rPr>
      <t xml:space="preserve">Дезінфікуючі засоби </t>
    </r>
    <r>
      <rPr>
        <sz val="11"/>
        <rFont val="Arial"/>
        <family val="2"/>
      </rPr>
      <t xml:space="preserve">
Рідина для миття посуду 
Губки та щітки
Віники, швабри та совки
Миючі засоби для прання
Душові фіранки та штанги
</t>
    </r>
    <r>
      <rPr>
        <sz val="11"/>
        <color rgb="FFFF0000"/>
        <rFont val="Arial"/>
        <family val="2"/>
        <charset val="204"/>
      </rPr>
      <t>Відра, тази 
Гумові рукавички
Пакети для сміття</t>
    </r>
    <r>
      <rPr>
        <sz val="11"/>
        <rFont val="Arial"/>
        <family val="2"/>
      </rPr>
      <t xml:space="preserve"> 
Інше, уточніть</t>
    </r>
  </si>
  <si>
    <r>
      <t>G1</t>
    </r>
    <r>
      <rPr>
        <b/>
        <sz val="11"/>
        <color rgb="FFFF0000"/>
        <rFont val="Arial"/>
        <family val="2"/>
        <charset val="204"/>
      </rPr>
      <t>1</t>
    </r>
  </si>
  <si>
    <r>
      <t>G1</t>
    </r>
    <r>
      <rPr>
        <b/>
        <sz val="11"/>
        <color rgb="FFFF0000"/>
        <rFont val="Arial"/>
        <family val="2"/>
        <charset val="204"/>
      </rPr>
      <t>1</t>
    </r>
    <r>
      <rPr>
        <b/>
        <sz val="11"/>
        <rFont val="Arial"/>
        <family val="2"/>
      </rPr>
      <t>.1</t>
    </r>
  </si>
  <si>
    <r>
      <t>G1</t>
    </r>
    <r>
      <rPr>
        <b/>
        <sz val="11"/>
        <color rgb="FFFF0000"/>
        <rFont val="Arial"/>
        <family val="2"/>
        <charset val="204"/>
      </rPr>
      <t>2</t>
    </r>
  </si>
  <si>
    <r>
      <rPr>
        <sz val="11"/>
        <color rgb="FFFF0000"/>
        <rFont val="Arial"/>
        <family val="2"/>
        <charset val="204"/>
      </rPr>
      <t>None</t>
    </r>
    <r>
      <rPr>
        <sz val="11"/>
        <rFont val="Arial"/>
        <family val="2"/>
        <charset val="204"/>
      </rPr>
      <t xml:space="preserve">
Lice (pediculosis)                                                        
Scabies
Fleas
Lichen
Helminth
Bedbugs
Intestinal disorders
</t>
    </r>
    <r>
      <rPr>
        <strike/>
        <sz val="11"/>
        <color rgb="FFFF0000"/>
        <rFont val="Arial"/>
        <family val="2"/>
        <charset val="204"/>
      </rPr>
      <t>COVID-19</t>
    </r>
    <r>
      <rPr>
        <sz val="11"/>
        <rFont val="Arial"/>
        <family val="2"/>
        <charset val="204"/>
      </rPr>
      <t xml:space="preserve">
</t>
    </r>
  </si>
  <si>
    <r>
      <t xml:space="preserve">Жодна
Вши (педикулез)
Чесотка
Блохи
Лишайник
Гельминт
Постельные клопы
Кишечные расстройства
</t>
    </r>
    <r>
      <rPr>
        <strike/>
        <sz val="11"/>
        <color rgb="FFFF0000"/>
        <rFont val="Arial"/>
        <family val="2"/>
      </rPr>
      <t>COVID-19</t>
    </r>
    <r>
      <rPr>
        <sz val="11"/>
        <color rgb="FFFF0000"/>
        <rFont val="Arial"/>
        <family val="2"/>
      </rPr>
      <t xml:space="preserve">
</t>
    </r>
  </si>
  <si>
    <r>
      <t xml:space="preserve">Жодна
Воші (педикульоз)
Короста
Блохи
Лишайник
Гельмінт
Постільні клопи
Кишкові розлади
</t>
    </r>
    <r>
      <rPr>
        <strike/>
        <sz val="11"/>
        <color rgb="FFFF0000"/>
        <rFont val="Arial"/>
        <family val="2"/>
      </rPr>
      <t>COVID-19</t>
    </r>
    <r>
      <rPr>
        <sz val="11"/>
        <color rgb="FFFF0000"/>
        <rFont val="Arial"/>
        <family val="2"/>
      </rPr>
      <t xml:space="preserve">
</t>
    </r>
  </si>
  <si>
    <t>* voice the question, and mark "Yes" if at least one problem is present</t>
  </si>
  <si>
    <t>* зачитайте питання, позначте «Так», якщо принаймні одна проблема наявна</t>
  </si>
  <si>
    <t xml:space="preserve">* зачитайте вопрос, отметьте «Да», если имеется по крайней мере одна проблема </t>
  </si>
  <si>
    <t>PROTECTION</t>
  </si>
  <si>
    <t>Access to psychological support</t>
  </si>
  <si>
    <t>Is psychological support accessible to residents of the site?</t>
  </si>
  <si>
    <t>Доступна ли жителям МКП психологическая помощь?</t>
  </si>
  <si>
    <t>Чи доступна мешканцям МКП психологічна допомога?</t>
  </si>
  <si>
    <t>Access to administrative/ protection services</t>
  </si>
  <si>
    <t>Are there Administrative services centres (TSNAPs) in a walking distance from the site (less than 2 km away)?</t>
  </si>
  <si>
    <t>Есть ли центры административных услуг (ЦНАПы) в пешеходной доступности от МКП (менее 2 км)?</t>
  </si>
  <si>
    <t>Чи є центри адміністративних послуг (ЦНАП) в пішохідній доступності від МКП (менше 2 км)?</t>
  </si>
  <si>
    <t>H4</t>
  </si>
  <si>
    <t>Availability of PSS on sote level</t>
  </si>
  <si>
    <r>
      <t xml:space="preserve">If "Yes", which </t>
    </r>
    <r>
      <rPr>
        <sz val="11"/>
        <color rgb="FFFF0000"/>
        <rFont val="Arial"/>
        <family val="2"/>
        <charset val="204"/>
      </rPr>
      <t>psychological</t>
    </r>
    <r>
      <rPr>
        <sz val="11"/>
        <rFont val="Arial"/>
        <family val="2"/>
      </rPr>
      <t xml:space="preserve"> services are available at the site?</t>
    </r>
  </si>
  <si>
    <r>
      <t xml:space="preserve">Если "Да", то какие </t>
    </r>
    <r>
      <rPr>
        <sz val="11"/>
        <color rgb="FFFF0000"/>
        <rFont val="Arial"/>
        <family val="2"/>
        <charset val="204"/>
      </rPr>
      <t>психологические</t>
    </r>
    <r>
      <rPr>
        <sz val="11"/>
        <rFont val="Arial"/>
        <family val="2"/>
      </rPr>
      <t xml:space="preserve"> услуги доступны в МКП?</t>
    </r>
  </si>
  <si>
    <r>
      <t xml:space="preserve">Якщо "Так", то які </t>
    </r>
    <r>
      <rPr>
        <sz val="11"/>
        <color rgb="FFFF0000"/>
        <rFont val="Arial"/>
        <family val="2"/>
        <charset val="204"/>
      </rPr>
      <t>психологічні</t>
    </r>
    <r>
      <rPr>
        <sz val="11"/>
        <rFont val="Arial"/>
        <family val="2"/>
      </rPr>
      <t xml:space="preserve"> послуги доступні в МКП?</t>
    </r>
  </si>
  <si>
    <r>
      <t xml:space="preserve">Psychologist available for on-site sessions upon request 
Psychologist available at the site every day    
Psychologist visits the site once a week
Psychologist visits the site once a month 
Psychologist services available via phone
</t>
    </r>
    <r>
      <rPr>
        <strike/>
        <sz val="11"/>
        <color rgb="FFFF0000"/>
        <rFont val="Arial"/>
        <family val="2"/>
        <charset val="204"/>
      </rPr>
      <t xml:space="preserve">Counselling services available on-site upon request.
Counselling services available on-site once a week. 
Counselling services available on-site once a month. </t>
    </r>
    <r>
      <rPr>
        <sz val="11"/>
        <rFont val="Arial"/>
        <family val="2"/>
      </rPr>
      <t xml:space="preserve">
Other (specify)
</t>
    </r>
  </si>
  <si>
    <r>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t>
    </r>
    <r>
      <rPr>
        <strike/>
        <sz val="11"/>
        <color rgb="FFFF0000"/>
        <rFont val="Arial"/>
        <family val="2"/>
        <charset val="204"/>
      </rPr>
      <t xml:space="preserve">Консультационные услуги предоставляются в МКП по запросу
Консультационные услуги предоставляются  в МКП раз в неделю 
Консультационные услуги предоставляются  в МКП раз в месяц </t>
    </r>
    <r>
      <rPr>
        <sz val="11"/>
        <rFont val="Arial"/>
        <family val="2"/>
      </rPr>
      <t xml:space="preserve">
Другое (укажите)</t>
    </r>
  </si>
  <si>
    <r>
      <t xml:space="preserve">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t>
    </r>
    <r>
      <rPr>
        <sz val="11"/>
        <rFont val="Arial"/>
        <family val="2"/>
        <charset val="204"/>
      </rPr>
      <t>за</t>
    </r>
    <r>
      <rPr>
        <sz val="11"/>
        <rFont val="Arial"/>
        <family val="2"/>
      </rPr>
      <t xml:space="preserve"> телефоном
</t>
    </r>
    <r>
      <rPr>
        <strike/>
        <sz val="11"/>
        <color rgb="FFFF0000"/>
        <rFont val="Arial"/>
        <family val="2"/>
        <charset val="204"/>
      </rPr>
      <t>Консультаційні послуги надаються за запитом
Консультаційні послуги надаються у МКП раз на тиждень
Консультаційні послуги надаються в МКП щомісяця</t>
    </r>
    <r>
      <rPr>
        <sz val="11"/>
        <rFont val="Arial"/>
        <family val="2"/>
      </rPr>
      <t xml:space="preserve">
Iнше, уточніть</t>
    </r>
  </si>
  <si>
    <t>If H4 "Yes"</t>
  </si>
  <si>
    <r>
      <t>If "Yes", which с</t>
    </r>
    <r>
      <rPr>
        <sz val="11"/>
        <color rgb="FFFF0000"/>
        <rFont val="Arial"/>
        <family val="2"/>
        <charset val="204"/>
      </rPr>
      <t>ounselling</t>
    </r>
    <r>
      <rPr>
        <sz val="11"/>
        <color rgb="FFFF0000"/>
        <rFont val="Arial"/>
        <family val="2"/>
      </rPr>
      <t xml:space="preserve"> services are available at the site?</t>
    </r>
  </si>
  <si>
    <r>
      <t xml:space="preserve">Если "Да", то какие </t>
    </r>
    <r>
      <rPr>
        <sz val="11"/>
        <color rgb="FFFF0000"/>
        <rFont val="Arial"/>
        <family val="2"/>
        <charset val="204"/>
      </rPr>
      <t>консультационные</t>
    </r>
    <r>
      <rPr>
        <sz val="11"/>
        <color rgb="FFFF0000"/>
        <rFont val="Arial"/>
        <family val="2"/>
      </rPr>
      <t xml:space="preserve"> услуги доступны в МКП?</t>
    </r>
  </si>
  <si>
    <r>
      <t xml:space="preserve">Якщо "Так", то які </t>
    </r>
    <r>
      <rPr>
        <sz val="11"/>
        <color rgb="FFFF0000"/>
        <rFont val="Arial"/>
        <family val="2"/>
        <charset val="204"/>
      </rPr>
      <t>консультаційні</t>
    </r>
    <r>
      <rPr>
        <sz val="11"/>
        <color rgb="FFFF0000"/>
        <rFont val="Arial"/>
        <family val="2"/>
      </rPr>
      <t xml:space="preserve"> послуги доступні в МКП?</t>
    </r>
  </si>
  <si>
    <t>Counselling services available on-site upon request
Counselling services available at the site every day 
Counselling services available on-site once a week 
Counselling services available on-site once a month
Counselling services available via phone
Other (specify)</t>
  </si>
  <si>
    <t>Консультационные услуги предоставляются в МКП по запросу
Консультационные услуги предоставляются  в МКП ежедневно
Консультационные услуги предоставляются  в МКП раз в неделю 
Консультационные услуги предоставляются  в МКП раз в месяц 
Консультационніе услуги  доступны по телефону
Другое (укажите)</t>
  </si>
  <si>
    <t>Консультаційні послуги надаються за запитом
Консультаційні послуги надаються у МКП щодня
Консультаційні послуги надаються у МКП раз на тиждень
Консультаційні послуги надаються в МКП щомісяця
Консультаційні послуги  доступні за телефоном
Iнше, уточніть</t>
  </si>
  <si>
    <t>Availability of referral system</t>
  </si>
  <si>
    <t>Is there a referral system in place by which persons at risk of- or affected by protection concerns (such as gender-based violence, abuse or human trafficking) can gain support?</t>
  </si>
  <si>
    <t>Существует ли система направления к специалистам, в рамках которой лица, входящие в группу риска или пострадавшие от гендерного насилия, жестокого обращения, торговли людьми и т.д., могут получить помощь?</t>
  </si>
  <si>
    <t>Чи існує система направлення до фахівців, в рамках якої особи, які входять до групи ризику або постраждали від гендерного насильства, жорстокого поводження, торгівлі людьми тощо можуть отримати допомогу?</t>
  </si>
  <si>
    <t>Is there a possibility to report GBV and human trafficking incidents at the site?</t>
  </si>
  <si>
    <t>Существует ли в МКП возможность регистрации случаев гендерного насилия и торговли людьми?</t>
  </si>
  <si>
    <t>Чи існує в МКП можливість реєстрації випадків ґендерного насильства та торгівлі людьми?</t>
  </si>
  <si>
    <t>H7</t>
  </si>
  <si>
    <t>H7.1</t>
  </si>
  <si>
    <t>If H7 'No'</t>
  </si>
  <si>
    <t>HEALTH</t>
  </si>
  <si>
    <t>Distance to healthcare facilities</t>
  </si>
  <si>
    <t>How long does it take site residents on average to reach the nearest healthcare facility by their normal mode of transportation?</t>
  </si>
  <si>
    <t>Сколько времени в среднем занимает у жителей МКП дорога до ближайшего медицинского учреждения с использованием обычного для них вида транспорта?</t>
  </si>
  <si>
    <t>Скільки часу в середньому займає у мешканців МКП дорога до найближчого медичного закладу з використанням звичного для них вида транспорту?</t>
  </si>
  <si>
    <t>I3</t>
  </si>
  <si>
    <t>How many PRIMARY healthcare facilities exist within 1 hour from the site with normal mode of local transportation?</t>
  </si>
  <si>
    <t>Сколько ПЕРВИЧНЫХ медицинских учреждений расположено в пределах 1 часа езды от МКП с использованием обычного для жителей МКП вида местного транспорта?</t>
  </si>
  <si>
    <t>Скільки є ПЕРВИННИХ медичних установ у межах 1 години їзди від МКП з використанням звичного для мешканців МКП виду місцевого транспорту?</t>
  </si>
  <si>
    <t>If in І1 "More that 1 hour" was not chosen</t>
  </si>
  <si>
    <t>Primary healthcare facilities are primary health care centers, feldsher's stations, outpatient clinics</t>
  </si>
  <si>
    <t>Первичные медицинские учреждения - это МКПы первичной медицинской помощи, фельдшерские пункты, амбулатории</t>
  </si>
  <si>
    <t>Первинні медичні установи - це МКП первинної медичної допомоги, фельдшерські пункти, амбулаторії</t>
  </si>
  <si>
    <t>I3.1</t>
  </si>
  <si>
    <t>How many SECONDARY healthcare facilities exist within 1 hour from the site with normal mode of local transportation?</t>
  </si>
  <si>
    <t>Сколько ВТОРИЧНЫХ медицинских учреждений расположено в пределах 1 часа езды от МКП с использованием обычного для жителей МКП вида местного транспорта?</t>
  </si>
  <si>
    <t>Скільки є ВТОРИННИХ медичних установ у межах 1 години їзди від МКП з використанням звичного для мешканців МКП виду місцевого транспорту?</t>
  </si>
  <si>
    <t>Secondary healthcare facilities are polyclinics, multidisciplinary city and district hospitals, specialized medical centers, etc.</t>
  </si>
  <si>
    <t>Вторичные медицинские учреждения - это поликлиники, многопрофильные городские и районные больницы, специализированные медицинские МКПы и др.</t>
  </si>
  <si>
    <t>Вторинні медичні установи - це поліклініки, багатопрофільні міські та районні лікарні, спеціалізовані медичні МКП і т.д.</t>
  </si>
  <si>
    <t>I4</t>
  </si>
  <si>
    <t>Есть ли вблизи центра детские сады/школы с возможностью зачислить ребёнка на обучение (до 30 минут езды на общественном транспорте)?</t>
  </si>
  <si>
    <t xml:space="preserve">По Вашим сведениям, каким образом большинство детей школьного возраста в МКП получают образование? </t>
  </si>
  <si>
    <r>
      <t xml:space="preserve">Remote learning
</t>
    </r>
    <r>
      <rPr>
        <sz val="11"/>
        <color rgb="FFFF0000"/>
        <rFont val="Arial"/>
        <family val="2"/>
        <charset val="204"/>
      </rPr>
      <t>In-person</t>
    </r>
    <r>
      <rPr>
        <sz val="11"/>
        <rFont val="Arial"/>
        <family val="2"/>
      </rPr>
      <t xml:space="preserve"> learning
</t>
    </r>
    <r>
      <rPr>
        <sz val="11"/>
        <rFont val="Arial"/>
        <family val="2"/>
        <charset val="204"/>
      </rPr>
      <t xml:space="preserve">Mixed mode </t>
    </r>
    <r>
      <rPr>
        <sz val="11"/>
        <rFont val="Arial"/>
        <family val="2"/>
      </rPr>
      <t xml:space="preserve">
Not sure</t>
    </r>
  </si>
  <si>
    <r>
      <rPr>
        <sz val="11"/>
        <color rgb="FFFF0000"/>
        <rFont val="Arial"/>
        <family val="2"/>
        <charset val="204"/>
      </rPr>
      <t>Дистанционная форма</t>
    </r>
    <r>
      <rPr>
        <sz val="11"/>
        <rFont val="Arial"/>
        <family val="2"/>
      </rPr>
      <t xml:space="preserve"> обучение
Очная </t>
    </r>
    <r>
      <rPr>
        <sz val="11"/>
        <color rgb="FFFF0000"/>
        <rFont val="Arial"/>
        <family val="2"/>
        <charset val="204"/>
      </rPr>
      <t>форма</t>
    </r>
    <r>
      <rPr>
        <sz val="11"/>
        <rFont val="Arial"/>
        <family val="2"/>
      </rPr>
      <t xml:space="preserve"> обучения
Смешанная </t>
    </r>
    <r>
      <rPr>
        <sz val="11"/>
        <color rgb="FFFF0000"/>
        <rFont val="Arial"/>
        <family val="2"/>
        <charset val="204"/>
      </rPr>
      <t>форма</t>
    </r>
    <r>
      <rPr>
        <sz val="11"/>
        <rFont val="Arial"/>
        <family val="2"/>
      </rPr>
      <t xml:space="preserve"> обучения
Не уверен </t>
    </r>
  </si>
  <si>
    <r>
      <rPr>
        <sz val="11"/>
        <color rgb="FFFF0000"/>
        <rFont val="Arial"/>
        <family val="2"/>
        <charset val="204"/>
      </rPr>
      <t>Дистанційна форма</t>
    </r>
    <r>
      <rPr>
        <sz val="11"/>
        <rFont val="Arial"/>
        <family val="2"/>
      </rPr>
      <t xml:space="preserve"> навчання
Очна </t>
    </r>
    <r>
      <rPr>
        <sz val="11"/>
        <color rgb="FFFF0000"/>
        <rFont val="Arial"/>
        <family val="2"/>
        <charset val="204"/>
      </rPr>
      <t>форма</t>
    </r>
    <r>
      <rPr>
        <sz val="11"/>
        <rFont val="Arial"/>
        <family val="2"/>
      </rPr>
      <t xml:space="preserve"> навчанння
Змішана </t>
    </r>
    <r>
      <rPr>
        <sz val="11"/>
        <color rgb="FFFF0000"/>
        <rFont val="Arial"/>
        <family val="2"/>
        <charset val="204"/>
      </rPr>
      <t>форма</t>
    </r>
    <r>
      <rPr>
        <sz val="11"/>
        <rFont val="Arial"/>
        <family val="2"/>
      </rPr>
      <t xml:space="preserve"> навчання
Не впевнений </t>
    </r>
  </si>
  <si>
    <t>If A1 'Yes'                                   If B1.5 &gt;0</t>
  </si>
  <si>
    <t>To your knowledge, do parents enroll childrnen in offline learning?</t>
  </si>
  <si>
    <t>По Вашим сведениям, записывают ли родители детей в учреждения образования на очную форму обучения?</t>
  </si>
  <si>
    <t>Наскільки Вам відомо, чи записують батьки дітей до закладів освіти на очну форму навчання?</t>
  </si>
  <si>
    <t xml:space="preserve">None                                                                              
Lack of separate space in CSs for distance learning 
Lack of internet connection 
Lack of equipment (laptops)                         
Other (specify)                                                                 
Do not know                                                                           </t>
  </si>
  <si>
    <r>
      <rPr>
        <sz val="11"/>
        <rFont val="Arial"/>
        <family val="2"/>
        <charset val="204"/>
      </rPr>
      <t>Да, существенно (в том числе до полного прекращения прежней деятельности)
В некой мере
Нет
Не знаю</t>
    </r>
  </si>
  <si>
    <r>
      <rPr>
        <sz val="11"/>
        <rFont val="Arial"/>
        <family val="2"/>
        <charset val="204"/>
      </rPr>
      <t>Так, суттєво (у тому числі до повного припинення колишньої діяльності)
Певною мірою
Ні
Не знаю</t>
    </r>
  </si>
  <si>
    <t>Question to supplement the Durable Solutions assessment</t>
  </si>
  <si>
    <r>
      <rPr>
        <sz val="11"/>
        <color rgb="FFFF0000"/>
        <rFont val="Arial"/>
        <family val="2"/>
        <charset val="204"/>
      </rPr>
      <t>In the last 30 days</t>
    </r>
    <r>
      <rPr>
        <sz val="11"/>
        <rFont val="Arial"/>
        <family val="2"/>
      </rPr>
      <t>, have the residents of the site reported the following issues to you, or, to your knowledge, to someone else?</t>
    </r>
  </si>
  <si>
    <r>
      <rPr>
        <sz val="11"/>
        <color rgb="FFFF0000"/>
        <rFont val="Arial"/>
        <family val="2"/>
        <charset val="204"/>
      </rPr>
      <t>За последние 30 дней,</t>
    </r>
    <r>
      <rPr>
        <sz val="11"/>
        <rFont val="Arial"/>
        <family val="2"/>
      </rPr>
      <t xml:space="preserve"> сообщали ли жители МКП Вам </t>
    </r>
    <r>
      <rPr>
        <sz val="11"/>
        <rFont val="Arial"/>
        <family val="2"/>
        <charset val="204"/>
      </rPr>
      <t>либо</t>
    </r>
    <r>
      <rPr>
        <sz val="11"/>
        <rFont val="Arial"/>
        <family val="2"/>
      </rPr>
      <t xml:space="preserve"> кому-то другому о следующих проблемах?</t>
    </r>
  </si>
  <si>
    <t>Чи повідомляли мешканці МКП за останні 30 днів Вам або комусь іншому про наступні проблеми?</t>
  </si>
  <si>
    <r>
      <rPr>
        <sz val="11"/>
        <color rgb="FF000000"/>
        <rFont val="Arial"/>
        <family val="2"/>
        <charset val="204"/>
      </rPr>
      <t>As IDPs, the residents of the CCs personally experience discrimination or persecution                                                  Residents of the CCs do not feel safe walking alone on the territory of the CCs and/</t>
    </r>
    <r>
      <rPr>
        <sz val="11"/>
        <color rgb="FFFF0000"/>
        <rFont val="Arial"/>
        <family val="2"/>
        <charset val="204"/>
      </rPr>
      <t>or</t>
    </r>
    <r>
      <rPr>
        <sz val="11"/>
        <color rgb="FF000000"/>
        <rFont val="Arial"/>
        <family val="2"/>
        <charset val="204"/>
      </rPr>
      <t xml:space="preserve"> the surrounding area                       
As IDPs, the residents of the CCs are subjected to physical, psychological or sexual violence                                               
Being IDPs, the residents of the CCs faced any obstacles in accessing the medical services they need </t>
    </r>
    <r>
      <rPr>
        <sz val="11"/>
        <color rgb="FFFF0000"/>
        <rFont val="Arial"/>
        <family val="2"/>
        <charset val="204"/>
      </rPr>
      <t xml:space="preserve">(including the right to receive rehabilitation services for a person with a disability, a child with a disability, etc.)                                               </t>
    </r>
    <r>
      <rPr>
        <sz val="11"/>
        <color rgb="FF000000"/>
        <rFont val="Arial"/>
        <family val="2"/>
        <charset val="204"/>
      </rPr>
      <t xml:space="preserve">                                                </t>
    </r>
    <r>
      <rPr>
        <sz val="11"/>
        <color rgb="FFFF0000"/>
        <rFont val="Arial"/>
        <family val="2"/>
        <charset val="204"/>
      </rPr>
      <t>As IDPs, the residents of CCs faced any obstacles in accessing education                                                                Being IDPs, the residents of CCs faced any obstacles related to employment (in particular, regarding obtaining the status of unemployed, financial support, etc.)                         
Being IDPs, the residents of the CCs faced any obstacles related to pension provision (in particular, regarding the appointment or recalculation of a pension, receiving benefits, etc.)</t>
    </r>
    <r>
      <rPr>
        <sz val="11"/>
        <color rgb="FF000000"/>
        <rFont val="Arial"/>
        <family val="2"/>
        <charset val="204"/>
      </rPr>
      <t xml:space="preserve">                                                                                              </t>
    </r>
    <r>
      <rPr>
        <sz val="11"/>
        <color rgb="FFFF0000"/>
        <rFont val="Arial"/>
        <family val="2"/>
        <charset val="204"/>
      </rPr>
      <t xml:space="preserve">As IDPs, the residents of CCs faced any obstacles related to state social insurance in case of unemployment, in connection with temporary loss of working capacity, from an accident at work and occupational disease that caused the loss of working capacity                                                                          As IDPs, the residents of the CCs faced any obstacles related to receiving social services (in particular, elderly people, people with disabilities, unemployed people, low-income families, etc.)   </t>
    </r>
    <r>
      <rPr>
        <sz val="11"/>
        <color rgb="FF000000"/>
        <rFont val="Arial"/>
        <family val="2"/>
        <charset val="204"/>
      </rPr>
      <t xml:space="preserve">                                                     
MCP residents have lost personal or other important documents or encountered any obstacles during their replacement                                                                           
None of above                                                                </t>
    </r>
  </si>
  <si>
    <r>
      <t xml:space="preserve">Являясь ВПЛ, жители МКП лично пережили дискриминацию или преследования 
Жители МКП не чувствуют себя в безопасности, на территории МКП </t>
    </r>
    <r>
      <rPr>
        <sz val="11"/>
        <color rgb="FFFF0000"/>
        <rFont val="Arial"/>
        <family val="2"/>
        <charset val="204"/>
      </rPr>
      <t>и/или</t>
    </r>
    <r>
      <rPr>
        <sz val="11"/>
        <rFont val="Arial"/>
        <family val="2"/>
        <charset val="204"/>
      </rPr>
      <t xml:space="preserve"> прилегающей территории
Являясь ВПЛ, жители МКП подвергаются физическому, психологическому или сексуальному насилию
Являясь ВПЛ, жители МКП сталкивались с какими-либо препятствиями в доступе к необходимым им медицинским услугам </t>
    </r>
    <r>
      <rPr>
        <sz val="11"/>
        <color rgb="FFFF0000"/>
        <rFont val="Arial"/>
        <family val="2"/>
        <charset val="204"/>
      </rPr>
      <t>(в том числе праве на  получение реабилитационных услуг для человека с инвалидностью, ребенка с инвалидностью и т. д.) Являясь ВПЛ, жители МКП сталкивались с какими-либо препятствиями при доступе к образованию
Являясь ВПЛ, жители МКП сталкивались с какими-либо препятствиями, связанными с трудоустройством (в частности, с получением статуса безработного, материальной обеспечения и т.д.)
Являясь ВПЛ, жители МКП сталкивались с какими-либо препятствиями, связанными с пенсионным обеспечением (в частности, в части назначения или перерасчета пенсии, получения пособий и т.д.)
Являясь ВПЛ, жители МКП сталкивались с какими-либо препятствиями, связанными с государственным социальным страхованием на случай безработице, в связи с временной потерей трудоспособности, от несчастного случая на производстве и профессионального заболевания, повлекшего потерю трудоспособности
Являясь ВПЛ, жители МКП сталкивались с какими-либо препятствиями, связанными с получением социальных услуг (предусмотренными, в частности, для пожилых людей, людей с инвалидностью, безработных людей, малообеспеченных семей и др.)</t>
    </r>
    <r>
      <rPr>
        <sz val="11"/>
        <rFont val="Arial"/>
        <family val="2"/>
        <charset val="204"/>
      </rPr>
      <t xml:space="preserve">
Жители МКП утратили персональные либо другие важные документы или столкнулись с препятствиями при их замене
Ничего из вышеперечисленного</t>
    </r>
  </si>
  <si>
    <r>
      <t xml:space="preserve">Будучи ВПО, жителі МКП особисто пережили дискримінацію чи переслідування
Жителі МКП не почуваються у безпеці, на території МКП </t>
    </r>
    <r>
      <rPr>
        <sz val="11"/>
        <color rgb="FFFF0000"/>
        <rFont val="Arial"/>
        <family val="2"/>
        <charset val="204"/>
      </rPr>
      <t>та/або</t>
    </r>
    <r>
      <rPr>
        <sz val="11"/>
        <rFont val="Arial"/>
        <family val="2"/>
        <charset val="204"/>
      </rPr>
      <t xml:space="preserve"> прилеглій території
Будучи ВПО, жителі МКП зазнають фізичного, психологічного чи сексуального насильства
Будучи ВПО, жителі МКП стикалися з будь-якими перешкодами у доступі до необхідних їм медичних послуг </t>
    </r>
    <r>
      <rPr>
        <sz val="11"/>
        <color rgb="FFFF0000"/>
        <rFont val="Arial"/>
        <family val="2"/>
        <charset val="204"/>
      </rPr>
      <t>(у тому числі праві на отримання реабілітаційних послуг для людини з інвалідністю, дитини з інвалідністю тощо)
Будучи ВПО, жителі МКП стикалися з будь-якими перешкодами при доступі до освіти
Будучи ВПО, жителі МКП стикалися з будь-якими перешкодами, пов'язаними з працевлаштуванням (зокрема, з отриманням статусу безробітного, матеріального забезпечення тощо)
Будучи ВПО, жителі МКП стикалися з будь-якими перешкодами, пов'язаними з пенсійним забезпеченням (зокрема, щодо призначення або перерахунку пенсії, отримання допомоги тощо).
Будучи ВПО, жителі МКП стикалися з будь-якими перешкодами, пов'язаними з державним соціальним страхуванням на випадок безробіття, у зв'язку з тимчасовою втратою працездатності, від нещасного випадку на виробництві та професійного захворювання, що спричинило втрату працездатності
Будучи ВПО, жителі МКП стикалися з будь-якими перешкодами, пов'язаними з отриманням соціальних послуг (передбаченими, зокрема, для людей похилого віку, осіб з інвалідністю, безробітних осіб, малозабезпечених сімей та ін.)</t>
    </r>
    <r>
      <rPr>
        <sz val="11"/>
        <rFont val="Arial"/>
        <family val="2"/>
        <charset val="204"/>
      </rPr>
      <t xml:space="preserve">
Жителі МКП втратили персональні чи інші важливі документи або зіткнулися з перешкодами під час їх заміни
Нічого з перерахованого вище</t>
    </r>
  </si>
  <si>
    <t xml:space="preserve"> Наскільки Вам відомо, скільки мешканців МКП повідомили про зазначені проблеми?</t>
  </si>
  <si>
    <t>Были ли нарушенные права восстанволены?</t>
  </si>
  <si>
    <t xml:space="preserve">The issue of violation of personal rights has been resolved by the site manager
IDP(s) whose rights were violated was(were) redirected to the relevant authorized body for resolution
The issue of violation of the IDPs' rights was not resolved
I do not know
</t>
  </si>
  <si>
    <t xml:space="preserve">Вопрос о нарушении прав решен администрацией МКП
ВПЛ, чьи права были нарушены,  перенаправлены в соответствующий уполномоченный оргаін для решения вопроса
Вопрос о нарушении прав ВПЛ не решен
Не знаю
</t>
  </si>
  <si>
    <t>Питання про порушення прав вирішено адміністрацією МКП
ВПО, чиї права були порушені, перенаправлені до відповідного уповноваженого органу для вирішення питання
Питання порушення прав ВПО не вирішено
Не знаю</t>
  </si>
  <si>
    <t>Information about accomodation options outside of the site</t>
  </si>
  <si>
    <t>Насколько Вам известно, доступна ли жителям МКП следующая информация?</t>
  </si>
  <si>
    <t>Наскільки Вам відомо, чи доступна мешканцям МКП наступна інформація?</t>
  </si>
  <si>
    <t xml:space="preserve">About accommodation options outside of the site                                                                                      About IDPs registration (on state level)                            
About governmental programs and local programs providing cash or in-kind support to IDPs                                                                                   About registration in the State employment service, career guidance events organized by it, and employment opportunities it offers                                                        
About pension and different state social security programs                                                               About medical support available                                      
About access to education                                               
About access to legal aid                                                 
About PSEA (protection against sexual exploitation and abuse) and response/referral of GBV survivors                                                               
About Explosive Ordnance Risk Education  </t>
  </si>
  <si>
    <t>О вариантах размещения за пределами МКП               О регистрации ВПЛ (на государственном уровне)                                                                           О государственных и местных программах, предоставляющих ВПЛ денежную помощь или помощь в натуральной форме                                        О регистрации в Государственной службе занятости, организованных ею профориентационных мероприятиях и возможностях трудоустройства                                    О пенсиях и различных государственных программах социального обеспечения для жителей МКП                                                                   
О медицинском обслуживании                                     О доступе к образованию                                           О возможности получения юридической помощи   О PSEA (защита от сексуальной эксплуатации и насилия), а также реагировании/перенаправлении лиц, пострадавших от гендерно обусловленного насилия                                                                                   О правилах обращения со взрывоопасными предметами</t>
  </si>
  <si>
    <t>Про варіанти розміщення за межами МКП                
Про реєстрацію ВПО (на державному рівні)                
Про державні та місцеві програми, що надають ВПО грошову допомогу або допомогу в натуральній формі                                                            Про реєстрацію в Державній службі зайнятості, організовані нею профорієнтаційні заходи та можливості працевлаштування                                       
Про пенсії та різні державні програми соціального забезпечення для мешканців МКП      
Про медичне обслуговування                                          Про доступ до освіти                                                         Про можливість отриманян юридичної допомоги   
Про PSEA (захист від сексуальної експлуатації та насильства), а також реагування/перенаправлення осіб, які постраждали від гендерно зумовленого насильства                                                                        Про правила поводження із вибухонебезпечними предметами</t>
  </si>
  <si>
    <t>K3</t>
  </si>
  <si>
    <t xml:space="preserve"> To your knowledge, is information about how to apply to local authorities/state bodies, receive documents confirming the fact of damages of house and/or property as a result of the war as well as receive compensation available in the site?</t>
  </si>
  <si>
    <t>Насколько вам известно, доступна ли в МКП информация 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t>
  </si>
  <si>
    <t>Наскільки вам відомо, чи доступна в МКП інформація 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t>
  </si>
  <si>
    <t>Information about legal aid</t>
  </si>
  <si>
    <t>To your knowledge, is information about legal aid available for the residents of the site?</t>
  </si>
  <si>
    <t>По Вашим сведениям, доступна ли жителям МКП информация о правовой помощи?</t>
  </si>
  <si>
    <t>Наскільки Вам відомо, чи доступна мешканцям МКП інформація про правову допомогу?</t>
  </si>
  <si>
    <t>K4</t>
  </si>
  <si>
    <t>Information about PSEA (protection agains sexual exploiation and abuse) and response/referral of GBV survivors</t>
  </si>
  <si>
    <t>To your knowledge, is information about PSEA (protection against sexual exploitation and abuse) and response/referral of GBV survivors available for the residents of the site?</t>
  </si>
  <si>
    <t xml:space="preserve">По Вашим сведениям, доступна ли жителям МКП информация о PSEA (защита от сексуальной эксплуатации и насилия), а также реагировании/перенаправлении лиц, пострадавших от гендерно обусловленного насилия? </t>
  </si>
  <si>
    <t>Наскільки Вам відомо, чи доступна мешканцям МКП інформація про PSEA (захист від сексуальної експлуатації та насильства), а також реагування/перенаправлення осіб, які постраждали від гендерно зумовленого насильства?</t>
  </si>
  <si>
    <t>K5</t>
  </si>
  <si>
    <t>Information about Explosive Ordnance Risk Education</t>
  </si>
  <si>
    <t>To your knowledge, is information about Explosive Ordnance Risk Education available for the residents of the site?</t>
  </si>
  <si>
    <r>
      <t xml:space="preserve">По Вашим сведениям, доступна ли жителям МКП информация о </t>
    </r>
    <r>
      <rPr>
        <sz val="11"/>
        <rFont val="Arial"/>
        <family val="2"/>
        <charset val="204"/>
      </rPr>
      <t>правилах обращения со взрывоопасными предметами</t>
    </r>
    <r>
      <rPr>
        <sz val="11"/>
        <rFont val="Arial"/>
        <family val="2"/>
      </rPr>
      <t>?</t>
    </r>
  </si>
  <si>
    <r>
      <t xml:space="preserve">Наскільки Вам відомо, чи доступна мешканцям МКП інформація про </t>
    </r>
    <r>
      <rPr>
        <sz val="11"/>
        <rFont val="Arial"/>
        <family val="2"/>
        <charset val="204"/>
      </rPr>
      <t>правила поводження</t>
    </r>
    <r>
      <rPr>
        <sz val="11"/>
        <rFont val="Arial"/>
        <family val="2"/>
      </rPr>
      <t xml:space="preserve"> із вибухонебезпечними </t>
    </r>
    <r>
      <rPr>
        <sz val="11"/>
        <rFont val="Arial"/>
        <family val="2"/>
        <charset val="204"/>
      </rPr>
      <t>предметами</t>
    </r>
    <r>
      <rPr>
        <sz val="11"/>
        <rFont val="Arial"/>
        <family val="2"/>
      </rPr>
      <t>?</t>
    </r>
  </si>
  <si>
    <t>K6</t>
  </si>
  <si>
    <t>Information about medical support</t>
  </si>
  <si>
    <t>To your knowledge, is information about medical support available for the residents of the site?</t>
  </si>
  <si>
    <t>По Вашим сведениям, доступна ли жителям МКП информация о медицинском обслуживании?</t>
  </si>
  <si>
    <t>Наскільки Вам відомо, чи доступна мешканцям МКП інформація про медичне обслуговування?</t>
  </si>
  <si>
    <t>K7</t>
  </si>
  <si>
    <t>Information about education</t>
  </si>
  <si>
    <r>
      <t>To your knowledge, is information about</t>
    </r>
    <r>
      <rPr>
        <sz val="11"/>
        <color rgb="FFFF0000"/>
        <rFont val="Arial"/>
        <family val="2"/>
        <charset val="204"/>
      </rPr>
      <t xml:space="preserve"> access to education</t>
    </r>
    <r>
      <rPr>
        <sz val="11"/>
        <rFont val="Arial"/>
        <family val="2"/>
      </rPr>
      <t xml:space="preserve"> education available for the residents of the site?</t>
    </r>
  </si>
  <si>
    <r>
      <t xml:space="preserve">По Вашим сведениям, доступна ли жителям МКП информация </t>
    </r>
    <r>
      <rPr>
        <sz val="11"/>
        <rFont val="Arial"/>
        <family val="2"/>
        <charset val="204"/>
      </rPr>
      <t>о доступе к образованию</t>
    </r>
    <r>
      <rPr>
        <sz val="11"/>
        <rFont val="Arial"/>
        <family val="2"/>
      </rPr>
      <t>?</t>
    </r>
  </si>
  <si>
    <r>
      <t>Наскільки Вам відомо, чи доступна мешканцям МКП інформація</t>
    </r>
    <r>
      <rPr>
        <sz val="11"/>
        <rFont val="Arial"/>
        <family val="2"/>
        <charset val="204"/>
      </rPr>
      <t xml:space="preserve"> про доступ до освіти?</t>
    </r>
  </si>
  <si>
    <t>K8</t>
  </si>
  <si>
    <t>Information about governmental programs and local programs providing cash or in-kind support to IDPs</t>
  </si>
  <si>
    <t>To your knowledge, is information about governmental programs and local programs providing cash or in-kind support to IDPs available for the residents of the site?</t>
  </si>
  <si>
    <t>По Вашим сведениям, доступна ли жителям МКП информация о государственных и местных программах, предоставляющих ВПЛ денежную помощь или помощь в натуральной форме?</t>
  </si>
  <si>
    <t>Наскільки Вам відомо, чи доступна мешканцям МКП інформація про державні та місцеві програми, що надають ВПО грошову допомогу або допомогу в натуральній формі?</t>
  </si>
  <si>
    <t>K4.1</t>
  </si>
  <si>
    <t>I tried and I got it
I tried but failed to get it
I did not try to get it</t>
  </si>
  <si>
    <r>
      <t xml:space="preserve">Я пытался и получил </t>
    </r>
    <r>
      <rPr>
        <sz val="11"/>
        <rFont val="Arial"/>
        <family val="2"/>
        <charset val="204"/>
      </rPr>
      <t>компенсацию</t>
    </r>
    <r>
      <rPr>
        <sz val="11"/>
        <rFont val="Arial"/>
        <family val="2"/>
      </rPr>
      <t xml:space="preserve">
Я пытался, но не смог получить </t>
    </r>
    <r>
      <rPr>
        <sz val="11"/>
        <rFont val="Arial"/>
        <family val="2"/>
        <charset val="204"/>
      </rPr>
      <t>компенсацию</t>
    </r>
    <r>
      <rPr>
        <sz val="11"/>
        <rFont val="Arial"/>
        <family val="2"/>
      </rPr>
      <t xml:space="preserve">
Я не пытался получить </t>
    </r>
    <r>
      <rPr>
        <sz val="11"/>
        <rFont val="Arial"/>
        <family val="2"/>
        <charset val="204"/>
      </rPr>
      <t>компенсацию</t>
    </r>
  </si>
  <si>
    <t>Я намагався і отримав компенсацію
Я намагався, але не зміг отримати компенсацію
Я не намагався отримати компенсацію</t>
  </si>
  <si>
    <t>If K4 "Yes"</t>
  </si>
  <si>
    <t>To your knowledge, is feedback and complaint mechanism type available for the residents of the site?</t>
  </si>
  <si>
    <t>Руководство МКП самостоятельно рассматривает жалобы
Присутствует омбудсмен / служба по рассмотрению жалоб
Доступна бесплатная телефонная линия
Ящик для предложений / обратной связи
Другое (укажите)</t>
  </si>
  <si>
    <t>Керівництво МКП самостійно розглядає скарги
Є омбудсмен / служба з розгляду скарг
Доступна безкоштовна телефонна лінія
Скринька для пропозицій / зворотний зв'язок
Інше, уточніть</t>
  </si>
  <si>
    <t xml:space="preserve">Yes, CCCM induction training (site management) 
Yes, other training (PSEA, GBV prevention, Protection mainstreaming)
Yes, other than mentioned above training (please, specify)
No
</t>
  </si>
  <si>
    <t>Так, вводное обучение от Кластера по вопросам координации и управления МКП (по вопросам управления МКП)
Да, другие тренинги (защита от сексуальной эксплуатации и насилия; предупреждение гендерно обусловленного насилия; по вопросам интеграции принципов защиты в гуманитарную деятельность)
Да, другие тренинги, кроме вышеперечисленных (пожалуйста, укажите)
Нет</t>
  </si>
  <si>
    <t>Так, вступне навчання від Кластеру з питань координації та управління МКП (з питань управління МКП)
Так, інші тренінги (захист від сексуальної експлуатації та насильства; запобігання гендерно зумовленому насильству; з питань інтеграції принципів захисту до гуманітарної діяльності)
Так, інші тренінги, окрім перелічених вище  (будь ласка, вкажіть)
Ні</t>
  </si>
  <si>
    <t>K10</t>
  </si>
  <si>
    <t>Information about IDPs registration (on state level)</t>
  </si>
  <si>
    <t>To your knowledge, is information about IDPs registration (on state level) available for the residents of the site?</t>
  </si>
  <si>
    <t>По Вашим сведениям, доступна ли жителям МКП информация о регистрации ВПЛ (на государственном уровне)?</t>
  </si>
  <si>
    <t>Наскільки Вам відомо, чи доступна мешканцям МКП інформація про реєстрацію ВПО (на державному рівні)?</t>
  </si>
  <si>
    <t>K11</t>
  </si>
  <si>
    <t xml:space="preserve">Availability of information regarding state-run programs </t>
  </si>
  <si>
    <t>To your knowledge, is information regarding pension and different state social security programs available for the residents of the site?</t>
  </si>
  <si>
    <t>Насколько Вам известно, доступна ли информация о пенсиях и различных государственных программах социального обеспечения для жителей МКП?</t>
  </si>
  <si>
    <t>Наскільки Вам відомо, чи доступна інформація про пенсії та різні державні програми соціального забезпечення для мешканців МКП?</t>
  </si>
  <si>
    <t>K12</t>
  </si>
  <si>
    <t>Information about employment opportunities</t>
  </si>
  <si>
    <t>To your knowledge, is information about registration in the State employment service, career guidance events organized by it, and employment opportunities it offers available for the residents of the site?</t>
  </si>
  <si>
    <t>Насколько Вам известно, доступна ли для жителей МКП информация о регистрации в Государственной службе занятости, организованных ею профориентационных мероприятиях и возможностях трудоустройства?</t>
  </si>
  <si>
    <t>Наскільки Вам відомо, чи доступна для жителів МКП інформація про реєстрацію в Державній службі зайнятості, організовані нею профорієнтаційні заходи та можливості працевлаштування?</t>
  </si>
  <si>
    <r>
      <t>None</t>
    </r>
    <r>
      <rPr>
        <strike/>
        <sz val="11"/>
        <color rgb="FFFF0000"/>
        <rFont val="Arial"/>
        <family val="2"/>
        <charset val="204"/>
      </rPr>
      <t xml:space="preserve">
</t>
    </r>
    <r>
      <rPr>
        <sz val="11"/>
        <color rgb="FF000000"/>
        <rFont val="Arial"/>
        <family val="2"/>
        <charset val="204"/>
      </rPr>
      <t xml:space="preserve">Sleeping items
Hygiene items
</t>
    </r>
    <r>
      <rPr>
        <sz val="11"/>
        <color rgb="FFFF0000"/>
        <rFont val="Arial"/>
        <family val="2"/>
        <charset val="204"/>
      </rPr>
      <t>Clothes and/or shoes</t>
    </r>
    <r>
      <rPr>
        <sz val="11"/>
        <color rgb="FF000000"/>
        <rFont val="Arial"/>
        <family val="2"/>
        <charset val="204"/>
      </rPr>
      <t xml:space="preserve">  
Cleaning materials
</t>
    </r>
    <r>
      <rPr>
        <sz val="11"/>
        <color rgb="FFFF0000"/>
        <rFont val="Arial"/>
        <family val="2"/>
        <charset val="204"/>
      </rPr>
      <t xml:space="preserve">Disinfection of the site's premises </t>
    </r>
    <r>
      <rPr>
        <sz val="11"/>
        <color rgb="FF000000"/>
        <rFont val="Arial"/>
        <family val="2"/>
        <charset val="204"/>
      </rPr>
      <t xml:space="preserve">                                    
Communications equipment (Wifi, computer equipment, etc.)
Food products
Generators
Kitchen support (ovens, refrigerators, utensils, pots/pans)
Site repairs (Non-WASH)
WASH Repairs (showers, toilet renovations)
Washing/drying machines
Recreational Activities/space (TV, entertainment area for children)
Support for utility payments
Medicine
Legal assistance
</t>
    </r>
    <r>
      <rPr>
        <sz val="11"/>
        <color rgb="FFFF0000"/>
        <rFont val="Arial"/>
        <family val="2"/>
        <charset val="204"/>
      </rPr>
      <t xml:space="preserve">Cash assistance for IDPs hosted
</t>
    </r>
    <r>
      <rPr>
        <sz val="11"/>
        <color rgb="FF000000"/>
        <rFont val="Arial"/>
        <family val="2"/>
        <charset val="204"/>
      </rPr>
      <t>Psychosocial support
Transportation
Provision of information or individual counselling
Specialized support to people with disabilities or older people
Arrangement of a bomb shelter
Solid fuel for heating (wood, coal, briquettes, pellets)
Liqued fuel for generators
Electric heater
Disinfection of the site's premises        
Other (specify)
Do not know</t>
    </r>
  </si>
  <si>
    <r>
      <t>Потребностей нет</t>
    </r>
    <r>
      <rPr>
        <strike/>
        <sz val="11"/>
        <color rgb="FFFF0000"/>
        <rFont val="Arial"/>
        <family val="2"/>
        <charset val="204"/>
      </rPr>
      <t xml:space="preserve">
</t>
    </r>
    <r>
      <rPr>
        <sz val="11"/>
        <color rgb="FF000000"/>
        <rFont val="Arial"/>
        <family val="2"/>
        <charset val="204"/>
      </rPr>
      <t xml:space="preserve">Спальные принадлежности
Предметы гигиены
</t>
    </r>
    <r>
      <rPr>
        <sz val="11"/>
        <color rgb="FFFF0000"/>
        <rFont val="Arial"/>
        <family val="2"/>
        <charset val="204"/>
      </rPr>
      <t>Одежда и/или обувь</t>
    </r>
    <r>
      <rPr>
        <sz val="11"/>
        <color rgb="FF000000"/>
        <rFont val="Arial"/>
        <family val="2"/>
        <charset val="204"/>
      </rPr>
      <t xml:space="preserve">
Чистящие средства
</t>
    </r>
    <r>
      <rPr>
        <sz val="11"/>
        <color rgb="FFFF0000"/>
        <rFont val="Arial"/>
        <family val="2"/>
        <charset val="204"/>
      </rPr>
      <t>Дезинфекция помещений МКП</t>
    </r>
    <r>
      <rPr>
        <sz val="11"/>
        <color rgb="FF000000"/>
        <rFont val="Arial"/>
        <family val="2"/>
        <charset val="204"/>
      </rPr>
      <t xml:space="preserve">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t>
    </r>
    <r>
      <rPr>
        <sz val="11"/>
        <color rgb="FFFF0000"/>
        <rFont val="Arial"/>
        <family val="2"/>
        <charset val="204"/>
      </rPr>
      <t xml:space="preserve">Денежная помощь для жителей МКП </t>
    </r>
    <r>
      <rPr>
        <sz val="11"/>
        <color rgb="FF000000"/>
        <rFont val="Arial"/>
        <family val="2"/>
        <charset val="204"/>
      </rPr>
      <t xml:space="preserve">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Электрический обогреватель                                 Дезинфекция помещений МКП                      Другое (укажите)
Не знаю</t>
    </r>
  </si>
  <si>
    <r>
      <t xml:space="preserve">Потреби відсутні
Спальні приналженості
Предмети гігієни
</t>
    </r>
    <r>
      <rPr>
        <sz val="11"/>
        <color rgb="FFFF0000"/>
        <rFont val="Arial"/>
        <family val="2"/>
        <charset val="204"/>
      </rPr>
      <t>Одяг та/або взуття</t>
    </r>
    <r>
      <rPr>
        <sz val="11"/>
        <rFont val="Arial"/>
        <family val="2"/>
        <charset val="204"/>
      </rPr>
      <t xml:space="preserve">
Засоби для прибирання
</t>
    </r>
    <r>
      <rPr>
        <sz val="11"/>
        <color rgb="FFFF0000"/>
        <rFont val="Arial"/>
        <family val="2"/>
        <charset val="204"/>
      </rPr>
      <t xml:space="preserve">Дезінфекція приміщень МКП
</t>
    </r>
    <r>
      <rPr>
        <sz val="11"/>
        <rFont val="Arial"/>
        <family val="2"/>
        <charset val="204"/>
      </rPr>
      <t xml:space="preserve">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t>
    </r>
    <r>
      <rPr>
        <sz val="11"/>
        <color rgb="FFFF0000"/>
        <rFont val="Arial"/>
        <family val="2"/>
        <charset val="204"/>
      </rPr>
      <t>Грошова допомога для мешканцям МКП</t>
    </r>
    <r>
      <rPr>
        <sz val="11"/>
        <rFont val="Arial"/>
        <family val="2"/>
        <charset val="204"/>
      </rPr>
      <t xml:space="preserve">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Електричний обігрівач
Дезінфекція приміщень МКП
Інше, уточніть
Не знаю</t>
    </r>
  </si>
  <si>
    <r>
      <t xml:space="preserve">* будь-ласка, не зачитуйте опції відразу, а дайте можливість інформанту відповісти самостійно. Перш ніж обирати опцію "Інше", переконайтесь що надана відповідь </t>
    </r>
    <r>
      <rPr>
        <sz val="11"/>
        <rFont val="Arial"/>
        <family val="2"/>
        <charset val="204"/>
      </rPr>
      <t>не відноситься до жодної з</t>
    </r>
    <r>
      <rPr>
        <sz val="11"/>
        <rFont val="Arial"/>
        <family val="2"/>
      </rPr>
      <t xml:space="preserve"> наведених категорій. </t>
    </r>
  </si>
  <si>
    <t>Questionnaire Question+A:O</t>
  </si>
  <si>
    <r>
      <rPr>
        <sz val="11"/>
        <color rgb="FF000000"/>
        <rFont val="Arial"/>
        <family val="2"/>
        <charset val="204"/>
      </rPr>
      <t xml:space="preserve">ACTED
ALPS Resilience
Neeka
Neemia
NRC
REACH
Right to Protection
ROKADA
TTA
Proliska
</t>
    </r>
    <r>
      <rPr>
        <strike/>
        <sz val="11"/>
        <color rgb="FFFF0000"/>
        <rFont val="Arial"/>
        <family val="2"/>
        <charset val="204"/>
      </rPr>
      <t xml:space="preserve">Medair
</t>
    </r>
    <r>
      <rPr>
        <sz val="11"/>
        <color rgb="FF000000"/>
        <rFont val="Arial"/>
        <family val="2"/>
        <charset val="204"/>
      </rPr>
      <t>Ombudsman office
Other (specify)</t>
    </r>
  </si>
  <si>
    <r>
      <rPr>
        <sz val="11"/>
        <color rgb="FF000000"/>
        <rFont val="Arial"/>
        <family val="2"/>
        <charset val="204"/>
      </rPr>
      <t xml:space="preserve">ACTED
АЛЬПС Резилиенс
DRC
Neeka
Neemia
NRC
REACH
Right to Protection
ROKADA
TTA
</t>
    </r>
    <r>
      <rPr>
        <strike/>
        <sz val="11"/>
        <color rgb="FFFF0000"/>
        <rFont val="Arial"/>
        <family val="2"/>
        <charset val="204"/>
      </rPr>
      <t xml:space="preserve">Medair
</t>
    </r>
    <r>
      <rPr>
        <sz val="11"/>
        <color rgb="FF000000"/>
        <rFont val="Arial"/>
        <family val="2"/>
        <charset val="204"/>
      </rPr>
      <t>Секретариат Уполномоченного Верховной Рады Украины по правам человека
Другое (укажите)</t>
    </r>
  </si>
  <si>
    <r>
      <rPr>
        <sz val="11"/>
        <color rgb="FF000000"/>
        <rFont val="Arial"/>
        <family val="2"/>
        <charset val="204"/>
      </rPr>
      <t xml:space="preserve">ACTED
АЛЬПС Резілієнс
DRC
Neeka
Neemia
NRC
REACH
Right to Protection
ROKADA
TTA
</t>
    </r>
    <r>
      <rPr>
        <strike/>
        <sz val="11"/>
        <color rgb="FFFF0000"/>
        <rFont val="Arial"/>
        <family val="2"/>
        <charset val="204"/>
      </rPr>
      <t xml:space="preserve">Medair
</t>
    </r>
    <r>
      <rPr>
        <sz val="11"/>
        <color rgb="FF000000"/>
        <rFont val="Arial"/>
        <family val="2"/>
        <charset val="204"/>
      </rPr>
      <t>Секретаріат Уповноваженого Верховної Ради України з прав людини
Інше, уточніть</t>
    </r>
  </si>
  <si>
    <r>
      <rPr>
        <sz val="11"/>
        <color rgb="FF000000"/>
        <rFont val="Arial"/>
        <family val="2"/>
      </rPr>
      <t xml:space="preserve">street
lane
avenue
boulevard
block
passage
descent
square
embankment
alley
dead end                                                                              
мicrodistrict 
</t>
    </r>
    <r>
      <rPr>
        <sz val="11"/>
        <color rgb="FFFF0000"/>
        <rFont val="Arial"/>
        <family val="2"/>
      </rPr>
      <t>square</t>
    </r>
  </si>
  <si>
    <r>
      <t xml:space="preserve">улица
переулок
проспект
бульвар
квартал
проезд
спуск
площадь
набережная
аллея
тупик                                                                         микрорайон
</t>
    </r>
    <r>
      <rPr>
        <sz val="11"/>
        <color rgb="FFFF0000"/>
        <rFont val="Arial"/>
        <family val="2"/>
        <charset val="204"/>
      </rPr>
      <t>площадь</t>
    </r>
  </si>
  <si>
    <r>
      <t xml:space="preserve">вулиця
провулок
проспект
бульвар
квартал
проїзд
спуск
площа
набережна
алея
тупик                                                                    
мікрорайон
</t>
    </r>
    <r>
      <rPr>
        <sz val="11"/>
        <color rgb="FFFF0000"/>
        <rFont val="Arial"/>
        <family val="2"/>
        <charset val="204"/>
      </rPr>
      <t>майдан</t>
    </r>
  </si>
  <si>
    <t>A1.2</t>
  </si>
  <si>
    <t>Can you indicate how many IDPs can be hosted at the site (i.e. what is  the total capacity of the center)?</t>
  </si>
  <si>
    <t>Можете ли Вы сказать, какое количество ВПЛ можно разместить в МКП (т.е. какая общая вместимость МКП)?</t>
  </si>
  <si>
    <t>Чи можете Ви зазначити, яку кількість ВПО можна розмістити в МКП (тобто яка загальна місткість МКП)?</t>
  </si>
  <si>
    <t>Select 'yes' if interlocutor is able to answer the numerical value and, if so, fill in the next question without asking it again</t>
  </si>
  <si>
    <t>А1.2.1</t>
  </si>
  <si>
    <t xml:space="preserve">
Please indicate how many IDPs can be hosted at the site (i.e. what is  the total capacity of the center).</t>
  </si>
  <si>
    <t>Сколько ВПЛ можно разместить в МКП (т.е. какова общая вместимость МКП)?</t>
  </si>
  <si>
    <t>Скільки ВПО можна розмістити у МКП (тобто яка загальна місткість МКП)?</t>
  </si>
  <si>
    <t>If A1.2 'Yes'</t>
  </si>
  <si>
    <t>A1.3</t>
  </si>
  <si>
    <t>Чи можете Ви сказати, яку кількість додаткових місць для ВПО, що перевищує заявлену місткість Ви можете надати у разі необхідності?</t>
  </si>
  <si>
    <t>Please indicate how many additional places for IDPs over declared capacity you can arrange if there is such a need.</t>
  </si>
  <si>
    <t>Скільки додаткових місць для ВПО понад заявлену місткість ви можете організувати, у разі необхідності?</t>
  </si>
  <si>
    <r>
      <rPr>
        <sz val="11"/>
        <color rgb="FFFF0000"/>
        <rFont val="Arial"/>
        <family val="2"/>
      </rPr>
      <t>If A1.3. 'Yes'</t>
    </r>
    <r>
      <rPr>
        <sz val="11"/>
        <rFont val="Arial"/>
        <family val="2"/>
      </rPr>
      <t xml:space="preserve">
Not obligatory question</t>
    </r>
  </si>
  <si>
    <r>
      <t xml:space="preserve"> Enter emergency extra capacity -  not total </t>
    </r>
    <r>
      <rPr>
        <strike/>
        <sz val="11"/>
        <color rgb="FFFF0000"/>
        <rFont val="Arial"/>
        <family val="2"/>
      </rPr>
      <t>emergency</t>
    </r>
    <r>
      <rPr>
        <sz val="11"/>
        <rFont val="Arial"/>
        <family val="2"/>
      </rPr>
      <t xml:space="preserve"> capacity mentioned in A1_2 question</t>
    </r>
  </si>
  <si>
    <r>
      <t xml:space="preserve">School
Kindergarten
Dormitory of an educational facility
Other educational facility (specify) 
Healthcare facility
Residential property (including private houses)
Non-residential property (other than educational facilities: religious building, library, shop, office building, house of culture, restaurant, etc.)
</t>
    </r>
    <r>
      <rPr>
        <sz val="11"/>
        <color rgb="FFFF0000"/>
        <rFont val="Arial"/>
        <family val="2"/>
      </rPr>
      <t>Hospice or residence for people with disabilities</t>
    </r>
    <r>
      <rPr>
        <sz val="11"/>
        <rFont val="Arial"/>
        <family val="2"/>
      </rPr>
      <t xml:space="preserve">
</t>
    </r>
    <r>
      <rPr>
        <sz val="11"/>
        <color rgb="FFFF0000"/>
        <rFont val="Arial"/>
        <family val="2"/>
      </rPr>
      <t>Other</t>
    </r>
    <r>
      <rPr>
        <sz val="11"/>
        <rFont val="Arial"/>
        <family val="2"/>
      </rPr>
      <t xml:space="preserve"> social accomodation (hotels, social institutions,</t>
    </r>
    <r>
      <rPr>
        <strike/>
        <sz val="11"/>
        <color rgb="FFFF0000"/>
        <rFont val="Arial"/>
        <family val="2"/>
      </rPr>
      <t xml:space="preserve"> boarding houses, boarding school</t>
    </r>
    <r>
      <rPr>
        <sz val="11"/>
        <rFont val="Arial"/>
        <family val="2"/>
      </rPr>
      <t xml:space="preserve">, etc.)
Modular town 
Other (please, specify)
</t>
    </r>
  </si>
  <si>
    <r>
      <rPr>
        <sz val="11"/>
        <color rgb="FF000000"/>
        <rFont val="Arial"/>
        <family val="2"/>
        <charset val="204"/>
      </rPr>
      <t xml:space="preserve">Школа
Детский сад
Общежитие образовательного учреждения
Другое образовательное учреждение (пожалуйста, уточние)
Медицинское учреждение
Жилая собственность (включая частные дома)
Нежилая собственность (кроме образовательных учреждений: религиозное учреждение, библиотека, магазин, офисное здание, дом культуры, ресторан и т.д.)
</t>
    </r>
    <r>
      <rPr>
        <sz val="11"/>
        <color rgb="FFFF0000"/>
        <rFont val="Arial"/>
        <family val="2"/>
        <charset val="204"/>
      </rPr>
      <t xml:space="preserve">Хоспис или учреждение для людей с инвалидностью
</t>
    </r>
    <r>
      <rPr>
        <sz val="11"/>
        <color rgb="FF000000"/>
        <rFont val="Arial"/>
        <family val="2"/>
        <charset val="204"/>
      </rPr>
      <t xml:space="preserve">Социальное жильё (отели, социальные учреждения, </t>
    </r>
    <r>
      <rPr>
        <strike/>
        <sz val="11"/>
        <color rgb="FFFF0000"/>
        <rFont val="Arial"/>
        <family val="2"/>
        <charset val="204"/>
      </rPr>
      <t>пансионаты, интернаты</t>
    </r>
    <r>
      <rPr>
        <sz val="11"/>
        <color rgb="FF000000"/>
        <rFont val="Arial"/>
        <family val="2"/>
        <charset val="204"/>
      </rPr>
      <t xml:space="preserve"> и т.д.)
Модульный городок
Другое (пожалуйста, уточните)</t>
    </r>
  </si>
  <si>
    <r>
      <rPr>
        <sz val="11"/>
        <color rgb="FF000000"/>
        <rFont val="Arial"/>
        <family val="2"/>
        <charset val="204"/>
      </rPr>
      <t xml:space="preserve">Школа 
Дитячий садок
Гуртожиток освітньої установи
Інша освітня установа (будь-ласка, уточніть)
Медична установа
Житлове приміщення (включаючи приватні будинки)
Нежитлове приміщення (відмінна від освітніх установ: релігійна установа, бібліотека, магазин, офісна будівля, будинок культури, ресторан тощо)
</t>
    </r>
    <r>
      <rPr>
        <sz val="11"/>
        <color rgb="FFFF0000"/>
        <rFont val="Arial"/>
        <family val="2"/>
        <charset val="204"/>
      </rPr>
      <t xml:space="preserve">Хоспіс або установа для людей з інвалідністю
</t>
    </r>
    <r>
      <rPr>
        <sz val="11"/>
        <color rgb="FF000000"/>
        <rFont val="Arial"/>
        <family val="2"/>
        <charset val="204"/>
      </rPr>
      <t>Соціальне житло (готелі, соціальні установи</t>
    </r>
    <r>
      <rPr>
        <strike/>
        <sz val="11"/>
        <color rgb="FFFF0000"/>
        <rFont val="Arial"/>
        <family val="2"/>
        <charset val="204"/>
      </rPr>
      <t>, пансіонати, інтернати</t>
    </r>
    <r>
      <rPr>
        <sz val="11"/>
        <color rgb="FF000000"/>
        <rFont val="Arial"/>
        <family val="2"/>
        <charset val="204"/>
      </rPr>
      <t xml:space="preserve"> тощо)
Модульне містечко
Інше (будь ласка, уточніть)</t>
    </r>
  </si>
  <si>
    <r>
      <rPr>
        <sz val="11"/>
        <color rgb="FF000000"/>
        <rFont val="Arial"/>
        <family val="2"/>
      </rPr>
      <t xml:space="preserve">Site building is going to resume its original function
Number of IDPs in site is </t>
    </r>
    <r>
      <rPr>
        <sz val="11"/>
        <color rgb="FFFF0000"/>
        <rFont val="Arial"/>
        <family val="2"/>
      </rPr>
      <t xml:space="preserve">insufficient </t>
    </r>
    <r>
      <rPr>
        <strike/>
        <sz val="11"/>
        <color rgb="FFFF0000"/>
        <rFont val="Arial"/>
        <family val="2"/>
      </rPr>
      <t xml:space="preserve">decreasing
IDPs are moving to different places - rented apartments/ family/ friends
</t>
    </r>
    <r>
      <rPr>
        <sz val="11"/>
        <color rgb="FF000000"/>
        <rFont val="Arial"/>
        <family val="2"/>
      </rPr>
      <t>Other (specify)</t>
    </r>
  </si>
  <si>
    <r>
      <rPr>
        <sz val="11"/>
        <color rgb="FF000000"/>
        <rFont val="Arial"/>
        <family val="2"/>
        <charset val="204"/>
      </rPr>
      <t xml:space="preserve">Здание МКП будет вновь выполнять свою первоначальную функцию
Количество ВПЛ в МКП </t>
    </r>
    <r>
      <rPr>
        <sz val="11"/>
        <color rgb="FFFF0000"/>
        <rFont val="Arial"/>
        <family val="2"/>
        <charset val="204"/>
      </rPr>
      <t xml:space="preserve">недостаточно </t>
    </r>
    <r>
      <rPr>
        <strike/>
        <sz val="11"/>
        <color rgb="FFFF0000"/>
        <rFont val="Arial"/>
        <family val="2"/>
        <charset val="204"/>
      </rPr>
      <t xml:space="preserve">уменьшается
ВПЛ переезжают в другие места – на съемные квартиры/к родственникам/ к друзьям
</t>
    </r>
    <r>
      <rPr>
        <sz val="11"/>
        <color rgb="FF000000"/>
        <rFont val="Arial"/>
        <family val="2"/>
        <charset val="204"/>
      </rPr>
      <t>Другое (укажите)</t>
    </r>
  </si>
  <si>
    <r>
      <rPr>
        <sz val="11"/>
        <color rgb="FF000000"/>
        <rFont val="Arial"/>
        <family val="2"/>
        <charset val="204"/>
      </rPr>
      <t xml:space="preserve">Будівля МКП знову виконуватиме свою початкову функцію
Кількість ВПО в МКП </t>
    </r>
    <r>
      <rPr>
        <sz val="11"/>
        <color rgb="FFFF0000"/>
        <rFont val="Arial"/>
        <family val="2"/>
        <charset val="204"/>
      </rPr>
      <t xml:space="preserve">недостатньо </t>
    </r>
    <r>
      <rPr>
        <strike/>
        <sz val="11"/>
        <color rgb="FFFF0000"/>
        <rFont val="Arial"/>
        <family val="2"/>
        <charset val="204"/>
      </rPr>
      <t xml:space="preserve">зменшується
ВПО переїжджають до інших місць – на орендовані квартири / до родичів / до друзів
</t>
    </r>
    <r>
      <rPr>
        <sz val="11"/>
        <color rgb="FF000000"/>
        <rFont val="Arial"/>
        <family val="2"/>
        <charset val="204"/>
      </rPr>
      <t>Інше, уточніть</t>
    </r>
  </si>
  <si>
    <r>
      <rPr>
        <sz val="11"/>
        <color rgb="FFFF0000"/>
        <rFont val="Arial"/>
        <family val="2"/>
      </rPr>
      <t xml:space="preserve">National </t>
    </r>
    <r>
      <rPr>
        <sz val="11"/>
        <color rgb="FF000000"/>
        <rFont val="Arial"/>
        <family val="2"/>
      </rPr>
      <t>government
Local authorities
Non-governmental organization
Individual/Private/Volun</t>
    </r>
    <r>
      <rPr>
        <sz val="11"/>
        <color rgb="FFFF0000"/>
        <rFont val="Arial"/>
        <family val="2"/>
      </rPr>
      <t>t</t>
    </r>
    <r>
      <rPr>
        <sz val="11"/>
        <color rgb="FF000000"/>
        <rFont val="Arial"/>
        <family val="2"/>
      </rPr>
      <t xml:space="preserve">eers
Educational institution                     
Religious entity
UN
</t>
    </r>
    <r>
      <rPr>
        <sz val="11"/>
        <color theme="1"/>
        <rFont val="Arial"/>
        <family val="2"/>
      </rPr>
      <t>Other (specify)</t>
    </r>
  </si>
  <si>
    <r>
      <t xml:space="preserve">Select all that apply
</t>
    </r>
    <r>
      <rPr>
        <sz val="11"/>
        <color rgb="FFFF0000"/>
        <rFont val="Arial"/>
        <family val="2"/>
      </rPr>
      <t>Select multiple</t>
    </r>
  </si>
  <si>
    <r>
      <rPr>
        <strike/>
        <sz val="11"/>
        <color rgb="FFFF0000"/>
        <rFont val="Arial"/>
        <family val="2"/>
        <charset val="204"/>
      </rPr>
      <t xml:space="preserve">International Committee of the </t>
    </r>
    <r>
      <rPr>
        <sz val="11"/>
        <color rgb="FF000000"/>
        <rFont val="Arial"/>
        <family val="2"/>
        <charset val="204"/>
      </rPr>
      <t xml:space="preserve">Red Cross
CARITAS
</t>
    </r>
    <r>
      <rPr>
        <strike/>
        <sz val="11"/>
        <color rgb="FFFF0000"/>
        <rFont val="Arial"/>
        <family val="2"/>
        <charset val="204"/>
      </rPr>
      <t>SAVE THE CHILDREN</t>
    </r>
    <r>
      <rPr>
        <sz val="11"/>
        <color rgb="FF000000"/>
        <rFont val="Arial"/>
        <family val="2"/>
        <charset val="204"/>
      </rPr>
      <t xml:space="preserve">
UNHCR
UN
UNICEF
IOM
MED AIR
NRC
ACTED
PIN
DOCTORS WITHOUT BORDERS
R2P
NEEMIA
NEEKA
ROKADA
</t>
    </r>
    <r>
      <rPr>
        <strike/>
        <sz val="11"/>
        <color rgb="FFFF0000"/>
        <rFont val="Arial"/>
        <family val="2"/>
        <charset val="204"/>
      </rPr>
      <t xml:space="preserve">CRIMEA SOS         </t>
    </r>
    <r>
      <rPr>
        <sz val="11"/>
        <color rgb="FF000000"/>
        <rFont val="Arial"/>
        <family val="2"/>
        <charset val="204"/>
      </rPr>
      <t xml:space="preserve">                                           
Proliska
</t>
    </r>
    <r>
      <rPr>
        <sz val="11"/>
        <color rgb="FFFF0000"/>
        <rFont val="Arial"/>
        <family val="2"/>
        <charset val="204"/>
      </rPr>
      <t>Tenth of April</t>
    </r>
    <r>
      <rPr>
        <sz val="11"/>
        <color rgb="FF000000"/>
        <rFont val="Arial"/>
        <family val="2"/>
        <charset val="204"/>
      </rPr>
      <t xml:space="preserve">
Other (specify)
Do not know</t>
    </r>
  </si>
  <si>
    <r>
      <rPr>
        <strike/>
        <sz val="11"/>
        <color rgb="FFFF0000"/>
        <rFont val="Arial"/>
        <family val="2"/>
        <charset val="204"/>
      </rPr>
      <t xml:space="preserve">Международный Комитет </t>
    </r>
    <r>
      <rPr>
        <sz val="11"/>
        <rFont val="Arial"/>
        <family val="2"/>
      </rPr>
      <t>Красн</t>
    </r>
    <r>
      <rPr>
        <sz val="11"/>
        <color rgb="FFFF0000"/>
        <rFont val="Arial"/>
        <family val="2"/>
        <charset val="204"/>
      </rPr>
      <t>ый</t>
    </r>
    <r>
      <rPr>
        <sz val="11"/>
        <rFont val="Arial"/>
        <family val="2"/>
      </rPr>
      <t xml:space="preserve"> Крес</t>
    </r>
    <r>
      <rPr>
        <sz val="11"/>
        <color rgb="FFFF0000"/>
        <rFont val="Arial"/>
        <family val="2"/>
        <charset val="204"/>
      </rPr>
      <t>т</t>
    </r>
    <r>
      <rPr>
        <sz val="11"/>
        <rFont val="Arial"/>
        <family val="2"/>
      </rPr>
      <t xml:space="preserve">
CARITAS
</t>
    </r>
    <r>
      <rPr>
        <strike/>
        <sz val="11"/>
        <color rgb="FFFF0000"/>
        <rFont val="Arial"/>
        <family val="2"/>
        <charset val="204"/>
      </rPr>
      <t>СПАСИТЕ ДЕТЕЙ ( SAVE THE CHILDREN)</t>
    </r>
    <r>
      <rPr>
        <sz val="11"/>
        <rFont val="Arial"/>
        <family val="2"/>
      </rPr>
      <t xml:space="preserve">
УВКБ ООН (UNHCR)
ООН (UN)
ЮНИСЕФ (UNICEF)
МОМ (IOM)
MED AIR
NRC
ACTED
Человек в беде (People in need)
ВРАЧИ БЕЗ ГРАНИЦ (DOCTORS WITHOUT BORDERS)
Право на защиту (R2P)
NEEMIA
NEEKA
ROKADA
</t>
    </r>
    <r>
      <rPr>
        <strike/>
        <sz val="11"/>
        <color rgb="FFFF0000"/>
        <rFont val="Arial"/>
        <family val="2"/>
        <charset val="204"/>
      </rPr>
      <t>CRIMEA SOS</t>
    </r>
    <r>
      <rPr>
        <sz val="11"/>
        <rFont val="Arial"/>
        <family val="2"/>
      </rPr>
      <t xml:space="preserve">                                                                   </t>
    </r>
    <r>
      <rPr>
        <sz val="11"/>
        <rFont val="Arial"/>
        <family val="2"/>
        <charset val="204"/>
      </rPr>
      <t>Proliska (Пролиска)</t>
    </r>
    <r>
      <rPr>
        <sz val="11"/>
        <rFont val="Arial"/>
        <family val="2"/>
      </rPr>
      <t xml:space="preserve">
</t>
    </r>
    <r>
      <rPr>
        <sz val="11"/>
        <color rgb="FFFF0000"/>
        <rFont val="Arial"/>
        <family val="2"/>
        <charset val="204"/>
      </rPr>
      <t>Десятое апреля</t>
    </r>
    <r>
      <rPr>
        <sz val="11"/>
        <rFont val="Arial"/>
        <family val="2"/>
      </rPr>
      <t xml:space="preserve">
Другое (уточните)
Не знаю</t>
    </r>
  </si>
  <si>
    <r>
      <rPr>
        <strike/>
        <sz val="11"/>
        <color rgb="FFFF0000"/>
        <rFont val="Arial"/>
        <family val="2"/>
        <charset val="204"/>
      </rPr>
      <t>Міжнародний комітет</t>
    </r>
    <r>
      <rPr>
        <sz val="11"/>
        <rFont val="Arial"/>
        <family val="2"/>
      </rPr>
      <t xml:space="preserve"> Червон</t>
    </r>
    <r>
      <rPr>
        <sz val="11"/>
        <color rgb="FFFF0000"/>
        <rFont val="Arial"/>
        <family val="2"/>
        <charset val="204"/>
      </rPr>
      <t>ий</t>
    </r>
    <r>
      <rPr>
        <sz val="11"/>
        <rFont val="Arial"/>
        <family val="2"/>
      </rPr>
      <t xml:space="preserve"> Хрес</t>
    </r>
    <r>
      <rPr>
        <sz val="11"/>
        <color rgb="FFFF0000"/>
        <rFont val="Arial"/>
        <family val="2"/>
        <charset val="204"/>
      </rPr>
      <t>т</t>
    </r>
    <r>
      <rPr>
        <sz val="11"/>
        <rFont val="Arial"/>
        <family val="2"/>
      </rPr>
      <t xml:space="preserve">
CARITAS
</t>
    </r>
    <r>
      <rPr>
        <strike/>
        <sz val="11"/>
        <color rgb="FFFF0000"/>
        <rFont val="Arial"/>
        <family val="2"/>
        <charset val="204"/>
      </rPr>
      <t>ВРЯТУЙТЕ ДІТЕЙ (SAVE THE CHILDREN)</t>
    </r>
    <r>
      <rPr>
        <sz val="11"/>
        <rFont val="Arial"/>
        <family val="2"/>
      </rPr>
      <t xml:space="preserve">
УВКБ ООН (UNHCR)
ООН (UN)
ЮНІСЕФ (UNICEF)
МОМ (IOM)
MED AIR
NRC
ACTED
Людина в біді (People in need)
ЛІКАРИ БЕЗ КОРДОНІВ (DOCTORS WITHOUT BORDERS)
Право на захист (R2P)
NEEMIA
NEEKA
ROKADA
</t>
    </r>
    <r>
      <rPr>
        <strike/>
        <sz val="11"/>
        <color rgb="FFFF0000"/>
        <rFont val="Arial"/>
        <family val="2"/>
        <charset val="204"/>
      </rPr>
      <t xml:space="preserve">CRIMEA SOS  </t>
    </r>
    <r>
      <rPr>
        <sz val="11"/>
        <rFont val="Arial"/>
        <family val="2"/>
      </rPr>
      <t xml:space="preserve">                                                           </t>
    </r>
    <r>
      <rPr>
        <sz val="11"/>
        <rFont val="Arial"/>
        <family val="2"/>
        <charset val="204"/>
      </rPr>
      <t xml:space="preserve">Проліска (Proliska)  </t>
    </r>
    <r>
      <rPr>
        <sz val="11"/>
        <rFont val="Arial"/>
        <family val="2"/>
      </rPr>
      <t xml:space="preserve">       
</t>
    </r>
    <r>
      <rPr>
        <sz val="11"/>
        <color rgb="FFFF0000"/>
        <rFont val="Arial"/>
        <family val="2"/>
        <charset val="204"/>
      </rPr>
      <t xml:space="preserve">Десяте квітня </t>
    </r>
    <r>
      <rPr>
        <sz val="11"/>
        <rFont val="Arial"/>
        <family val="2"/>
      </rPr>
      <t xml:space="preserve">
Інше, уточніть
Не знаю</t>
    </r>
  </si>
  <si>
    <r>
      <rPr>
        <sz val="11"/>
        <color rgb="FF000000"/>
        <rFont val="Arial"/>
        <family val="2"/>
      </rPr>
      <t xml:space="preserve">Yes, through general meetings
Yes, through individual consultations
</t>
    </r>
    <r>
      <rPr>
        <sz val="11"/>
        <color rgb="FFFF0000"/>
        <rFont val="Arial"/>
        <family val="2"/>
      </rPr>
      <t xml:space="preserve">Yes, through interest groups
Yes, through groups on social media
</t>
    </r>
    <r>
      <rPr>
        <sz val="11"/>
        <color rgb="FF000000"/>
        <rFont val="Arial"/>
        <family val="2"/>
      </rPr>
      <t>Yes (other, please specify)
No
Refuse to answer</t>
    </r>
  </si>
  <si>
    <t>A3.6</t>
  </si>
  <si>
    <t>A3.6.1</t>
  </si>
  <si>
    <t>Conduct repairs
Cleaning common premises (inside and near CS)
Improving site infrastructure
Conducting community activities
Preparing common meals
Supporting in administrative tasks
Other (specify)</t>
  </si>
  <si>
    <r>
      <t xml:space="preserve">Is </t>
    </r>
    <r>
      <rPr>
        <sz val="11"/>
        <color rgb="FFFF0000"/>
        <rFont val="Arial"/>
        <family val="2"/>
      </rPr>
      <t>there</t>
    </r>
    <r>
      <rPr>
        <sz val="11"/>
        <rFont val="Arial"/>
        <family val="2"/>
      </rPr>
      <t xml:space="preserve"> an enrollment system at the site level?</t>
    </r>
  </si>
  <si>
    <r>
      <t>Действует ли</t>
    </r>
    <r>
      <rPr>
        <sz val="11"/>
        <color rgb="FFFF0000"/>
        <rFont val="Arial"/>
        <family val="2"/>
        <charset val="204"/>
      </rPr>
      <t xml:space="preserve"> на уровне МКП</t>
    </r>
    <r>
      <rPr>
        <sz val="11"/>
        <rFont val="Arial"/>
        <family val="2"/>
      </rPr>
      <t xml:space="preserve"> система регистрации </t>
    </r>
    <r>
      <rPr>
        <sz val="11"/>
        <color rgb="FFFF0000"/>
        <rFont val="Arial"/>
        <family val="2"/>
        <charset val="204"/>
      </rPr>
      <t>жителей</t>
    </r>
    <r>
      <rPr>
        <sz val="11"/>
        <rFont val="Arial"/>
        <family val="2"/>
      </rPr>
      <t>?</t>
    </r>
  </si>
  <si>
    <r>
      <t xml:space="preserve">Чи діє на </t>
    </r>
    <r>
      <rPr>
        <sz val="11"/>
        <color rgb="FFFF0000"/>
        <rFont val="Arial"/>
        <family val="2"/>
        <charset val="204"/>
      </rPr>
      <t>рівні МКП</t>
    </r>
    <r>
      <rPr>
        <sz val="11"/>
        <rFont val="Arial"/>
        <family val="2"/>
      </rPr>
      <t xml:space="preserve"> система реєстрації </t>
    </r>
    <r>
      <rPr>
        <sz val="11"/>
        <color rgb="FFFF0000"/>
        <rFont val="Arial"/>
        <family val="2"/>
        <charset val="204"/>
      </rPr>
      <t>мешканців</t>
    </r>
    <r>
      <rPr>
        <sz val="11"/>
        <rFont val="Arial"/>
        <family val="2"/>
      </rPr>
      <t>?</t>
    </r>
  </si>
  <si>
    <r>
      <t>Ведется ли руководством МКП список жителей, содержащий</t>
    </r>
    <r>
      <rPr>
        <sz val="11"/>
        <rFont val="Arial"/>
        <family val="2"/>
        <charset val="204"/>
      </rPr>
      <t xml:space="preserve"> их </t>
    </r>
    <r>
      <rPr>
        <sz val="11"/>
        <color rgb="FFFF0000"/>
        <rFont val="Arial"/>
        <family val="2"/>
        <charset val="204"/>
      </rPr>
      <t>персональные данные</t>
    </r>
    <r>
      <rPr>
        <sz val="11"/>
        <rFont val="Arial"/>
        <family val="2"/>
      </rPr>
      <t>?</t>
    </r>
  </si>
  <si>
    <r>
      <t xml:space="preserve">Подписывают ли жители МКП форму согласия </t>
    </r>
    <r>
      <rPr>
        <sz val="11"/>
        <color rgb="FFFF0000"/>
        <rFont val="Arial"/>
        <family val="2"/>
        <charset val="204"/>
      </rPr>
      <t>на</t>
    </r>
    <r>
      <rPr>
        <sz val="11"/>
        <rFont val="Arial"/>
        <family val="2"/>
      </rPr>
      <t xml:space="preserve"> сбор и использование их персональных данных?</t>
    </r>
  </si>
  <si>
    <r>
      <rPr>
        <sz val="11"/>
        <rFont val="Arial"/>
        <family val="2"/>
        <charset val="204"/>
      </rPr>
      <t>Чи підписують</t>
    </r>
    <r>
      <rPr>
        <sz val="11"/>
        <color rgb="FFFF0000"/>
        <rFont val="Arial"/>
        <family val="2"/>
      </rPr>
      <t xml:space="preserve"> </t>
    </r>
    <r>
      <rPr>
        <sz val="11"/>
        <color rgb="FFFF0000"/>
        <rFont val="Arial"/>
        <family val="2"/>
        <charset val="204"/>
      </rPr>
      <t>мешканці</t>
    </r>
    <r>
      <rPr>
        <sz val="11"/>
        <color rgb="FFFF0000"/>
        <rFont val="Arial"/>
        <family val="2"/>
      </rPr>
      <t xml:space="preserve"> </t>
    </r>
    <r>
      <rPr>
        <sz val="11"/>
        <rFont val="Arial"/>
        <family val="2"/>
        <charset val="204"/>
      </rPr>
      <t>МКП форму згоди</t>
    </r>
    <r>
      <rPr>
        <sz val="11"/>
        <color rgb="FF0070C0"/>
        <rFont val="Arial"/>
        <family val="2"/>
        <charset val="204"/>
      </rPr>
      <t xml:space="preserve"> </t>
    </r>
    <r>
      <rPr>
        <sz val="11"/>
        <color rgb="FFFF0000"/>
        <rFont val="Arial"/>
        <family val="2"/>
        <charset val="204"/>
      </rPr>
      <t>на</t>
    </r>
    <r>
      <rPr>
        <sz val="11"/>
        <color rgb="FF0070C0"/>
        <rFont val="Arial"/>
        <family val="2"/>
        <charset val="204"/>
      </rPr>
      <t xml:space="preserve"> </t>
    </r>
    <r>
      <rPr>
        <sz val="11"/>
        <color rgb="FFFF0000"/>
        <rFont val="Arial"/>
        <family val="2"/>
        <charset val="204"/>
      </rPr>
      <t>збір та використання</t>
    </r>
    <r>
      <rPr>
        <sz val="11"/>
        <rFont val="Arial"/>
        <family val="2"/>
        <charset val="204"/>
      </rPr>
      <t xml:space="preserve"> їх персональних даних?</t>
    </r>
  </si>
  <si>
    <r>
      <t>A4.</t>
    </r>
    <r>
      <rPr>
        <b/>
        <sz val="11"/>
        <rFont val="Arial"/>
        <family val="2"/>
        <charset val="204"/>
      </rPr>
      <t>3</t>
    </r>
  </si>
  <si>
    <r>
      <t>IDP certificate
National passport</t>
    </r>
    <r>
      <rPr>
        <strike/>
        <sz val="11"/>
        <color rgb="FFFF0000"/>
        <rFont val="Arial"/>
        <family val="2"/>
      </rPr>
      <t xml:space="preserve"> (with the residence excerpt, registration)
</t>
    </r>
    <r>
      <rPr>
        <sz val="11"/>
        <rFont val="Arial"/>
        <family val="2"/>
        <charset val="204"/>
      </rPr>
      <t>Taxpayer identification number
Medical certificate/s
Military card
Referral (warrant) for settlement from local or state authorities, volunteer or non-governmental organization
Сertificate of good conduct
Рensioner's ID
Other (please, specify) 
No documents required</t>
    </r>
  </si>
  <si>
    <r>
      <rPr>
        <sz val="11"/>
        <color rgb="FF000000"/>
        <rFont val="Arial"/>
        <family val="2"/>
      </rPr>
      <t xml:space="preserve">Справка ВПЛ
Внутренний паспорт </t>
    </r>
    <r>
      <rPr>
        <strike/>
        <sz val="11"/>
        <color rgb="FFFF0000"/>
        <rFont val="Arial"/>
        <family val="2"/>
      </rPr>
      <t xml:space="preserve">(с выпиской о месте жительства, регистрация)
</t>
    </r>
    <r>
      <rPr>
        <sz val="11"/>
        <color rgb="FF000000"/>
        <rFont val="Arial"/>
        <family val="2"/>
      </rPr>
      <t>Регистрационный номер плательщика налогов                Медицинская справка/и
Приписное удостоверение, военный билет
Направление (ордер) на поселение о органов местной или государственной власти, волонтерской или неправительственной
организации
Справка о несудимости
Пенсионное удостоверение
Другое (пожалуйста, укажите)
Документы не нужны</t>
    </r>
  </si>
  <si>
    <r>
      <rPr>
        <sz val="11"/>
        <color rgb="FF000000"/>
        <rFont val="Arial"/>
        <family val="2"/>
      </rPr>
      <t xml:space="preserve">Довідка ВПО
Внутрішній паспорт </t>
    </r>
    <r>
      <rPr>
        <strike/>
        <sz val="11"/>
        <color rgb="FFFF0000"/>
        <rFont val="Arial"/>
        <family val="2"/>
      </rPr>
      <t xml:space="preserve">(з випискою про місце проживання, реєстрація)
</t>
    </r>
    <r>
      <rPr>
        <sz val="11"/>
        <color rgb="FF000000"/>
        <rFont val="Arial"/>
        <family val="2"/>
      </rPr>
      <t>Реєстраційний номер платника податків 
Медична довідка/и
Приписне посвідчення, військовий квиток      Направлення (ордер) на поселення від органів місцевої або державної влади, волонтерської або неурядової організації                                
Довідка про несудимість                                   
Пенсійне посвідчення                                       
Інше (будь ласка, вкажіть)
Документи не потрібні</t>
    </r>
  </si>
  <si>
    <r>
      <t xml:space="preserve">No charge
</t>
    </r>
    <r>
      <rPr>
        <sz val="11"/>
        <color rgb="FFFF0000"/>
        <rFont val="Arial"/>
        <family val="2"/>
      </rPr>
      <t>Yes, charges for both staying and utilities</t>
    </r>
    <r>
      <rPr>
        <sz val="11"/>
        <color rgb="FF000000"/>
        <rFont val="Arial"/>
        <family val="2"/>
        <charset val="204"/>
      </rPr>
      <t xml:space="preserve">
Yes, charges for staying</t>
    </r>
    <r>
      <rPr>
        <sz val="11"/>
        <color rgb="FF0070C0"/>
        <rFont val="Arial"/>
        <family val="2"/>
        <charset val="204"/>
      </rPr>
      <t xml:space="preserve"> </t>
    </r>
    <r>
      <rPr>
        <sz val="11"/>
        <color rgb="FFFF0000"/>
        <rFont val="Arial"/>
        <family val="2"/>
        <charset val="204"/>
      </rPr>
      <t>(excluding utilities)</t>
    </r>
    <r>
      <rPr>
        <sz val="11"/>
        <color rgb="FF000000"/>
        <rFont val="Arial"/>
        <family val="2"/>
        <charset val="204"/>
      </rPr>
      <t xml:space="preserve">
Yes, charges for utilities </t>
    </r>
    <r>
      <rPr>
        <sz val="11"/>
        <color rgb="FFFF0000"/>
        <rFont val="Arial"/>
        <family val="2"/>
      </rPr>
      <t>(excluding charges for staying)</t>
    </r>
    <r>
      <rPr>
        <sz val="11"/>
        <color rgb="FF000000"/>
        <rFont val="Arial"/>
        <family val="2"/>
        <charset val="204"/>
      </rPr>
      <t xml:space="preserve">
Yes, charges for other costs (specify</t>
    </r>
    <r>
      <rPr>
        <sz val="11"/>
        <color rgb="FFFF0000"/>
        <rFont val="Arial"/>
        <family val="2"/>
      </rPr>
      <t xml:space="preserve"> all</t>
    </r>
    <r>
      <rPr>
        <sz val="11"/>
        <color rgb="FF000000"/>
        <rFont val="Arial"/>
        <family val="2"/>
        <charset val="204"/>
      </rPr>
      <t>)
Don't know
Don't wish to answer</t>
    </r>
  </si>
  <si>
    <t>Can you indicate how much do site's residents pay per month in UAH in total (for one resident)? (all costs in question A6)</t>
  </si>
  <si>
    <t>Вы можете сказать, сколько жители МКП суммарно платят в месяц в гривнах (за одного жителя)? (учтите, пожалуйста, все платежи, выбранные в вопросе A6)</t>
  </si>
  <si>
    <t>Чи можете Ви зазначити, скільки мешканці МКП сумарно платять на місяць у гривнях (за одного мешканця)? (врахуйте, будь ласка, всі платежі, обрані в питанні A6)</t>
  </si>
  <si>
    <r>
      <t>A7</t>
    </r>
    <r>
      <rPr>
        <b/>
        <sz val="11"/>
        <color rgb="FFFF0000"/>
        <rFont val="Arial"/>
        <family val="2"/>
      </rPr>
      <t>.1</t>
    </r>
  </si>
  <si>
    <r>
      <rPr>
        <strike/>
        <sz val="11"/>
        <color rgb="FFFF0000"/>
        <rFont val="Arial"/>
        <family val="2"/>
      </rPr>
      <t>How much in total do site's residents pay per month in UAH (for one resident)?</t>
    </r>
    <r>
      <rPr>
        <sz val="11"/>
        <color rgb="FFFF0000"/>
        <rFont val="Arial"/>
        <family val="2"/>
      </rPr>
      <t>Please indicate how much do site's residents pay per month in UAH in total (for one resident)? (all costs in question A6)</t>
    </r>
    <r>
      <rPr>
        <sz val="11"/>
        <rFont val="Arial"/>
        <family val="2"/>
      </rPr>
      <t xml:space="preserve"> </t>
    </r>
    <r>
      <rPr>
        <sz val="11"/>
        <color rgb="FFFF0000"/>
        <rFont val="Arial"/>
        <family val="2"/>
      </rPr>
      <t xml:space="preserve">(all costs in question A6)
</t>
    </r>
  </si>
  <si>
    <t>Сколько жители МКП суммарно платят в месяц в гривнах (за одного проживающего)? (учтите, пожалуйста, все платежи, выбранные в вопросе A6)</t>
  </si>
  <si>
    <t>Скільки мешканці МКП сумарно платять на місяць у гривнях (за одного мешканця)? (врахуйте, будь ласка, всі платежі, обрані в питанні A6)</t>
  </si>
  <si>
    <r>
      <rPr>
        <strike/>
        <sz val="11"/>
        <color rgb="FFFF0000"/>
        <rFont val="Arial"/>
        <family val="2"/>
      </rPr>
      <t>If A6 "Yes"</t>
    </r>
    <r>
      <rPr>
        <sz val="11"/>
        <color rgb="FFFF0000"/>
        <rFont val="Arial"/>
        <family val="2"/>
      </rPr>
      <t xml:space="preserve">
If A7 "Yes"</t>
    </r>
  </si>
  <si>
    <r>
      <rPr>
        <strike/>
        <sz val="11"/>
        <color rgb="FFFF0000"/>
        <rFont val="Arial"/>
        <family val="2"/>
      </rPr>
      <t xml:space="preserve">1 to 3 days
Less than a week
Less than a month
1 to 3 months
3 months  and more
</t>
    </r>
    <r>
      <rPr>
        <sz val="11"/>
        <color rgb="FFFF0000"/>
        <rFont val="Arial"/>
        <family val="2"/>
      </rPr>
      <t xml:space="preserve">Less than one month
Up to three months
Up to six months
Up to nine months
Up to a year
Up to a year and three months
Up to a year and a half
</t>
    </r>
    <r>
      <rPr>
        <sz val="11"/>
        <color rgb="FF000000"/>
        <rFont val="Arial"/>
        <family val="2"/>
      </rPr>
      <t xml:space="preserve">Has not hosted IDPs yet
Other (specify)                                                        </t>
    </r>
  </si>
  <si>
    <r>
      <rPr>
        <strike/>
        <sz val="11"/>
        <color rgb="FFFF0000"/>
        <rFont val="Arial"/>
        <family val="2"/>
        <charset val="204"/>
      </rPr>
      <t xml:space="preserve">От 1 до 3 дней 
Менее недели 
Менее 1 месяца 
От 1 до 3 месяцев
3 месяца и более                                                
От 1 до 6 месяцев
Более 6 месяцев
</t>
    </r>
    <r>
      <rPr>
        <sz val="11"/>
        <color rgb="FFFF0000"/>
        <rFont val="Arial"/>
        <family val="2"/>
        <charset val="204"/>
      </rPr>
      <t xml:space="preserve">Менее 1 месяца
До 3 месяцев
До 6 месяцев
До 9 месяцев
До 1 года
До 1 года и 3 месяцев
До полтора года
</t>
    </r>
    <r>
      <rPr>
        <sz val="11"/>
        <color rgb="FF000000"/>
        <rFont val="Arial"/>
        <family val="2"/>
        <charset val="204"/>
      </rPr>
      <t xml:space="preserve">Еще не размещали ВПЛ                                
Другое (укажите)                                                             </t>
    </r>
  </si>
  <si>
    <r>
      <rPr>
        <strike/>
        <sz val="11"/>
        <color rgb="FFFF0000"/>
        <rFont val="Arial"/>
        <family val="2"/>
        <charset val="204"/>
      </rPr>
      <t xml:space="preserve">Від 1 до 3 днів 
Менше тижня 
Менше 1 місяця 
Від 1 до 3 місяців
Більше 3 місяців
Від 1 до 6 місяців
Більше 6 місяців
</t>
    </r>
    <r>
      <rPr>
        <sz val="11"/>
        <color rgb="FFFF0000"/>
        <rFont val="Arial"/>
        <family val="2"/>
        <charset val="204"/>
      </rPr>
      <t xml:space="preserve">Менше 1 місяця
До 3 місяців
До 6 місяців
До 9 місяців
До 1 року
До 1 року і 3 місяців
До півтора року
</t>
    </r>
    <r>
      <rPr>
        <sz val="11"/>
        <color rgb="FF000000"/>
        <rFont val="Arial"/>
        <family val="2"/>
        <charset val="204"/>
      </rPr>
      <t>Ще не розміщали ВПО                                        
Інше, уточніть</t>
    </r>
  </si>
  <si>
    <r>
      <rPr>
        <sz val="11"/>
        <color rgb="FF000000"/>
        <rFont val="Arial"/>
        <family val="2"/>
        <charset val="204"/>
      </rPr>
      <t xml:space="preserve">None
Sleeping items
Hygiene items
Clothes and/or shoes  
Cleaning materials
Disinfection of the site's premises                                     
Communications equipment (Wifi, computer equipment, etc.)
Food products
Generators
Kitchen amenities (ovens, refrigerators, utensils, pots/pans)
</t>
    </r>
    <r>
      <rPr>
        <sz val="11"/>
        <color rgb="FFFF0000"/>
        <rFont val="Arial"/>
        <family val="2"/>
        <charset val="204"/>
      </rPr>
      <t xml:space="preserve">Furniture (for living rooms, common areas, kitchen, etc.)
Water pump and other water-related equipment (water filter, etc.)
</t>
    </r>
    <r>
      <rPr>
        <sz val="11"/>
        <color rgb="FF000000"/>
        <rFont val="Arial"/>
        <family val="2"/>
        <charset val="204"/>
      </rPr>
      <t xml:space="preserve">Site repairs (Non-WASH)
WASH Repairs (showers, toilet renovations)
Washing/drying machines
Recreational Activities/space (TV, entertainment area for children)
Support for utility payments
Medicine
Legal assistance
Cash assistance for IDPs hosted
Psychosocial support
Transportation
Provision of information or individual counselling
Specialized support to people with disabilities or older people
Arrangement of a bomb shelter
Solid fuel for heating (wood, coal, briquettes, pellets)
Liquid fuel for generators
</t>
    </r>
    <r>
      <rPr>
        <sz val="11"/>
        <color rgb="FFFF0000"/>
        <rFont val="Arial"/>
        <family val="2"/>
        <charset val="204"/>
      </rPr>
      <t xml:space="preserve">Heating equipment (electric heaters, heating boilers, etc.)  
</t>
    </r>
    <r>
      <rPr>
        <sz val="11"/>
        <color rgb="FF000000"/>
        <rFont val="Arial"/>
        <family val="2"/>
        <charset val="204"/>
      </rPr>
      <t>Other (specify)
Do not know</t>
    </r>
  </si>
  <si>
    <r>
      <rPr>
        <sz val="11"/>
        <color rgb="FF000000"/>
        <rFont val="Arial"/>
        <family val="2"/>
        <charset val="204"/>
      </rPr>
      <t xml:space="preserve">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t>
    </r>
    <r>
      <rPr>
        <sz val="11"/>
        <color rgb="FFFF0000"/>
        <rFont val="Arial"/>
        <family val="2"/>
        <charset val="204"/>
      </rPr>
      <t xml:space="preserve">Мебель (для жилых команат, общих помещений, кухни и т.д.)
Водяной насос и другое оборудование, связанное с потреблением воды (фильтр для воды и т.д.)
</t>
    </r>
    <r>
      <rPr>
        <sz val="11"/>
        <color rgb="FF000000"/>
        <rFont val="Arial"/>
        <family val="2"/>
        <charset val="204"/>
      </rPr>
      <t xml:space="preserve">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t>
    </r>
    <r>
      <rPr>
        <sz val="11"/>
        <color rgb="FFFF0000"/>
        <rFont val="Arial"/>
        <family val="2"/>
        <charset val="204"/>
      </rPr>
      <t xml:space="preserve">Отопительное оборудование (электрические обогреватели, котлы и т.д.) </t>
    </r>
    <r>
      <rPr>
        <sz val="11"/>
        <color rgb="FF000000"/>
        <rFont val="Arial"/>
        <family val="2"/>
        <charset val="204"/>
      </rPr>
      <t xml:space="preserve">                                Дезинфекция помещений МКП                      Другое (укажите)
Не знаю</t>
    </r>
  </si>
  <si>
    <r>
      <rPr>
        <sz val="11"/>
        <color rgb="FF000000"/>
        <rFont val="Arial"/>
        <family val="2"/>
        <charset val="204"/>
      </rPr>
      <t xml:space="preserve">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t>
    </r>
    <r>
      <rPr>
        <sz val="11"/>
        <color rgb="FFFF0000"/>
        <rFont val="Arial"/>
        <family val="2"/>
        <charset val="204"/>
      </rPr>
      <t xml:space="preserve">Меблі (для житлових кімнат, загальних приміщень, кухонь та ін.)
Водяний насос та інше обладнання, пов'язане із споживанням води (фільтр для води тощо)
</t>
    </r>
    <r>
      <rPr>
        <sz val="11"/>
        <color rgb="FF000000"/>
        <rFont val="Arial"/>
        <family val="2"/>
        <charset val="204"/>
      </rPr>
      <t xml:space="preserve">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t>
    </r>
    <r>
      <rPr>
        <sz val="11"/>
        <color rgb="FFFF0000"/>
        <rFont val="Arial"/>
        <family val="2"/>
        <charset val="204"/>
      </rPr>
      <t xml:space="preserve">Опалювальне обладнання (електричні обігрівачі, котли та ін.)
</t>
    </r>
    <r>
      <rPr>
        <sz val="11"/>
        <color rgb="FF000000"/>
        <rFont val="Arial"/>
        <family val="2"/>
        <charset val="204"/>
      </rPr>
      <t>Дезінфекція приміщень МКП
Інше, уточніть
Не знаю</t>
    </r>
  </si>
  <si>
    <t>Пожалуйста, уточните тип структуры/организации, которая предоставила указанный тип помощи в умомянутый период</t>
  </si>
  <si>
    <t>Будь-ласка, уточність тип структури/організації, яка надала вказаний тип допомоги у згаданий період.</t>
  </si>
  <si>
    <r>
      <rPr>
        <sz val="11"/>
        <color rgb="FFFF0000"/>
        <rFont val="Arial"/>
        <family val="2"/>
      </rPr>
      <t xml:space="preserve">National </t>
    </r>
    <r>
      <rPr>
        <sz val="11"/>
        <color rgb="FF000000"/>
        <rFont val="Arial"/>
        <family val="2"/>
      </rPr>
      <t xml:space="preserve">government
Local authorities
Non-governmental organization
Host community
Religious organizations
</t>
    </r>
    <r>
      <rPr>
        <strike/>
        <sz val="11"/>
        <color rgb="FFFF0000"/>
        <rFont val="Arial"/>
        <family val="2"/>
      </rPr>
      <t xml:space="preserve">Other (specify)
</t>
    </r>
    <r>
      <rPr>
        <sz val="11"/>
        <color rgb="FF000000"/>
        <rFont val="Arial"/>
        <family val="2"/>
      </rPr>
      <t>Refuse to answer/Don't know</t>
    </r>
  </si>
  <si>
    <r>
      <t xml:space="preserve">Пожалуйста, уточните название </t>
    </r>
    <r>
      <rPr>
        <sz val="11"/>
        <rFont val="Arial"/>
        <family val="2"/>
        <charset val="204"/>
      </rPr>
      <t>неправительственной</t>
    </r>
    <r>
      <rPr>
        <sz val="11"/>
        <rFont val="Arial"/>
        <family val="2"/>
      </rPr>
      <t xml:space="preserve"> организации, которая предоставила указанный тип помощи в указанный период</t>
    </r>
    <r>
      <rPr>
        <strike/>
        <sz val="11"/>
        <color rgb="FFFF0000"/>
        <rFont val="Arial"/>
        <family val="2"/>
      </rPr>
      <t xml:space="preserve"> (последних 30 дней)</t>
    </r>
    <r>
      <rPr>
        <sz val="11"/>
        <rFont val="Arial"/>
        <family val="2"/>
      </rPr>
      <t xml:space="preserve">. </t>
    </r>
  </si>
  <si>
    <r>
      <rPr>
        <strike/>
        <sz val="11"/>
        <color rgb="FFFF0000"/>
        <rFont val="Arial"/>
        <family val="2"/>
      </rPr>
      <t>Міжнародний комітет</t>
    </r>
    <r>
      <rPr>
        <sz val="11"/>
        <color rgb="FF000000"/>
        <rFont val="Arial"/>
        <family val="2"/>
      </rPr>
      <t xml:space="preserve"> Червон</t>
    </r>
    <r>
      <rPr>
        <sz val="11"/>
        <color rgb="FFFF0000"/>
        <rFont val="Arial"/>
        <family val="2"/>
      </rPr>
      <t>ий</t>
    </r>
    <r>
      <rPr>
        <sz val="11"/>
        <color rgb="FF000000"/>
        <rFont val="Arial"/>
        <family val="2"/>
      </rPr>
      <t xml:space="preserve"> Хрес</t>
    </r>
    <r>
      <rPr>
        <sz val="11"/>
        <color rgb="FFFF0000"/>
        <rFont val="Arial"/>
        <family val="2"/>
      </rPr>
      <t xml:space="preserve">т
</t>
    </r>
    <r>
      <rPr>
        <sz val="11"/>
        <color rgb="FF000000"/>
        <rFont val="Arial"/>
        <family val="2"/>
      </rPr>
      <t xml:space="preserve">CARITAS
</t>
    </r>
    <r>
      <rPr>
        <strike/>
        <sz val="11"/>
        <color rgb="FFFF0000"/>
        <rFont val="Arial"/>
        <family val="2"/>
      </rPr>
      <t xml:space="preserve">ВРЯТУЙТЕ ДІТЕЙ (SAVE THE CHILDREN)
</t>
    </r>
    <r>
      <rPr>
        <sz val="11"/>
        <color rgb="FF000000"/>
        <rFont val="Arial"/>
        <family val="2"/>
      </rPr>
      <t xml:space="preserve">УВКБ ООН (UNHCR)
ООН (UN)
ЮНІСЕФ (UNICEF)
МОМ (IOM)
MED AIR
NRC
ACTED
Людина в біді (People in need)
ЛІКАРИ БЕЗ КОРДОНІВ (DOCTORS WITHOUT BORDERS)
Право на захист (R2P)
NEEMIA
NEEKA
ROKADA
</t>
    </r>
    <r>
      <rPr>
        <strike/>
        <sz val="11"/>
        <color rgb="FFFF0000"/>
        <rFont val="Arial"/>
        <family val="2"/>
      </rPr>
      <t xml:space="preserve">CRIMEA SOS  </t>
    </r>
    <r>
      <rPr>
        <sz val="11"/>
        <color rgb="FF000000"/>
        <rFont val="Arial"/>
        <family val="2"/>
      </rPr>
      <t xml:space="preserve">                                                           Проліска (Proliska)         
</t>
    </r>
    <r>
      <rPr>
        <sz val="11"/>
        <color rgb="FFFF0000"/>
        <rFont val="Arial"/>
        <family val="2"/>
      </rPr>
      <t xml:space="preserve">Десяте квітня 
</t>
    </r>
    <r>
      <rPr>
        <sz val="11"/>
        <color rgb="FF000000"/>
        <rFont val="Arial"/>
        <family val="2"/>
      </rPr>
      <t>Інше, уточніть
Не знаю</t>
    </r>
  </si>
  <si>
    <t xml:space="preserve">Стосовно предметів, призначених для особистого використання та наданих МКП в якості гуманітарної допомоги, чи брало участь керівництво МКП протягом останніх 30 днів у їх розповсюдженні між мешканцями МКП?
</t>
  </si>
  <si>
    <t>Can you indicate how many HHs* are now hosted on the site?</t>
  </si>
  <si>
    <t>Можете ли Вы назвать количество домохозяйств, размещенных в МКП?</t>
  </si>
  <si>
    <t>Чи можете Ви назвати кількість домогосподарств, які розміщені в МКП?</t>
  </si>
  <si>
    <r>
      <rPr>
        <strike/>
        <sz val="11"/>
        <color rgb="FFFF0000"/>
        <rFont val="Arial"/>
        <family val="2"/>
        <charset val="204"/>
      </rPr>
      <t>If the KI does not know that or refuses to answer please enter "999".</t>
    </r>
    <r>
      <rPr>
        <sz val="11"/>
        <rFont val="Arial"/>
        <family val="2"/>
      </rPr>
      <t xml:space="preserve">
.
*(household is defined as a group of people who live under the same roof, share income and meals) 
Select 'yes' if interlocutor is able to answer the numerical value and, if so, fill in the next question wihtout asking it again</t>
    </r>
  </si>
  <si>
    <t>Оцените, пожалуйста, число домохозяйств*, проживающих в МКП</t>
  </si>
  <si>
    <t>Оцініть, будь ласка, кількість домогосподарств*, що проживають у МКП /</t>
  </si>
  <si>
    <t>Can you indicate the number of individuals hosted on the site?</t>
  </si>
  <si>
    <t>Можете ли Вы сказать, сколько лиц размещено сейчас в МКП?</t>
  </si>
  <si>
    <t>Чи можете вказати, скільки осіб зараз мешкає в МКП?</t>
  </si>
  <si>
    <t>If B2 "Yes"</t>
  </si>
  <si>
    <r>
      <t xml:space="preserve">Оцените пожалуйста, </t>
    </r>
    <r>
      <rPr>
        <strike/>
        <sz val="11"/>
        <color rgb="FFFF0000"/>
        <rFont val="Arial"/>
        <family val="2"/>
        <charset val="204"/>
      </rPr>
      <t>приблизительное</t>
    </r>
    <r>
      <rPr>
        <sz val="11"/>
        <rFont val="Arial"/>
        <family val="2"/>
      </rPr>
      <t xml:space="preserve"> число людей, проживающих в МКП</t>
    </r>
  </si>
  <si>
    <r>
      <t xml:space="preserve">Оцініть, будь ласка, приблизну </t>
    </r>
    <r>
      <rPr>
        <strike/>
        <sz val="11"/>
        <color rgb="FFFF0000"/>
        <rFont val="Arial"/>
        <family val="2"/>
        <charset val="204"/>
      </rPr>
      <t>кількість</t>
    </r>
    <r>
      <rPr>
        <sz val="11"/>
        <rFont val="Arial"/>
        <family val="2"/>
      </rPr>
      <t xml:space="preserve"> людей, які мешкають у МКП</t>
    </r>
  </si>
  <si>
    <t>If B1.2 "Yes"</t>
  </si>
  <si>
    <r>
      <t>B</t>
    </r>
    <r>
      <rPr>
        <b/>
        <strike/>
        <sz val="11"/>
        <color rgb="FFFF0000"/>
        <rFont val="Arial"/>
        <family val="2"/>
      </rPr>
      <t>1</t>
    </r>
    <r>
      <rPr>
        <b/>
        <u/>
        <sz val="11"/>
        <color rgb="FFFF0000"/>
        <rFont val="Arial"/>
        <family val="2"/>
      </rPr>
      <t>2</t>
    </r>
    <r>
      <rPr>
        <b/>
        <sz val="11"/>
        <rFont val="Arial"/>
        <family val="2"/>
      </rPr>
      <t>.3</t>
    </r>
  </si>
  <si>
    <t>Can you indicate how many are male/female aged 18 and over?</t>
  </si>
  <si>
    <t>Можете ли Вы сказать, сколько среди ВПЛ, проживающих в МКП мужчин/женщин возрастом 18 лет и старше?</t>
  </si>
  <si>
    <t>Чи можете Ви сказати, скільки серед ВПО, що мешкають у МКП, чоловіків/жінок віком 18 років і старше?</t>
  </si>
  <si>
    <r>
      <t>B</t>
    </r>
    <r>
      <rPr>
        <b/>
        <strike/>
        <sz val="11"/>
        <color rgb="FFFF0000"/>
        <rFont val="Arial"/>
        <family val="2"/>
      </rPr>
      <t>1</t>
    </r>
    <r>
      <rPr>
        <b/>
        <u/>
        <sz val="11"/>
        <color rgb="FFFF0000"/>
        <rFont val="Arial"/>
        <family val="2"/>
      </rPr>
      <t>2</t>
    </r>
    <r>
      <rPr>
        <b/>
        <sz val="11"/>
        <rFont val="Arial"/>
        <family val="2"/>
      </rPr>
      <t>.3.1</t>
    </r>
  </si>
  <si>
    <r>
      <rPr>
        <sz val="11"/>
        <color rgb="FFFF0000"/>
        <rFont val="Arial"/>
        <family val="2"/>
      </rPr>
      <t xml:space="preserve">Please indicate how many are </t>
    </r>
    <r>
      <rPr>
        <sz val="11"/>
        <rFont val="Arial"/>
        <family val="2"/>
      </rPr>
      <t>Male 18+.</t>
    </r>
  </si>
  <si>
    <t>If B2.3 "Yes"</t>
  </si>
  <si>
    <r>
      <t>B</t>
    </r>
    <r>
      <rPr>
        <b/>
        <strike/>
        <sz val="11"/>
        <color rgb="FFFF0000"/>
        <rFont val="Arial"/>
        <family val="2"/>
      </rPr>
      <t>1</t>
    </r>
    <r>
      <rPr>
        <b/>
        <u/>
        <sz val="11"/>
        <color rgb="FFFF0000"/>
        <rFont val="Arial"/>
        <family val="2"/>
      </rPr>
      <t>2</t>
    </r>
    <r>
      <rPr>
        <b/>
        <sz val="11"/>
        <rFont val="Arial"/>
        <family val="2"/>
      </rPr>
      <t>.3.2</t>
    </r>
  </si>
  <si>
    <r>
      <rPr>
        <sz val="11"/>
        <color rgb="FFFF0000"/>
        <rFont val="Arial"/>
        <family val="2"/>
      </rPr>
      <t xml:space="preserve">Please indicate how many are </t>
    </r>
    <r>
      <rPr>
        <sz val="11"/>
        <rFont val="Arial"/>
        <family val="2"/>
      </rPr>
      <t>Female 18+.</t>
    </r>
  </si>
  <si>
    <t>B2.4</t>
  </si>
  <si>
    <t>Can you indicate how many  IDPs in the site are children aged 0-17?</t>
  </si>
  <si>
    <t>Можете ли Вы сказать, сколько среди ВПЛ, проживающих в МКП, дети в возрасте 0-17?</t>
  </si>
  <si>
    <t>Чи можете сказати скільки серед ВПО, що мешкають у МКП, діти віком 0-17?</t>
  </si>
  <si>
    <t>B2.4.1</t>
  </si>
  <si>
    <r>
      <rPr>
        <sz val="11"/>
        <color rgb="FFFF0000"/>
        <rFont val="Arial"/>
        <family val="2"/>
      </rPr>
      <t>Please indicate h</t>
    </r>
    <r>
      <rPr>
        <sz val="11"/>
        <rFont val="Arial"/>
        <family val="2"/>
      </rPr>
      <t>ow many are children aged 0-17.</t>
    </r>
  </si>
  <si>
    <t>Скажите, пожалуйста, сколько среди ВПЛ, проживающих в МКП, дети 0-17 лет?</t>
  </si>
  <si>
    <t>Скажіть, будь ласка, скільки серед ВПО, що мешкають у МКП, діти віком 0-17?</t>
  </si>
  <si>
    <t>If B2.4 "Yes"</t>
  </si>
  <si>
    <t>B2.4.2</t>
  </si>
  <si>
    <t>Can you indicate how many of the children are aged 0-5 and 6-17?</t>
  </si>
  <si>
    <t>Можете ли Вы сказать, сколько среди ВПЛ, проживающих в МКп, дети в возрасте 0-5 и 6-17 лет?</t>
  </si>
  <si>
    <t>Чи можете сказати, скільки серед ВПО, що мешкають в МКП, діти віком 0-5 та 6-17 років?</t>
  </si>
  <si>
    <r>
      <rPr>
        <b/>
        <strike/>
        <sz val="11"/>
        <color rgb="FFFF0000"/>
        <rFont val="Arial"/>
        <family val="2"/>
        <charset val="204"/>
      </rPr>
      <t>B1.4</t>
    </r>
    <r>
      <rPr>
        <b/>
        <sz val="11"/>
        <color rgb="FFFF0000"/>
        <rFont val="Arial"/>
        <family val="2"/>
        <charset val="204"/>
      </rPr>
      <t>B2.4.2.1</t>
    </r>
  </si>
  <si>
    <r>
      <rPr>
        <sz val="11"/>
        <color rgb="FFFF0000"/>
        <rFont val="Arial"/>
        <family val="2"/>
      </rPr>
      <t>Please indicate</t>
    </r>
    <r>
      <rPr>
        <sz val="11"/>
        <rFont val="Arial"/>
        <family val="2"/>
      </rPr>
      <t xml:space="preserve"> how many are children 0-5 years?</t>
    </r>
  </si>
  <si>
    <t>Скажите, пожалуйста, сколько среди ВПЛ, проживающих в МКП детей в возрасте 0-5 лет?</t>
  </si>
  <si>
    <t>Скажіть, будь ласка, скільки серед ВПО, що мешкають у МКП, дітей віком 0-5 років?</t>
  </si>
  <si>
    <r>
      <t xml:space="preserve">If </t>
    </r>
    <r>
      <rPr>
        <strike/>
        <sz val="11"/>
        <color rgb="FFFF0000"/>
        <rFont val="Arial"/>
        <family val="2"/>
      </rPr>
      <t>A1</t>
    </r>
    <r>
      <rPr>
        <sz val="11"/>
        <color rgb="FFFF0000"/>
        <rFont val="Arial"/>
        <family val="2"/>
      </rPr>
      <t>B2.4.2</t>
    </r>
    <r>
      <rPr>
        <sz val="11"/>
        <rFont val="Arial"/>
        <family val="2"/>
      </rPr>
      <t xml:space="preserve"> "Yes"</t>
    </r>
  </si>
  <si>
    <r>
      <rPr>
        <b/>
        <strike/>
        <sz val="11"/>
        <color rgb="FFFF0000"/>
        <rFont val="Arial"/>
        <family val="2"/>
        <charset val="204"/>
      </rPr>
      <t xml:space="preserve">B1.5 </t>
    </r>
    <r>
      <rPr>
        <b/>
        <sz val="11"/>
        <color rgb="FFFF0000"/>
        <rFont val="Arial"/>
        <family val="2"/>
        <charset val="204"/>
      </rPr>
      <t>B2.4.2.2</t>
    </r>
  </si>
  <si>
    <r>
      <rPr>
        <sz val="11"/>
        <color rgb="FFFF0000"/>
        <rFont val="Arial"/>
        <family val="2"/>
      </rPr>
      <t>Please indicate</t>
    </r>
    <r>
      <rPr>
        <sz val="11"/>
        <rFont val="Arial"/>
        <family val="2"/>
      </rPr>
      <t xml:space="preserve"> how many are children 6-17 years?</t>
    </r>
  </si>
  <si>
    <t>Скажите, пожалуйста, сколько среди ВПЛ, проживающих в МКП детей в возрасте 6-17 лет?</t>
  </si>
  <si>
    <t>Скажіть, будь ласка, скільки серед ВПО, що мешкають у МКП, дітей віком 6-17 років?</t>
  </si>
  <si>
    <t>B2.5</t>
  </si>
  <si>
    <t>B2.5.1</t>
  </si>
  <si>
    <t>Please indicate how many are Male 0-17 y.o.</t>
  </si>
  <si>
    <t>Хлопці 0-17 років</t>
  </si>
  <si>
    <t>If B2.5 "Yes"</t>
  </si>
  <si>
    <t>B2.5.2</t>
  </si>
  <si>
    <t>Please indicate how many are Female 0-17 y.o.</t>
  </si>
  <si>
    <t>Дівчата 0-17 років</t>
  </si>
  <si>
    <r>
      <rPr>
        <sz val="11"/>
        <color rgb="FF000000"/>
        <rFont val="Arial"/>
        <family val="2"/>
      </rPr>
      <t xml:space="preserve">Pregnant or lactating mothers
Female-headed households
Older women (60+)
Older men (60+)
Large household (&gt;3 children)
Chronically ill, including persons with mental health issues 
People with disabilities (both registered and not registered)
Foreign nationals
People without nationality
LGBTIQ+
Minority groups (such as Roma)
Child-headed households
</t>
    </r>
    <r>
      <rPr>
        <strike/>
        <sz val="11"/>
        <color rgb="FFFF0000"/>
        <rFont val="Arial"/>
        <family val="2"/>
      </rPr>
      <t>Older people (60+) that require caregiver support</t>
    </r>
    <r>
      <rPr>
        <sz val="11"/>
        <color rgb="FFFF0000"/>
        <rFont val="Arial"/>
        <family val="2"/>
      </rPr>
      <t xml:space="preserve">
Unaccompanied people who require caregiver support</t>
    </r>
    <r>
      <rPr>
        <sz val="11"/>
        <color rgb="FF000000"/>
        <rFont val="Arial"/>
        <family val="2"/>
      </rPr>
      <t xml:space="preserve">
Other, please specify
</t>
    </r>
    <r>
      <rPr>
        <sz val="11"/>
        <color rgb="FFFF0000"/>
        <rFont val="Arial"/>
        <family val="2"/>
      </rPr>
      <t>No vulnerable groups</t>
    </r>
  </si>
  <si>
    <r>
      <rPr>
        <sz val="11"/>
        <color rgb="FF000000"/>
        <rFont val="Arial"/>
        <family val="2"/>
        <charset val="204"/>
      </rPr>
      <t xml:space="preserve">Беременные или кормящие женщины
Домохозяйства, возглавляемые женщинами
Пожилые женщины (60+)
Пожилые мужчины (60+)
Многодетные семьи (3 и более детей) 
Хронически больные, включая имеющиеся проблемы с психическим здоровьем
Люди с инвалидностью (с регистрацией и без)
Иностранные граждане
Люди без гражданства
ЛГБТИК+
Группы меньшинств (например, ромы)
Домохозяйства, возглавляемые детьми
Пожилые люди (60+) нуждающиеся в присмотре
Другое (укажите)
</t>
    </r>
    <r>
      <rPr>
        <sz val="11"/>
        <color rgb="FFFF0000"/>
        <rFont val="Arial"/>
        <family val="2"/>
        <charset val="204"/>
      </rPr>
      <t>Уязвимые группы отсутствуют</t>
    </r>
  </si>
  <si>
    <r>
      <rPr>
        <sz val="11"/>
        <color rgb="FF000000"/>
        <rFont val="Arial"/>
        <family val="2"/>
      </rPr>
      <t>Вагітні або годуючі жінки
Господарства, очолювані жінками
Жінки (60+)
Старші (60+)
Багатодітні родини (3 та більше дітей)
Особи з хронічними захворюваннями, включаючи наявні проблеми з психічним здоров'ям
Люди з інвалідністю (з реєстрацією і без)
Іноземні громадяни
Особи без громадянства
ЛГБТІК+
Групи меншин (наприклад, роми)
Домогосподарства, які очолю</t>
    </r>
    <r>
      <rPr>
        <sz val="11"/>
        <color rgb="FFFF0000"/>
        <rFont val="Arial"/>
        <family val="2"/>
      </rPr>
      <t>ю</t>
    </r>
    <r>
      <rPr>
        <sz val="11"/>
        <color rgb="FF000000"/>
        <rFont val="Arial"/>
        <family val="2"/>
      </rPr>
      <t xml:space="preserve">ться дітьми
Літні люди (60+), які потребують догляду
Інше, уточніть
</t>
    </r>
    <r>
      <rPr>
        <sz val="11"/>
        <color rgb="FFFF0000"/>
        <rFont val="Arial"/>
        <family val="2"/>
      </rPr>
      <t>Вразливі групи відсутні</t>
    </r>
  </si>
  <si>
    <r>
      <t xml:space="preserve">* A child-headed household is a household in which all members are younger than 18 years, or households where there are adults who may be too sick or too </t>
    </r>
    <r>
      <rPr>
        <sz val="11"/>
        <color rgb="FFFF0000"/>
        <rFont val="Arial"/>
        <family val="2"/>
        <charset val="204"/>
      </rPr>
      <t>elderly</t>
    </r>
    <r>
      <rPr>
        <sz val="11"/>
        <rFont val="Arial"/>
        <family val="2"/>
      </rPr>
      <t xml:space="preserve"> to effectively head the household and a child </t>
    </r>
    <r>
      <rPr>
        <strike/>
        <sz val="11"/>
        <color rgb="FFFF0000"/>
        <rFont val="Arial"/>
        <family val="2"/>
      </rPr>
      <t>years</t>
    </r>
    <r>
      <rPr>
        <sz val="11"/>
        <rFont val="Arial"/>
        <family val="2"/>
      </rPr>
      <t xml:space="preserve"> </t>
    </r>
    <r>
      <rPr>
        <sz val="11"/>
        <color rgb="FFFF0000"/>
        <rFont val="Arial"/>
        <family val="2"/>
        <charset val="204"/>
      </rPr>
      <t>takes</t>
    </r>
    <r>
      <rPr>
        <sz val="11"/>
        <rFont val="Arial"/>
        <family val="2"/>
      </rPr>
      <t xml:space="preserve"> this responsibility
</t>
    </r>
    <r>
      <rPr>
        <sz val="11"/>
        <color rgb="FFFF0000"/>
        <rFont val="Arial"/>
        <family val="2"/>
        <charset val="204"/>
      </rPr>
      <t>* Female-headed household - household in which an adult female is the sole or main income producer and decision-maker</t>
    </r>
  </si>
  <si>
    <r>
      <t xml:space="preserve">*Домохозяйство, возглавляемое ребенком, — это домохозяйство, в котором все члены моложе 18 лет, или домохозяйство, </t>
    </r>
    <r>
      <rPr>
        <sz val="11"/>
        <rFont val="Arial"/>
        <family val="2"/>
        <charset val="204"/>
      </rPr>
      <t>где</t>
    </r>
    <r>
      <rPr>
        <sz val="11"/>
        <rFont val="Arial"/>
        <family val="2"/>
      </rPr>
      <t xml:space="preserve"> есть взрослые, которые могут быть слишком больны или </t>
    </r>
    <r>
      <rPr>
        <sz val="11"/>
        <color rgb="FFFF0000"/>
        <rFont val="Arial"/>
        <family val="2"/>
        <charset val="204"/>
      </rPr>
      <t>пожилые</t>
    </r>
    <r>
      <rPr>
        <sz val="11"/>
        <rFont val="Arial"/>
        <family val="2"/>
      </rPr>
      <t xml:space="preserve">, чтобы эффективно руководить домохозяйством, и эту ответственность </t>
    </r>
    <r>
      <rPr>
        <sz val="11"/>
        <color rgb="FFFF0000"/>
        <rFont val="Arial"/>
        <family val="2"/>
        <charset val="204"/>
      </rPr>
      <t>берет</t>
    </r>
    <r>
      <rPr>
        <sz val="11"/>
        <rFont val="Arial"/>
        <family val="2"/>
      </rPr>
      <t xml:space="preserve"> ребенок
</t>
    </r>
    <r>
      <rPr>
        <sz val="11"/>
        <color rgb="FFFF0000"/>
        <rFont val="Arial"/>
        <family val="2"/>
        <charset val="204"/>
      </rPr>
      <t>*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t>
    </r>
  </si>
  <si>
    <r>
      <t xml:space="preserve">*Домогосподарство, очолюване дитиною, - це домогосподарство, в якому всі члени молодше 18 років, або домогосподарство, </t>
    </r>
    <r>
      <rPr>
        <sz val="11"/>
        <rFont val="Arial"/>
        <family val="2"/>
        <charset val="204"/>
      </rPr>
      <t>де</t>
    </r>
    <r>
      <rPr>
        <sz val="11"/>
        <rFont val="Arial"/>
        <family val="2"/>
      </rPr>
      <t xml:space="preserve"> є дорослі, які можуть бути занадто хворі або занадто </t>
    </r>
    <r>
      <rPr>
        <sz val="11"/>
        <color rgb="FFFF0000"/>
        <rFont val="Arial"/>
        <family val="2"/>
        <charset val="204"/>
      </rPr>
      <t>літні</t>
    </r>
    <r>
      <rPr>
        <sz val="11"/>
        <rFont val="Arial"/>
        <family val="2"/>
      </rPr>
      <t xml:space="preserve">, щоб ефективно керувати домогосподарством, і цю відповідальність </t>
    </r>
    <r>
      <rPr>
        <sz val="11"/>
        <color rgb="FFFF0000"/>
        <rFont val="Arial"/>
        <family val="2"/>
        <charset val="204"/>
      </rPr>
      <t>бере</t>
    </r>
    <r>
      <rPr>
        <sz val="11"/>
        <rFont val="Arial"/>
        <family val="2"/>
      </rPr>
      <t xml:space="preserve"> дитина
</t>
    </r>
    <r>
      <rPr>
        <sz val="11"/>
        <color rgb="FFFF0000"/>
        <rFont val="Arial"/>
        <family val="2"/>
        <charset val="204"/>
      </rPr>
      <t>* Домогосподарство, яке очолюється жінкою - домогосподарство, в якому  жінка є єдиним або основним джерелом доходу та особою, яка приймає рішення</t>
    </r>
  </si>
  <si>
    <r>
      <t xml:space="preserve">Have any site's residents voluntarily left the site in the last </t>
    </r>
    <r>
      <rPr>
        <sz val="11"/>
        <color rgb="FFFF0000"/>
        <rFont val="Arial"/>
        <family val="2"/>
      </rPr>
      <t>60</t>
    </r>
    <r>
      <rPr>
        <sz val="11"/>
        <rFont val="Arial"/>
        <family val="2"/>
      </rPr>
      <t xml:space="preserve"> days?</t>
    </r>
  </si>
  <si>
    <r>
      <t xml:space="preserve">В течение последних </t>
    </r>
    <r>
      <rPr>
        <sz val="11"/>
        <color rgb="FFFF0000"/>
        <rFont val="Arial"/>
        <family val="2"/>
      </rPr>
      <t>60</t>
    </r>
    <r>
      <rPr>
        <sz val="11"/>
        <rFont val="Arial"/>
        <family val="2"/>
      </rPr>
      <t xml:space="preserve"> дней, покидали ли жители МКП по собственному желанию?</t>
    </r>
  </si>
  <si>
    <r>
      <t xml:space="preserve">Протягом останніх </t>
    </r>
    <r>
      <rPr>
        <sz val="11"/>
        <color rgb="FFFF0000"/>
        <rFont val="Arial"/>
        <family val="2"/>
      </rPr>
      <t>60</t>
    </r>
    <r>
      <rPr>
        <sz val="11"/>
        <rFont val="Arial"/>
        <family val="2"/>
      </rPr>
      <t xml:space="preserve"> днів, чи залишали мешканці МКП за власним бажанням?</t>
    </r>
  </si>
  <si>
    <t>If B2.1 "yes"</t>
  </si>
  <si>
    <r>
      <t>B</t>
    </r>
    <r>
      <rPr>
        <b/>
        <strike/>
        <sz val="11"/>
        <color rgb="FFFF0000"/>
        <rFont val="Arial"/>
        <family val="2"/>
      </rPr>
      <t>2.1</t>
    </r>
    <r>
      <rPr>
        <b/>
        <sz val="11"/>
        <color rgb="FFFF0000"/>
        <rFont val="Arial"/>
        <family val="2"/>
      </rPr>
      <t>2</t>
    </r>
    <r>
      <rPr>
        <b/>
        <sz val="11"/>
        <rFont val="Arial"/>
        <family val="2"/>
      </rPr>
      <t>.3</t>
    </r>
  </si>
  <si>
    <r>
      <t xml:space="preserve">How many site's residents have left in the last </t>
    </r>
    <r>
      <rPr>
        <sz val="11"/>
        <color rgb="FFFF0000"/>
        <rFont val="Arial"/>
        <family val="2"/>
      </rPr>
      <t>60</t>
    </r>
    <r>
      <rPr>
        <sz val="11"/>
        <rFont val="Arial"/>
        <family val="2"/>
      </rPr>
      <t xml:space="preserve"> days?</t>
    </r>
  </si>
  <si>
    <r>
      <t xml:space="preserve">Сколько жителей МКП выехали за последние </t>
    </r>
    <r>
      <rPr>
        <sz val="11"/>
        <color rgb="FFFF0000"/>
        <rFont val="Arial"/>
        <family val="2"/>
      </rPr>
      <t>60</t>
    </r>
    <r>
      <rPr>
        <sz val="11"/>
        <rFont val="Arial"/>
        <family val="2"/>
      </rPr>
      <t xml:space="preserve"> дней?</t>
    </r>
  </si>
  <si>
    <r>
      <t xml:space="preserve">If </t>
    </r>
    <r>
      <rPr>
        <strike/>
        <sz val="11"/>
        <color rgb="FFFF0000"/>
        <rFont val="Arial"/>
        <family val="2"/>
      </rPr>
      <t>B2.1</t>
    </r>
    <r>
      <rPr>
        <sz val="11"/>
        <color rgb="FFFF0000"/>
        <rFont val="Arial"/>
        <family val="2"/>
      </rPr>
      <t>B2.2</t>
    </r>
    <r>
      <rPr>
        <sz val="11"/>
        <rFont val="Arial"/>
        <family val="2"/>
      </rPr>
      <t xml:space="preserve"> 'Yes'</t>
    </r>
  </si>
  <si>
    <r>
      <t>B3</t>
    </r>
    <r>
      <rPr>
        <b/>
        <sz val="11"/>
        <color rgb="FFFF0000"/>
        <rFont val="Arial"/>
        <family val="2"/>
      </rPr>
      <t>.2</t>
    </r>
  </si>
  <si>
    <r>
      <t xml:space="preserve">To your knowledge, what proportion of </t>
    </r>
    <r>
      <rPr>
        <sz val="11"/>
        <color rgb="FFFF0000"/>
        <rFont val="Arial"/>
        <family val="2"/>
        <charset val="204"/>
      </rPr>
      <t>site's residents</t>
    </r>
    <r>
      <rPr>
        <sz val="11"/>
        <rFont val="Arial"/>
        <family val="2"/>
      </rPr>
      <t xml:space="preserve"> is planning to move/ leave within the </t>
    </r>
    <r>
      <rPr>
        <sz val="11"/>
        <rFont val="Arial"/>
        <family val="2"/>
        <charset val="204"/>
      </rPr>
      <t>next</t>
    </r>
    <r>
      <rPr>
        <sz val="11"/>
        <rFont val="Arial"/>
        <family val="2"/>
      </rPr>
      <t xml:space="preserve"> 30 days?</t>
    </r>
  </si>
  <si>
    <r>
      <t xml:space="preserve">Насколько Вам известно, какая часть </t>
    </r>
    <r>
      <rPr>
        <sz val="11"/>
        <color rgb="FFFF0000"/>
        <rFont val="Arial"/>
        <family val="2"/>
        <charset val="204"/>
      </rPr>
      <t>жителей МКП</t>
    </r>
    <r>
      <rPr>
        <sz val="11"/>
        <rFont val="Arial"/>
        <family val="2"/>
      </rPr>
      <t xml:space="preserve"> планирует переехать/уехать в течение ближайших 30 дней?</t>
    </r>
  </si>
  <si>
    <r>
      <t xml:space="preserve">Наскільки Вам відомо, яка частка </t>
    </r>
    <r>
      <rPr>
        <sz val="11"/>
        <color rgb="FFFF0000"/>
        <rFont val="Arial"/>
        <family val="2"/>
        <charset val="204"/>
      </rPr>
      <t>мешканців МКП</t>
    </r>
    <r>
      <rPr>
        <sz val="11"/>
        <rFont val="Arial"/>
        <family val="2"/>
      </rPr>
      <t xml:space="preserve"> планує переїхати/виїхати протягом найближчих 30 днів?</t>
    </r>
  </si>
  <si>
    <r>
      <t xml:space="preserve">Of these </t>
    </r>
    <r>
      <rPr>
        <sz val="11"/>
        <color rgb="FFFF0000"/>
        <rFont val="Arial"/>
        <family val="2"/>
        <charset val="204"/>
      </rPr>
      <t>site's residents</t>
    </r>
    <r>
      <rPr>
        <sz val="11"/>
        <rFont val="Arial"/>
        <family val="2"/>
      </rPr>
      <t xml:space="preserve"> planning to move/leave within the next 30 days, most IDPs are about to…</t>
    </r>
  </si>
  <si>
    <r>
      <t xml:space="preserve">Из этих </t>
    </r>
    <r>
      <rPr>
        <sz val="11"/>
        <color rgb="FFFF0000"/>
        <rFont val="Arial"/>
        <family val="2"/>
        <charset val="204"/>
      </rPr>
      <t>жителей МКП</t>
    </r>
    <r>
      <rPr>
        <sz val="11"/>
        <rFont val="Arial"/>
        <family val="2"/>
      </rPr>
      <t xml:space="preserve">, которые планируют уезжать/переезжать </t>
    </r>
    <r>
      <rPr>
        <sz val="11"/>
        <rFont val="Arial"/>
        <family val="2"/>
        <charset val="204"/>
      </rPr>
      <t>в течение ближайших 30 дней</t>
    </r>
    <r>
      <rPr>
        <sz val="11"/>
        <rFont val="Arial"/>
        <family val="2"/>
      </rPr>
      <t>, большинство планирует</t>
    </r>
  </si>
  <si>
    <r>
      <t xml:space="preserve">З цих </t>
    </r>
    <r>
      <rPr>
        <sz val="11"/>
        <color rgb="FFFF0000"/>
        <rFont val="Arial"/>
        <family val="2"/>
        <charset val="204"/>
      </rPr>
      <t>мешканців МКП</t>
    </r>
    <r>
      <rPr>
        <sz val="11"/>
        <rFont val="Arial"/>
        <family val="2"/>
      </rPr>
      <t xml:space="preserve">, які планують виїжджати/переїжджати </t>
    </r>
    <r>
      <rPr>
        <sz val="11"/>
        <rFont val="Arial"/>
        <family val="2"/>
        <charset val="204"/>
      </rPr>
      <t>протягом найближчих 30 днів</t>
    </r>
    <r>
      <rPr>
        <sz val="11"/>
        <rFont val="Arial"/>
        <family val="2"/>
      </rPr>
      <t>, більшість планує</t>
    </r>
  </si>
  <si>
    <r>
      <t xml:space="preserve">Return to their area of origin
Move in with family / friends
Move into rented </t>
    </r>
    <r>
      <rPr>
        <strike/>
        <sz val="11"/>
        <color rgb="FFFF0000"/>
        <rFont val="Arial"/>
        <family val="2"/>
      </rPr>
      <t>apartments</t>
    </r>
    <r>
      <rPr>
        <sz val="11"/>
        <color rgb="FFFF0000"/>
        <rFont val="Arial"/>
        <family val="2"/>
      </rPr>
      <t xml:space="preserve"> or owned housing</t>
    </r>
    <r>
      <rPr>
        <sz val="11"/>
        <rFont val="Arial"/>
        <family val="2"/>
      </rPr>
      <t xml:space="preserve">
Move to a different </t>
    </r>
    <r>
      <rPr>
        <sz val="11"/>
        <color rgb="FFFF0000"/>
        <rFont val="Arial"/>
        <family val="2"/>
      </rPr>
      <t>collective</t>
    </r>
    <r>
      <rPr>
        <sz val="11"/>
        <rFont val="Arial"/>
        <family val="2"/>
      </rPr>
      <t xml:space="preserve"> site </t>
    </r>
    <r>
      <rPr>
        <strike/>
        <sz val="11"/>
        <color rgb="FFFF0000"/>
        <rFont val="Arial"/>
        <family val="2"/>
      </rPr>
      <t>within oblast</t>
    </r>
    <r>
      <rPr>
        <sz val="11"/>
        <rFont val="Arial"/>
        <family val="2"/>
      </rPr>
      <t xml:space="preserve">
Move to a different oblast</t>
    </r>
    <r>
      <rPr>
        <strike/>
        <sz val="11"/>
        <color rgb="FFFF0000"/>
        <rFont val="Arial"/>
        <family val="2"/>
      </rPr>
      <t xml:space="preserve"> closer to area of origin
Move to a different oblast further from area of origin
</t>
    </r>
    <r>
      <rPr>
        <sz val="11"/>
        <rFont val="Arial"/>
        <family val="2"/>
      </rPr>
      <t>Move abroad
Don't know
Don't wish to answer
Other (specify)</t>
    </r>
  </si>
  <si>
    <r>
      <rPr>
        <sz val="11"/>
        <color rgb="FF000000"/>
        <rFont val="Arial"/>
        <family val="2"/>
        <charset val="204"/>
      </rPr>
      <t xml:space="preserve">Вернуться домой
Переехать к родным/друзьям
</t>
    </r>
    <r>
      <rPr>
        <strike/>
        <sz val="11"/>
        <color rgb="FFFF0000"/>
        <rFont val="Arial"/>
        <family val="2"/>
        <charset val="204"/>
      </rPr>
      <t xml:space="preserve">Арендовать жилье </t>
    </r>
    <r>
      <rPr>
        <sz val="11"/>
        <color rgb="FFFF0000"/>
        <rFont val="Arial"/>
        <family val="2"/>
        <charset val="204"/>
      </rPr>
      <t xml:space="preserve">Переехать в арендованное либо собственное жилье
</t>
    </r>
    <r>
      <rPr>
        <sz val="11"/>
        <color rgb="FF000000"/>
        <rFont val="Arial"/>
        <family val="2"/>
        <charset val="204"/>
      </rPr>
      <t xml:space="preserve">Переехать в другой МКП </t>
    </r>
    <r>
      <rPr>
        <strike/>
        <sz val="11"/>
        <color rgb="FFFF0000"/>
        <rFont val="Arial"/>
        <family val="2"/>
        <charset val="204"/>
      </rPr>
      <t xml:space="preserve">в пределах данной области
</t>
    </r>
    <r>
      <rPr>
        <sz val="11"/>
        <color rgb="FF000000"/>
        <rFont val="Arial"/>
        <family val="2"/>
        <charset val="204"/>
      </rPr>
      <t>Переехать в другую область</t>
    </r>
    <r>
      <rPr>
        <strike/>
        <sz val="11"/>
        <color rgb="FFFF0000"/>
        <rFont val="Arial"/>
        <family val="2"/>
        <charset val="204"/>
      </rPr>
      <t xml:space="preserve">, поближе к первоначальному месту проживания
Переехать в другую область, по дальше от первоначального места проживания
</t>
    </r>
    <r>
      <rPr>
        <sz val="11"/>
        <color rgb="FF000000"/>
        <rFont val="Arial"/>
        <family val="2"/>
        <charset val="204"/>
      </rPr>
      <t>Переехать за границу
Не знаю
Не хочу отвечать
Другое (уточните)</t>
    </r>
  </si>
  <si>
    <r>
      <rPr>
        <sz val="11"/>
        <color rgb="FF000000"/>
        <rFont val="Arial"/>
        <family val="2"/>
        <charset val="204"/>
      </rPr>
      <t xml:space="preserve">Повернутись додому
Переїхати до родичів/друзів
</t>
    </r>
    <r>
      <rPr>
        <strike/>
        <sz val="11"/>
        <color rgb="FFFF0000"/>
        <rFont val="Arial"/>
        <family val="2"/>
        <charset val="204"/>
      </rPr>
      <t xml:space="preserve">Орендувати житло
</t>
    </r>
    <r>
      <rPr>
        <sz val="11"/>
        <color rgb="FFFF0000"/>
        <rFont val="Arial"/>
        <family val="2"/>
        <charset val="204"/>
      </rPr>
      <t xml:space="preserve">Переїхати до орендованого або власного житла
</t>
    </r>
    <r>
      <rPr>
        <sz val="11"/>
        <color rgb="FF000000"/>
        <rFont val="Arial"/>
        <family val="2"/>
        <charset val="204"/>
      </rPr>
      <t xml:space="preserve">Переїхати до іншого МКП </t>
    </r>
    <r>
      <rPr>
        <strike/>
        <sz val="11"/>
        <color rgb="FFFF0000"/>
        <rFont val="Arial"/>
        <family val="2"/>
        <charset val="204"/>
      </rPr>
      <t xml:space="preserve">в межах цієї області
</t>
    </r>
    <r>
      <rPr>
        <sz val="11"/>
        <color rgb="FF000000"/>
        <rFont val="Arial"/>
        <family val="2"/>
        <charset val="204"/>
      </rPr>
      <t>Переїхати до іншої області</t>
    </r>
    <r>
      <rPr>
        <strike/>
        <sz val="11"/>
        <color rgb="FFFF0000"/>
        <rFont val="Arial"/>
        <family val="2"/>
        <charset val="204"/>
      </rPr>
      <t xml:space="preserve">, ближче до первісного місця проживання
Переїхати до іншої області, далі від первісного місця проживання
</t>
    </r>
    <r>
      <rPr>
        <sz val="11"/>
        <color rgb="FF000000"/>
        <rFont val="Arial"/>
        <family val="2"/>
        <charset val="204"/>
      </rPr>
      <t>Переїхати за кордон
Не знаю
Не хочу відповідати
Інше (уточніть)</t>
    </r>
  </si>
  <si>
    <r>
      <t xml:space="preserve">Have any </t>
    </r>
    <r>
      <rPr>
        <sz val="11"/>
        <rFont val="Arial"/>
        <family val="2"/>
        <charset val="204"/>
      </rPr>
      <t>site's residents</t>
    </r>
    <r>
      <rPr>
        <sz val="11"/>
        <rFont val="Arial"/>
        <family val="2"/>
      </rPr>
      <t xml:space="preserve"> been evicted from the site during the last </t>
    </r>
    <r>
      <rPr>
        <sz val="11"/>
        <color rgb="FFFF0000"/>
        <rFont val="Arial"/>
        <family val="2"/>
      </rPr>
      <t>60</t>
    </r>
    <r>
      <rPr>
        <sz val="11"/>
        <rFont val="Arial"/>
        <family val="2"/>
      </rPr>
      <t xml:space="preserve"> days?</t>
    </r>
  </si>
  <si>
    <r>
      <t xml:space="preserve">Был ли кто-то из </t>
    </r>
    <r>
      <rPr>
        <sz val="11"/>
        <rFont val="Arial"/>
        <family val="2"/>
        <charset val="204"/>
      </rPr>
      <t>жителей МКП</t>
    </r>
    <r>
      <rPr>
        <sz val="11"/>
        <rFont val="Arial"/>
        <family val="2"/>
      </rPr>
      <t xml:space="preserve"> </t>
    </r>
    <r>
      <rPr>
        <sz val="11"/>
        <rFont val="Arial"/>
        <family val="2"/>
        <charset val="204"/>
      </rPr>
      <t>принудительно</t>
    </r>
    <r>
      <rPr>
        <sz val="11"/>
        <rFont val="Arial"/>
        <family val="2"/>
      </rPr>
      <t xml:space="preserve"> выселен из МКП за последние </t>
    </r>
    <r>
      <rPr>
        <sz val="11"/>
        <color rgb="FFFF0000"/>
        <rFont val="Arial"/>
        <family val="2"/>
      </rPr>
      <t>60</t>
    </r>
    <r>
      <rPr>
        <sz val="11"/>
        <rFont val="Arial"/>
        <family val="2"/>
      </rPr>
      <t xml:space="preserve"> дней?</t>
    </r>
  </si>
  <si>
    <r>
      <t xml:space="preserve">Чи був хтось із </t>
    </r>
    <r>
      <rPr>
        <sz val="11"/>
        <rFont val="Arial"/>
        <family val="2"/>
        <charset val="204"/>
      </rPr>
      <t>мешканців МКП примусово</t>
    </r>
    <r>
      <rPr>
        <sz val="11"/>
        <rFont val="Arial"/>
        <family val="2"/>
      </rPr>
      <t xml:space="preserve"> виселені з МКП за останні </t>
    </r>
    <r>
      <rPr>
        <sz val="11"/>
        <color rgb="FFFF0000"/>
        <rFont val="Arial"/>
        <family val="2"/>
      </rPr>
      <t>60</t>
    </r>
    <r>
      <rPr>
        <sz val="11"/>
        <rFont val="Arial"/>
        <family val="2"/>
      </rPr>
      <t xml:space="preserve"> днів?</t>
    </r>
  </si>
  <si>
    <r>
      <t>B4.</t>
    </r>
    <r>
      <rPr>
        <b/>
        <strike/>
        <sz val="11"/>
        <color rgb="FFFF0000"/>
        <rFont val="Arial"/>
        <family val="2"/>
      </rPr>
      <t>1</t>
    </r>
    <r>
      <rPr>
        <b/>
        <sz val="11"/>
        <color rgb="FFFF0000"/>
        <rFont val="Arial"/>
        <family val="2"/>
      </rPr>
      <t>2</t>
    </r>
  </si>
  <si>
    <r>
      <t xml:space="preserve">If yes, how many site's residents have been evicted from the site in the last </t>
    </r>
    <r>
      <rPr>
        <sz val="11"/>
        <color rgb="FFFF0000"/>
        <rFont val="Arial"/>
        <family val="2"/>
      </rPr>
      <t>60</t>
    </r>
    <r>
      <rPr>
        <sz val="11"/>
        <rFont val="Arial"/>
        <family val="2"/>
      </rPr>
      <t xml:space="preserve"> days?</t>
    </r>
  </si>
  <si>
    <r>
      <t>Если да, то сколько жителей МКП было принудительно выселено</t>
    </r>
    <r>
      <rPr>
        <sz val="11"/>
        <color rgb="FFFF0000"/>
        <rFont val="Arial"/>
        <family val="2"/>
        <charset val="204"/>
      </rPr>
      <t xml:space="preserve"> из МКП</t>
    </r>
    <r>
      <rPr>
        <sz val="11"/>
        <rFont val="Arial"/>
        <family val="2"/>
      </rPr>
      <t xml:space="preserve"> за последние </t>
    </r>
    <r>
      <rPr>
        <sz val="11"/>
        <color rgb="FFFF0000"/>
        <rFont val="Arial"/>
        <family val="2"/>
      </rPr>
      <t>60</t>
    </r>
    <r>
      <rPr>
        <sz val="11"/>
        <rFont val="Arial"/>
        <family val="2"/>
      </rPr>
      <t xml:space="preserve"> дней?</t>
    </r>
  </si>
  <si>
    <r>
      <t xml:space="preserve">Якщо так, то скільки мешканців МКП було примусово виселено з МКП за останні </t>
    </r>
    <r>
      <rPr>
        <sz val="11"/>
        <color rgb="FFFF0000"/>
        <rFont val="Arial"/>
        <family val="2"/>
      </rPr>
      <t>60</t>
    </r>
    <r>
      <rPr>
        <sz val="11"/>
        <rFont val="Arial"/>
        <family val="2"/>
      </rPr>
      <t xml:space="preserve"> днів?</t>
    </r>
  </si>
  <si>
    <r>
      <t>B4.</t>
    </r>
    <r>
      <rPr>
        <b/>
        <sz val="11"/>
        <rFont val="Arial"/>
        <family val="2"/>
        <charset val="204"/>
      </rPr>
      <t>2</t>
    </r>
  </si>
  <si>
    <r>
      <t>Facility can no longer host IDPs
Center was overcrowded
Dangerous or beligerent behavior of IDPs
IDPs were not able to pay for utilities / other payments
Area of origin was deemed safe for return
IDPs did not abide by rules and regulations of site
There is a limited period of hosting             
Relocation to another</t>
    </r>
    <r>
      <rPr>
        <sz val="11"/>
        <color rgb="FFFF0000"/>
        <rFont val="Arial"/>
        <family val="2"/>
      </rPr>
      <t xml:space="preserve"> collective site</t>
    </r>
    <r>
      <rPr>
        <strike/>
        <sz val="11"/>
        <color rgb="FFFF0000"/>
        <rFont val="Arial"/>
        <family val="2"/>
      </rPr>
      <t xml:space="preserve"> center </t>
    </r>
    <r>
      <rPr>
        <sz val="11"/>
        <rFont val="Arial"/>
        <family val="2"/>
      </rPr>
      <t xml:space="preserve">
Other (specify)
Do not know</t>
    </r>
  </si>
  <si>
    <r>
      <rPr>
        <strike/>
        <sz val="11"/>
        <color rgb="FFFF0000"/>
        <rFont val="Arial"/>
        <family val="2"/>
      </rPr>
      <t xml:space="preserve">Sharing one open space (e.g, gym or hall)
Sharing multiple rooms (multiple families sharing rooms)
Accommodated in family rooms (each family has their own room)
</t>
    </r>
    <r>
      <rPr>
        <sz val="11"/>
        <color rgb="FFFF0000"/>
        <rFont val="Arial"/>
        <family val="2"/>
      </rPr>
      <t>Single household rooms only
Multiple households sharing rooms
Sharing one open space (e.g. gym or hall)
Mixed modalities</t>
    </r>
  </si>
  <si>
    <r>
      <rPr>
        <sz val="11"/>
        <color rgb="FF000000"/>
        <rFont val="Arial"/>
        <family val="2"/>
        <charset val="204"/>
      </rPr>
      <t xml:space="preserve">Размещение </t>
    </r>
    <r>
      <rPr>
        <sz val="11"/>
        <color rgb="FFFF0000"/>
        <rFont val="Arial"/>
        <family val="2"/>
        <charset val="204"/>
      </rPr>
      <t xml:space="preserve">только </t>
    </r>
    <r>
      <rPr>
        <sz val="11"/>
        <color rgb="FF000000"/>
        <rFont val="Arial"/>
        <family val="2"/>
        <charset val="204"/>
      </rPr>
      <t xml:space="preserve">в семейных комнатах (у каждой семьи есть своя комната)
Совместное использование комнат (несколько семей живут в одной комнате)
Совместное использование одного </t>
    </r>
    <r>
      <rPr>
        <sz val="11"/>
        <color rgb="FFFF0000"/>
        <rFont val="Arial"/>
        <family val="2"/>
        <charset val="204"/>
      </rPr>
      <t>общего</t>
    </r>
    <r>
      <rPr>
        <sz val="11"/>
        <color rgb="FF000000"/>
        <rFont val="Arial"/>
        <family val="2"/>
        <charset val="204"/>
      </rPr>
      <t xml:space="preserve"> пространства (например, спортзала или холла)
</t>
    </r>
    <r>
      <rPr>
        <sz val="11"/>
        <color rgb="FFFF0000"/>
        <rFont val="Arial"/>
        <family val="2"/>
        <charset val="204"/>
      </rPr>
      <t xml:space="preserve">Разные виды размещения
</t>
    </r>
    <r>
      <rPr>
        <sz val="11"/>
        <color rgb="FF000000"/>
        <rFont val="Arial"/>
        <family val="2"/>
        <charset val="204"/>
      </rPr>
      <t xml:space="preserve">
</t>
    </r>
  </si>
  <si>
    <r>
      <rPr>
        <sz val="11"/>
        <color rgb="FF000000"/>
        <rFont val="Arial"/>
        <family val="2"/>
        <charset val="204"/>
      </rPr>
      <t xml:space="preserve">Розміщення у тільки сімейних кімнатах (у кожної сім'ї є окрема кімната)
Спільне використання кімнат (кілька сімей живуть в одній кімнаті)
Спільне використання одного </t>
    </r>
    <r>
      <rPr>
        <sz val="11"/>
        <color rgb="FFFF0000"/>
        <rFont val="Arial"/>
        <family val="2"/>
        <charset val="204"/>
      </rPr>
      <t>загального</t>
    </r>
    <r>
      <rPr>
        <sz val="11"/>
        <color rgb="FF000000"/>
        <rFont val="Arial"/>
        <family val="2"/>
        <charset val="204"/>
      </rPr>
      <t xml:space="preserve"> простору (наприклад, спортзалу чи холу)
</t>
    </r>
    <r>
      <rPr>
        <sz val="11"/>
        <color rgb="FFFF0000"/>
        <rFont val="Arial"/>
        <family val="2"/>
        <charset val="204"/>
      </rPr>
      <t xml:space="preserve">Різні види розміщення
</t>
    </r>
  </si>
  <si>
    <r>
      <t xml:space="preserve">Is this </t>
    </r>
    <r>
      <rPr>
        <sz val="11"/>
        <color rgb="FFFF0000"/>
        <rFont val="Arial"/>
        <family val="2"/>
      </rPr>
      <t>shared open</t>
    </r>
    <r>
      <rPr>
        <sz val="11"/>
        <rFont val="Arial"/>
        <family val="2"/>
      </rPr>
      <t xml:space="preserve"> space separated by gender?</t>
    </r>
  </si>
  <si>
    <r>
      <t xml:space="preserve">Чи передбачені у цьому </t>
    </r>
    <r>
      <rPr>
        <sz val="11"/>
        <color rgb="FFFF0000"/>
        <rFont val="Arial"/>
        <family val="2"/>
        <charset val="204"/>
      </rPr>
      <t>загальному</t>
    </r>
    <r>
      <rPr>
        <sz val="11"/>
        <rFont val="Arial"/>
        <family val="2"/>
      </rPr>
      <t xml:space="preserve"> приміщенні окремі зони для чоловіків та жінок?</t>
    </r>
  </si>
  <si>
    <r>
      <t>B5.2</t>
    </r>
    <r>
      <rPr>
        <b/>
        <sz val="11"/>
        <color rgb="FFFF0000"/>
        <rFont val="Arial"/>
        <family val="2"/>
      </rPr>
      <t>.1</t>
    </r>
  </si>
  <si>
    <t xml:space="preserve">
Please indicate how many rooms the site has for households to sleep independently</t>
  </si>
  <si>
    <r>
      <rPr>
        <sz val="11"/>
        <color rgb="FF000000"/>
        <rFont val="Arial"/>
        <family val="2"/>
        <charset val="204"/>
      </rPr>
      <t xml:space="preserve">Yes 
</t>
    </r>
    <r>
      <rPr>
        <sz val="11"/>
        <rFont val="Arial"/>
        <family val="2"/>
        <charset val="204"/>
      </rPr>
      <t>Partially</t>
    </r>
    <r>
      <rPr>
        <sz val="11"/>
        <color rgb="FF000000"/>
        <rFont val="Arial"/>
        <family val="2"/>
        <charset val="204"/>
      </rPr>
      <t xml:space="preserve"> </t>
    </r>
    <r>
      <rPr>
        <sz val="11"/>
        <color rgb="FFFF0000"/>
        <rFont val="Arial"/>
        <family val="2"/>
        <charset val="204"/>
      </rPr>
      <t>(not all)</t>
    </r>
    <r>
      <rPr>
        <sz val="11"/>
        <color rgb="FF0070C0"/>
        <rFont val="Arial"/>
        <family val="2"/>
        <charset val="204"/>
      </rPr>
      <t xml:space="preserve">
</t>
    </r>
    <r>
      <rPr>
        <sz val="11"/>
        <color rgb="FF000000"/>
        <rFont val="Arial"/>
        <family val="2"/>
        <charset val="204"/>
      </rPr>
      <t>No
Do not know</t>
    </r>
  </si>
  <si>
    <r>
      <t xml:space="preserve">Да
</t>
    </r>
    <r>
      <rPr>
        <sz val="11"/>
        <rFont val="Arial"/>
        <family val="2"/>
        <charset val="204"/>
      </rPr>
      <t>Частично</t>
    </r>
    <r>
      <rPr>
        <sz val="11"/>
        <color rgb="FF0070C0"/>
        <rFont val="Arial"/>
        <family val="2"/>
        <charset val="204"/>
      </rPr>
      <t xml:space="preserve"> </t>
    </r>
    <r>
      <rPr>
        <sz val="11"/>
        <color rgb="FFFF0000"/>
        <rFont val="Arial"/>
        <family val="2"/>
        <charset val="204"/>
      </rPr>
      <t xml:space="preserve">(не все) </t>
    </r>
    <r>
      <rPr>
        <sz val="11"/>
        <color rgb="FF0070C0"/>
        <rFont val="Arial"/>
        <family val="2"/>
        <charset val="204"/>
      </rPr>
      <t xml:space="preserve"> </t>
    </r>
    <r>
      <rPr>
        <sz val="11"/>
        <rFont val="Arial"/>
        <family val="2"/>
      </rPr>
      <t xml:space="preserve">                                                          
Нет
Не знаю</t>
    </r>
  </si>
  <si>
    <r>
      <t>Так 
Частково</t>
    </r>
    <r>
      <rPr>
        <sz val="11"/>
        <color rgb="FF0070C0"/>
        <rFont val="Arial"/>
        <family val="2"/>
        <charset val="204"/>
      </rPr>
      <t xml:space="preserve"> </t>
    </r>
    <r>
      <rPr>
        <sz val="11"/>
        <color rgb="FFFF0000"/>
        <rFont val="Arial"/>
        <family val="2"/>
        <charset val="204"/>
      </rPr>
      <t xml:space="preserve">(не всі)   </t>
    </r>
    <r>
      <rPr>
        <sz val="11"/>
        <rFont val="Arial"/>
        <family val="2"/>
        <charset val="204"/>
      </rPr>
      <t xml:space="preserve">                                                             
Ні
Не знаю</t>
    </r>
  </si>
  <si>
    <r>
      <rPr>
        <sz val="11"/>
        <color rgb="FFFF0000"/>
        <rFont val="Arial"/>
        <family val="2"/>
        <charset val="204"/>
      </rPr>
      <t>Условия</t>
    </r>
    <r>
      <rPr>
        <sz val="11"/>
        <rFont val="Arial"/>
        <family val="2"/>
      </rPr>
      <t xml:space="preserve"> проживания</t>
    </r>
  </si>
  <si>
    <r>
      <rPr>
        <sz val="11"/>
        <color rgb="FFFF0000"/>
        <rFont val="Arial"/>
        <family val="2"/>
        <charset val="204"/>
      </rPr>
      <t>Умови</t>
    </r>
    <r>
      <rPr>
        <sz val="11"/>
        <rFont val="Arial"/>
        <family val="2"/>
      </rPr>
      <t xml:space="preserve"> проживання</t>
    </r>
  </si>
  <si>
    <r>
      <rPr>
        <sz val="11"/>
        <color rgb="FF000000"/>
        <rFont val="Arial"/>
        <family val="2"/>
      </rPr>
      <t xml:space="preserve">None
Overcrowding conditions
Lack of privacy in the sleeping area
</t>
    </r>
    <r>
      <rPr>
        <sz val="11"/>
        <color rgb="FFFF0000"/>
        <rFont val="Arial"/>
        <family val="2"/>
      </rPr>
      <t xml:space="preserve">Lack of privacy in the bathing area
Lack of privacy in the toilet area
</t>
    </r>
    <r>
      <rPr>
        <sz val="11"/>
        <color rgb="FF000000"/>
        <rFont val="Arial"/>
        <family val="2"/>
      </rPr>
      <t xml:space="preserve">Non </t>
    </r>
    <r>
      <rPr>
        <sz val="11"/>
        <color rgb="FFFF0000"/>
        <rFont val="Arial"/>
        <family val="2"/>
      </rPr>
      <t>gender-</t>
    </r>
    <r>
      <rPr>
        <sz val="11"/>
        <color rgb="FF000000"/>
        <rFont val="Arial"/>
        <family val="2"/>
      </rPr>
      <t>segregated showers
Non</t>
    </r>
    <r>
      <rPr>
        <sz val="11"/>
        <color rgb="FFFF0000"/>
        <rFont val="Arial"/>
        <family val="2"/>
      </rPr>
      <t xml:space="preserve"> gender-</t>
    </r>
    <r>
      <rPr>
        <sz val="11"/>
        <color rgb="FF000000"/>
        <rFont val="Arial"/>
        <family val="2"/>
      </rPr>
      <t>segregated toilets
Lack of accessible toilets
Lack of accessible showers
Insufficient number of showers
Insufficient number of toilets
Insufficient number of kitchens
Lack of playgrounds
Other (specify)</t>
    </r>
  </si>
  <si>
    <r>
      <rPr>
        <sz val="11"/>
        <color rgb="FF000000"/>
        <rFont val="Arial"/>
        <family val="2"/>
        <charset val="204"/>
      </rPr>
      <t xml:space="preserve">Нет                                                       Переполненность МКП                               Отсутствие приватности в спальной зоне
</t>
    </r>
    <r>
      <rPr>
        <sz val="11"/>
        <color rgb="FFFF0000"/>
        <rFont val="Arial"/>
        <family val="2"/>
        <charset val="204"/>
      </rPr>
      <t xml:space="preserve">Отсутствие приватности в ванных комнатах
Отсутствие приватности в туалетах </t>
    </r>
    <r>
      <rPr>
        <sz val="11"/>
        <color rgb="FF000000"/>
        <rFont val="Arial"/>
        <family val="2"/>
        <charset val="204"/>
      </rPr>
      <t xml:space="preserve">  
</t>
    </r>
    <r>
      <rPr>
        <sz val="11"/>
        <color rgb="FFFF0000"/>
        <rFont val="Arial"/>
        <family val="2"/>
        <charset val="204"/>
      </rPr>
      <t>Общие</t>
    </r>
    <r>
      <rPr>
        <sz val="11"/>
        <color rgb="FF000000"/>
        <rFont val="Arial"/>
        <family val="2"/>
        <charset val="204"/>
      </rPr>
      <t xml:space="preserve"> душевые                           
</t>
    </r>
    <r>
      <rPr>
        <sz val="11"/>
        <color rgb="FFFF0000"/>
        <rFont val="Arial"/>
        <family val="2"/>
        <charset val="204"/>
      </rPr>
      <t>Общие</t>
    </r>
    <r>
      <rPr>
        <sz val="11"/>
        <color rgb="FF000000"/>
        <rFont val="Arial"/>
        <family val="2"/>
        <charset val="204"/>
      </rPr>
      <t xml:space="preserve"> туалеты                                 
Отсутствие туалетов                                      Отсутствие душевых                                Недостаточное количество душевых  Недостаточное количество туалетов  Недостаточное количество кухонных помещений Отсутствие игровых площадок
Другое (уточните)</t>
    </r>
  </si>
  <si>
    <r>
      <rPr>
        <sz val="11"/>
        <color rgb="FF000000"/>
        <rFont val="Arial"/>
        <family val="2"/>
        <charset val="204"/>
      </rPr>
      <t xml:space="preserve">Немає                                                          
Переповненість МКП                                  
Відсутність приватності в спальній зоні
</t>
    </r>
    <r>
      <rPr>
        <sz val="11"/>
        <color rgb="FFFF0000"/>
        <rFont val="Arial"/>
        <family val="2"/>
        <charset val="204"/>
      </rPr>
      <t>Відсутність приватності у ванних кімнатах
Відсутність приватності в туалетах 
Загальні</t>
    </r>
    <r>
      <rPr>
        <sz val="11"/>
        <color rgb="FF000000"/>
        <rFont val="Arial"/>
        <family val="2"/>
        <charset val="204"/>
      </rPr>
      <t xml:space="preserve"> душові                                     
</t>
    </r>
    <r>
      <rPr>
        <sz val="11"/>
        <color rgb="FFFF0000"/>
        <rFont val="Arial"/>
        <family val="2"/>
        <charset val="204"/>
      </rPr>
      <t>Загальні</t>
    </r>
    <r>
      <rPr>
        <sz val="11"/>
        <color rgb="FF000000"/>
        <rFont val="Arial"/>
        <family val="2"/>
        <charset val="204"/>
      </rPr>
      <t xml:space="preserve"> туалети                                          
Відсутність туалетів                                        
Відсутність  душових                                    
Недостатня кількість душових                         
Недостатня кількість туалетів                       
Недостатня кількість кухонних приміщень    
Відсутність ігрових майданчиків                                       Інше (уточніть)</t>
    </r>
  </si>
  <si>
    <r>
      <t xml:space="preserve">None
Shelter space is too small/not enough space for entire displaced population
Lack of insulation from cold
Leaking during precipitation
Limited ventilation
Structure is damaged or needs repair/rehabilitation
Lack of privacy inside shelter (no partitions, no doors)
Lack of electricity
Lack of heating
Problems with drainage system
Problem with water supply
Problem with lighting inside the building (in common areas, such as corridors)
Problem with lighting around the center (street lights)
</t>
    </r>
    <r>
      <rPr>
        <sz val="11"/>
        <color rgb="FFFF0000"/>
        <rFont val="Arial"/>
        <family val="2"/>
        <charset val="204"/>
      </rPr>
      <t>Lack of infrastructure for elderly people and persons with disabilities (elevators, external ramps, horizontal bars on doors, etc.)</t>
    </r>
    <r>
      <rPr>
        <sz val="11"/>
        <color rgb="FF000000"/>
        <rFont val="Arial"/>
        <family val="2"/>
        <charset val="204"/>
      </rPr>
      <t xml:space="preserve">
Other (specify)
Not sure</t>
    </r>
  </si>
  <si>
    <r>
      <t xml:space="preserve">Проблем нет                                                               Площадь МКП слишком мала / недостаточно места для размещения всего перемещенного населения                                                    Отсутствие теплоизоляции                         Протекающая крыша                                   Недостаточная вентиляция                          Повреждение конструкции здания либо здание МКП нуждается в ремонте/реконструкции                 Отсутствие возможности уединениться на территории МКП (отсутствие перегородок, дверей)
Проблемы c системой электроснабжения
Проблемы с системой отопления
Проблемы с канализацией
Проблемы с водопроводом
Проблемы с освещением внутри здания (в местах общего пользования, например, в коридорах)
Проблемы с освещением на территории МКП (уличные фонари)
</t>
    </r>
    <r>
      <rPr>
        <sz val="11"/>
        <color rgb="FFFF0000"/>
        <rFont val="Arial"/>
        <family val="2"/>
        <charset val="204"/>
      </rPr>
      <t xml:space="preserve">Отсутствие инфраструктуры для пожилых людей и людей с инвалидностью (лифтов, внешних пандусов, дверных поручней и т.д.)    </t>
    </r>
    <r>
      <rPr>
        <sz val="11"/>
        <color rgb="FF000000"/>
        <rFont val="Arial"/>
        <family val="2"/>
        <charset val="204"/>
      </rPr>
      <t xml:space="preserve">                  
Другое (уточните)
Не уверен</t>
    </r>
  </si>
  <si>
    <r>
      <t xml:space="preserve">Проблеми відсутні                                                    
Площа МКП занадто мала / недостатньо місця для розміщення всього переміщеного населення
Відсутність теплоізоляції                                      
Протікає дах                                                      
Недостатня вентиляція                                        Пошкодження конструкції будівлі або будівля МКП потребує ремонту/реконструкції                      
Відсутність можливості усамітнитися на території МКП (відсутність перегородок, дверей
Проблеми з системою електропостачання      
Проблеми з системою опалення                        
Проблеми з каналізацією                                   
Проблеми з водопроводом                                
Проблеми з освітленням усередині будівлі (у місцях загального користування, наприклад, у коридорах)
Проблеми з освітленням на території МКП (вуличні ліхтарі)                                                                           </t>
    </r>
    <r>
      <rPr>
        <sz val="11"/>
        <color rgb="FFFF0000"/>
        <rFont val="Arial"/>
        <family val="2"/>
        <charset val="204"/>
      </rPr>
      <t>Відсутність інфраструктури для людей похилого віку та людей з інвалідністю (ліфтів, зовнішніх пандусів, дверних поручнів та ін.)</t>
    </r>
    <r>
      <rPr>
        <sz val="11"/>
        <color rgb="FF000000"/>
        <rFont val="Arial"/>
        <family val="2"/>
        <charset val="204"/>
      </rPr>
      <t xml:space="preserve">                                                
Інше (уточніть)                                                                  
Не впевнений</t>
    </r>
  </si>
  <si>
    <r>
      <rPr>
        <strike/>
        <sz val="11"/>
        <color rgb="FFFF0000"/>
        <rFont val="Arial"/>
        <family val="2"/>
      </rPr>
      <t>Sellect all that apply</t>
    </r>
    <r>
      <rPr>
        <sz val="11"/>
        <color rgb="FFFF0000"/>
        <rFont val="Arial"/>
        <family val="2"/>
      </rPr>
      <t xml:space="preserve">
Select one</t>
    </r>
  </si>
  <si>
    <r>
      <rPr>
        <sz val="11"/>
        <color rgb="FF000000"/>
        <rFont val="Arial"/>
        <family val="2"/>
        <charset val="204"/>
      </rPr>
      <t xml:space="preserve">Yes, in the premises of the CS
Yes, outdoors 
</t>
    </r>
    <r>
      <rPr>
        <sz val="11"/>
        <color rgb="FFFF0000"/>
        <rFont val="Arial"/>
        <family val="2"/>
        <charset val="204"/>
      </rPr>
      <t xml:space="preserve">Yes, іn the premises of the CSs and outdoors
</t>
    </r>
    <r>
      <rPr>
        <sz val="11"/>
        <color rgb="FF000000"/>
        <rFont val="Arial"/>
        <family val="2"/>
        <charset val="204"/>
      </rPr>
      <t>No
Don't know</t>
    </r>
  </si>
  <si>
    <r>
      <t>Да, в помещении МКП
Да,</t>
    </r>
    <r>
      <rPr>
        <sz val="11"/>
        <color rgb="FFFF0000"/>
        <rFont val="Arial"/>
        <family val="2"/>
        <charset val="204"/>
      </rPr>
      <t xml:space="preserve"> на прилежащей к МКП территории
</t>
    </r>
    <r>
      <rPr>
        <sz val="11"/>
        <color rgb="FFFF0000"/>
        <rFont val="Arial"/>
        <family val="2"/>
      </rPr>
      <t>Да, в помещении МКП и на прилежащей к МКП территории</t>
    </r>
    <r>
      <rPr>
        <sz val="11"/>
        <rFont val="Arial"/>
        <family val="2"/>
      </rPr>
      <t xml:space="preserve">
Нет
Не знаю</t>
    </r>
  </si>
  <si>
    <r>
      <t>Так, у приміщенні МКП
Так,</t>
    </r>
    <r>
      <rPr>
        <sz val="11"/>
        <color rgb="FFFF0000"/>
        <rFont val="Arial"/>
        <family val="2"/>
        <charset val="204"/>
      </rPr>
      <t xml:space="preserve"> на прилеглій до МКП території
Так, у приміщенні МКП и на прилеглій до МКП території</t>
    </r>
    <r>
      <rPr>
        <sz val="11"/>
        <rFont val="Arial"/>
        <family val="2"/>
      </rPr>
      <t xml:space="preserve">
Ні
Не знаю</t>
    </r>
  </si>
  <si>
    <r>
      <t xml:space="preserve">Yes
</t>
    </r>
    <r>
      <rPr>
        <sz val="11"/>
        <color rgb="FFFF0000"/>
        <rFont val="Arial"/>
        <family val="2"/>
      </rPr>
      <t>Yes, but insufficient</t>
    </r>
    <r>
      <rPr>
        <sz val="11"/>
        <rFont val="Arial"/>
        <family val="2"/>
      </rPr>
      <t xml:space="preserve">
No
Do not know</t>
    </r>
  </si>
  <si>
    <r>
      <rPr>
        <sz val="11"/>
        <color rgb="FF000000"/>
        <rFont val="Arial"/>
        <family val="2"/>
        <charset val="204"/>
      </rPr>
      <t xml:space="preserve">Да
</t>
    </r>
    <r>
      <rPr>
        <sz val="11"/>
        <color rgb="FFFF0000"/>
        <rFont val="Arial"/>
        <family val="2"/>
        <charset val="204"/>
      </rPr>
      <t xml:space="preserve">Да, но недостаточно
</t>
    </r>
    <r>
      <rPr>
        <sz val="11"/>
        <color rgb="FF000000"/>
        <rFont val="Arial"/>
        <family val="2"/>
        <charset val="204"/>
      </rPr>
      <t>Нет
Не знаю</t>
    </r>
  </si>
  <si>
    <r>
      <rPr>
        <sz val="11"/>
        <color rgb="FF000000"/>
        <rFont val="Arial"/>
        <family val="2"/>
        <charset val="204"/>
      </rPr>
      <t xml:space="preserve">Так 
</t>
    </r>
    <r>
      <rPr>
        <sz val="11"/>
        <color rgb="FFFF0000"/>
        <rFont val="Arial"/>
        <family val="2"/>
        <charset val="204"/>
      </rPr>
      <t xml:space="preserve">Так, але недостатньо
</t>
    </r>
    <r>
      <rPr>
        <sz val="11"/>
        <color rgb="FF000000"/>
        <rFont val="Arial"/>
        <family val="2"/>
        <charset val="204"/>
      </rPr>
      <t>Ні
Не знаю</t>
    </r>
  </si>
  <si>
    <r>
      <t xml:space="preserve">Yes
</t>
    </r>
    <r>
      <rPr>
        <sz val="11"/>
        <color rgb="FFFF0000"/>
        <rFont val="Arial"/>
        <family val="2"/>
      </rPr>
      <t>Yes, but insufficient capacity</t>
    </r>
    <r>
      <rPr>
        <sz val="11"/>
        <rFont val="Arial"/>
        <family val="2"/>
      </rPr>
      <t xml:space="preserve">
No
Do not know</t>
    </r>
  </si>
  <si>
    <r>
      <rPr>
        <sz val="11"/>
        <color rgb="FF000000"/>
        <rFont val="Arial"/>
        <family val="2"/>
        <charset val="204"/>
      </rPr>
      <t xml:space="preserve">Да 
</t>
    </r>
    <r>
      <rPr>
        <sz val="11"/>
        <color rgb="FFFF0000"/>
        <rFont val="Arial"/>
        <family val="2"/>
        <charset val="204"/>
      </rPr>
      <t xml:space="preserve">Да, но недостаточной вместимости
</t>
    </r>
    <r>
      <rPr>
        <sz val="11"/>
        <color rgb="FF000000"/>
        <rFont val="Arial"/>
        <family val="2"/>
        <charset val="204"/>
      </rPr>
      <t>Нет
Не знаю</t>
    </r>
  </si>
  <si>
    <r>
      <rPr>
        <sz val="11"/>
        <color rgb="FF000000"/>
        <rFont val="Arial"/>
        <family val="2"/>
        <charset val="204"/>
      </rPr>
      <t xml:space="preserve">Так 
</t>
    </r>
    <r>
      <rPr>
        <sz val="11"/>
        <color rgb="FFFF0000"/>
        <rFont val="Arial"/>
        <family val="2"/>
        <charset val="204"/>
      </rPr>
      <t xml:space="preserve">Так, але недостатньої місткості
</t>
    </r>
    <r>
      <rPr>
        <sz val="11"/>
        <color rgb="FF000000"/>
        <rFont val="Arial"/>
        <family val="2"/>
        <charset val="204"/>
      </rPr>
      <t>Ні
Не знаю</t>
    </r>
  </si>
  <si>
    <r>
      <rPr>
        <strike/>
        <sz val="11"/>
        <color rgb="FFFF0000"/>
        <rFont val="Arial"/>
        <family val="2"/>
      </rPr>
      <t xml:space="preserve">1-2 hours
3-4 hours
5-8 hours
8-12 hours
13-16 hours
More than 16 hours
The site was not cut off
</t>
    </r>
    <r>
      <rPr>
        <sz val="11"/>
        <color rgb="FFFF0000"/>
        <rFont val="Arial"/>
        <family val="2"/>
      </rPr>
      <t xml:space="preserve">There were no shortages
Once
1 to 3 times (separate days)
More than 3 times (separate days)
</t>
    </r>
  </si>
  <si>
    <r>
      <rPr>
        <strike/>
        <sz val="11"/>
        <color rgb="FFFF0000"/>
        <rFont val="Arial"/>
        <family val="2"/>
        <charset val="204"/>
      </rPr>
      <t xml:space="preserve">1-2 часа
3-4 часа
5-7 часов
8-12 часов
13-16 часов
Более чем 16 часов
МКП не отключался 
</t>
    </r>
    <r>
      <rPr>
        <sz val="11"/>
        <color rgb="FFFF0000"/>
        <rFont val="Arial"/>
        <family val="2"/>
        <charset val="204"/>
      </rPr>
      <t>Перебоев не было
Один день
От 1 до 3 дней
Более 3 дней</t>
    </r>
  </si>
  <si>
    <r>
      <rPr>
        <strike/>
        <sz val="11"/>
        <color rgb="FFFF0000"/>
        <rFont val="Arial"/>
        <family val="2"/>
        <charset val="204"/>
      </rPr>
      <t xml:space="preserve">1-2 години
3-4 години
5-7 годин
8-12 годин
13-16 годин
Більш ніж 16 годин 
МКП не відключався 
</t>
    </r>
    <r>
      <rPr>
        <sz val="11"/>
        <color rgb="FFFF0000"/>
        <rFont val="Arial"/>
        <family val="2"/>
        <charset val="204"/>
      </rPr>
      <t>Перебоїв не було
Один день
Від 1 до 3 днів
Більше 3 днів</t>
    </r>
  </si>
  <si>
    <r>
      <t>Чи витримує електропров</t>
    </r>
    <r>
      <rPr>
        <sz val="11"/>
        <color rgb="FFFF0000"/>
        <rFont val="Arial"/>
        <family val="2"/>
        <charset val="204"/>
      </rPr>
      <t>o</t>
    </r>
    <r>
      <rPr>
        <sz val="11"/>
        <rFont val="Arial"/>
        <family val="2"/>
      </rPr>
      <t>дка будівлі МКП поточний рівень споживання електроенергії.</t>
    </r>
  </si>
  <si>
    <r>
      <t xml:space="preserve">Folding beds
Stationary beds
</t>
    </r>
    <r>
      <rPr>
        <sz val="11"/>
        <color rgb="FFFF0000"/>
        <rFont val="Arial"/>
        <family val="2"/>
        <charset val="204"/>
      </rPr>
      <t>Functional beds for specific needs</t>
    </r>
    <r>
      <rPr>
        <sz val="11"/>
        <rFont val="Arial"/>
        <family val="2"/>
        <charset val="204"/>
      </rPr>
      <t xml:space="preserve">
Mattresses
Bed linen
Pillows
Sleeping bags
Blankets
Winter blankets
Other (specify)</t>
    </r>
  </si>
  <si>
    <r>
      <t xml:space="preserve">Раскладные кровати
Стационарные кровати
</t>
    </r>
    <r>
      <rPr>
        <sz val="11"/>
        <color rgb="FFFF0000"/>
        <rFont val="Arial"/>
        <family val="2"/>
        <charset val="204"/>
      </rPr>
      <t>Функциональные кровати</t>
    </r>
    <r>
      <rPr>
        <sz val="11"/>
        <rFont val="Arial"/>
        <family val="2"/>
        <charset val="204"/>
      </rPr>
      <t xml:space="preserve">
Матрасы
Постельное белье
Подушки
Спальные мешки
Одеяла
Зимние одеяла
Другое (укажите)</t>
    </r>
  </si>
  <si>
    <r>
      <t xml:space="preserve">Розкладні ліжка
Стаціонарні ліжка
</t>
    </r>
    <r>
      <rPr>
        <sz val="11"/>
        <color rgb="FFFF0000"/>
        <rFont val="Arial"/>
        <family val="2"/>
        <charset val="204"/>
      </rPr>
      <t>Функціональні ліжка</t>
    </r>
    <r>
      <rPr>
        <sz val="11"/>
        <rFont val="Arial"/>
        <family val="2"/>
        <charset val="204"/>
      </rPr>
      <t xml:space="preserve">
Матраци
Постільна білизна
Подушки
Спальні мішки
Ковдри
Зимові ковдри
Інше, уточніть</t>
    </r>
  </si>
  <si>
    <r>
      <t xml:space="preserve">Yes
</t>
    </r>
    <r>
      <rPr>
        <sz val="11"/>
        <color rgb="FFFF0000"/>
        <rFont val="Arial"/>
        <family val="2"/>
      </rPr>
      <t>Yes, but the number of kitchens is insufficient</t>
    </r>
    <r>
      <rPr>
        <sz val="11"/>
        <rFont val="Arial"/>
        <family val="2"/>
      </rPr>
      <t xml:space="preserve">
No
Do not know</t>
    </r>
  </si>
  <si>
    <r>
      <rPr>
        <sz val="11"/>
        <color rgb="FF000000"/>
        <rFont val="Arial"/>
        <family val="2"/>
        <charset val="204"/>
      </rPr>
      <t xml:space="preserve">Да                                                                                            </t>
    </r>
    <r>
      <rPr>
        <sz val="11"/>
        <color rgb="FFFF0000"/>
        <rFont val="Arial"/>
        <family val="2"/>
        <charset val="204"/>
      </rPr>
      <t xml:space="preserve">Да, но кухонных помещений недостаточно 
</t>
    </r>
    <r>
      <rPr>
        <sz val="11"/>
        <color rgb="FF000000"/>
        <rFont val="Arial"/>
        <family val="2"/>
        <charset val="204"/>
      </rPr>
      <t>Нет                                                                                         Не знаю</t>
    </r>
  </si>
  <si>
    <r>
      <rPr>
        <sz val="11"/>
        <color rgb="FF000000"/>
        <rFont val="Arial"/>
        <family val="2"/>
        <charset val="204"/>
      </rPr>
      <t xml:space="preserve">Так                                                                                       
</t>
    </r>
    <r>
      <rPr>
        <sz val="11"/>
        <color rgb="FFFF0000"/>
        <rFont val="Arial"/>
        <family val="2"/>
        <charset val="204"/>
      </rPr>
      <t xml:space="preserve">Так, але кухонних приміщень недостатньо
</t>
    </r>
    <r>
      <rPr>
        <sz val="11"/>
        <color rgb="FF000000"/>
        <rFont val="Arial"/>
        <family val="2"/>
        <charset val="204"/>
      </rPr>
      <t>Ні                                                                                         
Не знаю</t>
    </r>
  </si>
  <si>
    <r>
      <t xml:space="preserve">Yes                                                                                            
</t>
    </r>
    <r>
      <rPr>
        <sz val="11"/>
        <color rgb="FFFF0000"/>
        <rFont val="Arial"/>
        <family val="2"/>
        <charset val="204"/>
      </rPr>
      <t>Partially (not in all)</t>
    </r>
    <r>
      <rPr>
        <sz val="11"/>
        <rFont val="Arial"/>
        <family val="2"/>
      </rPr>
      <t xml:space="preserve">
No                                                                                            
Not sure</t>
    </r>
  </si>
  <si>
    <r>
      <t xml:space="preserve">Да
</t>
    </r>
    <r>
      <rPr>
        <sz val="11"/>
        <color rgb="FFFF0000"/>
        <rFont val="Arial"/>
        <family val="2"/>
        <charset val="204"/>
      </rPr>
      <t>Частично (не во всех)</t>
    </r>
    <r>
      <rPr>
        <sz val="11"/>
        <rFont val="Arial"/>
        <family val="2"/>
      </rPr>
      <t xml:space="preserve">
Нет
Не уверен</t>
    </r>
  </si>
  <si>
    <r>
      <t xml:space="preserve">Так
</t>
    </r>
    <r>
      <rPr>
        <sz val="11"/>
        <color rgb="FFFF0000"/>
        <rFont val="Arial"/>
        <family val="2"/>
        <charset val="204"/>
      </rPr>
      <t>Частково (не у всіх)</t>
    </r>
    <r>
      <rPr>
        <sz val="11"/>
        <rFont val="Arial"/>
        <family val="2"/>
      </rPr>
      <t xml:space="preserve">
Ні
Не впевнений</t>
    </r>
  </si>
  <si>
    <r>
      <t xml:space="preserve">Yes
</t>
    </r>
    <r>
      <rPr>
        <sz val="11"/>
        <color rgb="FFFF0000"/>
        <rFont val="Arial"/>
        <family val="2"/>
      </rPr>
      <t>Yes, but the number of communal spaces is insufficient</t>
    </r>
    <r>
      <rPr>
        <sz val="11"/>
        <rFont val="Arial"/>
        <family val="2"/>
      </rPr>
      <t xml:space="preserve">
No
Do not know</t>
    </r>
  </si>
  <si>
    <r>
      <t xml:space="preserve">Да                                                              </t>
    </r>
    <r>
      <rPr>
        <sz val="11"/>
        <color rgb="FFFF0000"/>
        <rFont val="Arial"/>
        <family val="2"/>
        <charset val="204"/>
      </rPr>
      <t>Да, но помещений недостаточно</t>
    </r>
    <r>
      <rPr>
        <sz val="11"/>
        <color rgb="FF000000"/>
        <rFont val="Arial"/>
        <family val="2"/>
        <charset val="204"/>
      </rPr>
      <t xml:space="preserve"> 
Нет                                                            Не знаю</t>
    </r>
  </si>
  <si>
    <r>
      <rPr>
        <sz val="11"/>
        <color rgb="FF000000"/>
        <rFont val="Arial"/>
        <family val="2"/>
        <charset val="204"/>
      </rPr>
      <t xml:space="preserve">Так                                                                                       
</t>
    </r>
    <r>
      <rPr>
        <sz val="11"/>
        <color rgb="FFFF0000"/>
        <rFont val="Arial"/>
        <family val="2"/>
        <charset val="204"/>
      </rPr>
      <t xml:space="preserve">Так, але приміщень недостатньо
</t>
    </r>
    <r>
      <rPr>
        <sz val="11"/>
        <color rgb="FF000000"/>
        <rFont val="Arial"/>
        <family val="2"/>
        <charset val="204"/>
      </rPr>
      <t>Ні                                                                                         
Не знаю</t>
    </r>
  </si>
  <si>
    <r>
      <t>Yes, ex</t>
    </r>
    <r>
      <rPr>
        <sz val="11"/>
        <color rgb="FFFF0000"/>
        <rFont val="Arial"/>
        <family val="2"/>
      </rPr>
      <t>t</t>
    </r>
    <r>
      <rPr>
        <sz val="11"/>
        <rFont val="Arial"/>
        <family val="2"/>
      </rPr>
      <t>reme need
Yes, partial need                                                           
No 
Not sure</t>
    </r>
  </si>
  <si>
    <t>No heating system
Central heating
Gas
Wood
Coal
Electricity
Other</t>
  </si>
  <si>
    <r>
      <t xml:space="preserve">Отопление отсутствует     </t>
    </r>
    <r>
      <rPr>
        <sz val="11"/>
        <color rgb="FFFF0000"/>
        <rFont val="Arial"/>
        <family val="2"/>
      </rPr>
      <t xml:space="preserve">                
Центральное отопление
Газ
Дрова
Уголь 
Электричество
Другое</t>
    </r>
    <r>
      <rPr>
        <sz val="11"/>
        <color rgb="FFFF0000"/>
        <rFont val="Arial"/>
        <family val="2"/>
        <charset val="204"/>
      </rPr>
      <t xml:space="preserve">
Индивидуальная котельная / Индивидуальное отопление</t>
    </r>
  </si>
  <si>
    <r>
      <t>Опалення відсутнє</t>
    </r>
    <r>
      <rPr>
        <sz val="11"/>
        <color rgb="FFFF0000"/>
        <rFont val="Arial"/>
        <family val="2"/>
      </rPr>
      <t xml:space="preserve">                                 
Центральне опалення                                                    
Газ                                                                                    Дрова                                                                            Вугілля                                                                     Електричне опалення                                                                Інше
Індивідуальна котельня / Індивідуальне опалення </t>
    </r>
  </si>
  <si>
    <t xml:space="preserve">Are you expecting to experience any issues with heating supply next heating season? If yes, what are they? </t>
  </si>
  <si>
    <t>Ожидаете ли Вы каких либо проблем с отоплением в следующем отопительном сезоне? Если да, то какие?</t>
  </si>
  <si>
    <t>Чи очікуєте Ви якихось проблем з опаленням в наступному опалювальному сезоні? Якщо так, то які?</t>
  </si>
  <si>
    <t>Недостаток средств
Недостаток топлива
Плохое состояние тепловых коммуникаций/отсутствие тепловых коммуникаций 
Недостаточная теплоизоляция
Отсутствие альтернативных источников отопления
Другое (укажите)
Нет</t>
  </si>
  <si>
    <r>
      <rPr>
        <strike/>
        <sz val="11"/>
        <color rgb="FF000000"/>
        <rFont val="Arial"/>
        <family val="2"/>
        <charset val="204"/>
      </rPr>
      <t>Bottled water is being provided,
People are drinking</t>
    </r>
    <r>
      <rPr>
        <strike/>
        <sz val="11"/>
        <color rgb="FF00B050"/>
        <rFont val="Arial"/>
        <family val="2"/>
        <charset val="204"/>
      </rPr>
      <t xml:space="preserve"> </t>
    </r>
    <r>
      <rPr>
        <strike/>
        <sz val="11"/>
        <color rgb="FFFF0000"/>
        <rFont val="Arial"/>
        <family val="2"/>
        <charset val="204"/>
      </rPr>
      <t xml:space="preserve">tapped water </t>
    </r>
    <r>
      <rPr>
        <strike/>
        <sz val="11"/>
        <color rgb="FF000000"/>
        <rFont val="Arial"/>
        <family val="2"/>
        <charset val="204"/>
      </rPr>
      <t xml:space="preserve">without treatment 
Filters for cleaning tapped water are available/installed in the facility, 
People are bringing their own water, 
Water from a well/borehole nearby      
Other (specify)
</t>
    </r>
    <r>
      <rPr>
        <sz val="11"/>
        <color rgb="FFFF0000"/>
        <rFont val="Arial"/>
        <family val="2"/>
        <charset val="204"/>
      </rPr>
      <t xml:space="preserve">
Tap water without filters
Tap water with filters
Bottled water is provided to residents
Residents bring their own water 
Water from a well/borehole nearby without filters
Water from a well/borehole nearby with filters     
Other (specify which source and whether water is treated)</t>
    </r>
  </si>
  <si>
    <r>
      <rPr>
        <sz val="11"/>
        <color rgb="FFFF0000"/>
        <rFont val="Arial"/>
        <family val="2"/>
        <charset val="204"/>
      </rPr>
      <t xml:space="preserve">To your knowledge, for which of the listed needs of the site residents is there enough water? </t>
    </r>
    <r>
      <rPr>
        <sz val="11"/>
        <rFont val="Arial"/>
        <family val="2"/>
        <charset val="204"/>
      </rPr>
      <t xml:space="preserve"> </t>
    </r>
  </si>
  <si>
    <t xml:space="preserve">По Вашему мнению, для удовлетворения каких из перечисленных потребностей жителей в МКП ДОСТАТОЧНО воды? </t>
  </si>
  <si>
    <t>На Вашу думку, для задоволення яких із перелічених потреб мешканців у МКП ДОСТАТНЬО води?</t>
  </si>
  <si>
    <r>
      <t xml:space="preserve">Drinking        
Cooking
Personal hygiene
Laundry
Toilet flushing
Other domestic purposes (cleaning floor, etc.)  
</t>
    </r>
    <r>
      <rPr>
        <sz val="11"/>
        <color rgb="FFFF0000"/>
        <rFont val="Arial"/>
        <family val="2"/>
      </rPr>
      <t>All of the above</t>
    </r>
    <r>
      <rPr>
        <sz val="11"/>
        <rFont val="Arial"/>
        <family val="2"/>
      </rPr>
      <t xml:space="preserve">
None of the above
</t>
    </r>
    <r>
      <rPr>
        <strike/>
        <sz val="11"/>
        <color rgb="FFFF0000"/>
        <rFont val="Arial"/>
        <family val="2"/>
      </rPr>
      <t>All of the above</t>
    </r>
    <r>
      <rPr>
        <sz val="11"/>
        <rFont val="Arial"/>
        <family val="2"/>
        <charset val="204"/>
      </rPr>
      <t xml:space="preserve">
Other (specify)</t>
    </r>
    <r>
      <rPr>
        <sz val="11"/>
        <rFont val="Arial"/>
        <family val="2"/>
      </rPr>
      <t xml:space="preserve">
Don’t know</t>
    </r>
  </si>
  <si>
    <r>
      <rPr>
        <sz val="11"/>
        <color rgb="FF000000"/>
        <rFont val="Arial"/>
        <family val="2"/>
        <charset val="204"/>
      </rPr>
      <t xml:space="preserve">Питьевая вода
Вода для приготовления пищи
Вода для личной гигиены
Вода для стирки
Вода для слива в туалете
Вода для других бытовых нужд (мытье полов и т.д.)
</t>
    </r>
    <r>
      <rPr>
        <sz val="11"/>
        <color rgb="FFFF0000"/>
        <rFont val="Arial"/>
        <family val="2"/>
        <charset val="204"/>
      </rPr>
      <t xml:space="preserve">Достаточно для всего перечисленного </t>
    </r>
    <r>
      <rPr>
        <sz val="11"/>
        <color rgb="FF000000"/>
        <rFont val="Arial"/>
        <family val="2"/>
        <charset val="204"/>
      </rPr>
      <t xml:space="preserve">Ничего из вышеуказанного
</t>
    </r>
    <r>
      <rPr>
        <strike/>
        <sz val="11"/>
        <color rgb="FFFF0000"/>
        <rFont val="Arial"/>
        <family val="2"/>
        <charset val="204"/>
      </rPr>
      <t>Достаточно для всего перечисленного</t>
    </r>
    <r>
      <rPr>
        <sz val="11"/>
        <color rgb="FF000000"/>
        <rFont val="Arial"/>
        <family val="2"/>
        <charset val="204"/>
      </rPr>
      <t xml:space="preserve"> 
Другое, уточните 
Не знаю (нельзя выбрать с другими вариантами)</t>
    </r>
  </si>
  <si>
    <r>
      <rPr>
        <sz val="11"/>
        <color rgb="FF000000"/>
        <rFont val="Arial"/>
        <family val="2"/>
        <charset val="204"/>
      </rPr>
      <t xml:space="preserve">Питна вода
Вода для приготування їжі
Вода для особистої гігієни
Вода для прання
Вода для зливу в туалеті
Вода для інших побутових потреб (миття підлоги тощо)
</t>
    </r>
    <r>
      <rPr>
        <sz val="11"/>
        <color rgb="FFFF0000"/>
        <rFont val="Arial"/>
        <family val="2"/>
        <charset val="204"/>
      </rPr>
      <t xml:space="preserve">Достатньо для всіх перелічених потреб
</t>
    </r>
    <r>
      <rPr>
        <sz val="11"/>
        <color rgb="FF000000"/>
        <rFont val="Arial"/>
        <family val="2"/>
        <charset val="204"/>
      </rPr>
      <t xml:space="preserve">Нічого з вищевказаного
</t>
    </r>
    <r>
      <rPr>
        <strike/>
        <sz val="11"/>
        <color rgb="FFFF0000"/>
        <rFont val="Arial"/>
        <family val="2"/>
        <charset val="204"/>
      </rPr>
      <t xml:space="preserve">Достатньо для всіх перелічених потреб
</t>
    </r>
    <r>
      <rPr>
        <sz val="11"/>
        <color rgb="FF000000"/>
        <rFont val="Arial"/>
        <family val="2"/>
        <charset val="204"/>
      </rPr>
      <t xml:space="preserve">Інше, уточніть
Не знаю </t>
    </r>
  </si>
  <si>
    <r>
      <rPr>
        <strike/>
        <sz val="11"/>
        <color rgb="FFFF0000"/>
        <rFont val="Arial"/>
        <family val="2"/>
        <charset val="204"/>
      </rPr>
      <t xml:space="preserve">
</t>
    </r>
    <r>
      <rPr>
        <sz val="11"/>
        <color rgb="FFFF0000"/>
        <rFont val="Arial"/>
        <family val="2"/>
        <charset val="204"/>
      </rPr>
      <t>Как часто за последние 30 дней в данном МКП были перебои с водоснабжением?</t>
    </r>
  </si>
  <si>
    <r>
      <rPr>
        <strike/>
        <sz val="11"/>
        <color rgb="FFFF0000"/>
        <rFont val="Arial"/>
        <family val="2"/>
      </rPr>
      <t xml:space="preserve">1-2 hours
3-4 hours
5-8 hours
8-12 hours
13-16 hours
More than 16 hours
The site was not cut off
</t>
    </r>
    <r>
      <rPr>
        <sz val="11"/>
        <color rgb="FFFF0000"/>
        <rFont val="Arial"/>
        <family val="2"/>
      </rPr>
      <t xml:space="preserve">There were no shortages
Once
1 to 3 times
More than 3 times
</t>
    </r>
  </si>
  <si>
    <r>
      <t xml:space="preserve">Centralized hot water supply
</t>
    </r>
    <r>
      <rPr>
        <sz val="11"/>
        <color rgb="FFFF0000"/>
        <rFont val="Arial"/>
        <family val="2"/>
        <charset val="204"/>
      </rPr>
      <t>Individual boiler room</t>
    </r>
    <r>
      <rPr>
        <sz val="11"/>
        <rFont val="Arial"/>
        <family val="2"/>
      </rPr>
      <t xml:space="preserve">
</t>
    </r>
    <r>
      <rPr>
        <strike/>
        <sz val="11"/>
        <color rgb="FFFF0000"/>
        <rFont val="Arial"/>
        <family val="2"/>
      </rPr>
      <t>Geyzer</t>
    </r>
    <r>
      <rPr>
        <sz val="11"/>
        <color rgb="FFFF0000"/>
        <rFont val="Arial"/>
        <family val="2"/>
      </rPr>
      <t xml:space="preserve">
Instantaneous water heater</t>
    </r>
    <r>
      <rPr>
        <sz val="11"/>
        <rFont val="Arial"/>
        <family val="2"/>
      </rPr>
      <t xml:space="preserve">
Tankless water heater
Boilers
Other (specify)</t>
    </r>
  </si>
  <si>
    <r>
      <t xml:space="preserve">Централизованное горячее водоснабжение
</t>
    </r>
    <r>
      <rPr>
        <sz val="11"/>
        <color rgb="FFFF0000"/>
        <rFont val="Arial"/>
        <family val="2"/>
        <charset val="204"/>
      </rPr>
      <t xml:space="preserve">Индивидуальная котельная </t>
    </r>
    <r>
      <rPr>
        <sz val="11"/>
        <rFont val="Arial"/>
        <family val="2"/>
      </rPr>
      <t xml:space="preserve">
Газовая колонка
Проточный водонагреватель
Бойлеры
Другое (укажите)</t>
    </r>
  </si>
  <si>
    <r>
      <t xml:space="preserve">Централізоване гаряче водопостачання
</t>
    </r>
    <r>
      <rPr>
        <sz val="11"/>
        <color rgb="FFFF0000"/>
        <rFont val="Arial"/>
        <family val="2"/>
        <charset val="204"/>
      </rPr>
      <t>Індивідуальна котельна</t>
    </r>
    <r>
      <rPr>
        <sz val="11"/>
        <rFont val="Arial"/>
        <family val="2"/>
      </rPr>
      <t xml:space="preserve">
Газова колонка
Проточний водонагрівач
Бойлери
Інше, уточніть</t>
    </r>
  </si>
  <si>
    <r>
      <t xml:space="preserve">Does this site have </t>
    </r>
    <r>
      <rPr>
        <sz val="11"/>
        <color rgb="FFFF0000"/>
        <rFont val="Arial"/>
        <family val="2"/>
      </rPr>
      <t xml:space="preserve">functioning </t>
    </r>
    <r>
      <rPr>
        <sz val="11"/>
        <rFont val="Arial"/>
        <family val="2"/>
      </rPr>
      <t>bathing facilities?</t>
    </r>
  </si>
  <si>
    <r>
      <rPr>
        <sz val="11"/>
        <color rgb="FF000000"/>
        <rFont val="Arial"/>
        <family val="2"/>
        <charset val="204"/>
      </rPr>
      <t xml:space="preserve">Есть ли в данном МКП </t>
    </r>
    <r>
      <rPr>
        <sz val="11"/>
        <color rgb="FFFF0000"/>
        <rFont val="Arial"/>
        <family val="2"/>
        <charset val="204"/>
      </rPr>
      <t xml:space="preserve">функционирующие </t>
    </r>
    <r>
      <rPr>
        <sz val="11"/>
        <color rgb="FF000000"/>
        <rFont val="Arial"/>
        <family val="2"/>
        <charset val="204"/>
      </rPr>
      <t>душевые / ванные комнаты?</t>
    </r>
  </si>
  <si>
    <r>
      <rPr>
        <sz val="11"/>
        <color rgb="FF000000"/>
        <rFont val="Arial"/>
        <family val="2"/>
        <charset val="204"/>
      </rPr>
      <t xml:space="preserve">Чи є у цьому МКП </t>
    </r>
    <r>
      <rPr>
        <sz val="11"/>
        <color rgb="FFFF0000"/>
        <rFont val="Arial"/>
        <family val="2"/>
        <charset val="204"/>
      </rPr>
      <t xml:space="preserve">функціонуючі </t>
    </r>
    <r>
      <rPr>
        <sz val="11"/>
        <color rgb="FF000000"/>
        <rFont val="Arial"/>
        <family val="2"/>
        <charset val="204"/>
      </rPr>
      <t>душові / ванні кімнати?</t>
    </r>
  </si>
  <si>
    <r>
      <t>G4.1</t>
    </r>
    <r>
      <rPr>
        <b/>
        <sz val="11"/>
        <color rgb="FFFF0000"/>
        <rFont val="Arial"/>
        <family val="2"/>
      </rPr>
      <t>.1</t>
    </r>
  </si>
  <si>
    <r>
      <t xml:space="preserve">How many functioning bathing </t>
    </r>
    <r>
      <rPr>
        <strike/>
        <sz val="11"/>
        <color rgb="FFFF0000"/>
        <rFont val="Arial"/>
        <family val="2"/>
      </rPr>
      <t>facilities</t>
    </r>
    <r>
      <rPr>
        <sz val="11"/>
        <color rgb="FFFF0000"/>
        <rFont val="Arial"/>
        <family val="2"/>
      </rPr>
      <t>rooms</t>
    </r>
    <r>
      <rPr>
        <sz val="11"/>
        <rFont val="Arial"/>
        <family val="2"/>
      </rPr>
      <t xml:space="preserve"> are on the site?</t>
    </r>
  </si>
  <si>
    <r>
      <t>If G4</t>
    </r>
    <r>
      <rPr>
        <sz val="11"/>
        <color rgb="FFFF0000"/>
        <rFont val="Arial"/>
        <family val="2"/>
      </rPr>
      <t>.1</t>
    </r>
    <r>
      <rPr>
        <sz val="11"/>
        <rFont val="Arial"/>
        <family val="2"/>
      </rPr>
      <t xml:space="preserve"> "Yes"</t>
    </r>
  </si>
  <si>
    <r>
      <t>G4.</t>
    </r>
    <r>
      <rPr>
        <b/>
        <strike/>
        <sz val="11"/>
        <color rgb="FFFF0000"/>
        <rFont val="Arial"/>
        <family val="2"/>
      </rPr>
      <t>1</t>
    </r>
    <r>
      <rPr>
        <b/>
        <sz val="11"/>
        <color rgb="FFFF0000"/>
        <rFont val="Arial"/>
        <family val="2"/>
      </rPr>
      <t>2</t>
    </r>
  </si>
  <si>
    <r>
      <t xml:space="preserve">Yes
</t>
    </r>
    <r>
      <rPr>
        <sz val="11"/>
        <color rgb="FFFF0000"/>
        <rFont val="Arial"/>
        <family val="2"/>
        <charset val="204"/>
      </rPr>
      <t>Partially, not all</t>
    </r>
    <r>
      <rPr>
        <sz val="11"/>
        <rFont val="Arial"/>
        <family val="2"/>
      </rPr>
      <t xml:space="preserve">                                                     
No
Not sure</t>
    </r>
  </si>
  <si>
    <r>
      <t xml:space="preserve">Да
</t>
    </r>
    <r>
      <rPr>
        <sz val="11"/>
        <color rgb="FFFF0000"/>
        <rFont val="Arial"/>
        <family val="2"/>
        <charset val="204"/>
      </rPr>
      <t>Частично (не все)</t>
    </r>
    <r>
      <rPr>
        <sz val="11"/>
        <rFont val="Arial"/>
        <family val="2"/>
      </rPr>
      <t xml:space="preserve">
Нет
Не уверен</t>
    </r>
  </si>
  <si>
    <r>
      <t xml:space="preserve">Так 
</t>
    </r>
    <r>
      <rPr>
        <sz val="11"/>
        <color rgb="FFFF0000"/>
        <rFont val="Arial"/>
        <family val="2"/>
        <charset val="204"/>
      </rPr>
      <t xml:space="preserve">Частково (не всі) </t>
    </r>
    <r>
      <rPr>
        <sz val="11"/>
        <rFont val="Arial"/>
        <family val="2"/>
        <charset val="204"/>
      </rPr>
      <t xml:space="preserve">                                                           
Ні
Не впевнений</t>
    </r>
  </si>
  <si>
    <r>
      <rPr>
        <sz val="11"/>
        <color rgb="FFFF0000"/>
        <rFont val="Arial"/>
        <family val="2"/>
        <charset val="204"/>
      </rPr>
      <t>Обеспечены</t>
    </r>
    <r>
      <rPr>
        <sz val="11"/>
        <rFont val="Arial"/>
        <family val="2"/>
      </rPr>
      <t xml:space="preserve"> ли душевые / ванные комнаты горячей водой?</t>
    </r>
  </si>
  <si>
    <r>
      <t xml:space="preserve">Чи </t>
    </r>
    <r>
      <rPr>
        <sz val="11"/>
        <color rgb="FFFF0000"/>
        <rFont val="Arial"/>
        <family val="2"/>
        <charset val="204"/>
      </rPr>
      <t>забезпечені</t>
    </r>
    <r>
      <rPr>
        <sz val="11"/>
        <rFont val="Arial"/>
        <family val="2"/>
      </rPr>
      <t xml:space="preserve"> душові / ванні кімнати гарячою водою?</t>
    </r>
  </si>
  <si>
    <r>
      <t>Are disability-friendly</t>
    </r>
    <r>
      <rPr>
        <strike/>
        <sz val="11"/>
        <rFont val="Arial"/>
        <family val="2"/>
      </rPr>
      <t xml:space="preserve"> </t>
    </r>
    <r>
      <rPr>
        <sz val="11"/>
        <color rgb="FFFF0000"/>
        <rFont val="Arial"/>
        <family val="2"/>
      </rPr>
      <t>bathing facilities</t>
    </r>
    <r>
      <rPr>
        <sz val="11"/>
        <rFont val="Arial"/>
        <family val="2"/>
      </rPr>
      <t xml:space="preserve"> available on the site?</t>
    </r>
  </si>
  <si>
    <r>
      <rPr>
        <sz val="11"/>
        <color rgb="FF000000"/>
        <rFont val="Arial"/>
        <family val="2"/>
        <charset val="204"/>
      </rPr>
      <t xml:space="preserve">Есть ли в МКП душевые / ванные комнаты для </t>
    </r>
    <r>
      <rPr>
        <sz val="11"/>
        <color rgb="FFFF0000"/>
        <rFont val="Arial"/>
        <family val="2"/>
        <charset val="204"/>
      </rPr>
      <t>маломобильных групп населения?</t>
    </r>
  </si>
  <si>
    <r>
      <rPr>
        <sz val="11"/>
        <color rgb="FF000000"/>
        <rFont val="Arial"/>
        <family val="2"/>
        <charset val="204"/>
      </rPr>
      <t xml:space="preserve">Чи наявні в МКП душові / ванні кімнати для </t>
    </r>
    <r>
      <rPr>
        <sz val="11"/>
        <color rgb="FFFF0000"/>
        <rFont val="Arial"/>
        <family val="2"/>
        <charset val="204"/>
      </rPr>
      <t>маломобільних груп населення?</t>
    </r>
  </si>
  <si>
    <r>
      <t>G4.3.4</t>
    </r>
    <r>
      <rPr>
        <b/>
        <sz val="11"/>
        <color rgb="FFFF0000"/>
        <rFont val="Arial"/>
        <family val="2"/>
      </rPr>
      <t>.1</t>
    </r>
  </si>
  <si>
    <r>
      <t xml:space="preserve">How many disability-friendly bathing </t>
    </r>
    <r>
      <rPr>
        <strike/>
        <sz val="11"/>
        <color rgb="FFFF0000"/>
        <rFont val="Arial"/>
        <family val="2"/>
      </rPr>
      <t>facilities</t>
    </r>
    <r>
      <rPr>
        <sz val="11"/>
        <color rgb="FFFF0000"/>
        <rFont val="Arial"/>
        <family val="2"/>
      </rPr>
      <t>rooms</t>
    </r>
    <r>
      <rPr>
        <sz val="11"/>
        <rFont val="Arial"/>
        <family val="2"/>
      </rPr>
      <t xml:space="preserve"> are available on the site?</t>
    </r>
  </si>
  <si>
    <t>Скільки функціонуючих душових/ванних кімнат для для маломобільних груп населення у цьому МКП?</t>
  </si>
  <si>
    <r>
      <t>If G4.3.</t>
    </r>
    <r>
      <rPr>
        <strike/>
        <sz val="11"/>
        <color rgb="FFFF0000"/>
        <rFont val="Arial"/>
        <family val="2"/>
      </rPr>
      <t xml:space="preserve">3 </t>
    </r>
    <r>
      <rPr>
        <sz val="11"/>
        <color rgb="FFFF0000"/>
        <rFont val="Arial"/>
        <family val="2"/>
      </rPr>
      <t>4</t>
    </r>
    <r>
      <rPr>
        <sz val="11"/>
        <rFont val="Arial"/>
        <family val="2"/>
      </rPr>
      <t>'Yes'</t>
    </r>
  </si>
  <si>
    <r>
      <rPr>
        <sz val="11"/>
        <color rgb="FF000000"/>
        <rFont val="Arial"/>
        <family val="2"/>
        <charset val="204"/>
      </rPr>
      <t>Разделены ли душевые / ванные комнаты для</t>
    </r>
    <r>
      <rPr>
        <sz val="11"/>
        <color rgb="FFFF0000"/>
        <rFont val="Arial"/>
        <family val="2"/>
        <charset val="204"/>
      </rPr>
      <t xml:space="preserve"> маломобильных групп населения</t>
    </r>
    <r>
      <rPr>
        <sz val="11"/>
        <color rgb="FF000000"/>
        <rFont val="Arial"/>
        <family val="2"/>
        <charset val="204"/>
      </rPr>
      <t xml:space="preserve"> по половому признаку?</t>
    </r>
  </si>
  <si>
    <r>
      <rPr>
        <sz val="11"/>
        <color rgb="FF000000"/>
        <rFont val="Arial"/>
        <family val="2"/>
        <charset val="204"/>
      </rPr>
      <t xml:space="preserve">Чи розділені душові/ванні кімнати для </t>
    </r>
    <r>
      <rPr>
        <sz val="11"/>
        <color rgb="FFFF0000"/>
        <rFont val="Arial"/>
        <family val="2"/>
        <charset val="204"/>
      </rPr>
      <t>маломобільних груп населення</t>
    </r>
    <r>
      <rPr>
        <sz val="11"/>
        <color rgb="FF000000"/>
        <rFont val="Arial"/>
        <family val="2"/>
        <charset val="204"/>
      </rPr>
      <t xml:space="preserve"> за ознакою статі?</t>
    </r>
  </si>
  <si>
    <r>
      <t>Toilet connected to a sew</t>
    </r>
    <r>
      <rPr>
        <sz val="11"/>
        <rFont val="Arial"/>
        <family val="2"/>
        <charset val="204"/>
      </rPr>
      <t>e</t>
    </r>
    <r>
      <rPr>
        <sz val="11"/>
        <rFont val="Arial"/>
        <family val="2"/>
      </rPr>
      <t xml:space="preserve">rage network
Toilet connected to a septic tank or pit
Toilet connected to drainage channel
</t>
    </r>
    <r>
      <rPr>
        <strike/>
        <sz val="11"/>
        <color rgb="FFFF0000"/>
        <rFont val="Arial"/>
        <family val="2"/>
        <charset val="204"/>
      </rPr>
      <t>Compost toilet</t>
    </r>
    <r>
      <rPr>
        <sz val="11"/>
        <rFont val="Arial"/>
        <family val="2"/>
      </rPr>
      <t xml:space="preserve">
Pit latrine 
Other (specify) 
Don't know        </t>
    </r>
  </si>
  <si>
    <r>
      <t xml:space="preserve">Туалет, соединенный с канализацией
Туалет, соединенный с септическим резервуаром или выгребной ямой
Туалет, соединенный с дренажным каналом
</t>
    </r>
    <r>
      <rPr>
        <strike/>
        <sz val="11"/>
        <color rgb="FFFF0000"/>
        <rFont val="Arial"/>
        <family val="2"/>
        <charset val="204"/>
      </rPr>
      <t>Компостный туалет</t>
    </r>
    <r>
      <rPr>
        <sz val="11"/>
        <rFont val="Arial"/>
        <family val="2"/>
      </rPr>
      <t xml:space="preserve">
Выгребная яма
Другое (указать)
Не знаю</t>
    </r>
  </si>
  <si>
    <r>
      <t xml:space="preserve">Туалет, з'єднаний із каналізацією
Туалет, з'єднаний із септичним резервуаром або вигрібною ямою
Туалет, з'єднаний із дренажним каналом
</t>
    </r>
    <r>
      <rPr>
        <strike/>
        <sz val="11"/>
        <color rgb="FFFF0000"/>
        <rFont val="Arial"/>
        <family val="2"/>
        <charset val="204"/>
      </rPr>
      <t>Компостний туалет</t>
    </r>
    <r>
      <rPr>
        <sz val="11"/>
        <rFont val="Arial"/>
        <family val="2"/>
      </rPr>
      <t xml:space="preserve">
Вигрібна яма
Інше (вказати)
Не знаю</t>
    </r>
  </si>
  <si>
    <t>G5.1</t>
  </si>
  <si>
    <r>
      <t xml:space="preserve">Чи наявні функціонуючі </t>
    </r>
    <r>
      <rPr>
        <sz val="11"/>
        <color rgb="FFFF0000"/>
        <rFont val="Arial"/>
        <family val="2"/>
        <charset val="204"/>
      </rPr>
      <t>туалети</t>
    </r>
    <r>
      <rPr>
        <sz val="11"/>
        <rFont val="Arial"/>
        <family val="2"/>
      </rPr>
      <t xml:space="preserve"> на території МКП? </t>
    </r>
  </si>
  <si>
    <r>
      <t>G5.</t>
    </r>
    <r>
      <rPr>
        <b/>
        <sz val="11"/>
        <rFont val="Arial"/>
        <family val="2"/>
        <charset val="204"/>
      </rPr>
      <t>2</t>
    </r>
  </si>
  <si>
    <r>
      <t xml:space="preserve">Скільки функціонуючих </t>
    </r>
    <r>
      <rPr>
        <sz val="11"/>
        <color rgb="FFFF0000"/>
        <rFont val="Arial"/>
        <family val="2"/>
        <charset val="204"/>
      </rPr>
      <t>туалетів</t>
    </r>
    <r>
      <rPr>
        <sz val="11"/>
        <rFont val="Arial"/>
        <family val="2"/>
      </rPr>
      <t xml:space="preserve"> у цьому МКП?</t>
    </r>
  </si>
  <si>
    <t xml:space="preserve">Please indicate the number of separate places in such premises </t>
  </si>
  <si>
    <t>/кажите, пожалуйста, количество отдельных мест в таких помещениях</t>
  </si>
  <si>
    <t>Чи можете вказати кількість окремих місць у таких приміщеннях?</t>
  </si>
  <si>
    <r>
      <t xml:space="preserve">Are all toilets separated by gender </t>
    </r>
    <r>
      <rPr>
        <sz val="11"/>
        <color rgb="FFFF0000"/>
        <rFont val="Arial"/>
        <family val="2"/>
      </rPr>
      <t>(or private)</t>
    </r>
    <r>
      <rPr>
        <sz val="11"/>
        <rFont val="Arial"/>
        <family val="2"/>
      </rPr>
      <t>?</t>
    </r>
  </si>
  <si>
    <r>
      <rPr>
        <sz val="11"/>
        <color rgb="FF000000"/>
        <rFont val="Arial"/>
        <family val="2"/>
        <charset val="204"/>
      </rPr>
      <t xml:space="preserve">Есть ли в данном МКП туалеты для </t>
    </r>
    <r>
      <rPr>
        <sz val="11"/>
        <color rgb="FFFF0000"/>
        <rFont val="Arial"/>
        <family val="2"/>
        <charset val="204"/>
      </rPr>
      <t>маломобильных групп населения?</t>
    </r>
  </si>
  <si>
    <r>
      <rPr>
        <sz val="11"/>
        <color rgb="FF000000"/>
        <rFont val="Arial"/>
        <family val="2"/>
        <charset val="204"/>
      </rPr>
      <t xml:space="preserve">Чи наявні в цьому МКП </t>
    </r>
    <r>
      <rPr>
        <sz val="11"/>
        <color rgb="FFFF0000"/>
        <rFont val="Arial"/>
        <family val="2"/>
        <charset val="204"/>
      </rPr>
      <t>туалети</t>
    </r>
    <r>
      <rPr>
        <sz val="11"/>
        <color rgb="FF000000"/>
        <rFont val="Arial"/>
        <family val="2"/>
        <charset val="204"/>
      </rPr>
      <t xml:space="preserve"> для </t>
    </r>
    <r>
      <rPr>
        <sz val="11"/>
        <color rgb="FFFF0000"/>
        <rFont val="Arial"/>
        <family val="2"/>
        <charset val="204"/>
      </rPr>
      <t>маломобільних груп населення?</t>
    </r>
  </si>
  <si>
    <r>
      <t>G5.4.1</t>
    </r>
    <r>
      <rPr>
        <b/>
        <sz val="11"/>
        <color rgb="FFFF0000"/>
        <rFont val="Arial"/>
        <family val="2"/>
      </rPr>
      <t>.1</t>
    </r>
  </si>
  <si>
    <r>
      <t xml:space="preserve">Сколько функционирующих туалетов для </t>
    </r>
    <r>
      <rPr>
        <sz val="11"/>
        <color rgb="FFFF0000"/>
        <rFont val="Arial"/>
        <family val="2"/>
        <charset val="204"/>
      </rPr>
      <t>маломобильных групп населения</t>
    </r>
    <r>
      <rPr>
        <sz val="11"/>
        <rFont val="Arial"/>
        <family val="2"/>
      </rPr>
      <t xml:space="preserve"> в данном МКП?</t>
    </r>
  </si>
  <si>
    <r>
      <t xml:space="preserve">Скільки функціонуючих </t>
    </r>
    <r>
      <rPr>
        <sz val="11"/>
        <color rgb="FFFF0000"/>
        <rFont val="Arial"/>
        <family val="2"/>
        <charset val="204"/>
      </rPr>
      <t>туалетів</t>
    </r>
    <r>
      <rPr>
        <sz val="11"/>
        <rFont val="Arial"/>
        <family val="2"/>
      </rPr>
      <t xml:space="preserve"> для </t>
    </r>
    <r>
      <rPr>
        <sz val="11"/>
        <color rgb="FFFF0000"/>
        <rFont val="Arial"/>
        <family val="2"/>
        <charset val="204"/>
      </rPr>
      <t>маломобільних груп населення</t>
    </r>
    <r>
      <rPr>
        <sz val="11"/>
        <rFont val="Arial"/>
        <family val="2"/>
      </rPr>
      <t xml:space="preserve"> у цьому МКП?</t>
    </r>
  </si>
  <si>
    <r>
      <t>If G5.4</t>
    </r>
    <r>
      <rPr>
        <sz val="11"/>
        <color rgb="FFFF0000"/>
        <rFont val="Arial"/>
        <family val="2"/>
      </rPr>
      <t>.1</t>
    </r>
    <r>
      <rPr>
        <sz val="11"/>
        <rFont val="Arial"/>
        <family val="2"/>
      </rPr>
      <t xml:space="preserve"> 'Yes'</t>
    </r>
  </si>
  <si>
    <t>Чи можете Ви зазначити кількість туалетів, пристосованих для маломобільних груп населення? (кількість окремих місць у таких приміщеннях, а не кімнат)</t>
  </si>
  <si>
    <t>G5.4.2.1</t>
  </si>
  <si>
    <t>If G5.4.2 'Yes'</t>
  </si>
  <si>
    <r>
      <t>G5.4.</t>
    </r>
    <r>
      <rPr>
        <b/>
        <strike/>
        <sz val="11"/>
        <color rgb="FFFF0000"/>
        <rFont val="Arial"/>
        <family val="2"/>
      </rPr>
      <t>2</t>
    </r>
    <r>
      <rPr>
        <b/>
        <sz val="11"/>
        <color rgb="FFFF0000"/>
        <rFont val="Arial"/>
        <family val="2"/>
      </rPr>
      <t>3</t>
    </r>
  </si>
  <si>
    <r>
      <t xml:space="preserve">Are disability-friendly toilets separated by gender </t>
    </r>
    <r>
      <rPr>
        <sz val="11"/>
        <color rgb="FFFF0000"/>
        <rFont val="Arial"/>
        <family val="2"/>
      </rPr>
      <t>(or private)</t>
    </r>
    <r>
      <rPr>
        <sz val="11"/>
        <rFont val="Arial"/>
        <family val="2"/>
      </rPr>
      <t xml:space="preserve">? </t>
    </r>
  </si>
  <si>
    <r>
      <t>Разделены ли туалеты для</t>
    </r>
    <r>
      <rPr>
        <sz val="11"/>
        <rFont val="Arial"/>
        <family val="2"/>
        <charset val="204"/>
      </rPr>
      <t xml:space="preserve"> </t>
    </r>
    <r>
      <rPr>
        <sz val="11"/>
        <color rgb="FFFF0000"/>
        <rFont val="Arial"/>
        <family val="2"/>
        <charset val="204"/>
      </rPr>
      <t>маломобильных групп населения</t>
    </r>
    <r>
      <rPr>
        <sz val="11"/>
        <rFont val="Arial"/>
        <family val="2"/>
      </rPr>
      <t xml:space="preserve"> по половому признаку?</t>
    </r>
  </si>
  <si>
    <r>
      <t xml:space="preserve">Чи розділені </t>
    </r>
    <r>
      <rPr>
        <sz val="11"/>
        <color rgb="FFFF0000"/>
        <rFont val="Arial"/>
        <family val="2"/>
        <charset val="204"/>
      </rPr>
      <t>туалети</t>
    </r>
    <r>
      <rPr>
        <sz val="11"/>
        <rFont val="Arial"/>
        <family val="2"/>
      </rPr>
      <t xml:space="preserve"> для </t>
    </r>
    <r>
      <rPr>
        <sz val="11"/>
        <color rgb="FFFF0000"/>
        <rFont val="Arial"/>
        <family val="2"/>
        <charset val="204"/>
      </rPr>
      <t>маломобільних груп населення</t>
    </r>
    <r>
      <rPr>
        <sz val="11"/>
        <rFont val="Arial"/>
        <family val="2"/>
      </rPr>
      <t xml:space="preserve"> за ознакою статі?</t>
    </r>
  </si>
  <si>
    <r>
      <rPr>
        <sz val="11"/>
        <color rgb="FF000000"/>
        <rFont val="Arial"/>
        <family val="2"/>
        <charset val="204"/>
      </rPr>
      <t xml:space="preserve">Так </t>
    </r>
    <r>
      <rPr>
        <sz val="11"/>
        <color rgb="FFFF0000"/>
        <rFont val="Arial"/>
        <family val="2"/>
        <charset val="204"/>
      </rPr>
      <t xml:space="preserve">
</t>
    </r>
    <r>
      <rPr>
        <sz val="11"/>
        <color rgb="FF000000"/>
        <rFont val="Arial"/>
        <family val="2"/>
        <charset val="204"/>
      </rPr>
      <t>Ні
Не впевнений</t>
    </r>
  </si>
  <si>
    <r>
      <t>G</t>
    </r>
    <r>
      <rPr>
        <b/>
        <sz val="11"/>
        <rFont val="Arial"/>
        <family val="2"/>
        <charset val="204"/>
      </rPr>
      <t>6</t>
    </r>
    <r>
      <rPr>
        <b/>
        <sz val="11"/>
        <rFont val="Arial"/>
        <family val="2"/>
      </rPr>
      <t>.1</t>
    </r>
    <r>
      <rPr>
        <b/>
        <sz val="11"/>
        <color rgb="FFFF0000"/>
        <rFont val="Arial"/>
        <family val="2"/>
      </rPr>
      <t>.1</t>
    </r>
  </si>
  <si>
    <r>
      <t>If G6</t>
    </r>
    <r>
      <rPr>
        <sz val="11"/>
        <color rgb="FFFF0000"/>
        <rFont val="Arial"/>
        <family val="2"/>
      </rPr>
      <t>.1</t>
    </r>
    <r>
      <rPr>
        <sz val="11"/>
        <rFont val="Arial"/>
        <family val="2"/>
      </rPr>
      <t xml:space="preserve"> "Yes"</t>
    </r>
  </si>
  <si>
    <r>
      <t>G</t>
    </r>
    <r>
      <rPr>
        <b/>
        <sz val="11"/>
        <rFont val="Arial"/>
        <family val="2"/>
        <charset val="204"/>
      </rPr>
      <t>7</t>
    </r>
    <r>
      <rPr>
        <b/>
        <sz val="11"/>
        <rFont val="Arial"/>
        <family val="2"/>
      </rPr>
      <t>.1</t>
    </r>
    <r>
      <rPr>
        <b/>
        <sz val="11"/>
        <color rgb="FFFF0000"/>
        <rFont val="Arial"/>
        <family val="2"/>
      </rPr>
      <t>.1</t>
    </r>
  </si>
  <si>
    <r>
      <t xml:space="preserve">Персонал, нанятый органом, управляющим МКП
Компания-подрядчик
Волонтеры
Жители МКП                                                              </t>
    </r>
    <r>
      <rPr>
        <sz val="11"/>
        <rFont val="Arial"/>
        <family val="2"/>
        <charset val="204"/>
      </rPr>
      <t xml:space="preserve">Другое (уточните)           </t>
    </r>
    <r>
      <rPr>
        <sz val="11"/>
        <rFont val="Arial"/>
        <family val="2"/>
      </rPr>
      <t xml:space="preserve">                                        </t>
    </r>
  </si>
  <si>
    <r>
      <t>If G9 "</t>
    </r>
    <r>
      <rPr>
        <sz val="11"/>
        <color rgb="FFFF0000"/>
        <rFont val="Arial"/>
        <family val="2"/>
      </rPr>
      <t xml:space="preserve">Every day" or
"Three times/week" or 
"Less than three times/week" </t>
    </r>
  </si>
  <si>
    <r>
      <t>G</t>
    </r>
    <r>
      <rPr>
        <b/>
        <sz val="11"/>
        <rFont val="Arial"/>
        <family val="2"/>
        <charset val="204"/>
      </rPr>
      <t>10.1</t>
    </r>
  </si>
  <si>
    <r>
      <t xml:space="preserve">Detergents (toilet, glass, floor, all-purpose)
</t>
    </r>
    <r>
      <rPr>
        <sz val="11"/>
        <rFont val="Arial"/>
        <family val="2"/>
        <charset val="204"/>
      </rPr>
      <t>Disinfectants</t>
    </r>
    <r>
      <rPr>
        <sz val="11"/>
        <rFont val="Arial"/>
        <family val="2"/>
      </rPr>
      <t xml:space="preserve"> 
Dish soap
Sponge and brushes
Brooms, mops, and dustpans
</t>
    </r>
    <r>
      <rPr>
        <sz val="11"/>
        <rFont val="Arial"/>
        <family val="2"/>
        <charset val="204"/>
      </rPr>
      <t>Buckets, tubs</t>
    </r>
    <r>
      <rPr>
        <sz val="11"/>
        <rFont val="Arial"/>
        <family val="2"/>
      </rPr>
      <t xml:space="preserve">
Laundry detergents
Shower curtains and rods
</t>
    </r>
    <r>
      <rPr>
        <sz val="11"/>
        <rFont val="Arial"/>
        <family val="2"/>
        <charset val="204"/>
      </rPr>
      <t>Rubber gloves</t>
    </r>
    <r>
      <rPr>
        <sz val="11"/>
        <rFont val="Arial"/>
        <family val="2"/>
      </rPr>
      <t xml:space="preserve">
</t>
    </r>
    <r>
      <rPr>
        <sz val="11"/>
        <rFont val="Arial"/>
        <family val="2"/>
        <charset val="204"/>
      </rPr>
      <t xml:space="preserve">Garbage bags
</t>
    </r>
    <r>
      <rPr>
        <sz val="11"/>
        <color rgb="FFFF0000"/>
        <rFont val="Arial"/>
        <family val="2"/>
        <charset val="204"/>
      </rPr>
      <t xml:space="preserve">Еlectric insect trap
Air purifier
</t>
    </r>
    <r>
      <rPr>
        <sz val="11"/>
        <rFont val="Arial"/>
        <family val="2"/>
      </rPr>
      <t>Other (specify)</t>
    </r>
  </si>
  <si>
    <r>
      <rPr>
        <sz val="11"/>
        <color rgb="FF000000"/>
        <rFont val="Arial"/>
        <family val="2"/>
      </rPr>
      <t xml:space="preserve">Моющие средства (для туалетов, стекла, пола, универсальные)
Дезинфицирующие средства 
Жидкость для мытья посуды 
Губки и щетки
Веники, швабры и совки
Ведра, тазы 
Моющие средства для стирки
Душевые занавески и штанги
Резиновые перчатки
Мусорные пакеты 
</t>
    </r>
    <r>
      <rPr>
        <sz val="11"/>
        <color rgb="FFFF0000"/>
        <rFont val="Arial"/>
        <family val="2"/>
      </rPr>
      <t xml:space="preserve">Электрическая ловушка для насекомых
Ионизатор воздуха 
</t>
    </r>
    <r>
      <rPr>
        <sz val="11"/>
        <color rgb="FF000000"/>
        <rFont val="Arial"/>
        <family val="2"/>
      </rPr>
      <t>Другое (укажите)</t>
    </r>
  </si>
  <si>
    <r>
      <t xml:space="preserve">Миючі засоби (для туалетів, скла, підлоги, універсальні)
</t>
    </r>
    <r>
      <rPr>
        <sz val="11"/>
        <rFont val="Arial"/>
        <family val="2"/>
        <charset val="204"/>
      </rPr>
      <t xml:space="preserve">Дезінфікуючі засоби </t>
    </r>
    <r>
      <rPr>
        <sz val="11"/>
        <rFont val="Arial"/>
        <family val="2"/>
      </rPr>
      <t xml:space="preserve">
Рідина для миття посуду 
Губки та щітки
Віники, швабри та совки
Відра, тази 
Миючі засоби для прання
Душові фіранки та штанги
</t>
    </r>
    <r>
      <rPr>
        <sz val="11"/>
        <rFont val="Arial"/>
        <family val="2"/>
        <charset val="204"/>
      </rPr>
      <t>Гумові рукавички
Пакети для сміття</t>
    </r>
    <r>
      <rPr>
        <sz val="11"/>
        <rFont val="Arial"/>
        <family val="2"/>
      </rPr>
      <t xml:space="preserve"> 
</t>
    </r>
    <r>
      <rPr>
        <sz val="11"/>
        <color rgb="FFFF0000"/>
        <rFont val="Arial"/>
        <family val="2"/>
        <charset val="204"/>
      </rPr>
      <t xml:space="preserve">Електрична пастка для комах
Іонізатор повітря
</t>
    </r>
    <r>
      <rPr>
        <sz val="11"/>
        <rFont val="Arial"/>
        <family val="2"/>
      </rPr>
      <t>Інше, уточніть</t>
    </r>
  </si>
  <si>
    <r>
      <t>G1</t>
    </r>
    <r>
      <rPr>
        <b/>
        <sz val="11"/>
        <rFont val="Arial"/>
        <family val="2"/>
        <charset val="204"/>
      </rPr>
      <t>1</t>
    </r>
  </si>
  <si>
    <r>
      <t>G1</t>
    </r>
    <r>
      <rPr>
        <b/>
        <sz val="11"/>
        <rFont val="Arial"/>
        <family val="2"/>
        <charset val="204"/>
      </rPr>
      <t>1</t>
    </r>
    <r>
      <rPr>
        <b/>
        <sz val="11"/>
        <rFont val="Arial"/>
        <family val="2"/>
      </rPr>
      <t>.1</t>
    </r>
  </si>
  <si>
    <r>
      <t xml:space="preserve">None
Lice (pediculosis)
Scabies
Fleas
Lichen
Helminth
Bedbugs
Intestinal disorders
</t>
    </r>
    <r>
      <rPr>
        <sz val="11"/>
        <color rgb="FFFF0000"/>
        <rFont val="Arial"/>
        <family val="2"/>
        <charset val="204"/>
      </rPr>
      <t xml:space="preserve">Сockroaches
Mold on the walls
Аnts 
Mice
Other (specify)
</t>
    </r>
  </si>
  <si>
    <r>
      <rPr>
        <sz val="11"/>
        <rFont val="Arial"/>
        <family val="2"/>
        <charset val="204"/>
      </rPr>
      <t>Ни одной
Вши (педикулез)
Чесотка
Блохи
Лишайник
Гельминт</t>
    </r>
    <r>
      <rPr>
        <sz val="11"/>
        <color rgb="FFFF0000"/>
        <rFont val="Arial"/>
        <family val="2"/>
        <charset val="204"/>
      </rPr>
      <t>ы</t>
    </r>
    <r>
      <rPr>
        <sz val="11"/>
        <rFont val="Arial"/>
        <family val="2"/>
        <charset val="204"/>
      </rPr>
      <t xml:space="preserve">
Постельные клопы
Кишечные расстройства
</t>
    </r>
    <r>
      <rPr>
        <sz val="11"/>
        <color rgb="FFFF0000"/>
        <rFont val="Arial"/>
        <family val="2"/>
        <charset val="204"/>
      </rPr>
      <t xml:space="preserve">Тараканы
Плесень на стенах
Муравьи
Мыши
Другое (уточните)
</t>
    </r>
  </si>
  <si>
    <r>
      <rPr>
        <sz val="11"/>
        <rFont val="Arial"/>
        <family val="2"/>
        <charset val="204"/>
      </rPr>
      <t>Жодна
Воші (педикульоз)
Короста
Блохи
Лишайник
Гельмінт</t>
    </r>
    <r>
      <rPr>
        <sz val="11"/>
        <color rgb="FFFF0000"/>
        <rFont val="Arial"/>
        <family val="2"/>
        <charset val="204"/>
      </rPr>
      <t>и</t>
    </r>
    <r>
      <rPr>
        <sz val="11"/>
        <rFont val="Arial"/>
        <family val="2"/>
        <charset val="204"/>
      </rPr>
      <t xml:space="preserve">
Постільні клопи
Кишкові розлади
</t>
    </r>
    <r>
      <rPr>
        <sz val="11"/>
        <color rgb="FFFF0000"/>
        <rFont val="Arial"/>
        <family val="2"/>
        <charset val="204"/>
      </rPr>
      <t xml:space="preserve">Таракани
Пліснява на стінах
Мурахи
Миші
Інше (уточніть)
</t>
    </r>
  </si>
  <si>
    <t>If H1 "Yes"</t>
  </si>
  <si>
    <t>H1.2</t>
  </si>
  <si>
    <r>
      <t xml:space="preserve">Psychologist available for on-site sessions upon request 
Psychologist available at the site every day    
Psychologist visits the site once a week
Psychologist visits the site once a month 
Psychologist services available via phone
Other (specify)
</t>
    </r>
    <r>
      <rPr>
        <sz val="11"/>
        <color rgb="FFFF0000"/>
        <rFont val="Arial"/>
        <family val="2"/>
        <charset val="204"/>
      </rPr>
      <t xml:space="preserve">Рsychological services are not available </t>
    </r>
    <r>
      <rPr>
        <sz val="11"/>
        <rFont val="Arial"/>
        <family val="2"/>
      </rPr>
      <t xml:space="preserve">
</t>
    </r>
  </si>
  <si>
    <r>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Другое (укажите)
</t>
    </r>
    <r>
      <rPr>
        <sz val="11"/>
        <color rgb="FFFF0000"/>
        <rFont val="Arial"/>
        <family val="2"/>
        <charset val="204"/>
      </rPr>
      <t>Психологические услуги не предоставляются</t>
    </r>
    <r>
      <rPr>
        <sz val="11"/>
        <rFont val="Arial"/>
        <family val="2"/>
      </rPr>
      <t xml:space="preserve">
</t>
    </r>
  </si>
  <si>
    <r>
      <t xml:space="preserve">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t>
    </r>
    <r>
      <rPr>
        <sz val="11"/>
        <rFont val="Arial"/>
        <family val="2"/>
        <charset val="204"/>
      </rPr>
      <t>за</t>
    </r>
    <r>
      <rPr>
        <sz val="11"/>
        <rFont val="Arial"/>
        <family val="2"/>
      </rPr>
      <t xml:space="preserve"> телефоном
Iнше, уточніть
</t>
    </r>
    <r>
      <rPr>
        <sz val="11"/>
        <color rgb="FFFF0000"/>
        <rFont val="Arial"/>
        <family val="2"/>
        <charset val="204"/>
      </rPr>
      <t>Психологічні послуги не надаються</t>
    </r>
  </si>
  <si>
    <t>H1.3</t>
  </si>
  <si>
    <t>Are psychological support services for children available at the site?</t>
  </si>
  <si>
    <t>Чи доступна в МКП психологічна допомога для дітей?</t>
  </si>
  <si>
    <t>If H2 "Yes"</t>
  </si>
  <si>
    <t>H2.2</t>
  </si>
  <si>
    <t>Если "Да", то какие психологические услуги доступны в МКП?</t>
  </si>
  <si>
    <t>Якщо "Так", то які психологічні послуги доступні в МКП?</t>
  </si>
  <si>
    <t xml:space="preserve">Psychologist available for on-site sessions upon request 
Psychologist available at the site every day    
Psychologist visits the site once a week
Psychologist visits the site once a month 
Psychologist services available via phone
Other (specify)
Рsychological services are not available 
</t>
  </si>
  <si>
    <r>
      <t>Наскільки Вам відомо, з яких причин жителі МКП не прийм</t>
    </r>
    <r>
      <rPr>
        <sz val="11"/>
        <color rgb="FFFF0000"/>
        <rFont val="Arial"/>
        <family val="2"/>
        <charset val="204"/>
      </rPr>
      <t>а</t>
    </r>
    <r>
      <rPr>
        <sz val="11"/>
        <rFont val="Arial"/>
        <family val="2"/>
      </rPr>
      <t>ють участі у соціальних заходах?</t>
    </r>
  </si>
  <si>
    <r>
      <t>I</t>
    </r>
    <r>
      <rPr>
        <b/>
        <strike/>
        <sz val="11"/>
        <color rgb="FFFF0000"/>
        <rFont val="Arial"/>
        <family val="2"/>
      </rPr>
      <t xml:space="preserve"> 4 </t>
    </r>
    <r>
      <rPr>
        <b/>
        <sz val="11"/>
        <color rgb="FFFF0000"/>
        <rFont val="Arial"/>
        <family val="2"/>
      </rPr>
      <t>3</t>
    </r>
  </si>
  <si>
    <r>
      <t xml:space="preserve">Есть ли вблизи </t>
    </r>
    <r>
      <rPr>
        <sz val="11"/>
        <color rgb="FFFF0000"/>
        <rFont val="Arial"/>
        <family val="2"/>
        <charset val="204"/>
      </rPr>
      <t>МКП</t>
    </r>
    <r>
      <rPr>
        <sz val="11"/>
        <rFont val="Arial"/>
        <family val="2"/>
      </rPr>
      <t xml:space="preserve"> детские сады/школы с возможностью </t>
    </r>
    <r>
      <rPr>
        <sz val="11"/>
        <color rgb="FFFF0000"/>
        <rFont val="Arial"/>
        <family val="2"/>
        <charset val="204"/>
      </rPr>
      <t>зачислить</t>
    </r>
    <r>
      <rPr>
        <sz val="11"/>
        <rFont val="Arial"/>
        <family val="2"/>
      </rPr>
      <t xml:space="preserve"> ребёнка </t>
    </r>
    <r>
      <rPr>
        <sz val="11"/>
        <color rgb="FFFF0000"/>
        <rFont val="Arial"/>
        <family val="2"/>
        <charset val="204"/>
      </rPr>
      <t>на</t>
    </r>
    <r>
      <rPr>
        <sz val="11"/>
        <rFont val="Arial"/>
        <family val="2"/>
      </rPr>
      <t xml:space="preserve"> обучени</t>
    </r>
    <r>
      <rPr>
        <sz val="11"/>
        <color rgb="FFFF0000"/>
        <rFont val="Arial"/>
        <family val="2"/>
        <charset val="204"/>
      </rPr>
      <t>е</t>
    </r>
    <r>
      <rPr>
        <sz val="11"/>
        <rFont val="Arial"/>
        <family val="2"/>
      </rPr>
      <t xml:space="preserve"> (до 30 минут езды на общественном транспорте)? </t>
    </r>
  </si>
  <si>
    <r>
      <t xml:space="preserve">Чи є поблизу </t>
    </r>
    <r>
      <rPr>
        <sz val="11"/>
        <color rgb="FFFF0000"/>
        <rFont val="Arial"/>
        <family val="2"/>
        <charset val="204"/>
      </rPr>
      <t>МКП</t>
    </r>
    <r>
      <rPr>
        <sz val="11"/>
        <rFont val="Arial"/>
        <family val="2"/>
      </rPr>
      <t xml:space="preserve"> дитячі садочки/школи із можливістю </t>
    </r>
    <r>
      <rPr>
        <sz val="11"/>
        <color rgb="FFFF0000"/>
        <rFont val="Arial"/>
        <family val="2"/>
        <charset val="204"/>
      </rPr>
      <t>зарахувати</t>
    </r>
    <r>
      <rPr>
        <sz val="11"/>
        <rFont val="Arial"/>
        <family val="2"/>
      </rPr>
      <t xml:space="preserve"> дитин</t>
    </r>
    <r>
      <rPr>
        <sz val="11"/>
        <color rgb="FFFF0000"/>
        <rFont val="Arial"/>
        <family val="2"/>
        <charset val="204"/>
      </rPr>
      <t>у</t>
    </r>
    <r>
      <rPr>
        <sz val="11"/>
        <rFont val="Arial"/>
        <family val="2"/>
      </rPr>
      <t xml:space="preserve"> до навчання (до 30 хвилин їзди на громадському транспорті)?</t>
    </r>
  </si>
  <si>
    <t>If B1_5 &gt;0</t>
  </si>
  <si>
    <r>
      <t xml:space="preserve">In the last </t>
    </r>
    <r>
      <rPr>
        <sz val="11"/>
        <color rgb="FFFF0000"/>
        <rFont val="Arial"/>
        <family val="2"/>
      </rPr>
      <t>60</t>
    </r>
    <r>
      <rPr>
        <sz val="11"/>
        <rFont val="Arial"/>
        <family val="2"/>
      </rPr>
      <t xml:space="preserve"> days, have the residents of the site reported the following issues to you, or, to your knowledge, to someone else?</t>
    </r>
  </si>
  <si>
    <r>
      <t xml:space="preserve">За последние </t>
    </r>
    <r>
      <rPr>
        <sz val="11"/>
        <color rgb="FFFF0000"/>
        <rFont val="Arial"/>
        <family val="2"/>
      </rPr>
      <t>60</t>
    </r>
    <r>
      <rPr>
        <sz val="11"/>
        <rFont val="Arial"/>
        <family val="2"/>
      </rPr>
      <t xml:space="preserve"> дней, сообщали ли жители МКП Вам либо кому-то другому о следующих проблемах?</t>
    </r>
  </si>
  <si>
    <r>
      <t xml:space="preserve">Чи повідомляли </t>
    </r>
    <r>
      <rPr>
        <sz val="11"/>
        <color rgb="FFFF0000"/>
        <rFont val="Arial"/>
        <family val="2"/>
        <charset val="204"/>
      </rPr>
      <t>мешканці</t>
    </r>
    <r>
      <rPr>
        <sz val="11"/>
        <rFont val="Arial"/>
        <family val="2"/>
      </rPr>
      <t xml:space="preserve"> МКП за останні </t>
    </r>
    <r>
      <rPr>
        <sz val="11"/>
        <color rgb="FFFF0000"/>
        <rFont val="Arial"/>
        <family val="2"/>
      </rPr>
      <t>60</t>
    </r>
    <r>
      <rPr>
        <sz val="11"/>
        <rFont val="Arial"/>
        <family val="2"/>
      </rPr>
      <t xml:space="preserve"> днів Вам або комусь іншому про наступні проблеми?</t>
    </r>
  </si>
  <si>
    <r>
      <t xml:space="preserve">As IDPs, the residents of the CCs personally experience discrimination or persecution
Residents of the CCs do not feel safe walking alone on the territory of the CCs and/or the surrounding area
As IDPs, the residents of the CCs are subjected to physical, psychological, </t>
    </r>
    <r>
      <rPr>
        <sz val="11"/>
        <color rgb="FFFF0000"/>
        <rFont val="Arial"/>
        <family val="2"/>
        <charset val="204"/>
      </rPr>
      <t>economic</t>
    </r>
    <r>
      <rPr>
        <sz val="11"/>
        <rFont val="Arial"/>
        <family val="2"/>
        <charset val="204"/>
      </rPr>
      <t xml:space="preserve"> or sexual violence                                               
Being IDPs, the residents of the CCs faced any obstacles in accessing the medical services they need (including the right to receive rehabilitation services for a person with a disability, a child with a disability, etc.)                                                                                               As IDPs, the residents of CCs faced any obstacles in accessing education                                                                Being IDPs, the residents of CCs faced any obstacles related to employment (in particular, regarding obtaining the status of unemployed, financial support, etc.)                         
Being IDPs, the residents of the CCs faced any obstacles related to pension provision (in particular, regarding the appointment or recalculation of a pension, receiving benefits, etc.)                                                                                              As IDPs, the residents of CCs faced any obstacles related to state social insurance in case of unemployment, in connection with temporary loss of working capacity, from an accident at work and occupational disease that caused the loss of working capacity                                                                          As IDPs, the residents of the CCs faced any obstacles related to receiving social services (in particular, elderly people, people with disabilities, unemployed people, low-income families, etc.)                                                        
MCP residents have lost personal or other important documents or encountered any obstacles during their replacement                                                                           
None of above                                                                </t>
    </r>
  </si>
  <si>
    <r>
      <t xml:space="preserve">Являясь ВПЛ, жители МКП лично пережили дискриминацию или преследования 
Жители МКП не чувствуют себя в безопасности, на территории МКП и/или прилегающей территории
Являясь ВПЛ, жители МКП подвергаются физическому, психологическому, </t>
    </r>
    <r>
      <rPr>
        <sz val="11"/>
        <color rgb="FFFF0000"/>
        <rFont val="Arial"/>
        <family val="2"/>
        <charset val="204"/>
      </rPr>
      <t>экономическому</t>
    </r>
    <r>
      <rPr>
        <sz val="11"/>
        <rFont val="Arial"/>
        <family val="2"/>
        <charset val="204"/>
      </rPr>
      <t xml:space="preserve"> или сексуальному насилию
Являясь ВПЛ, жители МКП сталкивались с какими-либо препятствиями в доступе к необходимым им медицинским услугам (в том числе праве на  получение реабилитационных услуг для человека с инвалидностью, ребенка с инвалидностью и т. д.) Являясь ВПЛ, жители МКП сталкивались с какими-либо препятствиями при доступе к образованию
Являясь ВПЛ, жители МКП сталкивались с какими-либо препятствиями, связанными с трудоустройством (в частности, с получением статуса безработного, материальной обеспечения и т.д.)
Являясь ВПЛ, жители МКП сталкивались с какими-либо препятствиями, связанными с пенсионным обеспечением (в частности, в части назначения или перерасчета пенсии, получения пособий и т.д.)
Являясь ВПЛ, жители МКП сталкивались с какими-либо препятствиями, связанными с государственным социальным страхованием на случай безработице, в связи с временной потерей трудоспособности, от несчастного случая на производстве и профессионального заболевания, повлекшего потерю трудоспособности
Являясь ВПЛ, жители МКП сталкивались с какими-либо препятствиями, связанными с получением социальных услуг (предусмотренными, в частности, для пожилых людей, людей с инвалидностью, безработных людей, малообеспеченных семей и др.)
Жители МКП утратили персональные либо другие важные документы или столкнулись с препятствиями при их замене
Ничего из вышеперечисленного</t>
    </r>
  </si>
  <si>
    <r>
      <t xml:space="preserve">Будучи ВПО, жителі МКП особисто пережили дискримінацію чи переслідування
Жителі МКП не почуваються у безпеці, на території МКП та/або прилеглій території
Будучи ВПО, жителі МКП зазнають фізичного, психологічного, </t>
    </r>
    <r>
      <rPr>
        <sz val="11"/>
        <color rgb="FFFF0000"/>
        <rFont val="Arial"/>
        <family val="2"/>
        <charset val="204"/>
      </rPr>
      <t>економічного</t>
    </r>
    <r>
      <rPr>
        <sz val="11"/>
        <rFont val="Arial"/>
        <family val="2"/>
        <charset val="204"/>
      </rPr>
      <t xml:space="preserve"> чи сексуального насильства
Будучи ВПО, жителі МКП стикалися з будь-якими перешкодами у доступі до необхідних їм медичних послуг (у тому числі праві на отримання реабілітаційних послуг для людини з інвалідністю, дитини з інвалідністю тощо)
Будучи ВПО, жителі МКП стикалися з будь-якими перешкодами при доступі до освіти
Будучи ВПО, жителі МКП стикалися з будь-якими перешкодами, пов'язаними з працевлаштуванням (зокрема, з отриманням статусу безробітного, матеріального забезпечення тощо)
Будучи ВПО, жителі МКП стикалися з будь-якими перешкодами, пов'язаними з пенсійним забезпеченням (зокрема, щодо призначення або перерахунку пенсії, отримання допомоги тощо).
Будучи ВПО, жителі МКП стикалися з будь-якими перешкодами, пов'язаними з державним соціальним страхуванням на випадок безробіття, у зв'язку з тимчасовою втратою працездатності, від нещасного випадку на виробництві та професійного захворювання, що спричинило втрату працездатності
Будучи ВПО, жителі МКП стикалися з будь-якими перешкодами, пов'язаними з отриманням соціальних послуг (передбаченими, зокрема, для людей похилого віку, осіб з інвалідністю, безробітних осіб, малозабезпечених сімей та ін.)
Жителі МКП втратили персональні чи інші важливі документи або зіткнулися з перешкодами під час їх заміни
Нічого з перерахованого вище</t>
    </r>
  </si>
  <si>
    <r>
      <t xml:space="preserve">The issue of violation of personal rights has been resolved by the site manager
IDP(s) whose rights were violated was(were) redirected to the relevant authorized body for resolution
The issue of violation of the IDPs' rights was not resolved
</t>
    </r>
    <r>
      <rPr>
        <sz val="11"/>
        <color rgb="FFFF0000"/>
        <rFont val="Arial"/>
        <family val="2"/>
        <charset val="204"/>
      </rPr>
      <t>Other (specify)</t>
    </r>
    <r>
      <rPr>
        <sz val="11"/>
        <rFont val="Arial"/>
        <family val="2"/>
      </rPr>
      <t xml:space="preserve">
I do not know
</t>
    </r>
  </si>
  <si>
    <r>
      <t>Вопрос о нарушении прав решен администрацией МКП
ВПЛ, чьи права были нарушены,  перенаправлен</t>
    </r>
    <r>
      <rPr>
        <sz val="11"/>
        <color rgb="FFFF0000"/>
        <rFont val="Arial"/>
        <family val="2"/>
        <charset val="204"/>
      </rPr>
      <t>(ы)</t>
    </r>
    <r>
      <rPr>
        <sz val="11"/>
        <rFont val="Arial"/>
        <family val="2"/>
        <charset val="204"/>
      </rPr>
      <t xml:space="preserve"> в соответствующий уполномоченный оргаін для решения вопроса
Вопрос о нарушении прав ВПЛ не решен
</t>
    </r>
    <r>
      <rPr>
        <sz val="11"/>
        <color rgb="FFFF0000"/>
        <rFont val="Arial"/>
        <family val="2"/>
        <charset val="204"/>
      </rPr>
      <t>Другое (уточните)</t>
    </r>
    <r>
      <rPr>
        <sz val="11"/>
        <rFont val="Arial"/>
        <family val="2"/>
        <charset val="204"/>
      </rPr>
      <t xml:space="preserve">
Не знаю
</t>
    </r>
  </si>
  <si>
    <r>
      <t>Питання про порушення прав вирішено адміністрацією МКП
ВПО, чиї права були порушені, перенаправлен</t>
    </r>
    <r>
      <rPr>
        <sz val="11"/>
        <color rgb="FFFF0000"/>
        <rFont val="Arial"/>
        <family val="2"/>
        <charset val="204"/>
      </rPr>
      <t>о</t>
    </r>
    <r>
      <rPr>
        <sz val="11"/>
        <rFont val="Arial"/>
        <family val="2"/>
        <charset val="204"/>
      </rPr>
      <t xml:space="preserve"> до відповідного уповноваженого органу для вирішення питання
Питання порушення прав ВПО не вирішено
</t>
    </r>
    <r>
      <rPr>
        <sz val="11"/>
        <color rgb="FFFF0000"/>
        <rFont val="Arial"/>
        <family val="2"/>
        <charset val="204"/>
      </rPr>
      <t>Інше (уточніть)</t>
    </r>
    <r>
      <rPr>
        <sz val="11"/>
        <rFont val="Arial"/>
        <family val="2"/>
        <charset val="204"/>
      </rPr>
      <t xml:space="preserve">
Не знаю</t>
    </r>
  </si>
  <si>
    <t>Насколько Вам известно, какая информация из приведенной ниже доступна жителям МКП?</t>
  </si>
  <si>
    <t>Наскільки Вам відомо, яка інформація з наведеної нижче доступна мешканцям в МКП?</t>
  </si>
  <si>
    <t>To your knowledge, is information about how to apply to local authorities/state bodies, receive documents confirming the fact of damages of house and/or property as a result of the war as well as receive compensation available in the site?</t>
  </si>
  <si>
    <r>
      <t>K</t>
    </r>
    <r>
      <rPr>
        <b/>
        <sz val="11"/>
        <color rgb="FFFF0000"/>
        <rFont val="Arial"/>
        <family val="2"/>
        <charset val="204"/>
      </rPr>
      <t>3</t>
    </r>
  </si>
  <si>
    <r>
      <t>K</t>
    </r>
    <r>
      <rPr>
        <b/>
        <sz val="11"/>
        <color rgb="FFFF0000"/>
        <rFont val="Arial"/>
        <family val="2"/>
        <charset val="204"/>
      </rPr>
      <t>3</t>
    </r>
    <r>
      <rPr>
        <b/>
        <sz val="11"/>
        <rFont val="Arial"/>
        <family val="2"/>
      </rPr>
      <t>.1</t>
    </r>
  </si>
  <si>
    <r>
      <t xml:space="preserve">I tried and I got it
I tried but failed to get it
I did not try to get it
</t>
    </r>
    <r>
      <rPr>
        <sz val="11"/>
        <color rgb="FFFF0000"/>
        <rFont val="Arial"/>
        <family val="2"/>
        <charset val="204"/>
      </rPr>
      <t>Do not know</t>
    </r>
  </si>
  <si>
    <r>
      <t xml:space="preserve">Я пытался и получил </t>
    </r>
    <r>
      <rPr>
        <sz val="11"/>
        <rFont val="Arial"/>
        <family val="2"/>
        <charset val="204"/>
      </rPr>
      <t>компенсацию</t>
    </r>
    <r>
      <rPr>
        <sz val="11"/>
        <rFont val="Arial"/>
        <family val="2"/>
      </rPr>
      <t xml:space="preserve">
Я пытался, но не смог получить </t>
    </r>
    <r>
      <rPr>
        <sz val="11"/>
        <rFont val="Arial"/>
        <family val="2"/>
        <charset val="204"/>
      </rPr>
      <t>компенсацию</t>
    </r>
    <r>
      <rPr>
        <sz val="11"/>
        <rFont val="Arial"/>
        <family val="2"/>
      </rPr>
      <t xml:space="preserve">
Я не пытался получить </t>
    </r>
    <r>
      <rPr>
        <sz val="11"/>
        <rFont val="Arial"/>
        <family val="2"/>
        <charset val="204"/>
      </rPr>
      <t>компенсацию</t>
    </r>
    <r>
      <rPr>
        <sz val="11"/>
        <rFont val="Arial"/>
        <family val="2"/>
      </rPr>
      <t xml:space="preserve">
</t>
    </r>
    <r>
      <rPr>
        <sz val="11"/>
        <color rgb="FFFF0000"/>
        <rFont val="Arial"/>
        <family val="2"/>
        <charset val="204"/>
      </rPr>
      <t>Не знаю</t>
    </r>
  </si>
  <si>
    <r>
      <t xml:space="preserve">Я намагався і отримав компенсацію
Я намагався, але не зміг отримати компенсацію
Я не намагався отримати компенсацію
</t>
    </r>
    <r>
      <rPr>
        <sz val="11"/>
        <color rgb="FFFF0000"/>
        <rFont val="Arial"/>
        <family val="2"/>
        <charset val="204"/>
      </rPr>
      <t>Не знаю</t>
    </r>
  </si>
  <si>
    <r>
      <t>K</t>
    </r>
    <r>
      <rPr>
        <b/>
        <sz val="11"/>
        <color rgb="FFFF0000"/>
        <rFont val="Arial"/>
        <family val="2"/>
        <charset val="204"/>
      </rPr>
      <t>4</t>
    </r>
  </si>
  <si>
    <r>
      <t xml:space="preserve">Руководство МКП самостоятельно рассматривает жалобы
</t>
    </r>
    <r>
      <rPr>
        <sz val="11"/>
        <color rgb="FFFF0000"/>
        <rFont val="Arial"/>
        <family val="2"/>
        <charset val="204"/>
      </rPr>
      <t xml:space="preserve">Есть служба по рассмотрению жалоб
</t>
    </r>
    <r>
      <rPr>
        <sz val="11"/>
        <rFont val="Arial"/>
        <family val="2"/>
      </rPr>
      <t>Доступна бесплатная телефонная линия
Ящик для предложений / обратной связи
Другое (укажите)</t>
    </r>
  </si>
  <si>
    <r>
      <t xml:space="preserve">Керівництво МКП самостійно розглядає скарги
</t>
    </r>
    <r>
      <rPr>
        <sz val="11"/>
        <color rgb="FFFF0000"/>
        <rFont val="Arial"/>
        <family val="2"/>
        <charset val="204"/>
      </rPr>
      <t>Є служба з розгляду скарг</t>
    </r>
    <r>
      <rPr>
        <sz val="11"/>
        <rFont val="Arial"/>
        <family val="2"/>
      </rPr>
      <t xml:space="preserve">
Доступна безкоштовна телефонна лінія
Скринька для пропозицій / зворотний зв'язок
Інше, уточніть</t>
    </r>
  </si>
  <si>
    <r>
      <t>K</t>
    </r>
    <r>
      <rPr>
        <b/>
        <sz val="11"/>
        <color rgb="FFFF0000"/>
        <rFont val="Arial"/>
        <family val="2"/>
        <charset val="204"/>
      </rPr>
      <t>5</t>
    </r>
  </si>
  <si>
    <r>
      <t xml:space="preserve">Yes, CCCM induction training (site management) 
Yes, training on PSEA, GBV prevention, Protection mainstreaming
</t>
    </r>
    <r>
      <rPr>
        <sz val="11"/>
        <color rgb="FFFF0000"/>
        <rFont val="Arial"/>
        <family val="2"/>
        <charset val="204"/>
      </rPr>
      <t xml:space="preserve">Yes, training on Rules for handling explosive objects
Yes, first aid training and/or psychological assistance
Yes, training on Site management (other than CCCM training)
</t>
    </r>
    <r>
      <rPr>
        <sz val="11"/>
        <rFont val="Arial"/>
        <family val="2"/>
      </rPr>
      <t xml:space="preserve">Yes, other than mentioned above training (please, specify)
No
</t>
    </r>
  </si>
  <si>
    <r>
      <rPr>
        <sz val="11"/>
        <color rgb="FF000000"/>
        <rFont val="Arial"/>
        <family val="2"/>
        <charset val="204"/>
      </rPr>
      <t xml:space="preserve">Да, вводное обучение от Кластера (СССМ) по вопросам координации и управления МКП (по вопросам управления МКП)
Да, тренинги по защите от сексуальной эксплуатации и насилия; предупреждению гендерно обусловленного насилия; по вопросам интеграции принципов защиты в гуманитарную деятельность)
</t>
    </r>
    <r>
      <rPr>
        <sz val="11"/>
        <color rgb="FFFF0000"/>
        <rFont val="Arial"/>
        <family val="2"/>
        <charset val="204"/>
      </rPr>
      <t xml:space="preserve">Да, тренинги о правилах обращения с взрывоопасными предметами
Да тренинги по домедицинской и/или первой психологической помощи 
Да, тренинги по управлению МКП (отличные от тренингов Кластера СССМ)
</t>
    </r>
    <r>
      <rPr>
        <sz val="11"/>
        <color rgb="FF000000"/>
        <rFont val="Arial"/>
        <family val="2"/>
        <charset val="204"/>
      </rPr>
      <t>Да, другие тренинги, отличные от вышеперечисленных (укажите, какие именно)
Нет</t>
    </r>
  </si>
  <si>
    <r>
      <rPr>
        <sz val="11"/>
        <color rgb="FF000000"/>
        <rFont val="Arial"/>
        <family val="2"/>
        <charset val="204"/>
      </rPr>
      <t xml:space="preserve">Так, вступне навчання від Кластера (СССМ) з питань координації та управління МКП (з питань управління МКП)
Так, тренінги із захисту від сексуальної експлуатації та насильства; попередження ґендерно обумовленого насильства; з питань інтеграції принципів захисту у гуманітарну діяльність)
</t>
    </r>
    <r>
      <rPr>
        <sz val="11"/>
        <color rgb="FFFF0000"/>
        <rFont val="Arial"/>
        <family val="2"/>
        <charset val="204"/>
      </rPr>
      <t xml:space="preserve">Так, тренінги щодо правил поводження з вибухонебезпечними предметами
Да, тренінги з домедичної та/або першої психологічної допомоги
Так, тренінги з управління МКП (відмінні від тренінгів Кластеру СССМ)
</t>
    </r>
    <r>
      <rPr>
        <sz val="11"/>
        <color rgb="FF000000"/>
        <rFont val="Arial"/>
        <family val="2"/>
        <charset val="204"/>
      </rPr>
      <t>Так, інші тренінги, відмінні від перерахованих вище (вкажіть, які саме)
Ні</t>
    </r>
  </si>
  <si>
    <r>
      <rPr>
        <sz val="11"/>
        <color rgb="FF000000"/>
        <rFont val="Arial"/>
        <family val="2"/>
        <charset val="204"/>
      </rPr>
      <t xml:space="preserve">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t>
    </r>
    <r>
      <rPr>
        <sz val="11"/>
        <color rgb="FFFF0000"/>
        <rFont val="Arial"/>
        <family val="2"/>
        <charset val="204"/>
      </rPr>
      <t xml:space="preserve">Мебель (для жилых команат, общих помещений, кухни и т.д.)
Водяные насосы либо другое оборудование, связанное с потреблением воды (фильтр для воды и т.д.)
</t>
    </r>
    <r>
      <rPr>
        <sz val="11"/>
        <color rgb="FF000000"/>
        <rFont val="Arial"/>
        <family val="2"/>
        <charset val="204"/>
      </rPr>
      <t xml:space="preserve">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t>
    </r>
    <r>
      <rPr>
        <sz val="11"/>
        <color rgb="FFFF0000"/>
        <rFont val="Arial"/>
        <family val="2"/>
        <charset val="204"/>
      </rPr>
      <t xml:space="preserve">Отопительное оборудование (электрические обогреватели, котлы и т.д.) </t>
    </r>
    <r>
      <rPr>
        <sz val="11"/>
        <color rgb="FF000000"/>
        <rFont val="Arial"/>
        <family val="2"/>
        <charset val="204"/>
      </rPr>
      <t xml:space="preserve">                                Дезинфекция помещений МКП                      Другое (укажите)
Не знаю</t>
    </r>
  </si>
  <si>
    <r>
      <rPr>
        <sz val="11"/>
        <color rgb="FF000000"/>
        <rFont val="Arial"/>
        <family val="2"/>
        <charset val="204"/>
      </rPr>
      <t xml:space="preserve">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t>
    </r>
    <r>
      <rPr>
        <sz val="11"/>
        <color rgb="FFFF0000"/>
        <rFont val="Arial"/>
        <family val="2"/>
        <charset val="204"/>
      </rPr>
      <t xml:space="preserve">Меблі (для житлових кімнат, загальних приміщень, кухонь та ін.)
Водяні насоси та інше обладнання, пов'язане із споживанням води (фільтр для води тощо)
</t>
    </r>
    <r>
      <rPr>
        <sz val="11"/>
        <color rgb="FF000000"/>
        <rFont val="Arial"/>
        <family val="2"/>
        <charset val="204"/>
      </rPr>
      <t xml:space="preserve">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t>
    </r>
    <r>
      <rPr>
        <sz val="11"/>
        <color rgb="FFFF0000"/>
        <rFont val="Arial"/>
        <family val="2"/>
        <charset val="204"/>
      </rPr>
      <t xml:space="preserve">Опалювальне обладнання (електричні обігрівачі, котли та ін.)
</t>
    </r>
    <r>
      <rPr>
        <sz val="11"/>
        <color rgb="FF000000"/>
        <rFont val="Arial"/>
        <family val="2"/>
        <charset val="204"/>
      </rPr>
      <t>Дезінфекція приміщень МКП
Інше, уточніть
Не знаю</t>
    </r>
  </si>
  <si>
    <t>Адрес МВП</t>
  </si>
  <si>
    <t>Название МВП</t>
  </si>
  <si>
    <t>Название МВП по списку</t>
  </si>
  <si>
    <t>Уточните название МВП при необходимости</t>
  </si>
  <si>
    <t>Здравствуйте! Мы проводим опрос от имени &lt;........................&gt; с целью оценки гуманитарных потребностей в местах коллективного проживания ВПЛ (МВП) на территории Украины. Мы хотели бы задать Вам несколько вопросов об МВП,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t>
  </si>
  <si>
    <t>Ключевой информант МВП</t>
  </si>
  <si>
    <t>Управление и координация МВП</t>
  </si>
  <si>
    <t>Работает ли МВП в настоящее время (проживают ли в МВП ВПЛ непосредственно в период сбора данных)?</t>
  </si>
  <si>
    <t>Сколько ВПЛ может разместиться в МВП (т.е. какова общая вместимость МВП)?</t>
  </si>
  <si>
    <t>Форма собственности МВП</t>
  </si>
  <si>
    <t>Включен ли МВП в перечень, принятый обласной властью?</t>
  </si>
  <si>
    <t>Предусматривается ли закрытие МВП в период до 01 марта 2024 года?</t>
  </si>
  <si>
    <t>Есть ли определенная организация/уполномоченный орган, который управляет МВП?</t>
  </si>
  <si>
    <t>Какая именно организация/ уполномоченный орган управляет МВП?</t>
  </si>
  <si>
    <t>Есть ли у организации, управляющей МВП, координатор, работающий в МВП?</t>
  </si>
  <si>
    <t>Действует ли на уровне МВП система регистрации жителей?</t>
  </si>
  <si>
    <t xml:space="preserve">Какие документы необходимы ВПЛ для размещения в МВП? </t>
  </si>
  <si>
    <t>Cуществуют ли в письменной форме установленные Правила пребывания в этом МВП?</t>
  </si>
  <si>
    <t>Подписывает ли администрация МВП с ВПЛ договора, в которых определяются условия проживания в МВП?</t>
  </si>
  <si>
    <t>Советуется ли руководство МВП с его жителями в процессе принятия решений, которые касаются МВП?</t>
  </si>
  <si>
    <t>Принимают ли участие инициативны группы или отдельные ВПЛ в поддержании надлежащего состояния и обслуживании МВП?</t>
  </si>
  <si>
    <t>Взимается ли с ВПЛ какая-либо плата за проживание в МВП (арендная плата или какая-либо другая форма компенсации за размещение в МВП, без учета платы за потребленные коммунальные услуги)?</t>
  </si>
  <si>
    <t>Сколько жители платят в месяц в гривнах (арендная плата или какая-либо другая форма компенсации за размещение в МВП, без учета платы за потребленные коммунальные услуги) - в среднем за одного проживающего?</t>
  </si>
  <si>
    <t>Каким образом руководство МВП получает компенсацию за коммунальные услуги?</t>
  </si>
  <si>
    <t>По Вашим сведениям, существует ли в МВП и доступен ли его жителям механизм обратной связи и рассмотрения жалоб?</t>
  </si>
  <si>
    <t>Проходило ли руководство МВП какое-либо обучение?</t>
  </si>
  <si>
    <t>Насколько Вам известно, доступна ли  следующая информация жителям МВП?</t>
  </si>
  <si>
    <t xml:space="preserve">Существует ли в МВП возможность регистрации случаев гендерно обусловленного насилия, торговли людьми, сексуальной эксплуатации и насилия?
</t>
  </si>
  <si>
    <t>Получал ли этот МВП какую-либо гуманитарную помощь за последние 60 дней?</t>
  </si>
  <si>
    <t>Укажите, пожалуйста, количество лиц, которые сейчас проживают в МВП?</t>
  </si>
  <si>
    <t>Сколько среди проживающих в МВП мужчин/женщин возрастом от 18 до 60 лет?</t>
  </si>
  <si>
    <t>Сколько среди жителей МВП мужчин/женщин возрастом старше 60 лет?</t>
  </si>
  <si>
    <t>Сколько среди проживающих в МВП детей 0-17 лет?</t>
  </si>
  <si>
    <t>Сколько среди проживающих в МВП детей в возрасте 0-5 лет?</t>
  </si>
  <si>
    <t>Сколько среди проживающих в МВП детей в возрасте 6-17 лет?</t>
  </si>
  <si>
    <t>Есть ли в МВП дети без сопровождения?</t>
  </si>
  <si>
    <t>Сколько детей без сопровождения находится в МВП?</t>
  </si>
  <si>
    <t>Какие уязвимые группы на данный момент проживают в МВП и какова численность каждой из таких групп?</t>
  </si>
  <si>
    <t>Как долго люди обычно находятся в этом МВП?</t>
  </si>
  <si>
    <t>В течение последних 60 дней, покидали ли жители МВП по собственному желанию?</t>
  </si>
  <si>
    <t>Можете ли Вы сказать, сколько жителей выехали из МВП за последние 60 дней?</t>
  </si>
  <si>
    <t>Сколько жителей МВП выехали за последние 60 дней?</t>
  </si>
  <si>
    <t>Те жители МВП, которые выехали, планировали:</t>
  </si>
  <si>
    <t>Был ли кто-то из жителей МВП принудительно выселен из МВП за последние 60 дней?</t>
  </si>
  <si>
    <t>Есть ли в МВП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t>
  </si>
  <si>
    <t>Используется ли помещение МВП исключительно для размещения ВПЛ?</t>
  </si>
  <si>
    <t>На Ваш взгляд, перенаселено ли МВП?</t>
  </si>
  <si>
    <t>Как размещают* людей в МВП?</t>
  </si>
  <si>
    <t xml:space="preserve">Существует ли в МВП план эвакуации?
</t>
  </si>
  <si>
    <t>Как бы вы охарактеризовали общее состояние МВП и условия проживания ВПЛ?</t>
  </si>
  <si>
    <t>Каковы проблемы или потребности МВП?</t>
  </si>
  <si>
    <t>Каковы наиболее актуальные проблемы или потребности МВП? (Выберите не более 3 вариантов)</t>
  </si>
  <si>
    <t>Какую помощь, если таковая имелась, получало МВП за последние 60 дней?</t>
  </si>
  <si>
    <t>Была ли полученная помощь достаточной, чтобы удовлетворить потребности ВПЛ в МВП?</t>
  </si>
  <si>
    <t>Возможно ли поддерживать температуру в МВП в диапазоне 18-25 C°?</t>
  </si>
  <si>
    <t>Достаточна ли вместимость бомбоубежища для жителей МВП? (ВПЛ и не ВПЛ)</t>
  </si>
  <si>
    <t>Была ли полученная помощь, связанная с зимним периодом, достаточной, чтобы удовлетворить потребности ВПЛ в МВП?</t>
  </si>
  <si>
    <t>Пожалуйста, укажите основной вид отопления, используемый в МВП</t>
  </si>
  <si>
    <t>В какой мере запасной источник энергии может удовлетворить базовые потребности жителей МВП?</t>
  </si>
  <si>
    <t>Как жители МВП получают воду?</t>
  </si>
  <si>
    <t>Как жители МВП получают ПИТЬЕВУЮ воду?</t>
  </si>
  <si>
    <t>Каковы проблемы или потребности ВСГ в МВП?</t>
  </si>
  <si>
    <t xml:space="preserve">Каковы наиболее актуальные проблемы или потребности ВСГ в МВП? (Выберите не более 3 вариантов) </t>
  </si>
  <si>
    <t>Получал ли МВП какую-либо помощь ВСГ за последние 60 дней?</t>
  </si>
  <si>
    <t xml:space="preserve">Была ли полученная помощь ВСГ достаточной для удовлетворения потребностей ВПЛ в МВП? </t>
  </si>
  <si>
    <t>Есть ли в данном МВП функционирующие душевые / ванные комнаты?</t>
  </si>
  <si>
    <t>Есть ли в МВП душевые / ванные комнаты для маломобильных групп населения?</t>
  </si>
  <si>
    <t>Какой основной тип санитарного помещения (уборная/туалет) используется на МВП?</t>
  </si>
  <si>
    <t>Есть ли в данном МВП туалеты для маломобильных групп населения?</t>
  </si>
  <si>
    <t>Имеются ли стиральные машины и доступны ли они для жителей МВП?</t>
  </si>
  <si>
    <t>Сколько стиральных машин в настоящее время работают/пригодны для использования в МВП?</t>
  </si>
  <si>
    <t>Имеются ли сушильные машины и доступны ли они для жителей МВП?</t>
  </si>
  <si>
    <t>Укажите, пожалуйста, сколько сушильных машин сейчас пригодны для использования в МВП?</t>
  </si>
  <si>
    <t>Как жители МВП получают (или будут получать) продукты питания?</t>
  </si>
  <si>
    <t>Нужны ли данному МВП продукты питания?</t>
  </si>
  <si>
    <t>Какие потребности в продуктах питания наиболее актуальны для МВП? (Выберите не более 3 вариантов)</t>
  </si>
  <si>
    <t>Какие продукты питания были предоставлены ВПЛ в МВП за последние 60 дней?</t>
  </si>
  <si>
    <t xml:space="preserve">Было ли полученных продуктов питания достаточно, чтобы удовлетворить потребности ВПЛ в МВП? </t>
  </si>
  <si>
    <t>Какие НПТ нужны в МВП?</t>
  </si>
  <si>
    <t>Какие виды НПТ были предоставлены ВПЛ в МВП за последние 60 дней?</t>
  </si>
  <si>
    <t xml:space="preserve">Было ли полученных НПТ достаточно, чтобы удовлетворить потребности ВПЛ в МВП? </t>
  </si>
  <si>
    <t>Доступен ли для жителей МВП Wi-Fi?</t>
  </si>
  <si>
    <t>Пожалуйста, оцените мощность сигнала мобильной сети в этом МВП:</t>
  </si>
  <si>
    <t>Каковы проблемы или потребности в области защиты в МВП?</t>
  </si>
  <si>
    <t xml:space="preserve">Каковы наиболее актуальные проблемы или потребности в области защиты в МВП? (Выберите не более 3 вариантов) </t>
  </si>
  <si>
    <t>Какую поддержку в области защиты, если таковая была, получило МВП в течение последних 60 дней?</t>
  </si>
  <si>
    <t xml:space="preserve">Была ли полученная поддержка в области защиты достаточной для удовлетворения потребностей ВПЛ в МВП? </t>
  </si>
  <si>
    <t>Доступна ли в МВП психосоциальная помощь для взрослых?</t>
  </si>
  <si>
    <t>Знают ли жители МВП, к кому обращаться и как получить такие услуги?</t>
  </si>
  <si>
    <t>Если "Да", то какие психологические услуги доступны взрослым в МВП?</t>
  </si>
  <si>
    <t>Если "Да", то какие консультационные услуги доступны в МВП?</t>
  </si>
  <si>
    <t>Доступна ли в МВП психологическая помощь для детей?</t>
  </si>
  <si>
    <t>Если "Да", то какие психологические услуги доступны детям в МВП?</t>
  </si>
  <si>
    <t>Посещают ли МВП социальные работники?</t>
  </si>
  <si>
    <t>Если "Да", то как часто социальные работники посещают МВП?</t>
  </si>
  <si>
    <t>Достаточно ли визитов социальных работников, чтобы удовлетворить потребности ВПЛ в МВП?</t>
  </si>
  <si>
    <t xml:space="preserve">Насколько Вам известно, участвуют ли жители МВП в каких-либо социальных мероприятиях совместно с жителями принимающей громады? </t>
  </si>
  <si>
    <t xml:space="preserve">Насколько Вам известно, по каким причинам жители МВП не участвуют в социальных мероприятиях? </t>
  </si>
  <si>
    <t>Может ли машина скорой помощи приехать в МВП в случае необходимости?</t>
  </si>
  <si>
    <t xml:space="preserve">Имеются ли в МВП аптечки первой помощи? </t>
  </si>
  <si>
    <t xml:space="preserve">Есть ли вблизи МВП детские сады/школы с возможностью зачислить ребёнка на обучение (до 30 минут езды на общественном транспорте)? </t>
  </si>
  <si>
    <t xml:space="preserve">По Вашим сведениям, в какой форме большинство детей школьного возраста в МВП получают образование? </t>
  </si>
  <si>
    <t>Определите местоположение МВП</t>
  </si>
  <si>
    <t>Запишите какие-либо комментарии о работе МВП (при наличии)</t>
  </si>
  <si>
    <t>Адреса МТП</t>
  </si>
  <si>
    <t>Назва МТП</t>
  </si>
  <si>
    <t>Назва МТП за переліком</t>
  </si>
  <si>
    <t>Уточніть назву МТП за необхідності</t>
  </si>
  <si>
    <t>Доброго дня! Ми проводимо опитування від імені &lt;........................&gt; з метою оцінки гуманітарних потреб у місцях компактного проживання ВПО (МТП) на території України. Ми хотіли б поставити Вам кілька питань про МТП,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t>
  </si>
  <si>
    <t>Ключовий інформант МТП</t>
  </si>
  <si>
    <t>Чи працює наразі МТП (чи мешкають в МТП ВПО безпосередньо під час збору даних)?</t>
  </si>
  <si>
    <t>Скільки ВПО може розміститися у МТП (тобто яка загальна місткість МТП)?</t>
  </si>
  <si>
    <t>Форма власності МТП</t>
  </si>
  <si>
    <t>Чи включено МТП до переліку, прийнятого обласною владою?</t>
  </si>
  <si>
    <t>Чи передбачається закриття МТП у період до 01 березня 2024 року?</t>
  </si>
  <si>
    <t>Чи є певна організація / уповноважений орган, який керує МТП?</t>
  </si>
  <si>
    <t>Яка саме організація / уповноважений орган керує МТП?</t>
  </si>
  <si>
    <t>Чи є у організації, яка керує МТП, координатор, що працює в МТП?</t>
  </si>
  <si>
    <t>Чи діє на рівні МТП система реєстрації мешканців?</t>
  </si>
  <si>
    <t>Які документи необхідні ВПО для розміщення в МТП?</t>
  </si>
  <si>
    <t>Чи існують письмово встановлені Правила перебування в цьому МТП?</t>
  </si>
  <si>
    <t>Чи підписує адміністрація МТП з ВПО договори, в яких визначаються умови проживання в МТП?</t>
  </si>
  <si>
    <t>Чи радиться керівництво МТП з його мешканцями в процесі прийняття рішень, що стосуються МТП?</t>
  </si>
  <si>
    <t>Чи беруть участь ініціативні групи чи окремі ВПО у підтримці належного стану та обслуговуванні МТП?</t>
  </si>
  <si>
    <t>Чи стягується з ВПО будь-яка плата за проживання в МТП (орендна плата або будь-яка інша форма компенсації за розміщення в МТП, за винятком плати за спожиті комунальні послуги)?</t>
  </si>
  <si>
    <t>Скільки мешканці сумарно платять на місяць у гривнях (орендна плата або будь-яка інша форма компенсації за розміщення в МТП, за винятком плати за спожиті комунальні послуги) у середньому за одного мешканця?</t>
  </si>
  <si>
    <t>Яким чином керівництво МТП отримує компенсацію за комунальні платежі?</t>
  </si>
  <si>
    <t>Наскільки Вам відомо, чи існує у МТП та чи доступний його мешканцям механізм зворотного зв'язку та розгляду скарг?</t>
  </si>
  <si>
    <t>Чи проходило керівництво МТП будь-яке навчання?</t>
  </si>
  <si>
    <t>Наскільки Вам відомо, чи доступна  мешканцям МТП наступна інформація?</t>
  </si>
  <si>
    <t>Чи існує в МТП можливість реєстрації випадків гендерно зумовленого насильства, торгівлі людьми, сексуальной експлуатації та насильства?</t>
  </si>
  <si>
    <t>Чи отримував цей МТП будь-яку гуманітарну допомогу за останні 60 днів?</t>
  </si>
  <si>
    <t>Вкажіть, будь ласка,  кількість осіб, що зараз мешкають в МТП?</t>
  </si>
  <si>
    <t>Скільки серед людей, що мешкають у МТП, чоловіків/жінок віком від 18 до 60 років?</t>
  </si>
  <si>
    <t>Скільки серед мешканців МТП чоловіків/жінок старших 60 років?</t>
  </si>
  <si>
    <t>Скільки серед людей, що мешкають у МТП, дітей віком 0-17?</t>
  </si>
  <si>
    <t>Скільки серед людей, що мешкають у МТП, дітей віком 0-5 років?</t>
  </si>
  <si>
    <t>Скільки серед людей, що мешкають у МТП, дітей віком 6-17 років?</t>
  </si>
  <si>
    <t>Чи є у МТП діти без супроводу?</t>
  </si>
  <si>
    <t>Скільки дітей без супроводу знаходиться в МТП?</t>
  </si>
  <si>
    <t>Які вразливі групи наразі проживають у МТП і яка чисельність кожної з таких груп?</t>
  </si>
  <si>
    <t>Як довго люди зазвичай перебувають у цьому МТП?</t>
  </si>
  <si>
    <t>Протягом останніх 60 днів, чи залишали мешканці МТП за власним бажанням?</t>
  </si>
  <si>
    <t>Чи можете сказати, скільки мешканців залишили МТП за останні 60 днів?</t>
  </si>
  <si>
    <t>Скільки мешканців залишили МТП за останні 60 днів?</t>
  </si>
  <si>
    <t>Чи був хтось із мешканців МТП примусово виселені з МТП за останні 60 днів?</t>
  </si>
  <si>
    <t>Чи використовується приміщення МТП винятково для розміщення ВПО?</t>
  </si>
  <si>
    <t>Чи відокремлені місця для ВПО від приміщень, які використовуються за основним призначенням МТП?</t>
  </si>
  <si>
    <t>На Вашу думку, чи перенаселений МТП?</t>
  </si>
  <si>
    <t>Яким чином розміщують* людей у МТП?</t>
  </si>
  <si>
    <t xml:space="preserve">Чи існує в МТП план евакуації? </t>
  </si>
  <si>
    <t>Які найнагальніші проблеми чи потреби має МТП? (Виберіть не більше трьох варіантів)</t>
  </si>
  <si>
    <t>Яку допомогу, якщо така була, отримало МТП за останні 60 днів?</t>
  </si>
  <si>
    <t>Чи була отримана допомога достатньою, щоб задовольнити потреби ВПО в МТП?</t>
  </si>
  <si>
    <t>Чи можна підтримувати температуру в МТП в діапазоні 18-25 С°?</t>
  </si>
  <si>
    <t>Чи достатня місткість бомбосховища для мешканців МТП? (ВПО та не ВПО)</t>
  </si>
  <si>
    <t>Чи була отримана допомога, пов'язана із зимовим періодом, достатньою, щоб задовольнити потреби ВПО в МТП?</t>
  </si>
  <si>
    <t>Зазначте, будь ласка, основний вид опалення, який використовується у МТП</t>
  </si>
  <si>
    <t>У якій мірі запасне джерело енергії може задовольнити базові потреби мешканців МТП?</t>
  </si>
  <si>
    <t>Яким чином мешканці МТП отримують воду?</t>
  </si>
  <si>
    <t>Яким чином мешканці МТП отримують ПИТНУ воду?</t>
  </si>
  <si>
    <t>Які проблеми чи потреби ВСГ має МТП?</t>
  </si>
  <si>
    <t>Які найнагальніші проблеми чи потреби ВСГ в МТП? (Виберіть не більше 3 варіантів)</t>
  </si>
  <si>
    <t>Чи отримував МТП яку-небудь допомогу ВСГ за останні 60 днів?</t>
  </si>
  <si>
    <t>Чи була отримана допомога ВСГ достатньою, щоб задовольнити потреби ВПО в МТП?</t>
  </si>
  <si>
    <t>Чи є у цьому МТП функціонуючі душові / ванні кімнати?</t>
  </si>
  <si>
    <t>Чи наявні в МТП душові / ванні кімнати для маломобільних груп населення?</t>
  </si>
  <si>
    <t>Яким є основний тип санітарного приміщення (туалет), що використовується в МТП?</t>
  </si>
  <si>
    <t>Чи наявні в цьому МТП туалети для маломобільних груп населення?</t>
  </si>
  <si>
    <t>Чи наявні пральні машини та чи доступні вони для мешканців МТП?</t>
  </si>
  <si>
    <t>Скільки пральних машин на даний момент працюють/придатні для використання в МТП?</t>
  </si>
  <si>
    <t>Чи є сушильні машини та чи доступні вони для мешканців МТП?</t>
  </si>
  <si>
    <t>Зазначте, будь ласка, скільки сушильних машин наразі є придатними для використання в МТП?</t>
  </si>
  <si>
    <t>Як мешканці МТП отримують (чи будуть отримувати) продукти харчування?</t>
  </si>
  <si>
    <t>Чи потрібні цьому МТП продукти харчування?</t>
  </si>
  <si>
    <t>Які найбільш нагальні потреби в продуктах харчування в МТП? (Виберіть не більше трьох варіантів)</t>
  </si>
  <si>
    <t>Які продукти харчування були надані ВПО в МТП протягом останніх 60 днів?</t>
  </si>
  <si>
    <t>Чи була отримані продукти харчування достатніми щоб задовольнити потреби ВПО в МТП?</t>
  </si>
  <si>
    <t>Які НПТ потрібні в МТП?</t>
  </si>
  <si>
    <t>Які типи НПТ були надані ВПО в МТП протягом останніх 60 днів?</t>
  </si>
  <si>
    <t>Чи були отримані НПТ достатніми, щоб задовольнити потреби ВПО в МТП?</t>
  </si>
  <si>
    <t>Чи доступний мешканцям МТП Wi-Fi?</t>
  </si>
  <si>
    <t>Оцініть, будь ласка, потужність сигналу мобільного зв'язку у цьому МТП:</t>
  </si>
  <si>
    <t>Які проблеми чи потреби у сфері захисту має МТП?</t>
  </si>
  <si>
    <t>Які найбільш нагальні проблеми чи потреби у сфері захисту має МТП? (Виберіть не більше 3 варіантів)</t>
  </si>
  <si>
    <t xml:space="preserve">Яку підтримку у сфері захисту, якщо така була, отримало МТП впродовж останніх 60 днів? </t>
  </si>
  <si>
    <t xml:space="preserve">Чи була отримана підтримка у сфері захисту достатньою для задоволення потреб ВПО в МТП? </t>
  </si>
  <si>
    <t xml:space="preserve">Чи доступна в МТП психосоціальна допомога для дорослих? </t>
  </si>
  <si>
    <t>Чи обізнані мешканці МТП, до кого звертатись та як отримати такі послуги?</t>
  </si>
  <si>
    <t>Якщо "Так", то які психологічні послуги доступні дорослим в МТП?</t>
  </si>
  <si>
    <t>Якщо "Так", то які консультаційні послуги доступні в МТП?</t>
  </si>
  <si>
    <t xml:space="preserve">Чи доступна в МТП психологічна допомога для дітей? </t>
  </si>
  <si>
    <t>Якщо "Так", то які психологічні послуги доступні дітям в МТП?</t>
  </si>
  <si>
    <t>Чи відвідують МТП соціальні працівники?</t>
  </si>
  <si>
    <t>Якщо "Так", то як часто соціальні працівники відвідують МТП?</t>
  </si>
  <si>
    <t>Чи достатньо візитів соціальних працівників, щоб задовольнити потреби ВПО у МТП?</t>
  </si>
  <si>
    <t>Наскільки Вам відомо, чи приймають участь мешканці МТП у будь-яких соціальних заходах спільно з мешканцями приймаючої громади?</t>
  </si>
  <si>
    <t>Наскільки Вам відомо, з яких причин жителі МТП не приймають участі у соціальних заходах?</t>
  </si>
  <si>
    <t>Чи може машина швидкої допомоги приїхати до МТП у разі необхідності?</t>
  </si>
  <si>
    <t>Чи наявні у МТП аптечки першої допомоги?</t>
  </si>
  <si>
    <t>Чи є поблизу МТП дитячі садочки/школи із можливістю зарахувати дитину до навчання (до 30 хвилин їзди на громадському транспорті)?</t>
  </si>
  <si>
    <t>Наскільки Вам відомо, яким чином більшість дітей шкільного віку в МТП отримують освіту?</t>
  </si>
  <si>
    <t>Визначте місце розташування МТП</t>
  </si>
  <si>
    <t>Запишіть будь-які коментарі про роботу МТП (за наявності)</t>
  </si>
  <si>
    <t>Управління та координація МТП</t>
  </si>
  <si>
    <t>Please indicate how many are children aged 0-17.</t>
  </si>
  <si>
    <t>Есть ли в МВП запирающиеся шкафчики для хранения личных вещей и документов ВПО?</t>
  </si>
  <si>
    <t>Чи є шафки в МТП для зберігання особистих речей і документів ВПО?</t>
  </si>
  <si>
    <t>На Вашу думку, для задоволення яких із перелічених потреб мешканців у МТП достатньо води?</t>
  </si>
  <si>
    <t xml:space="preserve">По Вашему мнению, для удовлетворения каких из перечисленных потребностей жителей в МВП достаточно воды? </t>
  </si>
  <si>
    <t xml:space="preserve">To your knowledge, for which of the listed needs of the site residents is there enough water?  </t>
  </si>
  <si>
    <t>Каковы проблемы или потребности, связанные с водоснабжением, санитарией и гигиеной в МВП?</t>
  </si>
  <si>
    <t>Які проблеми чи потреби, пов'язані із водопостачанням, санітарією та гігієною має МТП?</t>
  </si>
  <si>
    <t xml:space="preserve">Каковы наиболее актуальные проблемы или потребности, связанные с водоснабжением, санитарией и гигиеной, существуют в МВП? (Выберите не более 3 вариантов) </t>
  </si>
  <si>
    <t>Які найбільш нагальні проблеми чи потреби,пов'язані із водопостачанням, санітарією та гігієною, є в МТП? (Виберіть не більше 3 варіантів)</t>
  </si>
  <si>
    <t xml:space="preserve"> Запишіть будь-які коментарі про роботу МТП (за необхідності)</t>
  </si>
  <si>
    <t>Благоустройство территории МВП (включая уборку)</t>
  </si>
  <si>
    <t>Модернизация инфраструктуры МВП</t>
  </si>
  <si>
    <t>Только с новыми жителями МВП</t>
  </si>
  <si>
    <t>На основании индивидуального потребления каждым жителем МВП</t>
  </si>
  <si>
    <t>МВП больше не может принимать ВПЛ</t>
  </si>
  <si>
    <t>МВП переполнен</t>
  </si>
  <si>
    <t>ВПЛ не соблюдали правила и нормы, действующие в МВП</t>
  </si>
  <si>
    <t>Установлен ограниченный срок пребывания в МВП</t>
  </si>
  <si>
    <t>Переселение в другой МВП</t>
  </si>
  <si>
    <t>Нет, МВП также используется по основному назначению</t>
  </si>
  <si>
    <t xml:space="preserve">Детские игровые площадки (в помещении МВП) </t>
  </si>
  <si>
    <t xml:space="preserve">Капитальная реконструкция помещений МВП </t>
  </si>
  <si>
    <t>Да, непосредственно в МВП</t>
  </si>
  <si>
    <t>Предоставляется МВП государственными организациями</t>
  </si>
  <si>
    <t>Предоставляется МВП принимающей громадой</t>
  </si>
  <si>
    <t>Предоставляется МВП неправительственными организациями и волонтерами</t>
  </si>
  <si>
    <t>МВП предоставляет горячую пищу</t>
  </si>
  <si>
    <t>МВП предоставляет продукты питания</t>
  </si>
  <si>
    <t>Собственный колодец или скважина в МВП</t>
  </si>
  <si>
    <t>Да, тренинги по управлению МВП (отличные от тренингов Кластера СССМ)</t>
  </si>
  <si>
    <t>Психолог приезжает в МВП по запросу</t>
  </si>
  <si>
    <t>Услуги психолога доступны в МВП ежедневно</t>
  </si>
  <si>
    <t>Психолог приезжает в МВП раз в неделю</t>
  </si>
  <si>
    <t>Психолог приезжает в МВП раз в месяц</t>
  </si>
  <si>
    <t>Консультационные услуги предоставляются в МВП по запросу</t>
  </si>
  <si>
    <t>Консультационные услуги предоставляются  в МВП ежедневно</t>
  </si>
  <si>
    <t xml:space="preserve">Консультационные услуги предоставляются в МВП раз в неделю </t>
  </si>
  <si>
    <t>Консультационные услуги предоставляются в МВП раз в месяц</t>
  </si>
  <si>
    <t>Напряженность между жителями МВП и членами принимающей громады</t>
  </si>
  <si>
    <t>О вариантах размещения за пределами МВП</t>
  </si>
  <si>
    <t>О пенсиях и различных государственных программах социального обеспечения для жителей МВП</t>
  </si>
  <si>
    <t>Руководство МВП самостоятельно рассматривает жалобы</t>
  </si>
  <si>
    <t>Здание МВП будет вновь выполнять свою первоначальную функцию</t>
  </si>
  <si>
    <t>Визит в МВП</t>
  </si>
  <si>
    <t>Благоустрій території МТП (включно з прибиранням)</t>
  </si>
  <si>
    <t>Модернізація інфраструктури МТП</t>
  </si>
  <si>
    <t>Лише з новими мешканцями МТП</t>
  </si>
  <si>
    <t>На підставі споживання кожним мешканцем МТП</t>
  </si>
  <si>
    <t>Переселились з інших МТП</t>
  </si>
  <si>
    <t>МТП більше не може приймати ВПО</t>
  </si>
  <si>
    <t>МТП переповнений</t>
  </si>
  <si>
    <t>ВПО не дотримувалися правил і норм, що діють у МТП</t>
  </si>
  <si>
    <t>Встановлено обмежений термін перебування у МТП</t>
  </si>
  <si>
    <t>Переселення до іншого МТП</t>
  </si>
  <si>
    <t>Ні, МТП одночасно використовується за основним призначенням</t>
  </si>
  <si>
    <t xml:space="preserve">Дитячі ігрові майданчики (в приміщенні МТП) </t>
  </si>
  <si>
    <t xml:space="preserve">Капітальна реконструкція приміщень МТП </t>
  </si>
  <si>
    <t>Так, безпосередньо в МТП</t>
  </si>
  <si>
    <t>Надається МТП урядовими організаціями</t>
  </si>
  <si>
    <t>Надається МТП приймаючою громадою</t>
  </si>
  <si>
    <t>Надається МТП неурядовими організаціями й волонтерами</t>
  </si>
  <si>
    <t>МТП надає гарячі обіди</t>
  </si>
  <si>
    <t>МТП надає продукти харчування</t>
  </si>
  <si>
    <t>Власна криниця або свердловина в МТП</t>
  </si>
  <si>
    <t>Так, тренінги з управління МТП (відмінні від тренінгів Кластеру СССМ)</t>
  </si>
  <si>
    <t>Психолог приїжджає до МТП за запитом</t>
  </si>
  <si>
    <t>Послуги психолога доступні у МТП щодня</t>
  </si>
  <si>
    <t>Психолог приїжджає до МТП раз на тиждень</t>
  </si>
  <si>
    <t>Психолог приїжджає до МТП раз на місяць</t>
  </si>
  <si>
    <t>Консультаційні послуги надаються у МТП щодня</t>
  </si>
  <si>
    <t>Консультаційні послуги надаються у МТП раз на тиждень</t>
  </si>
  <si>
    <t>Консультаційні послуги надаються в МТП раз на місяць</t>
  </si>
  <si>
    <t>Напруженість між жителями МТП та членами приймаючої громади</t>
  </si>
  <si>
    <t xml:space="preserve">Про варіанти розміщення за межами МТП                </t>
  </si>
  <si>
    <t>Про пенсії та різні державні програми соціального забезпечення для мешканців МТП</t>
  </si>
  <si>
    <t>Керівництво МТП самостійно розглядає скарги</t>
  </si>
  <si>
    <t>Будівля МТП знову виконуватиме свою початкову функцію</t>
  </si>
  <si>
    <t>Візит до МТП</t>
  </si>
  <si>
    <t>Какие непродовольственные товары нужны в МВП?</t>
  </si>
  <si>
    <t>Які непродовольчі товари потрібні в МТП?</t>
  </si>
  <si>
    <t>Скажите, пожалуйста, сколько среди ВПЛ, проживающих в МВП, дети 0-17 лет?</t>
  </si>
  <si>
    <t>Какие уязвимые группы на данный момент проживают в МВП и какова численность каждой из таких групп? - Беременные или кормящие женщины</t>
  </si>
  <si>
    <t>Какие уязвимые группы на данный момент проживают в МВП и какова численность каждой из таких групп? - Домохозяйства, возглавляемые женщинами</t>
  </si>
  <si>
    <t>Какие уязвимые группы на данный момент проживают в МВП и какова численность каждой из таких групп? - Пожилые женщины (60+)</t>
  </si>
  <si>
    <t>Какие уязвимые группы на данный момент проживают в МВП и какова численность каждой из таких групп? - Пожилые мужчины (60+)</t>
  </si>
  <si>
    <t xml:space="preserve">Какие уязвимые группы на данный момент проживают в МВП и какова численность каждой из таких групп? - Многодетные семьи (3 и более детей) </t>
  </si>
  <si>
    <t>Какие уязвимые группы на данный момент проживают в МВП и какова численность каждой из таких групп? - Хронически больные, в том числе лица с проблемами психического здоровья</t>
  </si>
  <si>
    <t>Какие уязвимые группы на данный момент проживают в МВП и какова численность каждой из таких групп? - Люди с инвалидностью (зарегистрированные и незарегистрированные)</t>
  </si>
  <si>
    <t>Какие уязвимые группы на данный момент проживают в МВП и какова численность каждой из таких групп? - Иностранные граждане</t>
  </si>
  <si>
    <t>Какие уязвимые группы на данный момент проживают в МВП и какова численность каждой из таких групп? - ЛГБТИК+</t>
  </si>
  <si>
    <t>Какие уязвимые группы на данный момент проживают в МВП и какова численность каждой из таких групп? - Группы меньшинств (например, ромы)</t>
  </si>
  <si>
    <t>Какие уязвимые группы на данный момент проживают в МВП и какова численность каждой из таких групп? - Домохозяйства, возглавляемые детьми</t>
  </si>
  <si>
    <t>Какие уязвимые группы на данный момент проживают в МВП и какова численность каждой из таких групп? - Одинокие люди, нуждающиеся в уходе</t>
  </si>
  <si>
    <t>Скажіть, будь ласка, скільки серед ВПО, що мешкають у МТП, діти віком 0-17?</t>
  </si>
  <si>
    <t>Які вразливі групи наразі проживають у МТП і яка чисельність кожної з таких груп? - Вагітні або годуючі жінки</t>
  </si>
  <si>
    <t>Які вразливі групи наразі проживають у МТП і яка чисельність кожної з таких груп? - Домогосподарства, очолювані жінками</t>
  </si>
  <si>
    <t>Які вразливі групи наразі проживають у МТП і яка чисельність кожної з таких груп? - Літні жінки (60+)</t>
  </si>
  <si>
    <t>Які вразливі групи наразі проживають у МТП і яка чисельність кожної з таких груп? - Літні чоловіки (60+)</t>
  </si>
  <si>
    <t>Які вразливі групи наразі проживають у МТП і яка чисельність кожної з таких груп? - Багатодітні родини (3 та більше дітей)</t>
  </si>
  <si>
    <t>Які вразливі групи наразі проживають у МТП і яка чисельність кожної з таких груп? - Особи з хронічними захворюваннями, включаючи наявні проблеми з психічним здоров'ям</t>
  </si>
  <si>
    <t>Які вразливі групи наразі проживають у МТП і яка чисельність кожної з таких груп? - Люди з інвалідністю (зареєстровані і незареєстровані)</t>
  </si>
  <si>
    <t>Які вразливі групи наразі проживають у МТП і яка чисельність кожної з таких груп? - Іноземні громадяни</t>
  </si>
  <si>
    <t>Які вразливі групи наразі проживають у МТП і яка чисельність кожної з таких груп? - Особи без громадянства</t>
  </si>
  <si>
    <t>Які вразливі групи наразі проживають у МТП і яка чисельність кожної з таких груп? - ЛГБТІК+</t>
  </si>
  <si>
    <t>Які вразливі групи наразі проживають у МТП і яка чисельність кожної з таких груп? - Групи меншин (наприклад, роми)</t>
  </si>
  <si>
    <t>Які вразливі групи наразі проживають у МТП і яка чисельність кожної з таких груп? - Домогосподарства, які очолються дітьми</t>
  </si>
  <si>
    <t>Які вразливі групи наразі проживають у МТП і яка чисельність кожної з таких груп? - Одинокі люди, що потребують догляду</t>
  </si>
  <si>
    <t>Collective site capacity</t>
  </si>
  <si>
    <t>Вместимость МВП</t>
  </si>
  <si>
    <t>Місткість МТП</t>
  </si>
  <si>
    <t xml:space="preserve">Недостаточное количество ВПЛ в МВП </t>
  </si>
  <si>
    <t>Недостатня кількість ВПО у МТП</t>
  </si>
  <si>
    <t>Неправительственная организация или агентство ООН</t>
  </si>
  <si>
    <t xml:space="preserve">Неурядова організація або агенція ООН </t>
  </si>
  <si>
    <t>Yes, through IDPs' active groups or focal points</t>
  </si>
  <si>
    <t>Да, с привлечением инициативных групп ВПЛ</t>
  </si>
  <si>
    <t>Так, із залученням ініціативних груп ВПО</t>
  </si>
  <si>
    <t xml:space="preserve">Can you indicate how much in total do site residents pay per month for the charges in UAH? (per person) </t>
  </si>
  <si>
    <t>Можете указать, сколько в среднем платят жители МВП в месяц за коммунальные услуги в гривнах? (на человека)</t>
  </si>
  <si>
    <t>Чи можете ви вказати, скільки у середньому платять мешканці МТП на місяць за комунальні послуги в гривнях? (з людини)</t>
  </si>
  <si>
    <t xml:space="preserve">Выберите один вариант
Выберите "Да", если собеседник может назвать точное количество, и внесите цифру в следующий вопрос, не задавая его повторно 
</t>
  </si>
  <si>
    <t>How much do IDPs pay per month on average for the charges in UAH? (per person)</t>
  </si>
  <si>
    <t xml:space="preserve">Сколько в среднем платят ВПЛ за коммунальные услуги в месяц в гривнах? (на человека) </t>
  </si>
  <si>
    <t>Скільки в середньому платять ВПО на місяць за комунальні послуги у гривнях? (з людини)</t>
  </si>
  <si>
    <t>Так, вступне навчання від Кластеру з питань координації та управління МТП</t>
  </si>
  <si>
    <t>Да, вводное обучение от Кластера по вопросам координации и управления МВП</t>
  </si>
  <si>
    <t>Choose one
Unaccompanied children - children who have been separated from both parents and are not being cared for by an adult who, by law or custom, is responsible for doing so</t>
  </si>
  <si>
    <t>Выберите один вариант
Дети без сопровождения - дети, разлученные с обоими родителями и не находящиеся на попечении взрослого, который является его законным представителем</t>
  </si>
  <si>
    <t>Виберіть один варіант
Діти без супроводу - діти, які розлучені з обома батьками і не перебувають під опікою дорослого, який є його законним представником.</t>
  </si>
  <si>
    <t>Are there unaccompanied people who require caregiver support in the site?</t>
  </si>
  <si>
    <t>Есть ли в МВП одинокие люди, нуждающиеся в уходе?</t>
  </si>
  <si>
    <t>Чи є в МТП одинокі люди, які потребують догляду?</t>
  </si>
  <si>
    <t xml:space="preserve">Сколько в МВП находится людей, которые нуждаются в уходе, но не получают его в МВП? </t>
  </si>
  <si>
    <t>Можете ли Вы сказать, сколько жителей поселили в МВП за последние 60 дней?</t>
  </si>
  <si>
    <t>Чи можете сказати, скільки мешканців поселено до МТП за останні 60 днів?</t>
  </si>
  <si>
    <t xml:space="preserve">Сколько жителей поселили в МВП за последние 60 дней? </t>
  </si>
  <si>
    <t>Скільки мешканців поселено до МТП за останні 60 днів?</t>
  </si>
  <si>
    <t>Какие причины  приезда в МВП они назвали?</t>
  </si>
  <si>
    <t>Які причини приїзду до МТП вони назвали?</t>
  </si>
  <si>
    <t>CS belongs to an educational facility where the CS residents are studying</t>
  </si>
  <si>
    <t>МТП належить до учбового закладу, в якому навчаються ВПО-мешканці МТП</t>
  </si>
  <si>
    <t>cs_belongs_to_educational_facility_where_residents_studying</t>
  </si>
  <si>
    <t xml:space="preserve">Is this collective center a transit site? </t>
  </si>
  <si>
    <t>Это транзитное МВП?</t>
  </si>
  <si>
    <t>Це транзитне МТП?</t>
  </si>
  <si>
    <t>Выберите один вариант
Транзитное МВП – это МВП, которое используется в течение короткого периода времени после перемещения с места постоянного проживания в качестве временного места пребывания (обычно в течение нескольких дней) перед переездом на другое место жительства (в том числе в другое МВП)</t>
  </si>
  <si>
    <t>Виберіть один варіант
Транзитне МТП – це МТП, яке використовується протягом короткого періоду часу після переміщення з місця постійного проживання як тимчасове місце перебування (зазвичай протягом декількох днів) перед переїздом до іншого місця проживання (у тому числі до іншого МТП)</t>
  </si>
  <si>
    <t>Организация пространства МВП</t>
  </si>
  <si>
    <t>Організація простору МТП</t>
  </si>
  <si>
    <t>Чи є у МТП план розміщення людей (конкретні зони для груп людей з певними потребами, таких як особи з інвалідністю, літні люди, вагітні та годуючі жінки, люди зі специфічними захворюваннями тощо)?</t>
  </si>
  <si>
    <t>Отделены ли места общего пользования от жилых помещений?</t>
  </si>
  <si>
    <t>Чи місця спільного користування відокремлені від житлових приміщень?</t>
  </si>
  <si>
    <t xml:space="preserve">Choose all that apply
*Sleeping space is a single hard-walled room or open space with the sleeping places organised </t>
  </si>
  <si>
    <t>Выберите все, что подходит
*Жилое помещение - это отдельная комната либо единое общее пространство, в котором оборудованы спальные места</t>
  </si>
  <si>
    <t>Виберіть все, що підходить
*Житлове приміщення - це окрема кімната або єдиний спільний простір, в якому облаштовані спальні місця</t>
  </si>
  <si>
    <t>Размещаются ли ВПЛ в помещениях, предназначенных для общего пользования?</t>
  </si>
  <si>
    <t>Чи розміщуються ВПО в приміщеннях, призначених для спільного використання?</t>
  </si>
  <si>
    <t>Очень хорошие</t>
  </si>
  <si>
    <t>Хорошие</t>
  </si>
  <si>
    <t>Нормальные</t>
  </si>
  <si>
    <t>Плохие</t>
  </si>
  <si>
    <t>Очень плохие</t>
  </si>
  <si>
    <t>Дуже добре</t>
  </si>
  <si>
    <t>Добре</t>
  </si>
  <si>
    <t>Нормально</t>
  </si>
  <si>
    <t>Погано</t>
  </si>
  <si>
    <t>Дуже погано</t>
  </si>
  <si>
    <t>Які проблеми чи потреби, пов'язані з умовами проживання, має МТП?</t>
  </si>
  <si>
    <t>Choose all that apply
Needs related to Winterization, WASH, NFI, Food, Protection are covered in the respective sections
Fuel for heating sources is suggested in Winterization section</t>
  </si>
  <si>
    <t>Выберите все, что подходит
Потребности, связанные с подготовкой к зимнему периоду; водоснабжением, санитарией, гигиеной; непродовольственными товарами, продуктами питания и защищенностью будут рассмотрены в соответствующих разделах
Про потребность в топливе для отопления укажите в разделе "Подготовка к зиме"</t>
  </si>
  <si>
    <t>Виберіть все, що підходить
Потреби, пов'язані з підготовкою до зимового періоду; водопостачанням, санітарією, гігієною; непродовольчими товарами, продуктами харчування, питаннями захисту, будуть розглянуті у відповідних секторах
Про потребу у паливі для опалення зазначте, будь ласка, у розділі "Підготовка до зимового періоду"</t>
  </si>
  <si>
    <t>Выберите не более 3 вариантов
Потребности, связанные с подготовкой к зимнему периоду; водоснабжением, санитарией, гигиеной; непродовольственными товарами, продуктами питания и защищенностью будут рассмотрены в соответствующих разделах
Про потребность в топливе для отопления укажите в разделе "Подготовка к зиме"</t>
  </si>
  <si>
    <t>Виберіть не більше 3 варіантів
Потреби, пов'язані з підготовкою до зимового періоду; водопостачанням, санітарією, гігієною; непродовольчими товарами, продуктами харчування, питаннями захисту, будуть розглянуті у відповідних секторах
Про потребу у паливі для опалення зазначте, будь ласка, у розділі "Підготовка до зимового періоду"</t>
  </si>
  <si>
    <t>Отсутствие инфраструктуры для людей с ограниченной мобильностью (за исключением связанной с водоснабжением, санитарией и гигиеной) (лифты, внешние пандусы, горизонтальные перекладины на дверях и т.д.)</t>
  </si>
  <si>
    <t>Відсутність інфраструктури для людей з обмеженою мобільністю (окрім пов'язаної з водопостачанням, санітарією та гігієною) (ліфти, зовнішні пандуси, горизонтальні перекладини на дверях і т.д.)</t>
  </si>
  <si>
    <t>Отсутствие доступных или надлежащим образом оборудованных бомбоубежищ (в пределах 500 м)</t>
  </si>
  <si>
    <t>Відсутність доступних або належним чином обладнаних бомбосховищ (в межах 500м)</t>
  </si>
  <si>
    <t>Inside and outdoor lightning improvement</t>
  </si>
  <si>
    <t>Работы по улучшению внутреннего и/или внешнего освещения</t>
  </si>
  <si>
    <t>Роботи з покращення внутрішнього та /або зовнішнього освітлення</t>
  </si>
  <si>
    <t>Введите текст
Укажите, пожалуйста, любые технические ошибки, которые возможно были сделанные в опроснике (название МВП, количество душевых/ванных комнат, туалетов и т.д.)</t>
  </si>
  <si>
    <t>Введіть текст
Зазначте, будь ласка, будь-які технічні помилки, які можливо були зроблені в опитувальнику (щодо назви МТП, кількість душових/ванних кімнат, туалетів тощо)</t>
  </si>
  <si>
    <t>Чи обладнане МТП зручною для людей з інвалідністю інфраструктурою (крім пов'язаної з водопостачанням, санітарією та гігієною) (ліфти, зовнішні пандуси, горизонтальні перекладини на дверях і т.п.)</t>
  </si>
  <si>
    <t>Оборудован ли МВП приспособлениями для людей с инвалидностью (кроме водоснабжения, санитарии и гигиены) (лифты, внешние пандусы, горизонтальные перекладины на дверях и т.д.)</t>
  </si>
  <si>
    <t>Система отопления в плохом состоянии</t>
  </si>
  <si>
    <t>lack_of_fuel_for_heating_sources</t>
  </si>
  <si>
    <t>Каковы проблемы или потребности МВП, связанные с подготовкой к зимнему периоду?</t>
  </si>
  <si>
    <t>Які проблеми або потреби в МТП, пов'язані із підготовкою до зимового періоду?</t>
  </si>
  <si>
    <t xml:space="preserve"> Каковы наиболее актуальные проблемы или потребности МВП, связанные с подготовкой к зимнему периоду? (Выберите не более 3 вариантов)</t>
  </si>
  <si>
    <t>Які найнагальніші проблеми чи потреби має МТП, пов'язані із підготовкою до зимового періоду?  (Виберіть не більше трьох варіантів)</t>
  </si>
  <si>
    <t>Получал ли МВП какую-либо помощь, связанную с подготовкой к зимнему периоду, за последние 60 дней?</t>
  </si>
  <si>
    <t>Чи отримував МТП будь-яку допомогу, пов'язану із підготовкою до зимового періоду, за останні 60 днів?</t>
  </si>
  <si>
    <t>Is fuel needed for this heating season?</t>
  </si>
  <si>
    <t>Необходимо ли Вам топливо для прохождения этого зимнего периода?</t>
  </si>
  <si>
    <t>Чи Ви потребуєте палива для проходження цього зимового періоду?</t>
  </si>
  <si>
    <t>Ремонт ванных комнат (душевых) / туалетов</t>
  </si>
  <si>
    <t xml:space="preserve">Ремонт ванних кімнат (душових) / туалетів </t>
  </si>
  <si>
    <t>Оборудование ванных комнат (душевых) / туалетов</t>
  </si>
  <si>
    <t>Облаштування ванних кімнат (душових) / туалетів</t>
  </si>
  <si>
    <t>Оборудование скважины, водяного насоса либо другого оборудования, связанного с потреблением воды (фильтр для воды и т.д.)</t>
  </si>
  <si>
    <t xml:space="preserve">Облаштування скважини, водяного насосу або іншого обладнання, пов'язаного зі споживанням води (фільтр для води тощо) </t>
  </si>
  <si>
    <t>Installation of borehole, water pump or other water-related equipment (water filter, etc.)</t>
  </si>
  <si>
    <t>Оборудование ванных комнат (душевых) / туалетов для маломобильных групп населения</t>
  </si>
  <si>
    <t>Облаштування ванних кімнат (душових) / туалетів для маломобільних груп населення</t>
  </si>
  <si>
    <t>Installation or repairs of water supply infrastructure and/or drainage system</t>
  </si>
  <si>
    <t>Оборудование или ремонт инфраструктуры водоснабжения и/или водоотведения</t>
  </si>
  <si>
    <t>Облаштування чи ремонт інфраструктури водопостачання та/або водовідведення</t>
  </si>
  <si>
    <t>Ремонт душових/ванних кімнат та/або туалетів</t>
  </si>
  <si>
    <t>Облаштування душових/ванних кімнат та/або туалетів</t>
  </si>
  <si>
    <t>Обустройство душевых/ванных комнат и туалетов для маломобильных групп населения</t>
  </si>
  <si>
    <t>Облаштування душових/ванних кімнат та/або туалетів для маломобільних груп населення</t>
  </si>
  <si>
    <t>Оборудование скважин, насосов или другого оборудования, связанного с потреблением воды (фильтр для воды и т.д.)</t>
  </si>
  <si>
    <t>Облаштування скважин, насосів або іншого обладнання, пов'язаного зі споживанням води (фільтр для води тощо)</t>
  </si>
  <si>
    <t>Чи душові / ванні кімнати знаходяться в межах 50 м від житлових приміщень МТП?</t>
  </si>
  <si>
    <t>Имеются ли туалеты в пределах 50 м от здания МВП?</t>
  </si>
  <si>
    <t>Чи є туалети в межах 50 м від будівлі МТП?</t>
  </si>
  <si>
    <t>Можете ли Вы указать количество стиральных машинок в МВП, пригодных для использования ВПЛ?</t>
  </si>
  <si>
    <t>Чи можете Ви зазначити, кількість пральних машин у МТП, придатних для використання ВПО?</t>
  </si>
  <si>
    <t>Можете ли Вы указать количество сушильных машинок в МВП, пригодных для использования ВПЛ?</t>
  </si>
  <si>
    <t>Чи можете Ви зазначити, кількість сушильних машинок у МТП, придатних для використання ВПО?</t>
  </si>
  <si>
    <t>k</t>
  </si>
  <si>
    <t>Is Wifi connection free or on pay-per-use basis?</t>
  </si>
  <si>
    <t>Пользование Wi-Fi является бесплатным или платным для ВПЛ?</t>
  </si>
  <si>
    <t>Користування Wi-Fi є безкоштовним чи платним для ВПО?</t>
  </si>
  <si>
    <t xml:space="preserve">Which of the following child psychosocial support services are available on the site? </t>
  </si>
  <si>
    <t>Какие из ниже перечисленных видов психосоциальной помощи для детей доступны в МВП?</t>
  </si>
  <si>
    <t>Які з перерахованих нижче видів психосоціальної допомоги для дітей доступні в МТП?</t>
  </si>
  <si>
    <t>Social services for girls and boys from the vulnerable groups</t>
  </si>
  <si>
    <t>Supportive group activities (e.g. play, art, sport activities, etc.) for girls and boys</t>
  </si>
  <si>
    <t>Психологическая помощь для детей</t>
  </si>
  <si>
    <t>Социальные мероприятия для детей, принадлежащим к уязвимым группам населения</t>
  </si>
  <si>
    <t>Общественные мероприятия (например, игры, художественные кружки, спортивные секции и др.) для девочек и мальчиков</t>
  </si>
  <si>
    <t>Ни одна из этих услуг в МВП не предоставляется</t>
  </si>
  <si>
    <t>Психологічна допомога для дітей</t>
  </si>
  <si>
    <t>Соціальні заходи для дітей, які належать до вразливих груп населення</t>
  </si>
  <si>
    <t>Жодна з перелічених послуг не надається в МТП</t>
  </si>
  <si>
    <t>What are the barriers for children in terms of access to offline learning?</t>
  </si>
  <si>
    <t>Какие у детей возникают препятствия с доступом к  образованию при очной форме обучения?</t>
  </si>
  <si>
    <t>Які перешкоди виникають у дітей з доступом до під час використання очної навчання?</t>
  </si>
  <si>
    <t>l</t>
  </si>
  <si>
    <t>Общая цель исследования –
предоставлять кластеру CCCM и другим партнерам регулярно обновляемые и достоверные данные о количестве, местонахождении и нуждах ВПЛ, проживающих в местах временного проживания, посредством проведения  мониторинговых визитов и телефонных интервью с руководством МВП</t>
  </si>
  <si>
    <t>Загальна мета дослідження – надавати кластеру CCCM та іншим партнерам регулярно оновлювані та достовірні дані про кількість, місцезнаходження та потреби ВПО, які мешкають у місцях тимчасового проживання, шляхом проведення  моніторингових візитів і телефонних інтерв'ю з керівництвом МТП</t>
  </si>
  <si>
    <t>Скільки людей в МТП, котрі потребують догляду, але не отримують його безпосередньо в МТП?</t>
  </si>
  <si>
    <t>Чи існують спільні приміщення, крім кухонь, місць для прийому їжі та ванн?</t>
  </si>
  <si>
    <t>Electricity system repairs or installation</t>
  </si>
  <si>
    <t>Heating system repairs or installation</t>
  </si>
  <si>
    <t>Ремонт или оборудование системы электроснабжения</t>
  </si>
  <si>
    <t>Ремонт или оборудование вентиляционной системы</t>
  </si>
  <si>
    <t>Ремонт або облаштування системи електропостачання</t>
  </si>
  <si>
    <t>Ремонт чи облаштування вентиляційної системи</t>
  </si>
  <si>
    <t>Lack of alternative heating source (electric heaters, etc.)</t>
  </si>
  <si>
    <t>Отсутствие альтернативных источников отопления (электрических обогревателей и т.д.)</t>
  </si>
  <si>
    <t>Відсутність альтернативного джерела опалення (електричних обігрівачів тощо)</t>
  </si>
  <si>
    <t>Lack of a backup power source (generators, etc.)</t>
  </si>
  <si>
    <t>Отсутствие альтернативного источника электроэнергии (генераторы и др.)</t>
  </si>
  <si>
    <t>Відсутність альтернативного джерела електроенергії</t>
  </si>
  <si>
    <t>lack_backup_power_source_generators</t>
  </si>
  <si>
    <t>backup_power_source_generators</t>
  </si>
  <si>
    <t>sufficient_winterization_support_backup_power_source_generators</t>
  </si>
  <si>
    <t>Choose all that apply
People with reduced mobility include the elderly pesons, people with disabilities, pregnant women, people with non-standard body sizes and others
Needs related to Shelter, Winterization, NFI, Food, Protection are covered in the respective section</t>
  </si>
  <si>
    <t>Choose no more than 3 options
People with reduced mobility include the elderly pesons, people with disabilities, pregnant women, people with non-standard body sizes and others</t>
  </si>
  <si>
    <t xml:space="preserve">Choose all that apply
People with reduced mobility include the elderly pesons, people with disabilities, pregnant women, people with non-standard body sizes and others </t>
  </si>
  <si>
    <t>Имеются ли функционирующие туалеты в здании МВП?</t>
  </si>
  <si>
    <t>Чи наявні функціонуючі туалети в будівлі МТП?</t>
  </si>
  <si>
    <t>Достаточно ли в здании МВП мест для сбора отходов?</t>
  </si>
  <si>
    <t>Чи достатньо в будівлі МТП  місць для збору відходів?</t>
  </si>
  <si>
    <t>remote_learning</t>
  </si>
  <si>
    <t>Громадські заходи (наприклад, ігри, художні кружки, спортивні секції тощо)</t>
  </si>
  <si>
    <t>What are the barriers for children in terms of access education?</t>
  </si>
  <si>
    <t>Какие у детей возникают препятствия с доступом к  образованию?</t>
  </si>
  <si>
    <t>Які перешкоди виникають у дітей з доступом до  навчання?</t>
  </si>
  <si>
    <t>not((selected(., 'none') or selected(., 'not_sure')) and (count-selected(.)&gt;1))</t>
  </si>
  <si>
    <t>Не выбирайте другие варианты, если вы выбрали "Никаких" или "Не уверен/ Не хочу отвечать"</t>
  </si>
  <si>
    <t>Don't select any other options if you've selected "None" or "Not sure / Prefer not to answer "</t>
  </si>
  <si>
    <t>Не вибирайте інші варіанти, якщо ви вибрали "Жодних" або "Не впевнений/ Не хочу відповідати"</t>
  </si>
  <si>
    <t>UA0504</t>
  </si>
  <si>
    <t>Haisynskyi</t>
  </si>
  <si>
    <t>Гайсинский</t>
  </si>
  <si>
    <t>Гайсинський</t>
  </si>
  <si>
    <t>UA0506</t>
  </si>
  <si>
    <t>Zhmerynskyi</t>
  </si>
  <si>
    <t>Жмеринский</t>
  </si>
  <si>
    <t>Жмеринський</t>
  </si>
  <si>
    <t>UA0508</t>
  </si>
  <si>
    <t>Mohyliv-Podilskyi</t>
  </si>
  <si>
    <t>Могилев-Подольский</t>
  </si>
  <si>
    <t>Могилів-Подільський</t>
  </si>
  <si>
    <t>UA0510</t>
  </si>
  <si>
    <t>Tulchynskyi</t>
  </si>
  <si>
    <t>Тульчинский</t>
  </si>
  <si>
    <t>Тульчинський</t>
  </si>
  <si>
    <t>UA0512</t>
  </si>
  <si>
    <t>Khmilnytskyi</t>
  </si>
  <si>
    <t>Хмельницкий</t>
  </si>
  <si>
    <t>Хмільницький</t>
  </si>
  <si>
    <t>UA0702</t>
  </si>
  <si>
    <t>Volodymyrskyi</t>
  </si>
  <si>
    <t>Владимирский</t>
  </si>
  <si>
    <t>Володимирський</t>
  </si>
  <si>
    <t>UA0704</t>
  </si>
  <si>
    <t>Kamin-Kashyrskyi</t>
  </si>
  <si>
    <t>Камень-Каширский</t>
  </si>
  <si>
    <t>Камінь-Каширський</t>
  </si>
  <si>
    <t>UA0706</t>
  </si>
  <si>
    <t>Kovelskyi</t>
  </si>
  <si>
    <t>Ковельский</t>
  </si>
  <si>
    <t>Ковельський</t>
  </si>
  <si>
    <t>UA0708</t>
  </si>
  <si>
    <t>Lutskyi</t>
  </si>
  <si>
    <t>Луцкий</t>
  </si>
  <si>
    <t>Луцький</t>
  </si>
  <si>
    <t>UA1202</t>
  </si>
  <si>
    <t>Dniprovskyi</t>
  </si>
  <si>
    <t>Днипровский</t>
  </si>
  <si>
    <t>Дніпровський</t>
  </si>
  <si>
    <t>UA1204</t>
  </si>
  <si>
    <t>Kamianskyi</t>
  </si>
  <si>
    <t>Каменский</t>
  </si>
  <si>
    <t>Кам’янський</t>
  </si>
  <si>
    <t>UA1206</t>
  </si>
  <si>
    <t>Kryvorizkyi</t>
  </si>
  <si>
    <t>Криворожский</t>
  </si>
  <si>
    <t>Криворізький</t>
  </si>
  <si>
    <t>UA1208</t>
  </si>
  <si>
    <t>Nikopolskyi</t>
  </si>
  <si>
    <t>Никопольский</t>
  </si>
  <si>
    <t>Нікопольський</t>
  </si>
  <si>
    <t>UA1210</t>
  </si>
  <si>
    <t>Novomoskovskyi</t>
  </si>
  <si>
    <t>Новомосковский</t>
  </si>
  <si>
    <t>Новомосковський</t>
  </si>
  <si>
    <t>UA1212</t>
  </si>
  <si>
    <t>Pavlohradskyi</t>
  </si>
  <si>
    <t>Павлоградский</t>
  </si>
  <si>
    <t>Павлоградський</t>
  </si>
  <si>
    <t>UA1214</t>
  </si>
  <si>
    <t>Synelnykivskyi</t>
  </si>
  <si>
    <t>Синельниковский</t>
  </si>
  <si>
    <t>Синельниківський</t>
  </si>
  <si>
    <t>UA1402</t>
  </si>
  <si>
    <t>Bakhmutskyi</t>
  </si>
  <si>
    <t>Бахмутский</t>
  </si>
  <si>
    <t>Бахмутський</t>
  </si>
  <si>
    <t>UA1404</t>
  </si>
  <si>
    <t>Volnovaskyi</t>
  </si>
  <si>
    <t>Волновахский</t>
  </si>
  <si>
    <t>Волноваський</t>
  </si>
  <si>
    <t>UA1406</t>
  </si>
  <si>
    <t>Horlivskyi</t>
  </si>
  <si>
    <t>Горловский</t>
  </si>
  <si>
    <t>Горлівський</t>
  </si>
  <si>
    <t>UA1408</t>
  </si>
  <si>
    <t>Donetskyi</t>
  </si>
  <si>
    <t>Донецкий</t>
  </si>
  <si>
    <t>Донецький</t>
  </si>
  <si>
    <t>UA1410</t>
  </si>
  <si>
    <t>Kalmiuskyi</t>
  </si>
  <si>
    <t>Кальмиусский</t>
  </si>
  <si>
    <t>Кальміуський</t>
  </si>
  <si>
    <t>UA1412</t>
  </si>
  <si>
    <t>Kramatorskyi</t>
  </si>
  <si>
    <t>Краматорский</t>
  </si>
  <si>
    <t>Краматорський</t>
  </si>
  <si>
    <t>UA1414</t>
  </si>
  <si>
    <t>Mariupolskyi</t>
  </si>
  <si>
    <t>Мариупольский</t>
  </si>
  <si>
    <t>Маріупольський</t>
  </si>
  <si>
    <t>UA1416</t>
  </si>
  <si>
    <t>Pokrovskyi</t>
  </si>
  <si>
    <t>Покровский</t>
  </si>
  <si>
    <t>Покровський</t>
  </si>
  <si>
    <t>UA1802</t>
  </si>
  <si>
    <t>Berdychivskyi</t>
  </si>
  <si>
    <t>Бердичевский</t>
  </si>
  <si>
    <t>Бердичівський</t>
  </si>
  <si>
    <t>UA1804</t>
  </si>
  <si>
    <t>Zhytomyrskyi</t>
  </si>
  <si>
    <t>Житомирский</t>
  </si>
  <si>
    <t>Житомирський</t>
  </si>
  <si>
    <t>UA1806</t>
  </si>
  <si>
    <t>Korostenskyi</t>
  </si>
  <si>
    <t>Коростенский</t>
  </si>
  <si>
    <t>Коростенський</t>
  </si>
  <si>
    <t>UA1808</t>
  </si>
  <si>
    <t>Zviahelskyi</t>
  </si>
  <si>
    <t>Звягельский</t>
  </si>
  <si>
    <t>Звягельський</t>
  </si>
  <si>
    <t>UA2102</t>
  </si>
  <si>
    <t>Berehivskyi</t>
  </si>
  <si>
    <t>Береговский</t>
  </si>
  <si>
    <t>Берегівський</t>
  </si>
  <si>
    <t>UA2104</t>
  </si>
  <si>
    <t>Mukachivskyi</t>
  </si>
  <si>
    <t>Мукачевский</t>
  </si>
  <si>
    <t>Мукачівський</t>
  </si>
  <si>
    <t>UA2106</t>
  </si>
  <si>
    <t>Rakhivskyi</t>
  </si>
  <si>
    <t>Раховский</t>
  </si>
  <si>
    <t>Рахівський</t>
  </si>
  <si>
    <t>UA2108</t>
  </si>
  <si>
    <t>Tiachivskyi</t>
  </si>
  <si>
    <t>Тячевский</t>
  </si>
  <si>
    <t>Тячівський</t>
  </si>
  <si>
    <t>UA2110</t>
  </si>
  <si>
    <t>Uzhhorodskyi</t>
  </si>
  <si>
    <t>Ужгородский</t>
  </si>
  <si>
    <t>Ужгородський</t>
  </si>
  <si>
    <t>UA2112</t>
  </si>
  <si>
    <t>Khustskyi</t>
  </si>
  <si>
    <t>Хустский</t>
  </si>
  <si>
    <t>Хустський</t>
  </si>
  <si>
    <t>UA2302</t>
  </si>
  <si>
    <t>Berdianskyi</t>
  </si>
  <si>
    <t>Бердянский</t>
  </si>
  <si>
    <t>Бердянський</t>
  </si>
  <si>
    <t>UA2304</t>
  </si>
  <si>
    <t>Vasylivskyi</t>
  </si>
  <si>
    <t>Васильевский</t>
  </si>
  <si>
    <t>Василівський</t>
  </si>
  <si>
    <t>UA2306</t>
  </si>
  <si>
    <t>Zaporizkyi</t>
  </si>
  <si>
    <t>Запорожский</t>
  </si>
  <si>
    <t>Запорізький</t>
  </si>
  <si>
    <t>UA2308</t>
  </si>
  <si>
    <t>Melitopolskyi</t>
  </si>
  <si>
    <t>Мелитопольский</t>
  </si>
  <si>
    <t>Мелітопольський</t>
  </si>
  <si>
    <t>UA2310</t>
  </si>
  <si>
    <t>Polohivskyi</t>
  </si>
  <si>
    <t>Пологовский</t>
  </si>
  <si>
    <t>Пологівський</t>
  </si>
  <si>
    <t>UA2602</t>
  </si>
  <si>
    <t>Verkhovynskyi</t>
  </si>
  <si>
    <t>Верховинский</t>
  </si>
  <si>
    <t>Верховинський</t>
  </si>
  <si>
    <t>UA2604</t>
  </si>
  <si>
    <t>Ivano-Frankivskyi</t>
  </si>
  <si>
    <t>Ивано-Франковский</t>
  </si>
  <si>
    <t>Івано-Франківський</t>
  </si>
  <si>
    <t>UA2606</t>
  </si>
  <si>
    <t>Kaluskyi</t>
  </si>
  <si>
    <t>Калушский</t>
  </si>
  <si>
    <t>Калуський</t>
  </si>
  <si>
    <t>UA2608</t>
  </si>
  <si>
    <t>Kolomyiskyi</t>
  </si>
  <si>
    <t>Коломыйский</t>
  </si>
  <si>
    <t>Коломийський</t>
  </si>
  <si>
    <t>UA2610</t>
  </si>
  <si>
    <t>Kosivskyi</t>
  </si>
  <si>
    <t>Косовский</t>
  </si>
  <si>
    <t>Косівський</t>
  </si>
  <si>
    <t>UA2612</t>
  </si>
  <si>
    <t>Nadvirnianskyi</t>
  </si>
  <si>
    <t>Надворнянский</t>
  </si>
  <si>
    <t>Надвірнянський</t>
  </si>
  <si>
    <t>UA3200</t>
  </si>
  <si>
    <t>Chornobyl Exclusion Zone</t>
  </si>
  <si>
    <t>Чернобыльская зона отчуждения</t>
  </si>
  <si>
    <t>Чорнобильська зона відчуження</t>
  </si>
  <si>
    <t>UA3202</t>
  </si>
  <si>
    <t>Bilotserkivskyi</t>
  </si>
  <si>
    <t>Белоцерковский</t>
  </si>
  <si>
    <t>Білоцерківський</t>
  </si>
  <si>
    <t>UA3204</t>
  </si>
  <si>
    <t>Boryspilskyi</t>
  </si>
  <si>
    <t>Бориспольский</t>
  </si>
  <si>
    <t>Бориспільський</t>
  </si>
  <si>
    <t>UA3206</t>
  </si>
  <si>
    <t>Brovarskyi</t>
  </si>
  <si>
    <t>Броварский</t>
  </si>
  <si>
    <t>Броварський</t>
  </si>
  <si>
    <t>UA3208</t>
  </si>
  <si>
    <t>Buchanskyi</t>
  </si>
  <si>
    <t>Бучанский</t>
  </si>
  <si>
    <t>Бучанський</t>
  </si>
  <si>
    <t>UA3210</t>
  </si>
  <si>
    <t>Vyshhorodskyi</t>
  </si>
  <si>
    <t>Вышгородский</t>
  </si>
  <si>
    <t>Вишгородський</t>
  </si>
  <si>
    <t>UA3212</t>
  </si>
  <si>
    <t>Obukhivskyi</t>
  </si>
  <si>
    <t>Обуховский</t>
  </si>
  <si>
    <t>Обухівський</t>
  </si>
  <si>
    <t>UA3214</t>
  </si>
  <si>
    <t>Fastivskyi</t>
  </si>
  <si>
    <t>Фастовский</t>
  </si>
  <si>
    <t>Фастівський</t>
  </si>
  <si>
    <t>UA3502</t>
  </si>
  <si>
    <t>Holovanivskyi</t>
  </si>
  <si>
    <t>Голованевский</t>
  </si>
  <si>
    <t>Голованівський</t>
  </si>
  <si>
    <t>UA3504</t>
  </si>
  <si>
    <t>Kropyvnytskyi</t>
  </si>
  <si>
    <t>Кропивницкий</t>
  </si>
  <si>
    <t>Кропивницький</t>
  </si>
  <si>
    <t>UA3506</t>
  </si>
  <si>
    <t>Novoukrainskyi</t>
  </si>
  <si>
    <t>Новоукраинский</t>
  </si>
  <si>
    <t>Новоукраїнський</t>
  </si>
  <si>
    <t>UA3508</t>
  </si>
  <si>
    <t>Oleksandriiskyi</t>
  </si>
  <si>
    <t>Александрийский</t>
  </si>
  <si>
    <t>Олександрійський</t>
  </si>
  <si>
    <t>UA4402</t>
  </si>
  <si>
    <t>Alchevskyi</t>
  </si>
  <si>
    <t>Алчевский</t>
  </si>
  <si>
    <t>Алчевський</t>
  </si>
  <si>
    <t>UA4404</t>
  </si>
  <si>
    <t>Dovzhanskyi</t>
  </si>
  <si>
    <t>Должанский</t>
  </si>
  <si>
    <t>Довжанський</t>
  </si>
  <si>
    <t>UA4406</t>
  </si>
  <si>
    <t>Luhanskyi</t>
  </si>
  <si>
    <t>Луганский</t>
  </si>
  <si>
    <t>Луганський</t>
  </si>
  <si>
    <t>UA4408</t>
  </si>
  <si>
    <t>Rovenkivskyi</t>
  </si>
  <si>
    <t>Ровеньковский</t>
  </si>
  <si>
    <t>Ровеньківський</t>
  </si>
  <si>
    <t>UA4410</t>
  </si>
  <si>
    <t>Svativskyi</t>
  </si>
  <si>
    <t>Сватовский</t>
  </si>
  <si>
    <t>Сватівський</t>
  </si>
  <si>
    <t>UA4412</t>
  </si>
  <si>
    <t>Sievierodonetskyi</t>
  </si>
  <si>
    <t>Северодонецкий</t>
  </si>
  <si>
    <t>Сєвєродонецький</t>
  </si>
  <si>
    <t>UA4414</t>
  </si>
  <si>
    <t>Starobilskyi</t>
  </si>
  <si>
    <t>Старобельский</t>
  </si>
  <si>
    <t>Старобільський</t>
  </si>
  <si>
    <t>UA4416</t>
  </si>
  <si>
    <t>Shchastynskyi</t>
  </si>
  <si>
    <t>Счастьинский</t>
  </si>
  <si>
    <t>Щастинський</t>
  </si>
  <si>
    <t>UA4602</t>
  </si>
  <si>
    <t>Drohobytskyi</t>
  </si>
  <si>
    <t>Дрогобычский</t>
  </si>
  <si>
    <t>Дрогобицький</t>
  </si>
  <si>
    <t>UA4604</t>
  </si>
  <si>
    <t>Zolochivskyi</t>
  </si>
  <si>
    <t>Золочевский</t>
  </si>
  <si>
    <t>Золочівський</t>
  </si>
  <si>
    <t>UA4606</t>
  </si>
  <si>
    <t>Lvivskyi</t>
  </si>
  <si>
    <t>Львовский</t>
  </si>
  <si>
    <t>Львівський</t>
  </si>
  <si>
    <t>UA4608</t>
  </si>
  <si>
    <t>Sambirskyi</t>
  </si>
  <si>
    <t>Самборский</t>
  </si>
  <si>
    <t>Самбірський</t>
  </si>
  <si>
    <t>UA4610</t>
  </si>
  <si>
    <t>Stryiskyi</t>
  </si>
  <si>
    <t>Стрыйский</t>
  </si>
  <si>
    <t>Стрийський</t>
  </si>
  <si>
    <t>UA4612</t>
  </si>
  <si>
    <t>Chervonohradskyi</t>
  </si>
  <si>
    <t>Червоноградский</t>
  </si>
  <si>
    <t>Червоноградський</t>
  </si>
  <si>
    <t>UA4614</t>
  </si>
  <si>
    <t>Yavorivskyi</t>
  </si>
  <si>
    <t>Яворовский</t>
  </si>
  <si>
    <t>Яворівський</t>
  </si>
  <si>
    <t>UA4802</t>
  </si>
  <si>
    <t>Bashtanskyi</t>
  </si>
  <si>
    <t>Баштанский</t>
  </si>
  <si>
    <t>Баштанський</t>
  </si>
  <si>
    <t>UA4804</t>
  </si>
  <si>
    <t>Voznesenskyi</t>
  </si>
  <si>
    <t>Вознесенский</t>
  </si>
  <si>
    <t>Вознесенський</t>
  </si>
  <si>
    <t>UA4806</t>
  </si>
  <si>
    <t>Mykolaivskyi</t>
  </si>
  <si>
    <t>Николаевский</t>
  </si>
  <si>
    <t>Миколаївський</t>
  </si>
  <si>
    <t>UA4808</t>
  </si>
  <si>
    <t>Pervomaiskyi</t>
  </si>
  <si>
    <t>Первомайский</t>
  </si>
  <si>
    <t>Первомайський</t>
  </si>
  <si>
    <t>UA5102</t>
  </si>
  <si>
    <t>Berezivskyi</t>
  </si>
  <si>
    <t>Березовский</t>
  </si>
  <si>
    <t>Березівський</t>
  </si>
  <si>
    <t>UA5104</t>
  </si>
  <si>
    <t>Bilhorod-Dnistrovskyi</t>
  </si>
  <si>
    <t>Белгород-Днестровский</t>
  </si>
  <si>
    <t>Білгород-Дністровський</t>
  </si>
  <si>
    <t>UA5106</t>
  </si>
  <si>
    <t>Bolhradskyi</t>
  </si>
  <si>
    <t>Болградский</t>
  </si>
  <si>
    <t>Болградський</t>
  </si>
  <si>
    <t>UA5108</t>
  </si>
  <si>
    <t>Izmailskyi</t>
  </si>
  <si>
    <t>Измаильский</t>
  </si>
  <si>
    <t>Ізмаїльський</t>
  </si>
  <si>
    <t>UA5110</t>
  </si>
  <si>
    <t>Odeskyi</t>
  </si>
  <si>
    <t>Одесский</t>
  </si>
  <si>
    <t>Одеський</t>
  </si>
  <si>
    <t>UA5112</t>
  </si>
  <si>
    <t>Podilskyi</t>
  </si>
  <si>
    <t>Подольский</t>
  </si>
  <si>
    <t>Подільський</t>
  </si>
  <si>
    <t>UA5114</t>
  </si>
  <si>
    <t>Rozdilnianskyi</t>
  </si>
  <si>
    <t>Раздельнянский</t>
  </si>
  <si>
    <t>Роздільнянський</t>
  </si>
  <si>
    <t>UA5302</t>
  </si>
  <si>
    <t>Kremenchutskyi</t>
  </si>
  <si>
    <t>Кременчугский</t>
  </si>
  <si>
    <t>Кременчуцький</t>
  </si>
  <si>
    <t>UA5304</t>
  </si>
  <si>
    <t>Lubenskyi</t>
  </si>
  <si>
    <t>Лубенский</t>
  </si>
  <si>
    <t>Лубенський</t>
  </si>
  <si>
    <t>UA5306</t>
  </si>
  <si>
    <t>Myrhorodskyi</t>
  </si>
  <si>
    <t>Миргородский</t>
  </si>
  <si>
    <t>Миргородський</t>
  </si>
  <si>
    <t>UA5308</t>
  </si>
  <si>
    <t>Poltavskyi</t>
  </si>
  <si>
    <t>Полтавский</t>
  </si>
  <si>
    <t>Полтавський</t>
  </si>
  <si>
    <t>UA5602</t>
  </si>
  <si>
    <t>Varaskyi</t>
  </si>
  <si>
    <t>Варашский</t>
  </si>
  <si>
    <t>Вараський</t>
  </si>
  <si>
    <t>UA5604</t>
  </si>
  <si>
    <t>Dubenskyi</t>
  </si>
  <si>
    <t>Дубенский</t>
  </si>
  <si>
    <t>Дубенський</t>
  </si>
  <si>
    <t>UA5606</t>
  </si>
  <si>
    <t>Rivnenskyi</t>
  </si>
  <si>
    <t>Ровенский</t>
  </si>
  <si>
    <t>Рівненський</t>
  </si>
  <si>
    <t>UA5608</t>
  </si>
  <si>
    <t>Sarnenskyi</t>
  </si>
  <si>
    <t>Сарненский</t>
  </si>
  <si>
    <t>Сарненський</t>
  </si>
  <si>
    <t>UA5902</t>
  </si>
  <si>
    <t>Konotopskyi</t>
  </si>
  <si>
    <t>Конотопский</t>
  </si>
  <si>
    <t>Конотопський</t>
  </si>
  <si>
    <t>UA5904</t>
  </si>
  <si>
    <t>Okhtyrskyi</t>
  </si>
  <si>
    <t>Ахтырский</t>
  </si>
  <si>
    <t>Охтирський</t>
  </si>
  <si>
    <t>UA5906</t>
  </si>
  <si>
    <t>Romenskyi</t>
  </si>
  <si>
    <t>Роменский</t>
  </si>
  <si>
    <t>Роменський</t>
  </si>
  <si>
    <t>UA5908</t>
  </si>
  <si>
    <t>Sumskyi</t>
  </si>
  <si>
    <t>Сумский</t>
  </si>
  <si>
    <t>Сумський</t>
  </si>
  <si>
    <t>UA5910</t>
  </si>
  <si>
    <t>Shostkynskyi</t>
  </si>
  <si>
    <t>Шосткинский</t>
  </si>
  <si>
    <t>Шосткинський</t>
  </si>
  <si>
    <t>UA6102</t>
  </si>
  <si>
    <t>Kremenetskyi</t>
  </si>
  <si>
    <t>Кременецкий</t>
  </si>
  <si>
    <t>Кременецький</t>
  </si>
  <si>
    <t>UA6104</t>
  </si>
  <si>
    <t>Ternopilskyi</t>
  </si>
  <si>
    <t>Тернопольский</t>
  </si>
  <si>
    <t>Тернопільський</t>
  </si>
  <si>
    <t>UA6106</t>
  </si>
  <si>
    <t>Chortkivskyi</t>
  </si>
  <si>
    <t>Чортковский</t>
  </si>
  <si>
    <t>Чортківський</t>
  </si>
  <si>
    <t>UA6302</t>
  </si>
  <si>
    <t>Bohodukhivskyi</t>
  </si>
  <si>
    <t>Богодуховский</t>
  </si>
  <si>
    <t>Богодухівський</t>
  </si>
  <si>
    <t>UA6304</t>
  </si>
  <si>
    <t>Iziumskyi</t>
  </si>
  <si>
    <t>Изюмский</t>
  </si>
  <si>
    <t>Ізюмський</t>
  </si>
  <si>
    <t>UA6306</t>
  </si>
  <si>
    <t>Krasnohradskyi</t>
  </si>
  <si>
    <t>Красноградский</t>
  </si>
  <si>
    <t>Красноградський</t>
  </si>
  <si>
    <t>UA6308</t>
  </si>
  <si>
    <t>Kupianskyi</t>
  </si>
  <si>
    <t>Купянский</t>
  </si>
  <si>
    <t>Куп'янський</t>
  </si>
  <si>
    <t>UA6310</t>
  </si>
  <si>
    <t>Lozivskyi</t>
  </si>
  <si>
    <t>Лозовский</t>
  </si>
  <si>
    <t>Лозівський</t>
  </si>
  <si>
    <t>UA6312</t>
  </si>
  <si>
    <t>Kharkivskyi</t>
  </si>
  <si>
    <t>Харьковский</t>
  </si>
  <si>
    <t>Харківський</t>
  </si>
  <si>
    <t>UA6314</t>
  </si>
  <si>
    <t>Chuhuivskyi</t>
  </si>
  <si>
    <t>Чугуевский</t>
  </si>
  <si>
    <t>Чугуївський</t>
  </si>
  <si>
    <t>UA6502</t>
  </si>
  <si>
    <t>Beryslavskyi</t>
  </si>
  <si>
    <t>Бериславский</t>
  </si>
  <si>
    <t>Бериславський</t>
  </si>
  <si>
    <t>UA6504</t>
  </si>
  <si>
    <t>Henicheskyi</t>
  </si>
  <si>
    <t>Генический</t>
  </si>
  <si>
    <t>Генічеський</t>
  </si>
  <si>
    <t>UA6506</t>
  </si>
  <si>
    <t>Kakhovskyi</t>
  </si>
  <si>
    <t>Каховский</t>
  </si>
  <si>
    <t>Каховський</t>
  </si>
  <si>
    <t>UA6508</t>
  </si>
  <si>
    <t>Skadovskyi</t>
  </si>
  <si>
    <t>Скадовский</t>
  </si>
  <si>
    <t>Скадовський</t>
  </si>
  <si>
    <t>UA6510</t>
  </si>
  <si>
    <t>Khersonskyi</t>
  </si>
  <si>
    <t>Херсонский</t>
  </si>
  <si>
    <t>Херсонський</t>
  </si>
  <si>
    <t>UA6802</t>
  </si>
  <si>
    <t>Kamianets-Podilskyi</t>
  </si>
  <si>
    <t>Каменец-Подольский</t>
  </si>
  <si>
    <t>Кам'янець-Подільський</t>
  </si>
  <si>
    <t>UA6804</t>
  </si>
  <si>
    <t>Khmelnytskyi</t>
  </si>
  <si>
    <t>Хмельницький</t>
  </si>
  <si>
    <t>UA6806</t>
  </si>
  <si>
    <t>Shepetivskyi</t>
  </si>
  <si>
    <t>Шепетовский</t>
  </si>
  <si>
    <t>Шепетівський</t>
  </si>
  <si>
    <t>UA7102</t>
  </si>
  <si>
    <t>Zvenyhorodskyi</t>
  </si>
  <si>
    <t>Звенигородский</t>
  </si>
  <si>
    <t>Звенигородський</t>
  </si>
  <si>
    <t>UA7104</t>
  </si>
  <si>
    <t>Zolotoniskyi</t>
  </si>
  <si>
    <t>Золотоношский</t>
  </si>
  <si>
    <t>Золотоніський</t>
  </si>
  <si>
    <t>UA7106</t>
  </si>
  <si>
    <t>Umanskyi</t>
  </si>
  <si>
    <t>Уманский</t>
  </si>
  <si>
    <t>Уманський</t>
  </si>
  <si>
    <t>UA7108</t>
  </si>
  <si>
    <t>Cherkaskyi</t>
  </si>
  <si>
    <t>Черкасский</t>
  </si>
  <si>
    <t>Черкаський</t>
  </si>
  <si>
    <t>UA7302</t>
  </si>
  <si>
    <t>Vyzhnytskyi</t>
  </si>
  <si>
    <t>Вижницкий</t>
  </si>
  <si>
    <t>Вижницький</t>
  </si>
  <si>
    <t>UA7304</t>
  </si>
  <si>
    <t>Dnistrovskyi</t>
  </si>
  <si>
    <t>Днестровский</t>
  </si>
  <si>
    <t>Дністровський</t>
  </si>
  <si>
    <t>UA7306</t>
  </si>
  <si>
    <t>Chernivetskyi</t>
  </si>
  <si>
    <t>Черновицкий</t>
  </si>
  <si>
    <t>Чернівецький</t>
  </si>
  <si>
    <t>UA7402</t>
  </si>
  <si>
    <t>Koriukivskyi</t>
  </si>
  <si>
    <t>Корюковский</t>
  </si>
  <si>
    <t>Корюківський</t>
  </si>
  <si>
    <t>UA7404</t>
  </si>
  <si>
    <t>Nizhynskyi</t>
  </si>
  <si>
    <t>Нежинский</t>
  </si>
  <si>
    <t>Ніжинський</t>
  </si>
  <si>
    <t>UA7406</t>
  </si>
  <si>
    <t>Novhorod-Siverskyi</t>
  </si>
  <si>
    <t>Новгород-Северский</t>
  </si>
  <si>
    <t>Новгород-Сіверський</t>
  </si>
  <si>
    <t>UA7408</t>
  </si>
  <si>
    <t>Prylutskyi</t>
  </si>
  <si>
    <t>Прилукский</t>
  </si>
  <si>
    <t>Прилуцький</t>
  </si>
  <si>
    <t>UA7410</t>
  </si>
  <si>
    <t>Chernihivskyi</t>
  </si>
  <si>
    <t>Черниговский</t>
  </si>
  <si>
    <t>Чернігівський</t>
  </si>
  <si>
    <t>UA8000</t>
  </si>
  <si>
    <t>Kyiv</t>
  </si>
  <si>
    <t>Киев</t>
  </si>
  <si>
    <t>Київ</t>
  </si>
  <si>
    <t>UA0502001</t>
  </si>
  <si>
    <t>Ahronomichna</t>
  </si>
  <si>
    <t>Агрономическая</t>
  </si>
  <si>
    <t>Агрономічна</t>
  </si>
  <si>
    <t>UA0502005</t>
  </si>
  <si>
    <t>Voronovytska</t>
  </si>
  <si>
    <t>Вороновицкая</t>
  </si>
  <si>
    <t>Вороновицька</t>
  </si>
  <si>
    <t>UA0502007</t>
  </si>
  <si>
    <t>Hnivanska</t>
  </si>
  <si>
    <t>Гниваньская</t>
  </si>
  <si>
    <t>Гніванська</t>
  </si>
  <si>
    <t>UA0502009</t>
  </si>
  <si>
    <t>Illinetska</t>
  </si>
  <si>
    <t>Ильинецкая</t>
  </si>
  <si>
    <t>Іллінецька</t>
  </si>
  <si>
    <t>UA0502011</t>
  </si>
  <si>
    <t>Lypovetska</t>
  </si>
  <si>
    <t>Липовецкая</t>
  </si>
  <si>
    <t>Липовецька</t>
  </si>
  <si>
    <t>UA0502013</t>
  </si>
  <si>
    <t>Litynska</t>
  </si>
  <si>
    <t>Литинская</t>
  </si>
  <si>
    <t>Літинська</t>
  </si>
  <si>
    <t>UA0502015</t>
  </si>
  <si>
    <t>Luka-Meleshkivska</t>
  </si>
  <si>
    <t>Лука-Мелешковская</t>
  </si>
  <si>
    <t>Лука-Мелешківська</t>
  </si>
  <si>
    <t>UA0502017</t>
  </si>
  <si>
    <t>Nemyrivska</t>
  </si>
  <si>
    <t>Нимировская</t>
  </si>
  <si>
    <t>Немирівська</t>
  </si>
  <si>
    <t>UA0502019</t>
  </si>
  <si>
    <t>Orativska</t>
  </si>
  <si>
    <t>Оратовская</t>
  </si>
  <si>
    <t>Оратівська</t>
  </si>
  <si>
    <t>UA0502021</t>
  </si>
  <si>
    <t>Pohrebyshchenska</t>
  </si>
  <si>
    <t>Погребищенская</t>
  </si>
  <si>
    <t>Погребищенська</t>
  </si>
  <si>
    <t>UA0502023</t>
  </si>
  <si>
    <t>Stryzhavska</t>
  </si>
  <si>
    <t>Стрижавская</t>
  </si>
  <si>
    <t>Стрижавська</t>
  </si>
  <si>
    <t>UA0502025</t>
  </si>
  <si>
    <t>Sutyskivska</t>
  </si>
  <si>
    <t>Сутисковская</t>
  </si>
  <si>
    <t>Сутисківська</t>
  </si>
  <si>
    <t>UA0502027</t>
  </si>
  <si>
    <t>Tyvrivska</t>
  </si>
  <si>
    <t>Тывровская</t>
  </si>
  <si>
    <t>Тиврівська</t>
  </si>
  <si>
    <t>UA0502029</t>
  </si>
  <si>
    <t>Turbivska</t>
  </si>
  <si>
    <t>Турбовская</t>
  </si>
  <si>
    <t>Турбівська</t>
  </si>
  <si>
    <t>UA0502031</t>
  </si>
  <si>
    <t>Yakushynetska</t>
  </si>
  <si>
    <t>Якушинецкая</t>
  </si>
  <si>
    <t>Якушинецька</t>
  </si>
  <si>
    <t>UA0504001</t>
  </si>
  <si>
    <t>Bershadska</t>
  </si>
  <si>
    <t>Бершадская</t>
  </si>
  <si>
    <t>Бершадська</t>
  </si>
  <si>
    <t>UA0504003</t>
  </si>
  <si>
    <t>Haisynska</t>
  </si>
  <si>
    <t>Гайсинская</t>
  </si>
  <si>
    <t>Гайсинська</t>
  </si>
  <si>
    <t>UA0504005</t>
  </si>
  <si>
    <t>Dashivska</t>
  </si>
  <si>
    <t>Дашевская</t>
  </si>
  <si>
    <t>Дашівська</t>
  </si>
  <si>
    <t>UA0504007</t>
  </si>
  <si>
    <t>Dzhulynska</t>
  </si>
  <si>
    <t>Джулинская</t>
  </si>
  <si>
    <t>Джулинська</t>
  </si>
  <si>
    <t>UA0504009</t>
  </si>
  <si>
    <t>Krasnopilska</t>
  </si>
  <si>
    <t>Краснопольская</t>
  </si>
  <si>
    <t>Краснопільська</t>
  </si>
  <si>
    <t>UA0504011</t>
  </si>
  <si>
    <t>Kunkivska</t>
  </si>
  <si>
    <t>Кунковская</t>
  </si>
  <si>
    <t>Кунківська</t>
  </si>
  <si>
    <t>UA0504013</t>
  </si>
  <si>
    <t>Ladyzhynska</t>
  </si>
  <si>
    <t>Ладыжинская</t>
  </si>
  <si>
    <t>Ладижинська</t>
  </si>
  <si>
    <t>UA0504015</t>
  </si>
  <si>
    <t>Obodivska</t>
  </si>
  <si>
    <t>Ободовская</t>
  </si>
  <si>
    <t>Ободівська</t>
  </si>
  <si>
    <t>UA0504017</t>
  </si>
  <si>
    <t>Olhopilska</t>
  </si>
  <si>
    <t>Ольгопольская</t>
  </si>
  <si>
    <t>Ольгопільська</t>
  </si>
  <si>
    <t>UA0504019</t>
  </si>
  <si>
    <t>Raihorodska</t>
  </si>
  <si>
    <t>Райгородская</t>
  </si>
  <si>
    <t>Райгородська</t>
  </si>
  <si>
    <t>UA0504021</t>
  </si>
  <si>
    <t>Sobolivska</t>
  </si>
  <si>
    <t>Соболевская</t>
  </si>
  <si>
    <t>Соболівська</t>
  </si>
  <si>
    <t>UA0504023</t>
  </si>
  <si>
    <t>Teplytska</t>
  </si>
  <si>
    <t>Тепликская</t>
  </si>
  <si>
    <t>Теплицька</t>
  </si>
  <si>
    <t>UA0504025</t>
  </si>
  <si>
    <t>Trostianetska</t>
  </si>
  <si>
    <t>Тростянецкая</t>
  </si>
  <si>
    <t>Тростянецька</t>
  </si>
  <si>
    <t>UA0504027</t>
  </si>
  <si>
    <t>Chechelnytska</t>
  </si>
  <si>
    <t>Чечельницкая</t>
  </si>
  <si>
    <t>Чечельницька</t>
  </si>
  <si>
    <t>UA0506001</t>
  </si>
  <si>
    <t>Barska</t>
  </si>
  <si>
    <t>Барская</t>
  </si>
  <si>
    <t>Барська</t>
  </si>
  <si>
    <t>UA0506003</t>
  </si>
  <si>
    <t>Dzhurynska</t>
  </si>
  <si>
    <t>Джуринская</t>
  </si>
  <si>
    <t>Джуринська</t>
  </si>
  <si>
    <t>UA0506005</t>
  </si>
  <si>
    <t>Zhmerynska</t>
  </si>
  <si>
    <t>Жмеринская</t>
  </si>
  <si>
    <t>Жмеринська</t>
  </si>
  <si>
    <t>UA0506007</t>
  </si>
  <si>
    <t>Kopaihorodska</t>
  </si>
  <si>
    <t>Копайгородская</t>
  </si>
  <si>
    <t>Копайгородська</t>
  </si>
  <si>
    <t>UA0506009</t>
  </si>
  <si>
    <t>Murafska</t>
  </si>
  <si>
    <t>Мурафская</t>
  </si>
  <si>
    <t>Мурафська</t>
  </si>
  <si>
    <t>UA0506011</t>
  </si>
  <si>
    <t>Severynivska</t>
  </si>
  <si>
    <t>Севериновская</t>
  </si>
  <si>
    <t>Северинівська</t>
  </si>
  <si>
    <t>UA0506013</t>
  </si>
  <si>
    <t>Stanislavchytska</t>
  </si>
  <si>
    <t>Станиславчикская</t>
  </si>
  <si>
    <t>Станіславчицька</t>
  </si>
  <si>
    <t>UA0506015</t>
  </si>
  <si>
    <t>Sharhorodska</t>
  </si>
  <si>
    <t>Шаргородская</t>
  </si>
  <si>
    <t>Шаргородська</t>
  </si>
  <si>
    <t>UA0508001</t>
  </si>
  <si>
    <t>Babchynetska</t>
  </si>
  <si>
    <t>Бабчинецкая</t>
  </si>
  <si>
    <t>Бабчинецька</t>
  </si>
  <si>
    <t>UA0508003</t>
  </si>
  <si>
    <t>Vendychanska</t>
  </si>
  <si>
    <t>Вендичанская</t>
  </si>
  <si>
    <t>Вендичанська</t>
  </si>
  <si>
    <t>UA0508005</t>
  </si>
  <si>
    <t>Mohyliv-Podilska</t>
  </si>
  <si>
    <t>Могилев-Подольская</t>
  </si>
  <si>
    <t>Могилів-Подільська</t>
  </si>
  <si>
    <t>UA0508007</t>
  </si>
  <si>
    <t>Murovanokurylovetska</t>
  </si>
  <si>
    <t>Мурованокуриловецкая</t>
  </si>
  <si>
    <t>Мурованокуриловецька</t>
  </si>
  <si>
    <t>UA0508009</t>
  </si>
  <si>
    <t>Черневецкая</t>
  </si>
  <si>
    <t>UA0508011</t>
  </si>
  <si>
    <t>Yampilska</t>
  </si>
  <si>
    <t>Ямпольская</t>
  </si>
  <si>
    <t>Ямпільська</t>
  </si>
  <si>
    <t>UA0508013</t>
  </si>
  <si>
    <t>Yaryshivska</t>
  </si>
  <si>
    <t>Ярышевская</t>
  </si>
  <si>
    <t>Яришівська</t>
  </si>
  <si>
    <t>UA0510001</t>
  </si>
  <si>
    <t>Bratslavska</t>
  </si>
  <si>
    <t>Брацлавская</t>
  </si>
  <si>
    <t>Брацлавська</t>
  </si>
  <si>
    <t>UA0510003</t>
  </si>
  <si>
    <t>Vapniarska</t>
  </si>
  <si>
    <t>Вапнярская</t>
  </si>
  <si>
    <t>Вапнярська</t>
  </si>
  <si>
    <t>UA0510005</t>
  </si>
  <si>
    <t>Horodkivska</t>
  </si>
  <si>
    <t>Городковская</t>
  </si>
  <si>
    <t>Городківська</t>
  </si>
  <si>
    <t>UA0510007</t>
  </si>
  <si>
    <t>Kryzhopilska</t>
  </si>
  <si>
    <t>Крыжопольская</t>
  </si>
  <si>
    <t>Крижопільська</t>
  </si>
  <si>
    <t>UA0510009</t>
  </si>
  <si>
    <t>Pishchanska</t>
  </si>
  <si>
    <t>Песчанская</t>
  </si>
  <si>
    <t>Піщанська</t>
  </si>
  <si>
    <t>UA0510011</t>
  </si>
  <si>
    <t>Studenianska</t>
  </si>
  <si>
    <t>Студенянская</t>
  </si>
  <si>
    <t>Студенянська</t>
  </si>
  <si>
    <t>UA0510013</t>
  </si>
  <si>
    <t>Tomashpilska</t>
  </si>
  <si>
    <t>Томашпольская</t>
  </si>
  <si>
    <t>Томашпільська</t>
  </si>
  <si>
    <t>UA0510015</t>
  </si>
  <si>
    <t>Tulchynska</t>
  </si>
  <si>
    <t>Тульчинская</t>
  </si>
  <si>
    <t>Тульчинська</t>
  </si>
  <si>
    <t>UA0510017</t>
  </si>
  <si>
    <t>Shpykivska</t>
  </si>
  <si>
    <t>Шпиковская</t>
  </si>
  <si>
    <t>Шпиківська</t>
  </si>
  <si>
    <t>UA0512001</t>
  </si>
  <si>
    <t>Hlukhovetska</t>
  </si>
  <si>
    <t>Глуховецкая</t>
  </si>
  <si>
    <t>Глуховецька</t>
  </si>
  <si>
    <t>UA0512003</t>
  </si>
  <si>
    <t>Zhdanivska</t>
  </si>
  <si>
    <t>Ждановская</t>
  </si>
  <si>
    <t>Жданівська</t>
  </si>
  <si>
    <t>UA0512005</t>
  </si>
  <si>
    <t>Ivanivska</t>
  </si>
  <si>
    <t>Ивановская</t>
  </si>
  <si>
    <t>Іванівська</t>
  </si>
  <si>
    <t>UA0512007</t>
  </si>
  <si>
    <t>Kalynivska</t>
  </si>
  <si>
    <t>Калиновская</t>
  </si>
  <si>
    <t>Калинівська</t>
  </si>
  <si>
    <t>UA0512009</t>
  </si>
  <si>
    <t>Koziatynska</t>
  </si>
  <si>
    <t>Казатинская</t>
  </si>
  <si>
    <t>Козятинська</t>
  </si>
  <si>
    <t>UA0512011</t>
  </si>
  <si>
    <t>Makhnivska</t>
  </si>
  <si>
    <t>Махновская</t>
  </si>
  <si>
    <t>Махнівська</t>
  </si>
  <si>
    <t>UA0512013</t>
  </si>
  <si>
    <t>Samhorodotska</t>
  </si>
  <si>
    <t>Самгородокская</t>
  </si>
  <si>
    <t>Самгородоцька</t>
  </si>
  <si>
    <t>UA0512015</t>
  </si>
  <si>
    <t>Ulanivska</t>
  </si>
  <si>
    <t>Улановская</t>
  </si>
  <si>
    <t>Уланівська</t>
  </si>
  <si>
    <t>UA0512017</t>
  </si>
  <si>
    <t>Khmilnytska</t>
  </si>
  <si>
    <t>Хмільницька</t>
  </si>
  <si>
    <t>UA0702001</t>
  </si>
  <si>
    <t>Volodymyr-Volynska</t>
  </si>
  <si>
    <t>Владимир-Волынская</t>
  </si>
  <si>
    <t>Володимир-Волинська</t>
  </si>
  <si>
    <t>UA0702003</t>
  </si>
  <si>
    <t>Zaturtsivska</t>
  </si>
  <si>
    <t>Затурцевская</t>
  </si>
  <si>
    <t>Затурцівська</t>
  </si>
  <si>
    <t>UA0702005</t>
  </si>
  <si>
    <t>Zymnivska</t>
  </si>
  <si>
    <t>Зимневская</t>
  </si>
  <si>
    <t>Зимнівська</t>
  </si>
  <si>
    <t>UA0702007</t>
  </si>
  <si>
    <t>Ivanychivska</t>
  </si>
  <si>
    <t>Иваничевская</t>
  </si>
  <si>
    <t>Іваничівська</t>
  </si>
  <si>
    <t>UA0702009</t>
  </si>
  <si>
    <t>Lytovezka</t>
  </si>
  <si>
    <t>Литовежская</t>
  </si>
  <si>
    <t>Литовезька</t>
  </si>
  <si>
    <t>UA0702011</t>
  </si>
  <si>
    <t>Lokachynska</t>
  </si>
  <si>
    <t>Локачинская</t>
  </si>
  <si>
    <t>Локачинська</t>
  </si>
  <si>
    <t>UA0702013</t>
  </si>
  <si>
    <t>Novovolynska</t>
  </si>
  <si>
    <t>Нововолынская</t>
  </si>
  <si>
    <t>Нововолинська</t>
  </si>
  <si>
    <t>UA0702015</t>
  </si>
  <si>
    <t>Ovadnivska</t>
  </si>
  <si>
    <t>Овадновская</t>
  </si>
  <si>
    <t>Оваднівська</t>
  </si>
  <si>
    <t>UA0702017</t>
  </si>
  <si>
    <t>Pavlivska</t>
  </si>
  <si>
    <t>Павловская</t>
  </si>
  <si>
    <t>Павлівська</t>
  </si>
  <si>
    <t>UA0702019</t>
  </si>
  <si>
    <t>Poromivska</t>
  </si>
  <si>
    <t>Поромовская</t>
  </si>
  <si>
    <t>Поромівська</t>
  </si>
  <si>
    <t>UA0702021</t>
  </si>
  <si>
    <t>Ustyluzka</t>
  </si>
  <si>
    <t>Устилугская</t>
  </si>
  <si>
    <t>Устилузька</t>
  </si>
  <si>
    <t>UA0704001</t>
  </si>
  <si>
    <t>Kamin-Kashyrska</t>
  </si>
  <si>
    <t>Камень-Каширская</t>
  </si>
  <si>
    <t>Камінь-Каширська</t>
  </si>
  <si>
    <t>UA0704003</t>
  </si>
  <si>
    <t>Liubeshivska</t>
  </si>
  <si>
    <t>Любешовская</t>
  </si>
  <si>
    <t>Любешівська</t>
  </si>
  <si>
    <t>UA0704005</t>
  </si>
  <si>
    <t>Manevytska</t>
  </si>
  <si>
    <t>Маневичская</t>
  </si>
  <si>
    <t>Маневицька</t>
  </si>
  <si>
    <t>UA0704007</t>
  </si>
  <si>
    <t>Prylisnenska</t>
  </si>
  <si>
    <t>Прилесненская</t>
  </si>
  <si>
    <t>Прилісненська</t>
  </si>
  <si>
    <t>UA0704009</t>
  </si>
  <si>
    <t>Soshychnenska</t>
  </si>
  <si>
    <t>Сошичненская</t>
  </si>
  <si>
    <t>Сошичненська</t>
  </si>
  <si>
    <t>UA0706001</t>
  </si>
  <si>
    <t>Velymchenska</t>
  </si>
  <si>
    <t>Велимченская</t>
  </si>
  <si>
    <t>Велимченська</t>
  </si>
  <si>
    <t>UA0706003</t>
  </si>
  <si>
    <t>Velytska</t>
  </si>
  <si>
    <t>Велицкая</t>
  </si>
  <si>
    <t>Велицька</t>
  </si>
  <si>
    <t>UA0706005</t>
  </si>
  <si>
    <t>Vyshnivska</t>
  </si>
  <si>
    <t>Вишневская</t>
  </si>
  <si>
    <t>Вишнівська</t>
  </si>
  <si>
    <t>UA0706007</t>
  </si>
  <si>
    <t>Holobska</t>
  </si>
  <si>
    <t>Голобская</t>
  </si>
  <si>
    <t>Голобська</t>
  </si>
  <si>
    <t>UA0706009</t>
  </si>
  <si>
    <t>Holovnenska</t>
  </si>
  <si>
    <t>Головненская</t>
  </si>
  <si>
    <t>Головненська</t>
  </si>
  <si>
    <t>UA0706011</t>
  </si>
  <si>
    <t>Dubechnenska</t>
  </si>
  <si>
    <t>Дубечненская</t>
  </si>
  <si>
    <t>Дубечненська</t>
  </si>
  <si>
    <t>UA0706013</t>
  </si>
  <si>
    <t>Dubivska</t>
  </si>
  <si>
    <t>Дубовская</t>
  </si>
  <si>
    <t>Дубівська</t>
  </si>
  <si>
    <t>UA0706015</t>
  </si>
  <si>
    <t>Zabolottivska</t>
  </si>
  <si>
    <t>Заболотьевская</t>
  </si>
  <si>
    <t>Заболоттівська</t>
  </si>
  <si>
    <t>UA0706017</t>
  </si>
  <si>
    <t>Zabrodivska</t>
  </si>
  <si>
    <t>Забродовская</t>
  </si>
  <si>
    <t>Забродівська</t>
  </si>
  <si>
    <t>UA0706019</t>
  </si>
  <si>
    <t>Kovelska</t>
  </si>
  <si>
    <t>Ковельская</t>
  </si>
  <si>
    <t>Ковельська</t>
  </si>
  <si>
    <t>UA0706021</t>
  </si>
  <si>
    <t>Kolodiazhnenska</t>
  </si>
  <si>
    <t>Колодежненская</t>
  </si>
  <si>
    <t>Колодяжненська</t>
  </si>
  <si>
    <t>UA0706023</t>
  </si>
  <si>
    <t>Lukivska</t>
  </si>
  <si>
    <t>Луковская</t>
  </si>
  <si>
    <t>Луківська</t>
  </si>
  <si>
    <t>UA0706025</t>
  </si>
  <si>
    <t>Liublynetska</t>
  </si>
  <si>
    <t>Люблинецкая</t>
  </si>
  <si>
    <t>Люблинецька</t>
  </si>
  <si>
    <t>UA0706027</t>
  </si>
  <si>
    <t>Liubomlska</t>
  </si>
  <si>
    <t>Любомльская</t>
  </si>
  <si>
    <t>Любомльська</t>
  </si>
  <si>
    <t>UA0706029</t>
  </si>
  <si>
    <t>Povorska</t>
  </si>
  <si>
    <t>Поворская</t>
  </si>
  <si>
    <t>Поворська</t>
  </si>
  <si>
    <t>UA0706031</t>
  </si>
  <si>
    <t>Ratnivska</t>
  </si>
  <si>
    <t>Ратновская</t>
  </si>
  <si>
    <t>Ратнівська</t>
  </si>
  <si>
    <t>UA0706033</t>
  </si>
  <si>
    <t>UA0706035</t>
  </si>
  <si>
    <t>Samarivska</t>
  </si>
  <si>
    <t>Самаровская</t>
  </si>
  <si>
    <t>Самарівська</t>
  </si>
  <si>
    <t>UA0706037</t>
  </si>
  <si>
    <t>Serekhovychivska</t>
  </si>
  <si>
    <t>Сереховичевская</t>
  </si>
  <si>
    <t>Сереховичівська</t>
  </si>
  <si>
    <t>UA0706039</t>
  </si>
  <si>
    <t>Smidynska</t>
  </si>
  <si>
    <t>Смидинская</t>
  </si>
  <si>
    <t>Смідинська</t>
  </si>
  <si>
    <t>UA0706041</t>
  </si>
  <si>
    <t>Starovyzhivska</t>
  </si>
  <si>
    <t>Старовыжевская</t>
  </si>
  <si>
    <t>Старовижівська</t>
  </si>
  <si>
    <t>UA0706043</t>
  </si>
  <si>
    <t>Turiiska</t>
  </si>
  <si>
    <t>Турийская</t>
  </si>
  <si>
    <t>Турійська</t>
  </si>
  <si>
    <t>UA0706045</t>
  </si>
  <si>
    <t>Shatska</t>
  </si>
  <si>
    <t>Шацкая</t>
  </si>
  <si>
    <t>Шацька</t>
  </si>
  <si>
    <t>UA0708001</t>
  </si>
  <si>
    <t>Berestechkivska</t>
  </si>
  <si>
    <t>Берестечковская</t>
  </si>
  <si>
    <t>Берестечківська</t>
  </si>
  <si>
    <t>UA0708003</t>
  </si>
  <si>
    <t>Boratynska</t>
  </si>
  <si>
    <t>Боратинская</t>
  </si>
  <si>
    <t>Боратинська</t>
  </si>
  <si>
    <t>UA0708005</t>
  </si>
  <si>
    <t>Horodyshchenska</t>
  </si>
  <si>
    <t>Городищенская</t>
  </si>
  <si>
    <t>Городищенська</t>
  </si>
  <si>
    <t>UA0708007</t>
  </si>
  <si>
    <t>Horokhivska</t>
  </si>
  <si>
    <t>Гороховская</t>
  </si>
  <si>
    <t>Горохівська</t>
  </si>
  <si>
    <t>UA0708009</t>
  </si>
  <si>
    <t>Dorosynivska</t>
  </si>
  <si>
    <t>Доросиневская</t>
  </si>
  <si>
    <t>Доросинівська</t>
  </si>
  <si>
    <t>UA0708011</t>
  </si>
  <si>
    <t>Kivertsivska</t>
  </si>
  <si>
    <t>Киверцовская</t>
  </si>
  <si>
    <t>Ківерцівська</t>
  </si>
  <si>
    <t>UA0708013</t>
  </si>
  <si>
    <t>Kolkivska</t>
  </si>
  <si>
    <t>Колковская</t>
  </si>
  <si>
    <t>Колківська</t>
  </si>
  <si>
    <t>UA0708015</t>
  </si>
  <si>
    <t>Kopachivska</t>
  </si>
  <si>
    <t>Копачовская</t>
  </si>
  <si>
    <t>Копачівська</t>
  </si>
  <si>
    <t>UA0708017</t>
  </si>
  <si>
    <t>Lutska</t>
  </si>
  <si>
    <t>Луцкая</t>
  </si>
  <si>
    <t>Луцька</t>
  </si>
  <si>
    <t>UA0708019</t>
  </si>
  <si>
    <t>Marianivska</t>
  </si>
  <si>
    <t>Марьяновская</t>
  </si>
  <si>
    <t>Мар'янівська</t>
  </si>
  <si>
    <t>UA0708021</t>
  </si>
  <si>
    <t>Olytska</t>
  </si>
  <si>
    <t>Олыкская</t>
  </si>
  <si>
    <t>Олицька</t>
  </si>
  <si>
    <t>UA0708023</t>
  </si>
  <si>
    <t>Pidhaitsivska</t>
  </si>
  <si>
    <t>Подгайцевская</t>
  </si>
  <si>
    <t>Підгайцівська</t>
  </si>
  <si>
    <t>UA0708025</t>
  </si>
  <si>
    <t>Rozhyshchenska</t>
  </si>
  <si>
    <t>Рожищенская</t>
  </si>
  <si>
    <t>Рожищенська</t>
  </si>
  <si>
    <t>UA0708027</t>
  </si>
  <si>
    <t>Torchynska</t>
  </si>
  <si>
    <t>Торчинская</t>
  </si>
  <si>
    <t>Торчинська</t>
  </si>
  <si>
    <t>UA0708029</t>
  </si>
  <si>
    <t>Tsumanska</t>
  </si>
  <si>
    <t>Цуманская</t>
  </si>
  <si>
    <t>Цуманська</t>
  </si>
  <si>
    <t>UA1202001</t>
  </si>
  <si>
    <t>Dniprovska</t>
  </si>
  <si>
    <t>Днепровская</t>
  </si>
  <si>
    <t>Дніпровська</t>
  </si>
  <si>
    <t>UA1202003</t>
  </si>
  <si>
    <t>Kytaihorodska</t>
  </si>
  <si>
    <t>Китайгородская</t>
  </si>
  <si>
    <t>Китайгородська</t>
  </si>
  <si>
    <t>UA1202005</t>
  </si>
  <si>
    <t>Liubymivska</t>
  </si>
  <si>
    <t>Любимовская</t>
  </si>
  <si>
    <t>Любимівська</t>
  </si>
  <si>
    <t>UA1202007</t>
  </si>
  <si>
    <t>Liashkivska</t>
  </si>
  <si>
    <t>Ляшковская</t>
  </si>
  <si>
    <t>Ляшківська</t>
  </si>
  <si>
    <t>UA1202009</t>
  </si>
  <si>
    <t>UA1202011</t>
  </si>
  <si>
    <t>Mohylivska</t>
  </si>
  <si>
    <t>Могилевская</t>
  </si>
  <si>
    <t>Могилівська</t>
  </si>
  <si>
    <t>UA1202013</t>
  </si>
  <si>
    <t>Novooleksandrivska</t>
  </si>
  <si>
    <t>Новоалександровская</t>
  </si>
  <si>
    <t>Новоолександрівська</t>
  </si>
  <si>
    <t>UA1202015</t>
  </si>
  <si>
    <t>Novopokrovska</t>
  </si>
  <si>
    <t>Новопокровская</t>
  </si>
  <si>
    <t>Новопокровська</t>
  </si>
  <si>
    <t>UA1202017</t>
  </si>
  <si>
    <t>Obukhivska</t>
  </si>
  <si>
    <t>Обуховская</t>
  </si>
  <si>
    <t>Обухівська</t>
  </si>
  <si>
    <t>UA1202019</t>
  </si>
  <si>
    <t>Petrykivska</t>
  </si>
  <si>
    <t>Петриковская</t>
  </si>
  <si>
    <t>Петриківська</t>
  </si>
  <si>
    <t>UA1202021</t>
  </si>
  <si>
    <t>Pidhorodnenska</t>
  </si>
  <si>
    <t>Подгородненская</t>
  </si>
  <si>
    <t>Підгородненська</t>
  </si>
  <si>
    <t>UA1202023</t>
  </si>
  <si>
    <t>Sviatovasylivska</t>
  </si>
  <si>
    <t>Святовасильевская</t>
  </si>
  <si>
    <t>Святовасилівська</t>
  </si>
  <si>
    <t>UA1202025</t>
  </si>
  <si>
    <t>Slobozhanska</t>
  </si>
  <si>
    <t>Слобожанская</t>
  </si>
  <si>
    <t>Слобожанська</t>
  </si>
  <si>
    <t>UA1202027</t>
  </si>
  <si>
    <t>Solonianska</t>
  </si>
  <si>
    <t>Солонянская</t>
  </si>
  <si>
    <t>Солонянська</t>
  </si>
  <si>
    <t>UA1202029</t>
  </si>
  <si>
    <t>Sursko-Lytovska</t>
  </si>
  <si>
    <t>Сурско-Литовская</t>
  </si>
  <si>
    <t>Сурсько-Литовська</t>
  </si>
  <si>
    <t>UA1202031</t>
  </si>
  <si>
    <t>Tsarychanska</t>
  </si>
  <si>
    <t>Царичанская</t>
  </si>
  <si>
    <t>Царичанська</t>
  </si>
  <si>
    <t>UA1202033</t>
  </si>
  <si>
    <t>Chumakivska</t>
  </si>
  <si>
    <t>Чумаковская</t>
  </si>
  <si>
    <t>Чумаківська</t>
  </si>
  <si>
    <t>UA1204001</t>
  </si>
  <si>
    <t>Bozhedarivska</t>
  </si>
  <si>
    <t>Божедаровская</t>
  </si>
  <si>
    <t>Божедарівська</t>
  </si>
  <si>
    <t>UA1204003</t>
  </si>
  <si>
    <t>Verkhivtsivska</t>
  </si>
  <si>
    <t>Верховцевская</t>
  </si>
  <si>
    <t>Верхівцівська</t>
  </si>
  <si>
    <t>UA1204005</t>
  </si>
  <si>
    <t>Verkhnodniprovska</t>
  </si>
  <si>
    <t>Верхнеднепровская</t>
  </si>
  <si>
    <t>Верхньодніпровська</t>
  </si>
  <si>
    <t>UA1204007</t>
  </si>
  <si>
    <t>UA1204009</t>
  </si>
  <si>
    <t>Vilnohirska</t>
  </si>
  <si>
    <t>Вольногорская</t>
  </si>
  <si>
    <t>Вільногірська</t>
  </si>
  <si>
    <t>UA1204011</t>
  </si>
  <si>
    <t>Zhovtovodska</t>
  </si>
  <si>
    <t>Желтоводская</t>
  </si>
  <si>
    <t>Жовтоводська</t>
  </si>
  <si>
    <t>UA1204013</t>
  </si>
  <si>
    <t>Zatyshnianska</t>
  </si>
  <si>
    <t>Затишнянская</t>
  </si>
  <si>
    <t>Затишнянська</t>
  </si>
  <si>
    <t>UA1204015</t>
  </si>
  <si>
    <t>Kamianska</t>
  </si>
  <si>
    <t>Каменская</t>
  </si>
  <si>
    <t>Кам'янська</t>
  </si>
  <si>
    <t>UA1204017</t>
  </si>
  <si>
    <t>Krynychanska</t>
  </si>
  <si>
    <t>Криничанская</t>
  </si>
  <si>
    <t>Криничанська</t>
  </si>
  <si>
    <t>UA1204019</t>
  </si>
  <si>
    <t>Lykhivska</t>
  </si>
  <si>
    <t>Лиховская</t>
  </si>
  <si>
    <t>Лихівська</t>
  </si>
  <si>
    <t>UA1204021</t>
  </si>
  <si>
    <t>Piatykhatska</t>
  </si>
  <si>
    <t>Пятихатская</t>
  </si>
  <si>
    <t>П'ятихатська</t>
  </si>
  <si>
    <t>UA1204023</t>
  </si>
  <si>
    <t>Saksahanska</t>
  </si>
  <si>
    <t>Саксаганская</t>
  </si>
  <si>
    <t>Саксаганська</t>
  </si>
  <si>
    <t>UA1206001</t>
  </si>
  <si>
    <t>Apostolivska</t>
  </si>
  <si>
    <t>Апостоловская</t>
  </si>
  <si>
    <t>Апостолівська</t>
  </si>
  <si>
    <t>UA1206003</t>
  </si>
  <si>
    <t>Vakulivska</t>
  </si>
  <si>
    <t>Вакуловская</t>
  </si>
  <si>
    <t>Вакулівська</t>
  </si>
  <si>
    <t>UA1206005</t>
  </si>
  <si>
    <t>Hleiuvatska</t>
  </si>
  <si>
    <t>Глееватская</t>
  </si>
  <si>
    <t>Глеюватська</t>
  </si>
  <si>
    <t>UA1206007</t>
  </si>
  <si>
    <t>Hrechanopodivska</t>
  </si>
  <si>
    <t>Гречаноподовская</t>
  </si>
  <si>
    <t>Гречаноподівська</t>
  </si>
  <si>
    <t>UA1206009</t>
  </si>
  <si>
    <t>Hrushivska</t>
  </si>
  <si>
    <t>Грушевская</t>
  </si>
  <si>
    <t>Грушівська</t>
  </si>
  <si>
    <t>UA1206011</t>
  </si>
  <si>
    <t>Devladivska</t>
  </si>
  <si>
    <t>Девладовская</t>
  </si>
  <si>
    <t>Девладівська</t>
  </si>
  <si>
    <t>UA1206013</t>
  </si>
  <si>
    <t>Zelenodolska</t>
  </si>
  <si>
    <t>Зеленодольская</t>
  </si>
  <si>
    <t>Зеленодольська</t>
  </si>
  <si>
    <t>UA1206015</t>
  </si>
  <si>
    <t>Karpivska</t>
  </si>
  <si>
    <t>Карповcкая</t>
  </si>
  <si>
    <t>Карпівська</t>
  </si>
  <si>
    <t>UA1206017</t>
  </si>
  <si>
    <t>Kryvorizka</t>
  </si>
  <si>
    <t>Криворожская</t>
  </si>
  <si>
    <t>Криворізька</t>
  </si>
  <si>
    <t>UA1206019</t>
  </si>
  <si>
    <t>Lozuvatska</t>
  </si>
  <si>
    <t>Лозоватская</t>
  </si>
  <si>
    <t>Лозуватська</t>
  </si>
  <si>
    <t>UA1206021</t>
  </si>
  <si>
    <t>Nyvotrudivska</t>
  </si>
  <si>
    <t>Нивотрудовская</t>
  </si>
  <si>
    <t>Нивотрудівська</t>
  </si>
  <si>
    <t>UA1206023</t>
  </si>
  <si>
    <t>Novolativska</t>
  </si>
  <si>
    <t>Новолатовская</t>
  </si>
  <si>
    <t>Новолатівська</t>
  </si>
  <si>
    <t>UA1206025</t>
  </si>
  <si>
    <t>Novopilska</t>
  </si>
  <si>
    <t>Новопольская</t>
  </si>
  <si>
    <t>Новопільська</t>
  </si>
  <si>
    <t>UA1206027</t>
  </si>
  <si>
    <t>Sofiivska</t>
  </si>
  <si>
    <t>Софиевская</t>
  </si>
  <si>
    <t>Софіївська</t>
  </si>
  <si>
    <t>UA1206029</t>
  </si>
  <si>
    <t>Shyrokivska</t>
  </si>
  <si>
    <t>Широковская</t>
  </si>
  <si>
    <t>Широківська</t>
  </si>
  <si>
    <t>UA1208001</t>
  </si>
  <si>
    <t>Marhanetska</t>
  </si>
  <si>
    <t>Марганецкая</t>
  </si>
  <si>
    <t>Марганецька</t>
  </si>
  <si>
    <t>UA1208003</t>
  </si>
  <si>
    <t>Myrivska</t>
  </si>
  <si>
    <t>Мировская</t>
  </si>
  <si>
    <t>Мирівська</t>
  </si>
  <si>
    <t>UA1208005</t>
  </si>
  <si>
    <t>Nikopolska</t>
  </si>
  <si>
    <t>Никопольская</t>
  </si>
  <si>
    <t>Нікопольська</t>
  </si>
  <si>
    <t>UA1208007</t>
  </si>
  <si>
    <t>Pershotravnevska</t>
  </si>
  <si>
    <t>Першотравневская</t>
  </si>
  <si>
    <t>Першотравневська</t>
  </si>
  <si>
    <t>UA1208009</t>
  </si>
  <si>
    <t>Pokrovska</t>
  </si>
  <si>
    <t>Покровская</t>
  </si>
  <si>
    <t>Покровська</t>
  </si>
  <si>
    <t>UA1208011</t>
  </si>
  <si>
    <t>UA1208013</t>
  </si>
  <si>
    <t>Tomakivska</t>
  </si>
  <si>
    <t>Томановская</t>
  </si>
  <si>
    <t>Томаківська</t>
  </si>
  <si>
    <t>UA1208015</t>
  </si>
  <si>
    <t>Chervonohryhorivska</t>
  </si>
  <si>
    <t>Червоногригоровская</t>
  </si>
  <si>
    <t>Червоногригорівська</t>
  </si>
  <si>
    <t>UA1210001</t>
  </si>
  <si>
    <t>Hubynyska</t>
  </si>
  <si>
    <t>Губинихская</t>
  </si>
  <si>
    <t>Губиниська</t>
  </si>
  <si>
    <t>UA1210003</t>
  </si>
  <si>
    <t>Lychkivska</t>
  </si>
  <si>
    <t>Лычковская</t>
  </si>
  <si>
    <t>Личківська</t>
  </si>
  <si>
    <t>UA1210005</t>
  </si>
  <si>
    <t>Mahdalynivska</t>
  </si>
  <si>
    <t>Мигдалиновская</t>
  </si>
  <si>
    <t>Магдалинівська</t>
  </si>
  <si>
    <t>UA1210007</t>
  </si>
  <si>
    <t>Novomoskovska</t>
  </si>
  <si>
    <t>Новомосковская</t>
  </si>
  <si>
    <t>Новомосковська</t>
  </si>
  <si>
    <t>UA1210009</t>
  </si>
  <si>
    <t>Pereshchepynska</t>
  </si>
  <si>
    <t>Перещепинская</t>
  </si>
  <si>
    <t>Перещепинська</t>
  </si>
  <si>
    <t>UA1210011</t>
  </si>
  <si>
    <t>UA1210013</t>
  </si>
  <si>
    <t>UA1210015</t>
  </si>
  <si>
    <t>Chernechchynska</t>
  </si>
  <si>
    <t>Чернетчинская</t>
  </si>
  <si>
    <t>Чернеччинська</t>
  </si>
  <si>
    <t>UA1212001</t>
  </si>
  <si>
    <t>Bohdanivska</t>
  </si>
  <si>
    <t>Богдановская</t>
  </si>
  <si>
    <t>Богданівська</t>
  </si>
  <si>
    <t>UA1212003</t>
  </si>
  <si>
    <t>Verbkivska</t>
  </si>
  <si>
    <t>Вербковская</t>
  </si>
  <si>
    <t>Вербківська</t>
  </si>
  <si>
    <t>UA1212005</t>
  </si>
  <si>
    <t>Mezhyritska</t>
  </si>
  <si>
    <t>Межиричская</t>
  </si>
  <si>
    <t>Межиріцька</t>
  </si>
  <si>
    <t>UA1212007</t>
  </si>
  <si>
    <t>Pavlohradska</t>
  </si>
  <si>
    <t>Павлоградская</t>
  </si>
  <si>
    <t>Павлоградська</t>
  </si>
  <si>
    <t>UA1212009</t>
  </si>
  <si>
    <t>Ternivska</t>
  </si>
  <si>
    <t>Терновская</t>
  </si>
  <si>
    <t>Тернівська</t>
  </si>
  <si>
    <t>UA1212011</t>
  </si>
  <si>
    <t>Troitska</t>
  </si>
  <si>
    <t>Троицкая</t>
  </si>
  <si>
    <t>Троїцька</t>
  </si>
  <si>
    <t>UA1212013</t>
  </si>
  <si>
    <t>Yurivska</t>
  </si>
  <si>
    <t>Юрьевская</t>
  </si>
  <si>
    <t>Юр'ївська</t>
  </si>
  <si>
    <t>UA1214001</t>
  </si>
  <si>
    <t>Brahynivska</t>
  </si>
  <si>
    <t>Брагиновская</t>
  </si>
  <si>
    <t>Брагинівська</t>
  </si>
  <si>
    <t>UA1214003</t>
  </si>
  <si>
    <t>Vasylkivska</t>
  </si>
  <si>
    <t>Васильковская</t>
  </si>
  <si>
    <t>Васильківська</t>
  </si>
  <si>
    <t>UA1214005</t>
  </si>
  <si>
    <t>Velykomykhailivska</t>
  </si>
  <si>
    <t>Великомихайловская</t>
  </si>
  <si>
    <t>Великомихайлівська</t>
  </si>
  <si>
    <t>UA1214007</t>
  </si>
  <si>
    <t>Dubovykivska</t>
  </si>
  <si>
    <t>Дубовикивская</t>
  </si>
  <si>
    <t>Дубовиківська</t>
  </si>
  <si>
    <t>UA1214009</t>
  </si>
  <si>
    <t>Zaitsivska</t>
  </si>
  <si>
    <t>Зайцевская</t>
  </si>
  <si>
    <t>Зайцівська</t>
  </si>
  <si>
    <t>UA1214011</t>
  </si>
  <si>
    <t>Ilarionivska</t>
  </si>
  <si>
    <t>Илларионовская</t>
  </si>
  <si>
    <t>Іларіонівська</t>
  </si>
  <si>
    <t>UA1214013</t>
  </si>
  <si>
    <t>Malomykhailivska</t>
  </si>
  <si>
    <t>Маломихайловская</t>
  </si>
  <si>
    <t>Маломихайлівська</t>
  </si>
  <si>
    <t>UA1214015</t>
  </si>
  <si>
    <t>Mezhivska</t>
  </si>
  <si>
    <t>Межевская</t>
  </si>
  <si>
    <t>Межівська</t>
  </si>
  <si>
    <t>UA1214017</t>
  </si>
  <si>
    <t>UA1214019</t>
  </si>
  <si>
    <t>Novopavlivska</t>
  </si>
  <si>
    <t>Новопавловская</t>
  </si>
  <si>
    <t>Новопавлівська</t>
  </si>
  <si>
    <t>UA1214021</t>
  </si>
  <si>
    <t>Pershotravenska</t>
  </si>
  <si>
    <t>Першотравенская</t>
  </si>
  <si>
    <t>Першотравенська</t>
  </si>
  <si>
    <t>UA1214023</t>
  </si>
  <si>
    <t>Petropavlivska</t>
  </si>
  <si>
    <t>Петропавловская</t>
  </si>
  <si>
    <t>Петропавлівська</t>
  </si>
  <si>
    <t>UA1214025</t>
  </si>
  <si>
    <t>UA1214027</t>
  </si>
  <si>
    <t>Raivska</t>
  </si>
  <si>
    <t>Раевская</t>
  </si>
  <si>
    <t>Раївська</t>
  </si>
  <si>
    <t>UA1214029</t>
  </si>
  <si>
    <t>Rozdorska</t>
  </si>
  <si>
    <t>Раздорская</t>
  </si>
  <si>
    <t>Роздорська</t>
  </si>
  <si>
    <t>UA1214031</t>
  </si>
  <si>
    <t>Synelnykivska</t>
  </si>
  <si>
    <t>Синельниковская</t>
  </si>
  <si>
    <t>Синельниківська</t>
  </si>
  <si>
    <t>UA1214033</t>
  </si>
  <si>
    <t>Slavhorodska</t>
  </si>
  <si>
    <t>Славгородская</t>
  </si>
  <si>
    <t>Славгородська</t>
  </si>
  <si>
    <t>UA1214035</t>
  </si>
  <si>
    <t>Slovianska</t>
  </si>
  <si>
    <t>Славянская</t>
  </si>
  <si>
    <t>Слов'янська</t>
  </si>
  <si>
    <t>UA1214037</t>
  </si>
  <si>
    <t>Ukrainska</t>
  </si>
  <si>
    <t>Украинская</t>
  </si>
  <si>
    <t>Українська</t>
  </si>
  <si>
    <t>UA1402001</t>
  </si>
  <si>
    <t>Bakhmutska</t>
  </si>
  <si>
    <t>Бахмутская</t>
  </si>
  <si>
    <t>Бахмутська</t>
  </si>
  <si>
    <t>UA1402003</t>
  </si>
  <si>
    <t>Zvanivska</t>
  </si>
  <si>
    <t>Звановская</t>
  </si>
  <si>
    <t>Званівська</t>
  </si>
  <si>
    <t>UA1402005</t>
  </si>
  <si>
    <t>Svitlodarska</t>
  </si>
  <si>
    <t>Светлодарская</t>
  </si>
  <si>
    <t>Світлодарська</t>
  </si>
  <si>
    <t>UA1402007</t>
  </si>
  <si>
    <t>Siverska</t>
  </si>
  <si>
    <t>Северская</t>
  </si>
  <si>
    <t>Сіверська</t>
  </si>
  <si>
    <t>UA1402009</t>
  </si>
  <si>
    <t>Soledarska</t>
  </si>
  <si>
    <t>Соледарская</t>
  </si>
  <si>
    <t>Соледарська</t>
  </si>
  <si>
    <t>UA1402011</t>
  </si>
  <si>
    <t>Toretska</t>
  </si>
  <si>
    <t>Торецкая</t>
  </si>
  <si>
    <t>Торецька</t>
  </si>
  <si>
    <t>UA1402013</t>
  </si>
  <si>
    <t>Chasovoiarska</t>
  </si>
  <si>
    <t>Часовоярская</t>
  </si>
  <si>
    <t>Часовоярська</t>
  </si>
  <si>
    <t>UA1404001</t>
  </si>
  <si>
    <t>Velykonovosilkivska</t>
  </si>
  <si>
    <t>Великоновоселковская</t>
  </si>
  <si>
    <t>Великоновосілківська</t>
  </si>
  <si>
    <t>UA1404003</t>
  </si>
  <si>
    <t>Volnovaska</t>
  </si>
  <si>
    <t>Волновахская</t>
  </si>
  <si>
    <t>Волноваська</t>
  </si>
  <si>
    <t>UA1404005</t>
  </si>
  <si>
    <t>Vuhledarska</t>
  </si>
  <si>
    <t>Угледарская</t>
  </si>
  <si>
    <t>Вугледарська</t>
  </si>
  <si>
    <t>UA1404007</t>
  </si>
  <si>
    <t>Komarska</t>
  </si>
  <si>
    <t>Комарская</t>
  </si>
  <si>
    <t>Комарська</t>
  </si>
  <si>
    <t>UA1404009</t>
  </si>
  <si>
    <t>Myrnenska</t>
  </si>
  <si>
    <t>Мирненская</t>
  </si>
  <si>
    <t>Мирненська</t>
  </si>
  <si>
    <t>UA1404011</t>
  </si>
  <si>
    <t>Olhynska</t>
  </si>
  <si>
    <t>Ольгинская</t>
  </si>
  <si>
    <t>Ольгинська</t>
  </si>
  <si>
    <t>UA1404013</t>
  </si>
  <si>
    <t>Staromlynivska</t>
  </si>
  <si>
    <t>Старомлыновская</t>
  </si>
  <si>
    <t>Старомлинівська</t>
  </si>
  <si>
    <t>UA1404015</t>
  </si>
  <si>
    <t>Khlibodarivska</t>
  </si>
  <si>
    <t>Хлебодаровская</t>
  </si>
  <si>
    <t>Хлібодарівська</t>
  </si>
  <si>
    <t>UA1406001</t>
  </si>
  <si>
    <t>Vuhlehirska</t>
  </si>
  <si>
    <t>Углегорская</t>
  </si>
  <si>
    <t>Вуглегірська</t>
  </si>
  <si>
    <t>UA1406003</t>
  </si>
  <si>
    <t>Horlivska</t>
  </si>
  <si>
    <t>Горловская</t>
  </si>
  <si>
    <t>Горлівська</t>
  </si>
  <si>
    <t>UA1406005</t>
  </si>
  <si>
    <t>Debaltsivska</t>
  </si>
  <si>
    <t>Дебальцевская</t>
  </si>
  <si>
    <t>Дебальцівська</t>
  </si>
  <si>
    <t>UA1406007</t>
  </si>
  <si>
    <t>Yenakiievska</t>
  </si>
  <si>
    <t>Енакиевская</t>
  </si>
  <si>
    <t>Єнакієвська</t>
  </si>
  <si>
    <t>UA1406009</t>
  </si>
  <si>
    <t>UA1406011</t>
  </si>
  <si>
    <t>Snizhnianska</t>
  </si>
  <si>
    <t>Снежнянская</t>
  </si>
  <si>
    <t>Сніжнянська</t>
  </si>
  <si>
    <t>UA1406013</t>
  </si>
  <si>
    <t>Khrestivska</t>
  </si>
  <si>
    <t>Крестовская</t>
  </si>
  <si>
    <t>Хрестівська</t>
  </si>
  <si>
    <t>UA1406015</t>
  </si>
  <si>
    <t>Chystiakivska</t>
  </si>
  <si>
    <t>Чистяковская</t>
  </si>
  <si>
    <t>Чистяківська</t>
  </si>
  <si>
    <t>UA1406017</t>
  </si>
  <si>
    <t>Shakhtarska</t>
  </si>
  <si>
    <t>Шахтерская</t>
  </si>
  <si>
    <t>Шахтарська</t>
  </si>
  <si>
    <t>UA1408001</t>
  </si>
  <si>
    <t>Amvrosiivska</t>
  </si>
  <si>
    <t>Амвросиевская</t>
  </si>
  <si>
    <t>Амвросіївська</t>
  </si>
  <si>
    <t>UA1408003</t>
  </si>
  <si>
    <t>UA1408005</t>
  </si>
  <si>
    <t>Ilovaiska</t>
  </si>
  <si>
    <t>Иловайская</t>
  </si>
  <si>
    <t>Іловайська</t>
  </si>
  <si>
    <t>UA1408007</t>
  </si>
  <si>
    <t>Makiivska</t>
  </si>
  <si>
    <t>Макеевская</t>
  </si>
  <si>
    <t>Макіївська</t>
  </si>
  <si>
    <t>UA1408009</t>
  </si>
  <si>
    <t>Khartsyzka</t>
  </si>
  <si>
    <t>Харцызская</t>
  </si>
  <si>
    <t>Харцизька</t>
  </si>
  <si>
    <t>UA1408011</t>
  </si>
  <si>
    <t>Yasynuvatska</t>
  </si>
  <si>
    <t>Ясиноватская</t>
  </si>
  <si>
    <t>Ясинуватська</t>
  </si>
  <si>
    <t>UA1410001</t>
  </si>
  <si>
    <t>Boikivska</t>
  </si>
  <si>
    <t>Бойковская</t>
  </si>
  <si>
    <t>Бойківська</t>
  </si>
  <si>
    <t>UA1410003</t>
  </si>
  <si>
    <t>Dokuchaievska</t>
  </si>
  <si>
    <t>Докучаевская</t>
  </si>
  <si>
    <t>Докучаєвська</t>
  </si>
  <si>
    <t>UA1410005</t>
  </si>
  <si>
    <t>Kalmiuska</t>
  </si>
  <si>
    <t>Кальмиусская</t>
  </si>
  <si>
    <t>Кальміуська</t>
  </si>
  <si>
    <t>UA1410007</t>
  </si>
  <si>
    <t>Novoazovska</t>
  </si>
  <si>
    <t>Новоазовская</t>
  </si>
  <si>
    <t>Новоазовська</t>
  </si>
  <si>
    <t>UA1410009</t>
  </si>
  <si>
    <t>Starobeshivska</t>
  </si>
  <si>
    <t>Старобешевская</t>
  </si>
  <si>
    <t>Старобешівська</t>
  </si>
  <si>
    <t>UA1412001</t>
  </si>
  <si>
    <t>Andriivska</t>
  </si>
  <si>
    <t>Андреевская</t>
  </si>
  <si>
    <t>Андріївська</t>
  </si>
  <si>
    <t>UA1412003</t>
  </si>
  <si>
    <t>Druzhkivska</t>
  </si>
  <si>
    <t>Дружковская</t>
  </si>
  <si>
    <t>Дружківська</t>
  </si>
  <si>
    <t>UA1412005</t>
  </si>
  <si>
    <t>Illinivska</t>
  </si>
  <si>
    <t>Ильиновская</t>
  </si>
  <si>
    <t>Іллінівська</t>
  </si>
  <si>
    <t>UA1412007</t>
  </si>
  <si>
    <t>Kostiantynivska</t>
  </si>
  <si>
    <t>Константиновская</t>
  </si>
  <si>
    <t>Костянтинівська</t>
  </si>
  <si>
    <t>UA1412009</t>
  </si>
  <si>
    <t>Kramatorska</t>
  </si>
  <si>
    <t>Краматорская</t>
  </si>
  <si>
    <t>Краматорська</t>
  </si>
  <si>
    <t>UA1412011</t>
  </si>
  <si>
    <t>Lymanska</t>
  </si>
  <si>
    <t>Лиманская</t>
  </si>
  <si>
    <t>Лиманська</t>
  </si>
  <si>
    <t>UA1412013</t>
  </si>
  <si>
    <t>UA1412015</t>
  </si>
  <si>
    <t>Novodonetska</t>
  </si>
  <si>
    <t>Новодонецкая</t>
  </si>
  <si>
    <t>Новодонецька</t>
  </si>
  <si>
    <t>UA1412017</t>
  </si>
  <si>
    <t>Oleksandrivska</t>
  </si>
  <si>
    <t>Александровская</t>
  </si>
  <si>
    <t>Олександрівська</t>
  </si>
  <si>
    <t>UA1412019</t>
  </si>
  <si>
    <t>Sviatohirska</t>
  </si>
  <si>
    <t>Святогорская</t>
  </si>
  <si>
    <t>Святогірська</t>
  </si>
  <si>
    <t>UA1412021</t>
  </si>
  <si>
    <t>UA1412023</t>
  </si>
  <si>
    <t>UA1414001</t>
  </si>
  <si>
    <t>Kalchytska</t>
  </si>
  <si>
    <t>Кальчикская</t>
  </si>
  <si>
    <t>Кальчицька</t>
  </si>
  <si>
    <t>UA1414003</t>
  </si>
  <si>
    <t>Manhushska</t>
  </si>
  <si>
    <t>Мангушская</t>
  </si>
  <si>
    <t>Мангушська</t>
  </si>
  <si>
    <t>UA1414005</t>
  </si>
  <si>
    <t>Mariupolska</t>
  </si>
  <si>
    <t>Мариупольская</t>
  </si>
  <si>
    <t>Маріупольська</t>
  </si>
  <si>
    <t>UA1414007</t>
  </si>
  <si>
    <t>Nikolska</t>
  </si>
  <si>
    <t>Никольская</t>
  </si>
  <si>
    <t>Нікольська</t>
  </si>
  <si>
    <t>UA1414009</t>
  </si>
  <si>
    <t>Sartanska</t>
  </si>
  <si>
    <t>Сартанская</t>
  </si>
  <si>
    <t>Сартанська</t>
  </si>
  <si>
    <t>UA1416001</t>
  </si>
  <si>
    <t>Avdiivska</t>
  </si>
  <si>
    <t>Авдеевская</t>
  </si>
  <si>
    <t>Авдіївська</t>
  </si>
  <si>
    <t>UA1416003</t>
  </si>
  <si>
    <t>Bilozerska</t>
  </si>
  <si>
    <t>Белозерская</t>
  </si>
  <si>
    <t>Білозерська</t>
  </si>
  <si>
    <t>UA1416005</t>
  </si>
  <si>
    <t>Hrodivska</t>
  </si>
  <si>
    <t>Гродовская</t>
  </si>
  <si>
    <t>Гродівська</t>
  </si>
  <si>
    <t>UA1416007</t>
  </si>
  <si>
    <t>Dobropilska</t>
  </si>
  <si>
    <t>Добропольская</t>
  </si>
  <si>
    <t>Добропільська</t>
  </si>
  <si>
    <t>UA1416009</t>
  </si>
  <si>
    <t>UA1416011</t>
  </si>
  <si>
    <t>Kurakhivska</t>
  </si>
  <si>
    <t>Кураховская</t>
  </si>
  <si>
    <t>Курахівська</t>
  </si>
  <si>
    <t>UA1416013</t>
  </si>
  <si>
    <t>Marinska</t>
  </si>
  <si>
    <t>Марьинская</t>
  </si>
  <si>
    <t>Мар'їнська</t>
  </si>
  <si>
    <t>UA1416015</t>
  </si>
  <si>
    <t>Myrnohradska</t>
  </si>
  <si>
    <t>Мирноградская</t>
  </si>
  <si>
    <t>Мирноградська</t>
  </si>
  <si>
    <t>UA1416017</t>
  </si>
  <si>
    <t>Novohrodivska</t>
  </si>
  <si>
    <t>Новогродовская</t>
  </si>
  <si>
    <t>Новогродівська</t>
  </si>
  <si>
    <t>UA1416019</t>
  </si>
  <si>
    <t>Ocheretynska</t>
  </si>
  <si>
    <t>Очеретинская</t>
  </si>
  <si>
    <t>Очеретинська</t>
  </si>
  <si>
    <t>UA1416021</t>
  </si>
  <si>
    <t>UA1416023</t>
  </si>
  <si>
    <t>Selydivska</t>
  </si>
  <si>
    <t>Селидовская</t>
  </si>
  <si>
    <t>Селидівська</t>
  </si>
  <si>
    <t>UA1416025</t>
  </si>
  <si>
    <t>Udachnenska</t>
  </si>
  <si>
    <t>Удачненская</t>
  </si>
  <si>
    <t>Удачненська</t>
  </si>
  <si>
    <t>UA1416027</t>
  </si>
  <si>
    <t>Shakhivska</t>
  </si>
  <si>
    <t>Шаховская</t>
  </si>
  <si>
    <t>Шахівська</t>
  </si>
  <si>
    <t>UA1802001</t>
  </si>
  <si>
    <t>Andrushivska</t>
  </si>
  <si>
    <t>Андрушевская</t>
  </si>
  <si>
    <t>Андрушівська</t>
  </si>
  <si>
    <t>UA1802003</t>
  </si>
  <si>
    <t>Berdychivska</t>
  </si>
  <si>
    <t>Бердичевская</t>
  </si>
  <si>
    <t>Бердичівська</t>
  </si>
  <si>
    <t>UA1802005</t>
  </si>
  <si>
    <t>Vchoraishenska</t>
  </si>
  <si>
    <t>Вчерайшенская</t>
  </si>
  <si>
    <t>Вчорайшенська</t>
  </si>
  <si>
    <t>UA1802007</t>
  </si>
  <si>
    <t>Hryshkovetska</t>
  </si>
  <si>
    <t>Гришковецкая</t>
  </si>
  <si>
    <t>Гришковецька</t>
  </si>
  <si>
    <t>UA1802009</t>
  </si>
  <si>
    <t>UA1802011</t>
  </si>
  <si>
    <t>Raihorodotska</t>
  </si>
  <si>
    <t>Райгородокская</t>
  </si>
  <si>
    <t>Райгородоцька</t>
  </si>
  <si>
    <t>UA1802013</t>
  </si>
  <si>
    <t>Ruzhynska</t>
  </si>
  <si>
    <t>Ружинская</t>
  </si>
  <si>
    <t>Ружинська</t>
  </si>
  <si>
    <t>UA1802015</t>
  </si>
  <si>
    <t>Semenivska</t>
  </si>
  <si>
    <t>Семеновская</t>
  </si>
  <si>
    <t>Семенівська</t>
  </si>
  <si>
    <t>UA1802017</t>
  </si>
  <si>
    <t>Chervonenska</t>
  </si>
  <si>
    <t>Червоненская</t>
  </si>
  <si>
    <t>Червоненська</t>
  </si>
  <si>
    <t>UA1802019</t>
  </si>
  <si>
    <t>Shvaikivska</t>
  </si>
  <si>
    <t>Швайковская</t>
  </si>
  <si>
    <t>Швайківська</t>
  </si>
  <si>
    <t>UA1804001</t>
  </si>
  <si>
    <t>Andrushkivska</t>
  </si>
  <si>
    <t>Андрушковская</t>
  </si>
  <si>
    <t>Андрушківська</t>
  </si>
  <si>
    <t>UA1804003</t>
  </si>
  <si>
    <t>Berezivska</t>
  </si>
  <si>
    <t>Березовская</t>
  </si>
  <si>
    <t>Березівська</t>
  </si>
  <si>
    <t>UA1804005</t>
  </si>
  <si>
    <t>Brusylivska</t>
  </si>
  <si>
    <t>Брусиловская</t>
  </si>
  <si>
    <t>Брусилівська</t>
  </si>
  <si>
    <t>UA1804007</t>
  </si>
  <si>
    <t>Vysokivska</t>
  </si>
  <si>
    <t>Высоковская</t>
  </si>
  <si>
    <t>Високівська</t>
  </si>
  <si>
    <t>UA1804009</t>
  </si>
  <si>
    <t>Vyshevytska</t>
  </si>
  <si>
    <t>Вышевичская</t>
  </si>
  <si>
    <t>Вишевицька</t>
  </si>
  <si>
    <t>UA1804011</t>
  </si>
  <si>
    <t>Vilshanska</t>
  </si>
  <si>
    <t>Ольшанская</t>
  </si>
  <si>
    <t>Вільшанська</t>
  </si>
  <si>
    <t>UA1804013</t>
  </si>
  <si>
    <t>Volytska</t>
  </si>
  <si>
    <t>Волицкая</t>
  </si>
  <si>
    <t>Волицька</t>
  </si>
  <si>
    <t>UA1804015</t>
  </si>
  <si>
    <t>Hlybochytska</t>
  </si>
  <si>
    <t>Глубочицкая</t>
  </si>
  <si>
    <t>Глибочицька</t>
  </si>
  <si>
    <t>UA1804017</t>
  </si>
  <si>
    <t>Horodotska</t>
  </si>
  <si>
    <t>Городецкая</t>
  </si>
  <si>
    <t>Городоцька</t>
  </si>
  <si>
    <t>UA1804019</t>
  </si>
  <si>
    <t>UA1804021</t>
  </si>
  <si>
    <t>Kvitneva</t>
  </si>
  <si>
    <t>Квитневая</t>
  </si>
  <si>
    <t>Квітнева</t>
  </si>
  <si>
    <t>UA1804023</t>
  </si>
  <si>
    <t>Kornynska</t>
  </si>
  <si>
    <t>Корнинская</t>
  </si>
  <si>
    <t>Корнинська</t>
  </si>
  <si>
    <t>UA1804025</t>
  </si>
  <si>
    <t>Korostyshivska</t>
  </si>
  <si>
    <t>Коростышевская</t>
  </si>
  <si>
    <t>Коростишівська</t>
  </si>
  <si>
    <t>UA1804027</t>
  </si>
  <si>
    <t>Kurnenska</t>
  </si>
  <si>
    <t>Курненская</t>
  </si>
  <si>
    <t>Курненська</t>
  </si>
  <si>
    <t>UA1804029</t>
  </si>
  <si>
    <t>Liubarska</t>
  </si>
  <si>
    <t>Любарская</t>
  </si>
  <si>
    <t>Любарська</t>
  </si>
  <si>
    <t>UA1804031</t>
  </si>
  <si>
    <t>Myropilska</t>
  </si>
  <si>
    <t>Миропольская</t>
  </si>
  <si>
    <t>Миропільська</t>
  </si>
  <si>
    <t>UA1804033</t>
  </si>
  <si>
    <t>Novoborivska</t>
  </si>
  <si>
    <t>Новоборовская</t>
  </si>
  <si>
    <t>Новоборівська</t>
  </si>
  <si>
    <t>UA1804035</t>
  </si>
  <si>
    <t>Novohuivynska</t>
  </si>
  <si>
    <t>Новогуйвинская</t>
  </si>
  <si>
    <t>Новогуйвинська</t>
  </si>
  <si>
    <t>UA1804037</t>
  </si>
  <si>
    <t>Oliivska</t>
  </si>
  <si>
    <t>Олиевская</t>
  </si>
  <si>
    <t>Оліївська</t>
  </si>
  <si>
    <t>UA1804039</t>
  </si>
  <si>
    <t>Popilnianska</t>
  </si>
  <si>
    <t>Попельнянская</t>
  </si>
  <si>
    <t>Попільнянська</t>
  </si>
  <si>
    <t>UA1804041</t>
  </si>
  <si>
    <t>Potiivska</t>
  </si>
  <si>
    <t>Потиевская</t>
  </si>
  <si>
    <t>Потіївська</t>
  </si>
  <si>
    <t>UA1804043</t>
  </si>
  <si>
    <t>Pulynska</t>
  </si>
  <si>
    <t>Пулинская</t>
  </si>
  <si>
    <t>Пулинська</t>
  </si>
  <si>
    <t>UA1804045</t>
  </si>
  <si>
    <t>Radomyshlska</t>
  </si>
  <si>
    <t>Радомышльская</t>
  </si>
  <si>
    <t>Радомишльська</t>
  </si>
  <si>
    <t>UA1804047</t>
  </si>
  <si>
    <t>Romanivska</t>
  </si>
  <si>
    <t>Романовская</t>
  </si>
  <si>
    <t>Романівська</t>
  </si>
  <si>
    <t>UA1804049</t>
  </si>
  <si>
    <t>Stanyshivska</t>
  </si>
  <si>
    <t>Станишовская</t>
  </si>
  <si>
    <t>Станишівська</t>
  </si>
  <si>
    <t>UA1804051</t>
  </si>
  <si>
    <t>Starosiletska</t>
  </si>
  <si>
    <t>Староселецкая</t>
  </si>
  <si>
    <t>Старосілецька</t>
  </si>
  <si>
    <t>UA1804053</t>
  </si>
  <si>
    <t>Teterivska</t>
  </si>
  <si>
    <t>Тетеревская</t>
  </si>
  <si>
    <t>Тетерівська</t>
  </si>
  <si>
    <t>UA1804055</t>
  </si>
  <si>
    <t>Kharytonivska</t>
  </si>
  <si>
    <t>Харитоновская</t>
  </si>
  <si>
    <t>Харитонівська</t>
  </si>
  <si>
    <t>UA1804057</t>
  </si>
  <si>
    <t>Khoroshivska</t>
  </si>
  <si>
    <t>Хорошевская</t>
  </si>
  <si>
    <t>Хорошівська</t>
  </si>
  <si>
    <t>UA1804059</t>
  </si>
  <si>
    <t>Cherniakhivska</t>
  </si>
  <si>
    <t>Черняховская</t>
  </si>
  <si>
    <t>Черняхівська</t>
  </si>
  <si>
    <t>UA1804061</t>
  </si>
  <si>
    <t>Chudniv</t>
  </si>
  <si>
    <t>Чудновская</t>
  </si>
  <si>
    <t>Чуднівська</t>
  </si>
  <si>
    <t>UA1806001</t>
  </si>
  <si>
    <t>Bilokorovytska</t>
  </si>
  <si>
    <t>Белокоровичская</t>
  </si>
  <si>
    <t>Білокоровицька</t>
  </si>
  <si>
    <t>UA1806003</t>
  </si>
  <si>
    <t>Hladkovytska</t>
  </si>
  <si>
    <t>Гладковичская</t>
  </si>
  <si>
    <t>Гладковицька</t>
  </si>
  <si>
    <t>UA1806005</t>
  </si>
  <si>
    <t>Horshchykivska</t>
  </si>
  <si>
    <t>Горщиковская</t>
  </si>
  <si>
    <t>Горщиківська</t>
  </si>
  <si>
    <t>UA1806007</t>
  </si>
  <si>
    <t>Irshanska</t>
  </si>
  <si>
    <t>Иршанская</t>
  </si>
  <si>
    <t>Іршанська</t>
  </si>
  <si>
    <t>UA1806009</t>
  </si>
  <si>
    <t>Korostenska</t>
  </si>
  <si>
    <t>Коростенская</t>
  </si>
  <si>
    <t>Коростенська</t>
  </si>
  <si>
    <t>UA1806011</t>
  </si>
  <si>
    <t>Luhynska</t>
  </si>
  <si>
    <t>Лугинская</t>
  </si>
  <si>
    <t>Лугинська</t>
  </si>
  <si>
    <t>UA1806013</t>
  </si>
  <si>
    <t>Malynska</t>
  </si>
  <si>
    <t>Малинская</t>
  </si>
  <si>
    <t>Малинська</t>
  </si>
  <si>
    <t>UA1806015</t>
  </si>
  <si>
    <t>Narodytska</t>
  </si>
  <si>
    <t>Народичская</t>
  </si>
  <si>
    <t>Народицька</t>
  </si>
  <si>
    <t>UA1806017</t>
  </si>
  <si>
    <t>Ovrutska</t>
  </si>
  <si>
    <t>Овручская</t>
  </si>
  <si>
    <t>Овруцька</t>
  </si>
  <si>
    <t>UA1806019</t>
  </si>
  <si>
    <t>Olevska</t>
  </si>
  <si>
    <t>Олевская</t>
  </si>
  <si>
    <t>Олевська</t>
  </si>
  <si>
    <t>UA1806021</t>
  </si>
  <si>
    <t>Slovechanska</t>
  </si>
  <si>
    <t>Словечанская</t>
  </si>
  <si>
    <t>Словечанська</t>
  </si>
  <si>
    <t>UA1806023</t>
  </si>
  <si>
    <t>Ushomyrska</t>
  </si>
  <si>
    <t>Ушомирская</t>
  </si>
  <si>
    <t>Ушомирська</t>
  </si>
  <si>
    <t>UA1806025</t>
  </si>
  <si>
    <t>Chopovytska</t>
  </si>
  <si>
    <t>Чоповичская</t>
  </si>
  <si>
    <t>Чоповицька</t>
  </si>
  <si>
    <t>UA1808001</t>
  </si>
  <si>
    <t>Baranivska</t>
  </si>
  <si>
    <t>Барановская</t>
  </si>
  <si>
    <t>Баранівська</t>
  </si>
  <si>
    <t>UA1808003</t>
  </si>
  <si>
    <t>Barashivska</t>
  </si>
  <si>
    <t>Барашевская</t>
  </si>
  <si>
    <t>Барашівська</t>
  </si>
  <si>
    <t>UA1808005</t>
  </si>
  <si>
    <t>Bronykivska</t>
  </si>
  <si>
    <t>Брониковская</t>
  </si>
  <si>
    <t>Брониківська</t>
  </si>
  <si>
    <t>UA1808007</t>
  </si>
  <si>
    <t>Horodnytska</t>
  </si>
  <si>
    <t>Городницкая</t>
  </si>
  <si>
    <t>Городницька</t>
  </si>
  <si>
    <t>UA1808009</t>
  </si>
  <si>
    <t>Dovbyska</t>
  </si>
  <si>
    <t>Довбышская</t>
  </si>
  <si>
    <t>Довбиська</t>
  </si>
  <si>
    <t>UA1808011</t>
  </si>
  <si>
    <t>Dubrivska</t>
  </si>
  <si>
    <t>Дубровская</t>
  </si>
  <si>
    <t>Дубрівська</t>
  </si>
  <si>
    <t>UA1808013</t>
  </si>
  <si>
    <t>Yemilchynska</t>
  </si>
  <si>
    <t>Емильчинская</t>
  </si>
  <si>
    <t>Ємільчинська</t>
  </si>
  <si>
    <t>UA1808015</t>
  </si>
  <si>
    <t>Zviahelska</t>
  </si>
  <si>
    <t>Звягельская</t>
  </si>
  <si>
    <t>Звягельська</t>
  </si>
  <si>
    <t>UA1808017</t>
  </si>
  <si>
    <t>Pishchivska</t>
  </si>
  <si>
    <t>Пищовская</t>
  </si>
  <si>
    <t>Піщівська</t>
  </si>
  <si>
    <t>UA1808019</t>
  </si>
  <si>
    <t>Stryivska</t>
  </si>
  <si>
    <t>Стриевская</t>
  </si>
  <si>
    <t>Стриївська</t>
  </si>
  <si>
    <t>UA1808021</t>
  </si>
  <si>
    <t>Chyzhivska</t>
  </si>
  <si>
    <t>Чижовская</t>
  </si>
  <si>
    <t>Чижівська</t>
  </si>
  <si>
    <t>UA1808023</t>
  </si>
  <si>
    <t>Yarunska</t>
  </si>
  <si>
    <t>Ярунская</t>
  </si>
  <si>
    <t>Ярунська</t>
  </si>
  <si>
    <t>UA2102001</t>
  </si>
  <si>
    <t>Bativska</t>
  </si>
  <si>
    <t>Батьевская</t>
  </si>
  <si>
    <t>Батівська</t>
  </si>
  <si>
    <t>UA2102003</t>
  </si>
  <si>
    <t>Berehivska</t>
  </si>
  <si>
    <t>Береговская</t>
  </si>
  <si>
    <t>Берегівська</t>
  </si>
  <si>
    <t>UA2102005</t>
  </si>
  <si>
    <t>Velykoberezka</t>
  </si>
  <si>
    <t>Великобережская</t>
  </si>
  <si>
    <t>Великоберезька</t>
  </si>
  <si>
    <t>UA2102007</t>
  </si>
  <si>
    <t>Velykobyihanska</t>
  </si>
  <si>
    <t>Великобыйганская</t>
  </si>
  <si>
    <t>Великобийганська</t>
  </si>
  <si>
    <t>UA2102009</t>
  </si>
  <si>
    <t>Vylotska</t>
  </si>
  <si>
    <t>Вилокская</t>
  </si>
  <si>
    <t>Вилоцька</t>
  </si>
  <si>
    <t>UA2102011</t>
  </si>
  <si>
    <t>Vynohradivska</t>
  </si>
  <si>
    <t>Виноградовская</t>
  </si>
  <si>
    <t>Виноградівська</t>
  </si>
  <si>
    <t>UA2102013</t>
  </si>
  <si>
    <t>UA2102015</t>
  </si>
  <si>
    <t>Korolivska</t>
  </si>
  <si>
    <t>Королевская</t>
  </si>
  <si>
    <t>Королівська</t>
  </si>
  <si>
    <t>UA2102017</t>
  </si>
  <si>
    <t>Kosonska</t>
  </si>
  <si>
    <t>Косоньская</t>
  </si>
  <si>
    <t>Косоньська</t>
  </si>
  <si>
    <t>UA2102019</t>
  </si>
  <si>
    <t>Pyiterfolvivska</t>
  </si>
  <si>
    <t>Паятерфолвовский</t>
  </si>
  <si>
    <t>Пийтерфолвівська</t>
  </si>
  <si>
    <t>UA2104001</t>
  </si>
  <si>
    <t>Velykoluchkivska</t>
  </si>
  <si>
    <t>Великолучковская</t>
  </si>
  <si>
    <t>Великолучківська</t>
  </si>
  <si>
    <t>UA2104003</t>
  </si>
  <si>
    <t>Verkhnokoropetska</t>
  </si>
  <si>
    <t>Верхнекоропецкая</t>
  </si>
  <si>
    <t>Верхньокоропецька</t>
  </si>
  <si>
    <t>UA2104005</t>
  </si>
  <si>
    <t>Volovetska</t>
  </si>
  <si>
    <t>Воловецкая</t>
  </si>
  <si>
    <t>Воловецька</t>
  </si>
  <si>
    <t>UA2104007</t>
  </si>
  <si>
    <t>Horondivska</t>
  </si>
  <si>
    <t>Горондовская</t>
  </si>
  <si>
    <t>Горондівська</t>
  </si>
  <si>
    <t>UA2104009</t>
  </si>
  <si>
    <t>Zhdeniivska</t>
  </si>
  <si>
    <t>Ждениевская</t>
  </si>
  <si>
    <t>Жденіївська</t>
  </si>
  <si>
    <t>UA2104011</t>
  </si>
  <si>
    <t>Ivanovetska</t>
  </si>
  <si>
    <t>Ивановецкая</t>
  </si>
  <si>
    <t>Івановецька</t>
  </si>
  <si>
    <t>UA2104013</t>
  </si>
  <si>
    <t>Kolchynska</t>
  </si>
  <si>
    <t>Кольчинская</t>
  </si>
  <si>
    <t>Кольчинська</t>
  </si>
  <si>
    <t>UA2104015</t>
  </si>
  <si>
    <t>Mukachivska</t>
  </si>
  <si>
    <t>Мукачевская</t>
  </si>
  <si>
    <t>Мукачівська</t>
  </si>
  <si>
    <t>UA2104017</t>
  </si>
  <si>
    <t>Nelipynska</t>
  </si>
  <si>
    <t>Нелепинская</t>
  </si>
  <si>
    <t>Неліпинська</t>
  </si>
  <si>
    <t>UA2104019</t>
  </si>
  <si>
    <t>Nyzhnovoritska</t>
  </si>
  <si>
    <t>Нижневоротская</t>
  </si>
  <si>
    <t>Нижньоворітська</t>
  </si>
  <si>
    <t>UA2104021</t>
  </si>
  <si>
    <t>Polianska</t>
  </si>
  <si>
    <t>Полянская</t>
  </si>
  <si>
    <t>Полянська</t>
  </si>
  <si>
    <t>UA2104023</t>
  </si>
  <si>
    <t>Svaliavska</t>
  </si>
  <si>
    <t>Свалявская</t>
  </si>
  <si>
    <t>Свалявська</t>
  </si>
  <si>
    <t>UA2104025</t>
  </si>
  <si>
    <t>Chynadiivska</t>
  </si>
  <si>
    <t>Чинадиевская</t>
  </si>
  <si>
    <t>Чинадіївська</t>
  </si>
  <si>
    <t>UA2106001</t>
  </si>
  <si>
    <t>Bohdanska</t>
  </si>
  <si>
    <t>Богданская</t>
  </si>
  <si>
    <t>Богданська</t>
  </si>
  <si>
    <t>UA2106003</t>
  </si>
  <si>
    <t>Velykobychkivska</t>
  </si>
  <si>
    <t>Великобычковская</t>
  </si>
  <si>
    <t>Великобичківська</t>
  </si>
  <si>
    <t>UA2106005</t>
  </si>
  <si>
    <t>Rakhivska</t>
  </si>
  <si>
    <t>Раховская</t>
  </si>
  <si>
    <t>Рахівська</t>
  </si>
  <si>
    <t>UA2106007</t>
  </si>
  <si>
    <t>Yasinianska</t>
  </si>
  <si>
    <t>Ясинянская</t>
  </si>
  <si>
    <t>Ясінянська</t>
  </si>
  <si>
    <t>UA2108001</t>
  </si>
  <si>
    <t>Bedevlianska</t>
  </si>
  <si>
    <t>Бедевлянская</t>
  </si>
  <si>
    <t>Бедевлянська</t>
  </si>
  <si>
    <t>UA2108003</t>
  </si>
  <si>
    <t>Bushtynska</t>
  </si>
  <si>
    <t>Буштынская</t>
  </si>
  <si>
    <t>Буштинська</t>
  </si>
  <si>
    <t>UA2108005</t>
  </si>
  <si>
    <t>Vilkhovetska</t>
  </si>
  <si>
    <t>Ольховецкая</t>
  </si>
  <si>
    <t>Вільховецька</t>
  </si>
  <si>
    <t>UA2108007</t>
  </si>
  <si>
    <t>UA2108009</t>
  </si>
  <si>
    <t>Neresnytska</t>
  </si>
  <si>
    <t>Нересницкая</t>
  </si>
  <si>
    <t>Нересницька</t>
  </si>
  <si>
    <t>UA2108011</t>
  </si>
  <si>
    <t>Solotvynska</t>
  </si>
  <si>
    <t>Солотвинская</t>
  </si>
  <si>
    <t>Солотвинська</t>
  </si>
  <si>
    <t>UA2108013</t>
  </si>
  <si>
    <t>Teresvianska</t>
  </si>
  <si>
    <t>Тересвянская</t>
  </si>
  <si>
    <t>Тересвянська</t>
  </si>
  <si>
    <t>UA2108015</t>
  </si>
  <si>
    <t>Tiachivska</t>
  </si>
  <si>
    <t>Тячевская</t>
  </si>
  <si>
    <t>Тячівська</t>
  </si>
  <si>
    <t>UA2108017</t>
  </si>
  <si>
    <t>Uhlianska</t>
  </si>
  <si>
    <t>Углянская</t>
  </si>
  <si>
    <t>Углянська</t>
  </si>
  <si>
    <t>UA2108019</t>
  </si>
  <si>
    <t>Ust-Chornianska</t>
  </si>
  <si>
    <t>Усть-Чорнянская</t>
  </si>
  <si>
    <t>Усть-Чорнянська</t>
  </si>
  <si>
    <t>UA2110001</t>
  </si>
  <si>
    <t>Baranynska</t>
  </si>
  <si>
    <t>Баранинская</t>
  </si>
  <si>
    <t>Баранинська</t>
  </si>
  <si>
    <t>UA2110003</t>
  </si>
  <si>
    <t>Velykobereznianska</t>
  </si>
  <si>
    <t>Великоберезнянская</t>
  </si>
  <si>
    <t>Великоберезнянська</t>
  </si>
  <si>
    <t>UA2110005</t>
  </si>
  <si>
    <t>Velykodobronska</t>
  </si>
  <si>
    <t>Великодобронская</t>
  </si>
  <si>
    <t>Великодобронська</t>
  </si>
  <si>
    <t>UA2110007</t>
  </si>
  <si>
    <t>Dubrynytska-Malobereznianska</t>
  </si>
  <si>
    <t>Дубриничско-Малоберезнянская</t>
  </si>
  <si>
    <t>Дубриницько-Малоберезнянська</t>
  </si>
  <si>
    <t>UA2110009</t>
  </si>
  <si>
    <t>Kostrynska</t>
  </si>
  <si>
    <t>Костринская</t>
  </si>
  <si>
    <t>Костринська</t>
  </si>
  <si>
    <t>UA2110011</t>
  </si>
  <si>
    <t>Onokivska</t>
  </si>
  <si>
    <t>Оноковская</t>
  </si>
  <si>
    <t>Оноківська</t>
  </si>
  <si>
    <t>UA2110013</t>
  </si>
  <si>
    <t>Perechynska</t>
  </si>
  <si>
    <t>Перечинская</t>
  </si>
  <si>
    <t>Перечинська</t>
  </si>
  <si>
    <t>UA2110015</t>
  </si>
  <si>
    <t>Serednianska</t>
  </si>
  <si>
    <t>Среднянская</t>
  </si>
  <si>
    <t>Середнянська</t>
  </si>
  <si>
    <t>UA2110017</t>
  </si>
  <si>
    <t>Stavnenska</t>
  </si>
  <si>
    <t>Ставненская</t>
  </si>
  <si>
    <t>Ставненська</t>
  </si>
  <si>
    <t>UA2110019</t>
  </si>
  <si>
    <t>Siurtivska</t>
  </si>
  <si>
    <t>Сюртивская</t>
  </si>
  <si>
    <t>Сюртівська</t>
  </si>
  <si>
    <t>UA2110021</t>
  </si>
  <si>
    <t>Turie-Remetivska</t>
  </si>
  <si>
    <t>Турье-Реметовская</t>
  </si>
  <si>
    <t>Тур'є-Реметівська</t>
  </si>
  <si>
    <t>UA2110023</t>
  </si>
  <si>
    <t>Uzhhorodska</t>
  </si>
  <si>
    <t>Ужгородская</t>
  </si>
  <si>
    <t>Ужгородська</t>
  </si>
  <si>
    <t>UA2110025</t>
  </si>
  <si>
    <t>Kholmkivska</t>
  </si>
  <si>
    <t>Холмковская</t>
  </si>
  <si>
    <t>Холмківська</t>
  </si>
  <si>
    <t>UA2110027</t>
  </si>
  <si>
    <t>Chopska</t>
  </si>
  <si>
    <t>Чопская</t>
  </si>
  <si>
    <t>Чопська</t>
  </si>
  <si>
    <t>UA2112001</t>
  </si>
  <si>
    <t>Bilkivska</t>
  </si>
  <si>
    <t>Белковская</t>
  </si>
  <si>
    <t>Білківська</t>
  </si>
  <si>
    <t>UA2112003</t>
  </si>
  <si>
    <t>Vyshkivska</t>
  </si>
  <si>
    <t>Вышковская</t>
  </si>
  <si>
    <t>Вишківська</t>
  </si>
  <si>
    <t>UA2112005</t>
  </si>
  <si>
    <t>Horinchivska</t>
  </si>
  <si>
    <t>Горинчовская</t>
  </si>
  <si>
    <t>Горінчівська</t>
  </si>
  <si>
    <t>UA2112007</t>
  </si>
  <si>
    <t>Dovzhanska</t>
  </si>
  <si>
    <t>Должанская</t>
  </si>
  <si>
    <t>Довжанська</t>
  </si>
  <si>
    <t>UA2112009</t>
  </si>
  <si>
    <t>Drahivska</t>
  </si>
  <si>
    <t>Драговская</t>
  </si>
  <si>
    <t>Драгівська</t>
  </si>
  <si>
    <t>UA2112011</t>
  </si>
  <si>
    <t>Zarichanska</t>
  </si>
  <si>
    <t>Заречанская</t>
  </si>
  <si>
    <t>Зарічанська</t>
  </si>
  <si>
    <t>UA2112013</t>
  </si>
  <si>
    <t>Irshavska</t>
  </si>
  <si>
    <t>Иршавская</t>
  </si>
  <si>
    <t>Іршавська</t>
  </si>
  <si>
    <t>UA2112015</t>
  </si>
  <si>
    <t>Keretskivska</t>
  </si>
  <si>
    <t>Керецковская</t>
  </si>
  <si>
    <t>Керецьківська</t>
  </si>
  <si>
    <t>UA2112017</t>
  </si>
  <si>
    <t>Kolochavska</t>
  </si>
  <si>
    <t>Колочавская</t>
  </si>
  <si>
    <t>Колочавська</t>
  </si>
  <si>
    <t>UA2112019</t>
  </si>
  <si>
    <t>Mizhhirska</t>
  </si>
  <si>
    <t>Межгорская</t>
  </si>
  <si>
    <t>Міжгірська</t>
  </si>
  <si>
    <t>UA2112021</t>
  </si>
  <si>
    <t>Pylypetska</t>
  </si>
  <si>
    <t>Пилипецкая</t>
  </si>
  <si>
    <t>Пилипецька</t>
  </si>
  <si>
    <t>UA2112023</t>
  </si>
  <si>
    <t>Synevyrska</t>
  </si>
  <si>
    <t>Синевирская</t>
  </si>
  <si>
    <t>Синевирська</t>
  </si>
  <si>
    <t>UA2112025</t>
  </si>
  <si>
    <t>Khustska</t>
  </si>
  <si>
    <t>Хустская</t>
  </si>
  <si>
    <t>Хустська</t>
  </si>
  <si>
    <t>UA2302001</t>
  </si>
  <si>
    <t>Andrivska</t>
  </si>
  <si>
    <t>Андровская</t>
  </si>
  <si>
    <t>Андрівська</t>
  </si>
  <si>
    <t>UA2302003</t>
  </si>
  <si>
    <t>UA2302005</t>
  </si>
  <si>
    <t>Berdianska</t>
  </si>
  <si>
    <t>Бердянская</t>
  </si>
  <si>
    <t>Бердянська</t>
  </si>
  <si>
    <t>UA2302007</t>
  </si>
  <si>
    <t>Berestivska</t>
  </si>
  <si>
    <t>Берестовская</t>
  </si>
  <si>
    <t>Берестівська</t>
  </si>
  <si>
    <t>UA2302009</t>
  </si>
  <si>
    <t>Kolarivska</t>
  </si>
  <si>
    <t>Коларовская</t>
  </si>
  <si>
    <t>Коларівська</t>
  </si>
  <si>
    <t>UA2302011</t>
  </si>
  <si>
    <t>Osypenkivska</t>
  </si>
  <si>
    <t>Осипенковская</t>
  </si>
  <si>
    <t>Осипенківська</t>
  </si>
  <si>
    <t>UA2302013</t>
  </si>
  <si>
    <t>Prymorska</t>
  </si>
  <si>
    <t>Приморская</t>
  </si>
  <si>
    <t>Приморська</t>
  </si>
  <si>
    <t>UA2302015</t>
  </si>
  <si>
    <t>UA2304001</t>
  </si>
  <si>
    <t>Blahovishchenska</t>
  </si>
  <si>
    <t>Благовещенская</t>
  </si>
  <si>
    <t>Благовіщенська</t>
  </si>
  <si>
    <t>UA2304003</t>
  </si>
  <si>
    <t>Vasylivska</t>
  </si>
  <si>
    <t>Васильевская</t>
  </si>
  <si>
    <t>Василівська</t>
  </si>
  <si>
    <t>UA2304005</t>
  </si>
  <si>
    <t>Velykobilozerska</t>
  </si>
  <si>
    <t>Великобелозерская</t>
  </si>
  <si>
    <t>Великобілозерська</t>
  </si>
  <si>
    <t>UA2304007</t>
  </si>
  <si>
    <t>Vodianska</t>
  </si>
  <si>
    <t>Водянская</t>
  </si>
  <si>
    <t>Водянська</t>
  </si>
  <si>
    <t>UA2304009</t>
  </si>
  <si>
    <t>Dniprorudnenska</t>
  </si>
  <si>
    <t>Днепрорудненская</t>
  </si>
  <si>
    <t>Дніпрорудненська</t>
  </si>
  <si>
    <t>UA2304011</t>
  </si>
  <si>
    <t>Enerhodarska</t>
  </si>
  <si>
    <t>Энергодарская</t>
  </si>
  <si>
    <t>Енергодарська</t>
  </si>
  <si>
    <t>UA2304013</t>
  </si>
  <si>
    <t>Kamiansko-Dniprovska</t>
  </si>
  <si>
    <t>Каменско-Днепровская</t>
  </si>
  <si>
    <t>Кам'янсько-Дніпровська</t>
  </si>
  <si>
    <t>UA2304015</t>
  </si>
  <si>
    <t>Malobilozerska</t>
  </si>
  <si>
    <t>Малобелозерская</t>
  </si>
  <si>
    <t>Малобілозерська</t>
  </si>
  <si>
    <t>UA2304017</t>
  </si>
  <si>
    <t>Mykhailivska</t>
  </si>
  <si>
    <t>Михайловская</t>
  </si>
  <si>
    <t>Михайлівська</t>
  </si>
  <si>
    <t>UA2304019</t>
  </si>
  <si>
    <t>Rozdolska</t>
  </si>
  <si>
    <t>Раздольская</t>
  </si>
  <si>
    <t>Роздольська</t>
  </si>
  <si>
    <t>UA2304021</t>
  </si>
  <si>
    <t>Stepnohirska</t>
  </si>
  <si>
    <t>Степногорская</t>
  </si>
  <si>
    <t>Степногірська</t>
  </si>
  <si>
    <t>UA2306001</t>
  </si>
  <si>
    <t>Bilenkivska</t>
  </si>
  <si>
    <t>Беленьковская</t>
  </si>
  <si>
    <t>Біленьківська</t>
  </si>
  <si>
    <t>UA2306003</t>
  </si>
  <si>
    <t>Vilnianska</t>
  </si>
  <si>
    <t>Вольнянская</t>
  </si>
  <si>
    <t>Вільнянська</t>
  </si>
  <si>
    <t>UA2306005</t>
  </si>
  <si>
    <t>Dolynska</t>
  </si>
  <si>
    <t>Долинская</t>
  </si>
  <si>
    <t>Долинська</t>
  </si>
  <si>
    <t>UA2306007</t>
  </si>
  <si>
    <t>UA2306009</t>
  </si>
  <si>
    <t>Komyshuvaska</t>
  </si>
  <si>
    <t>Камышевахская</t>
  </si>
  <si>
    <t>Комишуваська</t>
  </si>
  <si>
    <t>UA2306011</t>
  </si>
  <si>
    <t>Kushuhumska</t>
  </si>
  <si>
    <t>Кушугумская</t>
  </si>
  <si>
    <t>Кушугумська</t>
  </si>
  <si>
    <t>UA2306013</t>
  </si>
  <si>
    <t>Matviivska</t>
  </si>
  <si>
    <t>Матвеевская</t>
  </si>
  <si>
    <t>Матвіївська</t>
  </si>
  <si>
    <t>UA2306015</t>
  </si>
  <si>
    <t>UA2306017</t>
  </si>
  <si>
    <t>Mykhailo-Lukashivska</t>
  </si>
  <si>
    <t>Михайло-Лукашовская</t>
  </si>
  <si>
    <t>Михайло-Лукашівська</t>
  </si>
  <si>
    <t>UA2306019</t>
  </si>
  <si>
    <t>Novomykolaivska</t>
  </si>
  <si>
    <t>Новониколаевская</t>
  </si>
  <si>
    <t>Новомиколаївська</t>
  </si>
  <si>
    <t>UA2306021</t>
  </si>
  <si>
    <t>UA2306023</t>
  </si>
  <si>
    <t>UA2306025</t>
  </si>
  <si>
    <t>Petro-Mykhailivska</t>
  </si>
  <si>
    <t>Петро-Михайловская</t>
  </si>
  <si>
    <t>Петро-Михайлівська</t>
  </si>
  <si>
    <t>UA2306027</t>
  </si>
  <si>
    <t>Stepnenska</t>
  </si>
  <si>
    <t>Степненская</t>
  </si>
  <si>
    <t>Степненська</t>
  </si>
  <si>
    <t>UA2306029</t>
  </si>
  <si>
    <t>Tavriiska</t>
  </si>
  <si>
    <t>Таврийская</t>
  </si>
  <si>
    <t>Таврійська</t>
  </si>
  <si>
    <t>UA2306031</t>
  </si>
  <si>
    <t>Ternuvatska</t>
  </si>
  <si>
    <t>Терноватская</t>
  </si>
  <si>
    <t>Тернуватська</t>
  </si>
  <si>
    <t>UA2306033</t>
  </si>
  <si>
    <t>UA2308001</t>
  </si>
  <si>
    <t>Veselivska</t>
  </si>
  <si>
    <t>Веселовская</t>
  </si>
  <si>
    <t>Веселівська</t>
  </si>
  <si>
    <t>UA2308003</t>
  </si>
  <si>
    <t>Kyrylivska</t>
  </si>
  <si>
    <t>Кирилловская</t>
  </si>
  <si>
    <t>Кирилівська</t>
  </si>
  <si>
    <t>UA2308005</t>
  </si>
  <si>
    <t>UA2308007</t>
  </si>
  <si>
    <t>Melitopolska</t>
  </si>
  <si>
    <t>Мелитопольская</t>
  </si>
  <si>
    <t>Мелітопольська</t>
  </si>
  <si>
    <t>UA2308009</t>
  </si>
  <si>
    <t>UA2308011</t>
  </si>
  <si>
    <t>Novenska</t>
  </si>
  <si>
    <t>Новенская</t>
  </si>
  <si>
    <t>Новенська</t>
  </si>
  <si>
    <t>UA2308013</t>
  </si>
  <si>
    <t>Novobohdanivska</t>
  </si>
  <si>
    <t>Новобогдановская</t>
  </si>
  <si>
    <t>Новобогданівська</t>
  </si>
  <si>
    <t>UA2308015</t>
  </si>
  <si>
    <t>Novovasylivska</t>
  </si>
  <si>
    <t>Нововасилевская</t>
  </si>
  <si>
    <t>Нововасилівська</t>
  </si>
  <si>
    <t>UA2308017</t>
  </si>
  <si>
    <t>Novouspenivska</t>
  </si>
  <si>
    <t>Новоуспеновская</t>
  </si>
  <si>
    <t>Новоуспенівська</t>
  </si>
  <si>
    <t>UA2308019</t>
  </si>
  <si>
    <t>UA2308021</t>
  </si>
  <si>
    <t>Plodorodnenska</t>
  </si>
  <si>
    <t>Плодородненская</t>
  </si>
  <si>
    <t>Плодородненська</t>
  </si>
  <si>
    <t>UA2308023</t>
  </si>
  <si>
    <t>Pryazovska</t>
  </si>
  <si>
    <t>Приазовская</t>
  </si>
  <si>
    <t>Приазовська</t>
  </si>
  <si>
    <t>UA2308025</t>
  </si>
  <si>
    <t>UA2308027</t>
  </si>
  <si>
    <t>Terpinnivska</t>
  </si>
  <si>
    <t>Терпеньевская</t>
  </si>
  <si>
    <t>Терпіннівська</t>
  </si>
  <si>
    <t>UA2308029</t>
  </si>
  <si>
    <t>Chkalovska</t>
  </si>
  <si>
    <t>Чкаловская</t>
  </si>
  <si>
    <t>Чкаловська</t>
  </si>
  <si>
    <t>UA2308031</t>
  </si>
  <si>
    <t>Yakymivska</t>
  </si>
  <si>
    <t>Акимовская</t>
  </si>
  <si>
    <t>Якимівська</t>
  </si>
  <si>
    <t>UA2310001</t>
  </si>
  <si>
    <t>Bilmatska</t>
  </si>
  <si>
    <t>Бильмакская</t>
  </si>
  <si>
    <t>Більмацька</t>
  </si>
  <si>
    <t>UA2310003</t>
  </si>
  <si>
    <t>Vozdvyzhivska</t>
  </si>
  <si>
    <t>Воздвижевская</t>
  </si>
  <si>
    <t>Воздвижівська</t>
  </si>
  <si>
    <t>UA2310005</t>
  </si>
  <si>
    <t>Voskresenska</t>
  </si>
  <si>
    <t>Воскресенская</t>
  </si>
  <si>
    <t>Воскресенська</t>
  </si>
  <si>
    <t>UA2310007</t>
  </si>
  <si>
    <t>Huliaipilska</t>
  </si>
  <si>
    <t>Гуляйпольская</t>
  </si>
  <si>
    <t>Гуляйпільська</t>
  </si>
  <si>
    <t>UA2310009</t>
  </si>
  <si>
    <t>Komysh-Zorianska</t>
  </si>
  <si>
    <t>Камыш-Зарянская</t>
  </si>
  <si>
    <t>Комиш-Зорянська</t>
  </si>
  <si>
    <t>UA2310011</t>
  </si>
  <si>
    <t>Malynivska</t>
  </si>
  <si>
    <t>Малиновская</t>
  </si>
  <si>
    <t>Малинівська</t>
  </si>
  <si>
    <t>UA2310013</t>
  </si>
  <si>
    <t>Malotokmachanska</t>
  </si>
  <si>
    <t>Малотокмачанская</t>
  </si>
  <si>
    <t>Малотокмачанська</t>
  </si>
  <si>
    <t>UA2310015</t>
  </si>
  <si>
    <t>Molochanska</t>
  </si>
  <si>
    <t>Молочанская</t>
  </si>
  <si>
    <t>Молочанська</t>
  </si>
  <si>
    <t>UA2310017</t>
  </si>
  <si>
    <t>Orikhivska</t>
  </si>
  <si>
    <t>Ореховская</t>
  </si>
  <si>
    <t>Оріхівська</t>
  </si>
  <si>
    <t>UA2310019</t>
  </si>
  <si>
    <t>Polohivska</t>
  </si>
  <si>
    <t>Пологовская</t>
  </si>
  <si>
    <t>Пологівська</t>
  </si>
  <si>
    <t>UA2310021</t>
  </si>
  <si>
    <t>Preobrazhenska</t>
  </si>
  <si>
    <t>Преображенская</t>
  </si>
  <si>
    <t>Преображенська</t>
  </si>
  <si>
    <t>UA2310023</t>
  </si>
  <si>
    <t>Rozivska</t>
  </si>
  <si>
    <t>Розовская</t>
  </si>
  <si>
    <t>Розівська</t>
  </si>
  <si>
    <t>UA2310025</t>
  </si>
  <si>
    <t>Smyrnovska</t>
  </si>
  <si>
    <t>Смирновская</t>
  </si>
  <si>
    <t>Смирновська</t>
  </si>
  <si>
    <t>UA2310027</t>
  </si>
  <si>
    <t>Tokmatska</t>
  </si>
  <si>
    <t>Токмакская</t>
  </si>
  <si>
    <t>Токмацька</t>
  </si>
  <si>
    <t>UA2310029</t>
  </si>
  <si>
    <t>Fedorivska</t>
  </si>
  <si>
    <t>Федоровская</t>
  </si>
  <si>
    <t>Федорівська</t>
  </si>
  <si>
    <t>UA2602001</t>
  </si>
  <si>
    <t>Biloberizka</t>
  </si>
  <si>
    <t>Белоберезская</t>
  </si>
  <si>
    <t>Білоберізька</t>
  </si>
  <si>
    <t>UA2602003</t>
  </si>
  <si>
    <t>Verkhovynska</t>
  </si>
  <si>
    <t>Верховинская</t>
  </si>
  <si>
    <t>Верховинська</t>
  </si>
  <si>
    <t>UA2602005</t>
  </si>
  <si>
    <t>Zelenska</t>
  </si>
  <si>
    <t>Зеленская</t>
  </si>
  <si>
    <t>Зеленська</t>
  </si>
  <si>
    <t>UA2604001</t>
  </si>
  <si>
    <t>Bilshivtsivska</t>
  </si>
  <si>
    <t>Большовцовская</t>
  </si>
  <si>
    <t>Більшівцівська</t>
  </si>
  <si>
    <t>UA2604003</t>
  </si>
  <si>
    <t>Bohorodchanska</t>
  </si>
  <si>
    <t>Богородчанская</t>
  </si>
  <si>
    <t>Богородчанська</t>
  </si>
  <si>
    <t>UA2604005</t>
  </si>
  <si>
    <t>Bukachivska</t>
  </si>
  <si>
    <t>Букачевская</t>
  </si>
  <si>
    <t>Букачівська</t>
  </si>
  <si>
    <t>UA2604007</t>
  </si>
  <si>
    <t>Burshtynska</t>
  </si>
  <si>
    <t>Бурштынская</t>
  </si>
  <si>
    <t>Бурштинська</t>
  </si>
  <si>
    <t>UA2604009</t>
  </si>
  <si>
    <t>Halytska</t>
  </si>
  <si>
    <t>Галичская</t>
  </si>
  <si>
    <t>Галицька</t>
  </si>
  <si>
    <t>UA2604011</t>
  </si>
  <si>
    <t>Dzvyniatska</t>
  </si>
  <si>
    <t>Дзвинячская</t>
  </si>
  <si>
    <t>Дзвиняцька</t>
  </si>
  <si>
    <t>UA2604013</t>
  </si>
  <si>
    <t>Dubovetska</t>
  </si>
  <si>
    <t>Дубовецкая</t>
  </si>
  <si>
    <t>Дубовецька</t>
  </si>
  <si>
    <t>UA2604015</t>
  </si>
  <si>
    <t>Yezupilska</t>
  </si>
  <si>
    <t>Езупильская</t>
  </si>
  <si>
    <t>Єзупільська</t>
  </si>
  <si>
    <t>UA2604017</t>
  </si>
  <si>
    <t>Zahvizdianska</t>
  </si>
  <si>
    <t>Загвоздянская</t>
  </si>
  <si>
    <t>Загвіздянська</t>
  </si>
  <si>
    <t>UA2604019</t>
  </si>
  <si>
    <t>UA2604021</t>
  </si>
  <si>
    <t>Lysetska</t>
  </si>
  <si>
    <t>Лисецкая</t>
  </si>
  <si>
    <t>Лисецька</t>
  </si>
  <si>
    <t>UA2604023</t>
  </si>
  <si>
    <t>Obertynska</t>
  </si>
  <si>
    <t>Обертинская</t>
  </si>
  <si>
    <t>Обертинська</t>
  </si>
  <si>
    <t>UA2604025</t>
  </si>
  <si>
    <t>Oleshanska</t>
  </si>
  <si>
    <t>Олешанская</t>
  </si>
  <si>
    <t>Олешанська</t>
  </si>
  <si>
    <t>UA2604027</t>
  </si>
  <si>
    <t>Rohatynska</t>
  </si>
  <si>
    <t>Рогатинская</t>
  </si>
  <si>
    <t>Рогатинська</t>
  </si>
  <si>
    <t>UA2604029</t>
  </si>
  <si>
    <t>UA2604031</t>
  </si>
  <si>
    <t>Starobohorodchanska</t>
  </si>
  <si>
    <t>Старобогородчанская</t>
  </si>
  <si>
    <t>Старобогородчанська</t>
  </si>
  <si>
    <t>UA2604033</t>
  </si>
  <si>
    <t>Tysmenytska</t>
  </si>
  <si>
    <t>Тысменицкая</t>
  </si>
  <si>
    <t>Тисменицька</t>
  </si>
  <si>
    <t>UA2604035</t>
  </si>
  <si>
    <t>Tlumatska</t>
  </si>
  <si>
    <t>Тлумачская</t>
  </si>
  <si>
    <t>Тлумацька</t>
  </si>
  <si>
    <t>UA2604037</t>
  </si>
  <si>
    <t>Uhrynivska</t>
  </si>
  <si>
    <t>Угриновская</t>
  </si>
  <si>
    <t>Угринівська</t>
  </si>
  <si>
    <t>UA2604039</t>
  </si>
  <si>
    <t>Yamnytska</t>
  </si>
  <si>
    <t>Ямницкая</t>
  </si>
  <si>
    <t>Ямницька</t>
  </si>
  <si>
    <t>UA2606001</t>
  </si>
  <si>
    <t>Bolekhivska</t>
  </si>
  <si>
    <t>Болеховская</t>
  </si>
  <si>
    <t>Болехівська</t>
  </si>
  <si>
    <t>UA2606003</t>
  </si>
  <si>
    <t>Broshniv-Osadska</t>
  </si>
  <si>
    <t>Брошнев-Осадская</t>
  </si>
  <si>
    <t>Брошнів-Осадська</t>
  </si>
  <si>
    <t>UA2606005</t>
  </si>
  <si>
    <t>Verkhnianska</t>
  </si>
  <si>
    <t>Верхнянская</t>
  </si>
  <si>
    <t>Верхнянська</t>
  </si>
  <si>
    <t>UA2606007</t>
  </si>
  <si>
    <t>Vyhodska</t>
  </si>
  <si>
    <t>Выгодская</t>
  </si>
  <si>
    <t>Вигодська</t>
  </si>
  <si>
    <t>UA2606009</t>
  </si>
  <si>
    <t>Vytvytska</t>
  </si>
  <si>
    <t>Витвицкая</t>
  </si>
  <si>
    <t>Витвицька</t>
  </si>
  <si>
    <t>UA2606011</t>
  </si>
  <si>
    <t>Voinylivska</t>
  </si>
  <si>
    <t>Войниловская</t>
  </si>
  <si>
    <t>Войнилівська</t>
  </si>
  <si>
    <t>UA2606013</t>
  </si>
  <si>
    <t>UA2606015</t>
  </si>
  <si>
    <t>UA2606017</t>
  </si>
  <si>
    <t>Kaluska</t>
  </si>
  <si>
    <t>Калушская</t>
  </si>
  <si>
    <t>Калуська</t>
  </si>
  <si>
    <t>UA2606019</t>
  </si>
  <si>
    <t>Novytska</t>
  </si>
  <si>
    <t>Новицкая</t>
  </si>
  <si>
    <t>Новицька</t>
  </si>
  <si>
    <t>UA2606021</t>
  </si>
  <si>
    <t>Perehinska</t>
  </si>
  <si>
    <t>Перегинская</t>
  </si>
  <si>
    <t>Перегінська</t>
  </si>
  <si>
    <t>UA2606023</t>
  </si>
  <si>
    <t>Rozhniativska</t>
  </si>
  <si>
    <t>Рожнятовская</t>
  </si>
  <si>
    <t>Рожнятівська</t>
  </si>
  <si>
    <t>UA2606025</t>
  </si>
  <si>
    <t>Spaska</t>
  </si>
  <si>
    <t>Спасская</t>
  </si>
  <si>
    <t>Спаська</t>
  </si>
  <si>
    <t>UA2608001</t>
  </si>
  <si>
    <t>Hvizdetska</t>
  </si>
  <si>
    <t>Гвоздецкая</t>
  </si>
  <si>
    <t>Гвіздецька</t>
  </si>
  <si>
    <t>UA2608003</t>
  </si>
  <si>
    <t>Horodenkivska</t>
  </si>
  <si>
    <t>Городенковская</t>
  </si>
  <si>
    <t>Городенківська</t>
  </si>
  <si>
    <t>UA2608005</t>
  </si>
  <si>
    <t>Zabolotivska</t>
  </si>
  <si>
    <t>Заболотовская</t>
  </si>
  <si>
    <t>Заболотівська</t>
  </si>
  <si>
    <t>UA2608007</t>
  </si>
  <si>
    <t>Kolomyiska</t>
  </si>
  <si>
    <t>Коломыйская</t>
  </si>
  <si>
    <t>Коломийська</t>
  </si>
  <si>
    <t>UA2608009</t>
  </si>
  <si>
    <t>Korshivska</t>
  </si>
  <si>
    <t>Коршевская</t>
  </si>
  <si>
    <t>Коршівська</t>
  </si>
  <si>
    <t>UA2608011</t>
  </si>
  <si>
    <t>Mateievetska</t>
  </si>
  <si>
    <t>Матеевецкая</t>
  </si>
  <si>
    <t>Матеївецька</t>
  </si>
  <si>
    <t>UA2608013</t>
  </si>
  <si>
    <t>Nyzhnoverbizka</t>
  </si>
  <si>
    <t>Нижневербижская</t>
  </si>
  <si>
    <t>Нижньовербізька</t>
  </si>
  <si>
    <t>UA2608015</t>
  </si>
  <si>
    <t>Otyniiska</t>
  </si>
  <si>
    <t>Отынийская</t>
  </si>
  <si>
    <t>Отинійська</t>
  </si>
  <si>
    <t>UA2608017</t>
  </si>
  <si>
    <t>Pechenizhynska</t>
  </si>
  <si>
    <t>Печиніжинская</t>
  </si>
  <si>
    <t>Печеніжинська</t>
  </si>
  <si>
    <t>UA2608019</t>
  </si>
  <si>
    <t>Pidhaichykivska</t>
  </si>
  <si>
    <t>Подгайчиковская</t>
  </si>
  <si>
    <t>Підгайчиківська</t>
  </si>
  <si>
    <t>UA2608021</t>
  </si>
  <si>
    <t>Piadytska</t>
  </si>
  <si>
    <t>Пядикская</t>
  </si>
  <si>
    <t>П'ядицька</t>
  </si>
  <si>
    <t>UA2608023</t>
  </si>
  <si>
    <t>Sniatynska</t>
  </si>
  <si>
    <t>Снятынская</t>
  </si>
  <si>
    <t>Снятинська</t>
  </si>
  <si>
    <t>UA2608025</t>
  </si>
  <si>
    <t>Chernelytska</t>
  </si>
  <si>
    <t>Чернелицкая</t>
  </si>
  <si>
    <t>Чернелицька</t>
  </si>
  <si>
    <t>UA2610001</t>
  </si>
  <si>
    <t>Kosivska</t>
  </si>
  <si>
    <t>Косовская</t>
  </si>
  <si>
    <t>Косівська</t>
  </si>
  <si>
    <t>UA2610003</t>
  </si>
  <si>
    <t>Kosmatska</t>
  </si>
  <si>
    <t>Космачская</t>
  </si>
  <si>
    <t>Космацька</t>
  </si>
  <si>
    <t>UA2610005</t>
  </si>
  <si>
    <t>Kutska</t>
  </si>
  <si>
    <t>Кутская</t>
  </si>
  <si>
    <t>Кутська</t>
  </si>
  <si>
    <t>UA2610007</t>
  </si>
  <si>
    <t>Rozhnivska</t>
  </si>
  <si>
    <t>Рожновская</t>
  </si>
  <si>
    <t>Рожнівська</t>
  </si>
  <si>
    <t>UA2610009</t>
  </si>
  <si>
    <t>Yablunivska</t>
  </si>
  <si>
    <t>Яблоновская</t>
  </si>
  <si>
    <t>Яблунівська</t>
  </si>
  <si>
    <t>UA2612001</t>
  </si>
  <si>
    <t>Vorokhtianska</t>
  </si>
  <si>
    <t>Ворохтянская</t>
  </si>
  <si>
    <t>Ворохтянська</t>
  </si>
  <si>
    <t>UA2612003</t>
  </si>
  <si>
    <t>Deliatynska</t>
  </si>
  <si>
    <t>Делятинская</t>
  </si>
  <si>
    <t>Делятинська</t>
  </si>
  <si>
    <t>UA2612005</t>
  </si>
  <si>
    <t>Lanchynska</t>
  </si>
  <si>
    <t>Ланчинская</t>
  </si>
  <si>
    <t>Ланчинська</t>
  </si>
  <si>
    <t>UA2612007</t>
  </si>
  <si>
    <t>Nadvirnianska</t>
  </si>
  <si>
    <t>Надворнянская</t>
  </si>
  <si>
    <t>Надвірнянська</t>
  </si>
  <si>
    <t>UA2612009</t>
  </si>
  <si>
    <t>Pasichnianska</t>
  </si>
  <si>
    <t>Пасечнянская</t>
  </si>
  <si>
    <t>Пасічнянська</t>
  </si>
  <si>
    <t>UA2612011</t>
  </si>
  <si>
    <t>Pererislianska</t>
  </si>
  <si>
    <t>Перерослянская</t>
  </si>
  <si>
    <t>Переріслянська</t>
  </si>
  <si>
    <t>UA2612013</t>
  </si>
  <si>
    <t>Polianytska</t>
  </si>
  <si>
    <t>Поляницкая</t>
  </si>
  <si>
    <t>Поляницька</t>
  </si>
  <si>
    <t>UA2612015</t>
  </si>
  <si>
    <t>Yaremchanska</t>
  </si>
  <si>
    <t>Яремчанская</t>
  </si>
  <si>
    <t>Яремчанська</t>
  </si>
  <si>
    <t>UA3200000</t>
  </si>
  <si>
    <t>UA3202001</t>
  </si>
  <si>
    <t>Bilotserkivska</t>
  </si>
  <si>
    <t>Белоцерковская</t>
  </si>
  <si>
    <t>Білоцерківська</t>
  </si>
  <si>
    <t>UA3202003</t>
  </si>
  <si>
    <t>Volodarska</t>
  </si>
  <si>
    <t>Володарская</t>
  </si>
  <si>
    <t>Володарська</t>
  </si>
  <si>
    <t>UA3202005</t>
  </si>
  <si>
    <t>Hrebinkivska</t>
  </si>
  <si>
    <t>Гребенковская</t>
  </si>
  <si>
    <t>Гребінківська</t>
  </si>
  <si>
    <t>UA3202007</t>
  </si>
  <si>
    <t>Kovalivska</t>
  </si>
  <si>
    <t>Ковалевская</t>
  </si>
  <si>
    <t>Ковалівська</t>
  </si>
  <si>
    <t>UA3202009</t>
  </si>
  <si>
    <t>Malovilshanska</t>
  </si>
  <si>
    <t>Малоольшанская</t>
  </si>
  <si>
    <t>Маловільшанська</t>
  </si>
  <si>
    <t>UA3202011</t>
  </si>
  <si>
    <t>Medvynska</t>
  </si>
  <si>
    <t>Медвинская</t>
  </si>
  <si>
    <t>Медвинська</t>
  </si>
  <si>
    <t>UA3202013</t>
  </si>
  <si>
    <t>Rokytnianska</t>
  </si>
  <si>
    <t>Ракитнянская</t>
  </si>
  <si>
    <t>Рокитнянська</t>
  </si>
  <si>
    <t>UA3202015</t>
  </si>
  <si>
    <t>Skvyrska</t>
  </si>
  <si>
    <t>Сквирская</t>
  </si>
  <si>
    <t>Сквирська</t>
  </si>
  <si>
    <t>UA3202017</t>
  </si>
  <si>
    <t>Stavyshchenska</t>
  </si>
  <si>
    <t>Ставищенская</t>
  </si>
  <si>
    <t>Ставищенська</t>
  </si>
  <si>
    <t>UA3202019</t>
  </si>
  <si>
    <t>Tarashchanska</t>
  </si>
  <si>
    <t>Таращанская</t>
  </si>
  <si>
    <t>Таращанська</t>
  </si>
  <si>
    <t>UA3202021</t>
  </si>
  <si>
    <t>Tetiivska</t>
  </si>
  <si>
    <t>Тетиевская</t>
  </si>
  <si>
    <t>Тетіївська</t>
  </si>
  <si>
    <t>UA3202023</t>
  </si>
  <si>
    <t>Uzynska</t>
  </si>
  <si>
    <t>Узинская</t>
  </si>
  <si>
    <t>Узинська</t>
  </si>
  <si>
    <t>UA3202025</t>
  </si>
  <si>
    <t>Fursivska</t>
  </si>
  <si>
    <t>Фурсовская</t>
  </si>
  <si>
    <t>Фурсівська</t>
  </si>
  <si>
    <t>UA3204001</t>
  </si>
  <si>
    <t>Boryspilska</t>
  </si>
  <si>
    <t>Бориспольская</t>
  </si>
  <si>
    <t>Бориспільська</t>
  </si>
  <si>
    <t>UA3204003</t>
  </si>
  <si>
    <t>Voronkivska</t>
  </si>
  <si>
    <t>Воронковская</t>
  </si>
  <si>
    <t>Вороньківська</t>
  </si>
  <si>
    <t>UA3204005</t>
  </si>
  <si>
    <t>Hirska</t>
  </si>
  <si>
    <t>Горская</t>
  </si>
  <si>
    <t>Гірська</t>
  </si>
  <si>
    <t>UA3204007</t>
  </si>
  <si>
    <t>Divychkivska</t>
  </si>
  <si>
    <t>Девичковская</t>
  </si>
  <si>
    <t>Дівичківська</t>
  </si>
  <si>
    <t>UA3204009</t>
  </si>
  <si>
    <t>Zolochivska</t>
  </si>
  <si>
    <t>Золочевская</t>
  </si>
  <si>
    <t>Золочівська</t>
  </si>
  <si>
    <t>UA3204011</t>
  </si>
  <si>
    <t>Pereiaslavcska</t>
  </si>
  <si>
    <t>Переяславская</t>
  </si>
  <si>
    <t>Переяславська</t>
  </si>
  <si>
    <t>UA3204013</t>
  </si>
  <si>
    <t>Prystolychna</t>
  </si>
  <si>
    <t>Пристоличная</t>
  </si>
  <si>
    <t>Пристолична</t>
  </si>
  <si>
    <t>UA3204015</t>
  </si>
  <si>
    <t>Studenykivska</t>
  </si>
  <si>
    <t>Студениковская</t>
  </si>
  <si>
    <t>Студениківська</t>
  </si>
  <si>
    <t>UA3204017</t>
  </si>
  <si>
    <t>Tashanska</t>
  </si>
  <si>
    <t>Ташанская</t>
  </si>
  <si>
    <t>Ташанська</t>
  </si>
  <si>
    <t>UA3204019</t>
  </si>
  <si>
    <t>Tsyblivska</t>
  </si>
  <si>
    <t>Цибливская</t>
  </si>
  <si>
    <t>Циблівська</t>
  </si>
  <si>
    <t>UA3204021</t>
  </si>
  <si>
    <t>Yahotynska</t>
  </si>
  <si>
    <t>Яготинская</t>
  </si>
  <si>
    <t>Яготинська</t>
  </si>
  <si>
    <t>UA3206001</t>
  </si>
  <si>
    <t>Baryshivska</t>
  </si>
  <si>
    <t>Барышевская</t>
  </si>
  <si>
    <t>Баришівська</t>
  </si>
  <si>
    <t>UA3206003</t>
  </si>
  <si>
    <t>Berezanska</t>
  </si>
  <si>
    <t>Березанская</t>
  </si>
  <si>
    <t>Березанська</t>
  </si>
  <si>
    <t>UA3206005</t>
  </si>
  <si>
    <t>Brovarska</t>
  </si>
  <si>
    <t>Броварская</t>
  </si>
  <si>
    <t>Броварська</t>
  </si>
  <si>
    <t>UA3206007</t>
  </si>
  <si>
    <t>Velykodymerska</t>
  </si>
  <si>
    <t>Великодымерская</t>
  </si>
  <si>
    <t>Великодимерська</t>
  </si>
  <si>
    <t>UA3206009</t>
  </si>
  <si>
    <t>Zazymska</t>
  </si>
  <si>
    <t>Зазимская</t>
  </si>
  <si>
    <t>Зазимська</t>
  </si>
  <si>
    <t>UA3206011</t>
  </si>
  <si>
    <t>Zghurivska</t>
  </si>
  <si>
    <t>Згуровская</t>
  </si>
  <si>
    <t>Згурівська</t>
  </si>
  <si>
    <t>UA3206013</t>
  </si>
  <si>
    <t>UA3206015</t>
  </si>
  <si>
    <t>Kalytianska</t>
  </si>
  <si>
    <t>Калитянская</t>
  </si>
  <si>
    <t>Калитянська</t>
  </si>
  <si>
    <t>UA3208001</t>
  </si>
  <si>
    <t>Bilohorodska</t>
  </si>
  <si>
    <t>Белогородская</t>
  </si>
  <si>
    <t>Білогородська</t>
  </si>
  <si>
    <t>UA3208003</t>
  </si>
  <si>
    <t>Borodianska</t>
  </si>
  <si>
    <t>Бородянская</t>
  </si>
  <si>
    <t>Бородянська</t>
  </si>
  <si>
    <t>UA3208005</t>
  </si>
  <si>
    <t>Borshchahivska</t>
  </si>
  <si>
    <t>Борщаговская</t>
  </si>
  <si>
    <t>Борщагівська</t>
  </si>
  <si>
    <t>UA3208007</t>
  </si>
  <si>
    <t>Buchanska</t>
  </si>
  <si>
    <t>Бучанская</t>
  </si>
  <si>
    <t>Бучанська</t>
  </si>
  <si>
    <t>UA3208009</t>
  </si>
  <si>
    <t>Vyshneva</t>
  </si>
  <si>
    <t>Вишневая</t>
  </si>
  <si>
    <t>Вишнева</t>
  </si>
  <si>
    <t>UA3208011</t>
  </si>
  <si>
    <t>Hostomelska</t>
  </si>
  <si>
    <t>Гостомельская</t>
  </si>
  <si>
    <t>Гостомельська</t>
  </si>
  <si>
    <t>UA3208013</t>
  </si>
  <si>
    <t>Dmytrivska</t>
  </si>
  <si>
    <t>Дмитровская</t>
  </si>
  <si>
    <t>Дмитрівська</t>
  </si>
  <si>
    <t>UA3208015</t>
  </si>
  <si>
    <t>Irpinska</t>
  </si>
  <si>
    <t>Ирпенская</t>
  </si>
  <si>
    <t>Ірпінська</t>
  </si>
  <si>
    <t>UA3208017</t>
  </si>
  <si>
    <t>Kotsiubynska</t>
  </si>
  <si>
    <t>Коцюбинская</t>
  </si>
  <si>
    <t>Коцюбинська</t>
  </si>
  <si>
    <t>UA3208019</t>
  </si>
  <si>
    <t>Makarivska</t>
  </si>
  <si>
    <t>Макаровская</t>
  </si>
  <si>
    <t>Макарівська</t>
  </si>
  <si>
    <t>UA3208021</t>
  </si>
  <si>
    <t>Nemishaivska</t>
  </si>
  <si>
    <t>Немешаевская</t>
  </si>
  <si>
    <t>Немішаївська</t>
  </si>
  <si>
    <t>UA3208023</t>
  </si>
  <si>
    <t>Piskivska</t>
  </si>
  <si>
    <t>Песковская</t>
  </si>
  <si>
    <t>Пісківська</t>
  </si>
  <si>
    <t>UA3210001</t>
  </si>
  <si>
    <t>Vyshhorodska</t>
  </si>
  <si>
    <t>Вышгородская</t>
  </si>
  <si>
    <t>Вишгородська</t>
  </si>
  <si>
    <t>UA3210003</t>
  </si>
  <si>
    <t>Dymerska</t>
  </si>
  <si>
    <t>Дымерская</t>
  </si>
  <si>
    <t>Димерська</t>
  </si>
  <si>
    <t>UA3210005</t>
  </si>
  <si>
    <t>Ivankivska</t>
  </si>
  <si>
    <t>Иванковская</t>
  </si>
  <si>
    <t>Іванківська</t>
  </si>
  <si>
    <t>UA3210007</t>
  </si>
  <si>
    <t>Petrivska</t>
  </si>
  <si>
    <t>Петровская</t>
  </si>
  <si>
    <t>Петрівська</t>
  </si>
  <si>
    <t>UA3210009</t>
  </si>
  <si>
    <t>Pirnivska</t>
  </si>
  <si>
    <t>Пирновская</t>
  </si>
  <si>
    <t>Пірнівська</t>
  </si>
  <si>
    <t>UA3210011</t>
  </si>
  <si>
    <t>Poliska</t>
  </si>
  <si>
    <t>Полесская</t>
  </si>
  <si>
    <t>Поліська</t>
  </si>
  <si>
    <t>UA3210013</t>
  </si>
  <si>
    <t>Slavutytska</t>
  </si>
  <si>
    <t>Славутичская</t>
  </si>
  <si>
    <t>Славутицька</t>
  </si>
  <si>
    <t>UA3212001</t>
  </si>
  <si>
    <t>Bohuslavska</t>
  </si>
  <si>
    <t>Богуславская</t>
  </si>
  <si>
    <t>Богуславська</t>
  </si>
  <si>
    <t>UA3212003</t>
  </si>
  <si>
    <t>UA3212005</t>
  </si>
  <si>
    <t>Kaharlytska</t>
  </si>
  <si>
    <t>Кагарлыкская</t>
  </si>
  <si>
    <t>Кагарлицька</t>
  </si>
  <si>
    <t>UA3212007</t>
  </si>
  <si>
    <t>Kozynska</t>
  </si>
  <si>
    <t>Козинская</t>
  </si>
  <si>
    <t>Козинська</t>
  </si>
  <si>
    <t>UA3212009</t>
  </si>
  <si>
    <t>Myronivska</t>
  </si>
  <si>
    <t>Мироновская</t>
  </si>
  <si>
    <t>Миронівська</t>
  </si>
  <si>
    <t>UA3212011</t>
  </si>
  <si>
    <t>UA3212013</t>
  </si>
  <si>
    <t>Rzhyshchivska</t>
  </si>
  <si>
    <t>Ржищевская</t>
  </si>
  <si>
    <t>Ржищівська</t>
  </si>
  <si>
    <t>UA3212015</t>
  </si>
  <si>
    <t>UA3212017</t>
  </si>
  <si>
    <t>Feodosiivska</t>
  </si>
  <si>
    <t>Феодосиевская</t>
  </si>
  <si>
    <t>Феодосіївська</t>
  </si>
  <si>
    <t>UA3214001</t>
  </si>
  <si>
    <t>Byshivska</t>
  </si>
  <si>
    <t>Бышевская</t>
  </si>
  <si>
    <t>Бишівська</t>
  </si>
  <si>
    <t>UA3214003</t>
  </si>
  <si>
    <t>Boiarska</t>
  </si>
  <si>
    <t>Боярская</t>
  </si>
  <si>
    <t>Боярська</t>
  </si>
  <si>
    <t>UA3214005</t>
  </si>
  <si>
    <t>Hatnenska</t>
  </si>
  <si>
    <t>Гатненская</t>
  </si>
  <si>
    <t>Гатненська</t>
  </si>
  <si>
    <t>UA3214007</t>
  </si>
  <si>
    <t>Hlevakhivska</t>
  </si>
  <si>
    <t>Глеваховская</t>
  </si>
  <si>
    <t>Глевахівська</t>
  </si>
  <si>
    <t>UA3214009</t>
  </si>
  <si>
    <t>UA3214011</t>
  </si>
  <si>
    <t>Kozhanska</t>
  </si>
  <si>
    <t>Кожанская</t>
  </si>
  <si>
    <t>Кожанська</t>
  </si>
  <si>
    <t>UA3214013</t>
  </si>
  <si>
    <t>Tomashivska</t>
  </si>
  <si>
    <t>Томашовская</t>
  </si>
  <si>
    <t>Томашівська</t>
  </si>
  <si>
    <t>UA3214015</t>
  </si>
  <si>
    <t>Fastivska</t>
  </si>
  <si>
    <t>Фастовская</t>
  </si>
  <si>
    <t>Фастівська</t>
  </si>
  <si>
    <t>UA3214017</t>
  </si>
  <si>
    <t>Chabanivska</t>
  </si>
  <si>
    <t>Чабановская</t>
  </si>
  <si>
    <t>Чабанівська</t>
  </si>
  <si>
    <t>UA3502001</t>
  </si>
  <si>
    <t>UA3502003</t>
  </si>
  <si>
    <t>UA3502005</t>
  </si>
  <si>
    <t>Haivoronska</t>
  </si>
  <si>
    <t>Гайворонская</t>
  </si>
  <si>
    <t>Гайворонська</t>
  </si>
  <si>
    <t>UA3502007</t>
  </si>
  <si>
    <t>Holovanivska</t>
  </si>
  <si>
    <t>Голованевская</t>
  </si>
  <si>
    <t>Голованівська</t>
  </si>
  <si>
    <t>UA3502009</t>
  </si>
  <si>
    <t>Zavallivska</t>
  </si>
  <si>
    <t>Завальевская</t>
  </si>
  <si>
    <t>Заваллівська</t>
  </si>
  <si>
    <t>UA3502011</t>
  </si>
  <si>
    <t>Nadlatska</t>
  </si>
  <si>
    <t>Надлакская</t>
  </si>
  <si>
    <t>Надлацька</t>
  </si>
  <si>
    <t>UA3502013</t>
  </si>
  <si>
    <t>Novoarkhanhelska</t>
  </si>
  <si>
    <t>Новоархангельская</t>
  </si>
  <si>
    <t>Новоархангельська</t>
  </si>
  <si>
    <t>UA3502015</t>
  </si>
  <si>
    <t>Perehonivska</t>
  </si>
  <si>
    <t>Перегоновская</t>
  </si>
  <si>
    <t>Перегонівська</t>
  </si>
  <si>
    <t>UA3502017</t>
  </si>
  <si>
    <t>Pidvysotska</t>
  </si>
  <si>
    <t>Подвысоцкая</t>
  </si>
  <si>
    <t>Підвисоцька</t>
  </si>
  <si>
    <t>UA3502019</t>
  </si>
  <si>
    <t>Pobuzka</t>
  </si>
  <si>
    <t>Побугская</t>
  </si>
  <si>
    <t>Побузька</t>
  </si>
  <si>
    <t>UA3504001</t>
  </si>
  <si>
    <t>Adzhamska</t>
  </si>
  <si>
    <t>Аджамская</t>
  </si>
  <si>
    <t>Аджамська</t>
  </si>
  <si>
    <t>UA3504003</t>
  </si>
  <si>
    <t>Bobrynetska</t>
  </si>
  <si>
    <t>Бобринецкая</t>
  </si>
  <si>
    <t>Бобринецька</t>
  </si>
  <si>
    <t>UA3504005</t>
  </si>
  <si>
    <t>Velykoseverynivska</t>
  </si>
  <si>
    <t>Великосевериновская</t>
  </si>
  <si>
    <t>Великосеверинівська</t>
  </si>
  <si>
    <t>UA3504007</t>
  </si>
  <si>
    <t>Hurivska</t>
  </si>
  <si>
    <t>Гуровская</t>
  </si>
  <si>
    <t>Гурівська</t>
  </si>
  <si>
    <t>UA3504009</t>
  </si>
  <si>
    <t>UA3504011</t>
  </si>
  <si>
    <t>UA3504013</t>
  </si>
  <si>
    <t>Znamianska</t>
  </si>
  <si>
    <t>Знаменская</t>
  </si>
  <si>
    <t>Знам'янська</t>
  </si>
  <si>
    <t>UA3504015</t>
  </si>
  <si>
    <t>Katerynivska</t>
  </si>
  <si>
    <t>Катериновская</t>
  </si>
  <si>
    <t>Катеринівська</t>
  </si>
  <si>
    <t>UA3504017</t>
  </si>
  <si>
    <t>Ketrysanivska</t>
  </si>
  <si>
    <t>Кетрисановская</t>
  </si>
  <si>
    <t>Кетрисанівська</t>
  </si>
  <si>
    <t>UA3504019</t>
  </si>
  <si>
    <t>Kompaniivska</t>
  </si>
  <si>
    <t>Компанеевская</t>
  </si>
  <si>
    <t>Компаніївська</t>
  </si>
  <si>
    <t>UA3504021</t>
  </si>
  <si>
    <t>Кропивницкая</t>
  </si>
  <si>
    <t>Кропивницька</t>
  </si>
  <si>
    <t>UA3504023</t>
  </si>
  <si>
    <t>Novhorodkivska</t>
  </si>
  <si>
    <t>Новгородковская</t>
  </si>
  <si>
    <t>Новгородківська</t>
  </si>
  <si>
    <t>UA3504025</t>
  </si>
  <si>
    <t>UA3504027</t>
  </si>
  <si>
    <t>Pervozvanivska</t>
  </si>
  <si>
    <t>Первозвановская</t>
  </si>
  <si>
    <t>Первозванівська</t>
  </si>
  <si>
    <t>UA3504029</t>
  </si>
  <si>
    <t>Sokolivska</t>
  </si>
  <si>
    <t>Соколовская</t>
  </si>
  <si>
    <t>Соколівська</t>
  </si>
  <si>
    <t>UA3504031</t>
  </si>
  <si>
    <t>Subottsivska</t>
  </si>
  <si>
    <t>Субботцевская</t>
  </si>
  <si>
    <t>Суботцівська</t>
  </si>
  <si>
    <t>UA3504033</t>
  </si>
  <si>
    <t>Ustynivska</t>
  </si>
  <si>
    <t>Устиновская</t>
  </si>
  <si>
    <t>Устинівська</t>
  </si>
  <si>
    <t>UA3506001</t>
  </si>
  <si>
    <t>Hannivska</t>
  </si>
  <si>
    <t>Анновская</t>
  </si>
  <si>
    <t>Ганнівська</t>
  </si>
  <si>
    <t>UA3506003</t>
  </si>
  <si>
    <t>Hlodoska</t>
  </si>
  <si>
    <t>Глодосская</t>
  </si>
  <si>
    <t>Глодоська</t>
  </si>
  <si>
    <t>UA3506005</t>
  </si>
  <si>
    <t>Dobrovelychkivska</t>
  </si>
  <si>
    <t>Добровеличковская</t>
  </si>
  <si>
    <t>Добровеличківська</t>
  </si>
  <si>
    <t>UA3506007</t>
  </si>
  <si>
    <t>Zlynska</t>
  </si>
  <si>
    <t>Злынская</t>
  </si>
  <si>
    <t>Злинська</t>
  </si>
  <si>
    <t>UA3506009</t>
  </si>
  <si>
    <t>Malovyskivska</t>
  </si>
  <si>
    <t>Маловисковская</t>
  </si>
  <si>
    <t>Маловисківська</t>
  </si>
  <si>
    <t>UA3506011</t>
  </si>
  <si>
    <t>UA3506013</t>
  </si>
  <si>
    <t>Novomyrhorodska</t>
  </si>
  <si>
    <t>Новомиргородская</t>
  </si>
  <si>
    <t>Новомиргородська</t>
  </si>
  <si>
    <t>UA3506015</t>
  </si>
  <si>
    <t>Novoukrainska</t>
  </si>
  <si>
    <t>Новоукраинская</t>
  </si>
  <si>
    <t>Новоукраїнська</t>
  </si>
  <si>
    <t>UA3506017</t>
  </si>
  <si>
    <t>Pishchanobridska</t>
  </si>
  <si>
    <t>Песчанобродская</t>
  </si>
  <si>
    <t>Піщанобрідська</t>
  </si>
  <si>
    <t>UA3506019</t>
  </si>
  <si>
    <t>Pomichnianska</t>
  </si>
  <si>
    <t>Помошнянская</t>
  </si>
  <si>
    <t>Помічнянська</t>
  </si>
  <si>
    <t>UA3506021</t>
  </si>
  <si>
    <t>Rivnianska</t>
  </si>
  <si>
    <t>Ровнянская</t>
  </si>
  <si>
    <t>Рівнянська</t>
  </si>
  <si>
    <t>UA3506023</t>
  </si>
  <si>
    <t>Smolinska</t>
  </si>
  <si>
    <t>Смолинская</t>
  </si>
  <si>
    <t>Смолінська</t>
  </si>
  <si>
    <t>UA3506025</t>
  </si>
  <si>
    <t>Tyshkivska</t>
  </si>
  <si>
    <t>Тишковская</t>
  </si>
  <si>
    <t>Тишківська</t>
  </si>
  <si>
    <t>UA3508001</t>
  </si>
  <si>
    <t>Velykoandrusivska</t>
  </si>
  <si>
    <t>Великоандрусовская</t>
  </si>
  <si>
    <t>Великоандрусівська</t>
  </si>
  <si>
    <t>UA3508003</t>
  </si>
  <si>
    <t>Novoprazka</t>
  </si>
  <si>
    <t>Новопражская</t>
  </si>
  <si>
    <t>Новопразька</t>
  </si>
  <si>
    <t>UA3508005</t>
  </si>
  <si>
    <t>Oleksandriiska</t>
  </si>
  <si>
    <t>Александрийская</t>
  </si>
  <si>
    <t>Олександрійська</t>
  </si>
  <si>
    <t>UA3508007</t>
  </si>
  <si>
    <t>Onufriivska</t>
  </si>
  <si>
    <t>Онуфриевская</t>
  </si>
  <si>
    <t>Онуфріївська</t>
  </si>
  <si>
    <t>UA3508009</t>
  </si>
  <si>
    <t>Pantaivska</t>
  </si>
  <si>
    <t>Пантаевская</t>
  </si>
  <si>
    <t>Пантаївська</t>
  </si>
  <si>
    <t>UA3508011</t>
  </si>
  <si>
    <t>UA3508013</t>
  </si>
  <si>
    <t>Popelnastivska</t>
  </si>
  <si>
    <t>Попельнастовская</t>
  </si>
  <si>
    <t>Попельнастівська</t>
  </si>
  <si>
    <t>UA3508015</t>
  </si>
  <si>
    <t>Pryiutivska</t>
  </si>
  <si>
    <t>Приютовская</t>
  </si>
  <si>
    <t>Приютівська</t>
  </si>
  <si>
    <t>UA3508017</t>
  </si>
  <si>
    <t>Svitlovodska</t>
  </si>
  <si>
    <t>Светловодская</t>
  </si>
  <si>
    <t>Світловодська</t>
  </si>
  <si>
    <t>UA4402001</t>
  </si>
  <si>
    <t>Alchevska</t>
  </si>
  <si>
    <t>Алчевская</t>
  </si>
  <si>
    <t>Алчевська</t>
  </si>
  <si>
    <t>UA4402003</t>
  </si>
  <si>
    <t>Zymohirivska</t>
  </si>
  <si>
    <t>Зимогорьевская</t>
  </si>
  <si>
    <t>Зимогір'ївська</t>
  </si>
  <si>
    <t>UA4402005</t>
  </si>
  <si>
    <t>Kadiivska</t>
  </si>
  <si>
    <t>Кадиевская</t>
  </si>
  <si>
    <t>Кадіївська</t>
  </si>
  <si>
    <t>UA4404001</t>
  </si>
  <si>
    <t>UA4404003</t>
  </si>
  <si>
    <t>Sorokynska</t>
  </si>
  <si>
    <t>Сорокинская</t>
  </si>
  <si>
    <t>Сорокинська</t>
  </si>
  <si>
    <t>UA4406001</t>
  </si>
  <si>
    <t>UA4406003</t>
  </si>
  <si>
    <t>Lutuhynska</t>
  </si>
  <si>
    <t>Лутугинская</t>
  </si>
  <si>
    <t>Лутугинська</t>
  </si>
  <si>
    <t>UA4406005</t>
  </si>
  <si>
    <t>Molodohvardiiska</t>
  </si>
  <si>
    <t>Молодогвардейская</t>
  </si>
  <si>
    <t>Молодогвардійська</t>
  </si>
  <si>
    <t>UA4408001</t>
  </si>
  <si>
    <t>Antratsytivska</t>
  </si>
  <si>
    <t>Антрацитовская</t>
  </si>
  <si>
    <t>Антрацитівська</t>
  </si>
  <si>
    <t>UA4408003</t>
  </si>
  <si>
    <t>Rovenkivska</t>
  </si>
  <si>
    <t>Ровеньковская</t>
  </si>
  <si>
    <t>Ровеньківська</t>
  </si>
  <si>
    <t>UA4408005</t>
  </si>
  <si>
    <t>Khrustalnenska</t>
  </si>
  <si>
    <t>Хрустальненская</t>
  </si>
  <si>
    <t>Хрустальненська</t>
  </si>
  <si>
    <t>UA4410001</t>
  </si>
  <si>
    <t>Bilokurakynska</t>
  </si>
  <si>
    <t>Белокуракинская</t>
  </si>
  <si>
    <t>Білокуракинська</t>
  </si>
  <si>
    <t>UA4410003</t>
  </si>
  <si>
    <t>Kolomyichyska</t>
  </si>
  <si>
    <t>Коломыйчихская</t>
  </si>
  <si>
    <t>Коломийчиська</t>
  </si>
  <si>
    <t>UA4410005</t>
  </si>
  <si>
    <t>Krasnorichenska</t>
  </si>
  <si>
    <t>Краснореченская</t>
  </si>
  <si>
    <t>Красноріченська</t>
  </si>
  <si>
    <t>UA4410007</t>
  </si>
  <si>
    <t>Lozno-Oleksandrivska</t>
  </si>
  <si>
    <t>Лозно-Александровская</t>
  </si>
  <si>
    <t>Лозно-Олександрівська</t>
  </si>
  <si>
    <t>UA4410009</t>
  </si>
  <si>
    <t>Nyzhnoduvanska</t>
  </si>
  <si>
    <t>Нижнедуванская</t>
  </si>
  <si>
    <t>Нижньодуванська</t>
  </si>
  <si>
    <t>UA4410011</t>
  </si>
  <si>
    <t>Svativska</t>
  </si>
  <si>
    <t>Сватовская</t>
  </si>
  <si>
    <t>Сватівська</t>
  </si>
  <si>
    <t>UA4410013</t>
  </si>
  <si>
    <t>UA4412001</t>
  </si>
  <si>
    <t>UA4412003</t>
  </si>
  <si>
    <t>Kreminska</t>
  </si>
  <si>
    <t>Кременская</t>
  </si>
  <si>
    <t>Кремінська</t>
  </si>
  <si>
    <t>UA4412005</t>
  </si>
  <si>
    <t>Lysychanska</t>
  </si>
  <si>
    <t>Лисичанская</t>
  </si>
  <si>
    <t>Лисичанська</t>
  </si>
  <si>
    <t>UA4412007</t>
  </si>
  <si>
    <t>Popasnianska</t>
  </si>
  <si>
    <t>Попаснянская</t>
  </si>
  <si>
    <t>Попаснянська</t>
  </si>
  <si>
    <t>UA4412009</t>
  </si>
  <si>
    <t>Rubizhanska</t>
  </si>
  <si>
    <t>Рубежанская</t>
  </si>
  <si>
    <t>Рубіжанська</t>
  </si>
  <si>
    <t>UA4412011</t>
  </si>
  <si>
    <t>Sievierodonetska</t>
  </si>
  <si>
    <t>Северодонецкая</t>
  </si>
  <si>
    <t>Сєвєродонецька</t>
  </si>
  <si>
    <t>UA4414001</t>
  </si>
  <si>
    <t>Bilovodska</t>
  </si>
  <si>
    <t>Беловодская</t>
  </si>
  <si>
    <t>Біловодська</t>
  </si>
  <si>
    <t>UA4414003</t>
  </si>
  <si>
    <t>Bilolutska</t>
  </si>
  <si>
    <t>Белолуцкая</t>
  </si>
  <si>
    <t>Білолуцька</t>
  </si>
  <si>
    <t>UA4414005</t>
  </si>
  <si>
    <t>Markivska</t>
  </si>
  <si>
    <t>Марковская</t>
  </si>
  <si>
    <t>Марківська</t>
  </si>
  <si>
    <t>UA4414007</t>
  </si>
  <si>
    <t>Milovska</t>
  </si>
  <si>
    <t>Меловская</t>
  </si>
  <si>
    <t>Міловська</t>
  </si>
  <si>
    <t>UA4414009</t>
  </si>
  <si>
    <t>Novopskovska</t>
  </si>
  <si>
    <t>Новопсковская</t>
  </si>
  <si>
    <t>Новопсковська</t>
  </si>
  <si>
    <t>UA4414011</t>
  </si>
  <si>
    <t>Starobilska</t>
  </si>
  <si>
    <t>Старобельская</t>
  </si>
  <si>
    <t>Старобільська</t>
  </si>
  <si>
    <t>UA4414013</t>
  </si>
  <si>
    <t>Chmyrivska</t>
  </si>
  <si>
    <t>Чмыровская</t>
  </si>
  <si>
    <t>Чмирівська</t>
  </si>
  <si>
    <t>UA4414015</t>
  </si>
  <si>
    <t>Shulhynska</t>
  </si>
  <si>
    <t>Шульгинская</t>
  </si>
  <si>
    <t>Шульгинська</t>
  </si>
  <si>
    <t>UA4416001</t>
  </si>
  <si>
    <t>Nyzhnoteplivska</t>
  </si>
  <si>
    <t>Нижнетепловская</t>
  </si>
  <si>
    <t>Нижньотеплівська</t>
  </si>
  <si>
    <t>UA4416003</t>
  </si>
  <si>
    <t>Novoaidarska</t>
  </si>
  <si>
    <t>Новоайдарская</t>
  </si>
  <si>
    <t>Новоайдарська</t>
  </si>
  <si>
    <t>UA4416005</t>
  </si>
  <si>
    <t>Stanychno-Luhanska</t>
  </si>
  <si>
    <t>Станично-Луганская</t>
  </si>
  <si>
    <t>Станично-Луганська</t>
  </si>
  <si>
    <t>UA4416007</t>
  </si>
  <si>
    <t>UA4416009</t>
  </si>
  <si>
    <t>Shchastynska</t>
  </si>
  <si>
    <t>Счастьенская</t>
  </si>
  <si>
    <t>Щастинська</t>
  </si>
  <si>
    <t>UA4602001</t>
  </si>
  <si>
    <t>Boryslavska</t>
  </si>
  <si>
    <t>Бориславская</t>
  </si>
  <si>
    <t>Бориславська</t>
  </si>
  <si>
    <t>UA4602003</t>
  </si>
  <si>
    <t>Drohobytska</t>
  </si>
  <si>
    <t>Дрогобычская</t>
  </si>
  <si>
    <t>Дрогобицька</t>
  </si>
  <si>
    <t>UA4602005</t>
  </si>
  <si>
    <t>Medenytska</t>
  </si>
  <si>
    <t>Меденичская</t>
  </si>
  <si>
    <t>Меденицька</t>
  </si>
  <si>
    <t>UA4602007</t>
  </si>
  <si>
    <t>Skhidnytska</t>
  </si>
  <si>
    <t>Сходницкая</t>
  </si>
  <si>
    <t>Східницька</t>
  </si>
  <si>
    <t>UA4602009</t>
  </si>
  <si>
    <t>Truskavetska</t>
  </si>
  <si>
    <t>Трускавецкая</t>
  </si>
  <si>
    <t>Трускавецька</t>
  </si>
  <si>
    <t>UA4604001</t>
  </si>
  <si>
    <t>Brodivska</t>
  </si>
  <si>
    <t>Бродовская</t>
  </si>
  <si>
    <t>Бродівська</t>
  </si>
  <si>
    <t>UA4604003</t>
  </si>
  <si>
    <t>Buska</t>
  </si>
  <si>
    <t>Бусская</t>
  </si>
  <si>
    <t>Буська</t>
  </si>
  <si>
    <t>UA4604005</t>
  </si>
  <si>
    <t>Zabolottsivska</t>
  </si>
  <si>
    <t>Заболотцевская</t>
  </si>
  <si>
    <t>Заболотцівська</t>
  </si>
  <si>
    <t>UA4604007</t>
  </si>
  <si>
    <t>UA4604009</t>
  </si>
  <si>
    <t>Krasnenska</t>
  </si>
  <si>
    <t>Красненская</t>
  </si>
  <si>
    <t>Красненська</t>
  </si>
  <si>
    <t>UA4604011</t>
  </si>
  <si>
    <t>Pidkaminska</t>
  </si>
  <si>
    <t>Подкаменская</t>
  </si>
  <si>
    <t>Підкамінська</t>
  </si>
  <si>
    <t>UA4604013</t>
  </si>
  <si>
    <t>Pomorianska</t>
  </si>
  <si>
    <t>Поморянская</t>
  </si>
  <si>
    <t>Поморянська</t>
  </si>
  <si>
    <t>UA4606001</t>
  </si>
  <si>
    <t>Bibrska</t>
  </si>
  <si>
    <t>Бобркская</t>
  </si>
  <si>
    <t>Бібрська</t>
  </si>
  <si>
    <t>UA4606003</t>
  </si>
  <si>
    <t>Velykoliubinska</t>
  </si>
  <si>
    <t>Великолюбенская</t>
  </si>
  <si>
    <t>Великолюбінська</t>
  </si>
  <si>
    <t>UA4606005</t>
  </si>
  <si>
    <t>Hlynianska</t>
  </si>
  <si>
    <t>Глинянская</t>
  </si>
  <si>
    <t>Глинянська</t>
  </si>
  <si>
    <t>UA4606007</t>
  </si>
  <si>
    <t>Городокская</t>
  </si>
  <si>
    <t>UA4606009</t>
  </si>
  <si>
    <t>Davydivska</t>
  </si>
  <si>
    <t>Давыдовская</t>
  </si>
  <si>
    <t>Давидівська</t>
  </si>
  <si>
    <t>UA4606011</t>
  </si>
  <si>
    <t>Dobrosynsko-Maherivska</t>
  </si>
  <si>
    <t>Добросинско-Магеровская</t>
  </si>
  <si>
    <t>Добросинсько-Магерівська</t>
  </si>
  <si>
    <t>UA4606013</t>
  </si>
  <si>
    <t>Zhovkivska</t>
  </si>
  <si>
    <t>Жолковская</t>
  </si>
  <si>
    <t>Жовківська</t>
  </si>
  <si>
    <t>UA4606015</t>
  </si>
  <si>
    <t>Zhovtanetska</t>
  </si>
  <si>
    <t>Жовтанецкая</t>
  </si>
  <si>
    <t>Жовтанецька</t>
  </si>
  <si>
    <t>UA4606017</t>
  </si>
  <si>
    <t>Zymnovodivska</t>
  </si>
  <si>
    <t>Зимноводовская</t>
  </si>
  <si>
    <t>Зимноводівська</t>
  </si>
  <si>
    <t>UA4606019</t>
  </si>
  <si>
    <t>Kamianka-Buzka</t>
  </si>
  <si>
    <t>Каменка-Бугская</t>
  </si>
  <si>
    <t>Кам'янка-Бузька</t>
  </si>
  <si>
    <t>UA4606021</t>
  </si>
  <si>
    <t>Komarnivska</t>
  </si>
  <si>
    <t>Комарновская</t>
  </si>
  <si>
    <t>Комарнівська</t>
  </si>
  <si>
    <t>UA4606023</t>
  </si>
  <si>
    <t>Kulykivska</t>
  </si>
  <si>
    <t>Куликовская</t>
  </si>
  <si>
    <t>Куликівська</t>
  </si>
  <si>
    <t>UA4606025</t>
  </si>
  <si>
    <t>UA4606027</t>
  </si>
  <si>
    <t>Murovanska</t>
  </si>
  <si>
    <t>Мурованская</t>
  </si>
  <si>
    <t>Мурованська</t>
  </si>
  <si>
    <t>UA4606029</t>
  </si>
  <si>
    <t>Novoiarychivska</t>
  </si>
  <si>
    <t>Новоярычевская</t>
  </si>
  <si>
    <t>Новояричівська</t>
  </si>
  <si>
    <t>UA4606031</t>
  </si>
  <si>
    <t>Obroshynska</t>
  </si>
  <si>
    <t>Оброшинская</t>
  </si>
  <si>
    <t>Оброшинська</t>
  </si>
  <si>
    <t>UA4606033</t>
  </si>
  <si>
    <t>Peremyshlianska</t>
  </si>
  <si>
    <t>Перемышлянская</t>
  </si>
  <si>
    <t>Перемишлянська</t>
  </si>
  <si>
    <t>UA4606035</t>
  </si>
  <si>
    <t>Pidberiztsivska</t>
  </si>
  <si>
    <t>Подберезцевская</t>
  </si>
  <si>
    <t>Підберізцівська</t>
  </si>
  <si>
    <t>UA4606037</t>
  </si>
  <si>
    <t>Pustomytivska</t>
  </si>
  <si>
    <t>Пустомытовская</t>
  </si>
  <si>
    <t>Пустомитівська</t>
  </si>
  <si>
    <t>UA4606039</t>
  </si>
  <si>
    <t>Rava-Ruska</t>
  </si>
  <si>
    <t>Рава-Русская</t>
  </si>
  <si>
    <t>Рава-Руська</t>
  </si>
  <si>
    <t>UA4606041</t>
  </si>
  <si>
    <t>Sokilnytska</t>
  </si>
  <si>
    <t>Сокольникская</t>
  </si>
  <si>
    <t>Сокільницька</t>
  </si>
  <si>
    <t>UA4606043</t>
  </si>
  <si>
    <t>Solonkivska</t>
  </si>
  <si>
    <t>Солонковская</t>
  </si>
  <si>
    <t>Солонківська</t>
  </si>
  <si>
    <t>UA4606045</t>
  </si>
  <si>
    <t>Shchyretska</t>
  </si>
  <si>
    <t>Щирецкая</t>
  </si>
  <si>
    <t>Щирецька</t>
  </si>
  <si>
    <t>UA4608001</t>
  </si>
  <si>
    <t>Biskovytska</t>
  </si>
  <si>
    <t>Бисковичская</t>
  </si>
  <si>
    <t>Бісковицька</t>
  </si>
  <si>
    <t>UA4608003</t>
  </si>
  <si>
    <t>Borynska</t>
  </si>
  <si>
    <t>Борынская</t>
  </si>
  <si>
    <t>Боринська</t>
  </si>
  <si>
    <t>UA4608005</t>
  </si>
  <si>
    <t>Dobromylska</t>
  </si>
  <si>
    <t>Добромильская</t>
  </si>
  <si>
    <t>Добромильська</t>
  </si>
  <si>
    <t>UA4608007</t>
  </si>
  <si>
    <t>Novokalynivska</t>
  </si>
  <si>
    <t>Новокалиновская</t>
  </si>
  <si>
    <t>Новокалинівська</t>
  </si>
  <si>
    <t>UA4608009</t>
  </si>
  <si>
    <t>Ralivska</t>
  </si>
  <si>
    <t>Ралевская</t>
  </si>
  <si>
    <t>Ралівська</t>
  </si>
  <si>
    <t>UA4608011</t>
  </si>
  <si>
    <t>Rudkivska</t>
  </si>
  <si>
    <t>Рудковская</t>
  </si>
  <si>
    <t>Рудківська</t>
  </si>
  <si>
    <t>UA4608013</t>
  </si>
  <si>
    <t>Sambirska</t>
  </si>
  <si>
    <t>Самборская</t>
  </si>
  <si>
    <t>Самбірська</t>
  </si>
  <si>
    <t>UA4608015</t>
  </si>
  <si>
    <t>Starosambirska</t>
  </si>
  <si>
    <t>Старосамборская</t>
  </si>
  <si>
    <t>Старосамбірська</t>
  </si>
  <si>
    <t>UA4608017</t>
  </si>
  <si>
    <t>Strilkivska</t>
  </si>
  <si>
    <t>Стрелковская</t>
  </si>
  <si>
    <t>Стрілківська</t>
  </si>
  <si>
    <t>UA4608019</t>
  </si>
  <si>
    <t>Turkivska</t>
  </si>
  <si>
    <t>Турковская</t>
  </si>
  <si>
    <t>Турківська</t>
  </si>
  <si>
    <t>UA4608021</t>
  </si>
  <si>
    <t>Khyrivska</t>
  </si>
  <si>
    <t>Хыровская</t>
  </si>
  <si>
    <t>Хирівська</t>
  </si>
  <si>
    <t>UA4610001</t>
  </si>
  <si>
    <t>Hnizdychivska</t>
  </si>
  <si>
    <t>Гнездычевская</t>
  </si>
  <si>
    <t>Гніздичівська</t>
  </si>
  <si>
    <t>UA4610003</t>
  </si>
  <si>
    <t>Hrabovetsko-Dulibivska</t>
  </si>
  <si>
    <t>Грабовецко-Дулибовская</t>
  </si>
  <si>
    <t>Грабовецько-Дулібівська</t>
  </si>
  <si>
    <t>UA4610005</t>
  </si>
  <si>
    <t>Zhydachivska</t>
  </si>
  <si>
    <t>Жидачовская</t>
  </si>
  <si>
    <t>Жидачівська</t>
  </si>
  <si>
    <t>UA4610007</t>
  </si>
  <si>
    <t>Zhuravnenska</t>
  </si>
  <si>
    <t>Журавненская</t>
  </si>
  <si>
    <t>Журавненська</t>
  </si>
  <si>
    <t>UA4610009</t>
  </si>
  <si>
    <t>Kozivska</t>
  </si>
  <si>
    <t>Козевская</t>
  </si>
  <si>
    <t>Козівська</t>
  </si>
  <si>
    <t>UA4610011</t>
  </si>
  <si>
    <t>UA4610013</t>
  </si>
  <si>
    <t>Morshynska</t>
  </si>
  <si>
    <t>Моршинская</t>
  </si>
  <si>
    <t>Моршинська</t>
  </si>
  <si>
    <t>UA4610015</t>
  </si>
  <si>
    <t>Novorozdilska</t>
  </si>
  <si>
    <t>Новороздольская</t>
  </si>
  <si>
    <t>Новороздільська</t>
  </si>
  <si>
    <t>UA4610017</t>
  </si>
  <si>
    <t>Rozvadivska</t>
  </si>
  <si>
    <t>Розвадовская</t>
  </si>
  <si>
    <t>Розвадівська</t>
  </si>
  <si>
    <t>UA4610019</t>
  </si>
  <si>
    <t>Skolivska</t>
  </si>
  <si>
    <t>Сколевская</t>
  </si>
  <si>
    <t>Сколівська</t>
  </si>
  <si>
    <t>UA4610021</t>
  </si>
  <si>
    <t>Slavska</t>
  </si>
  <si>
    <t>Славская</t>
  </si>
  <si>
    <t>Славська</t>
  </si>
  <si>
    <t>UA4610023</t>
  </si>
  <si>
    <t>Stryiska</t>
  </si>
  <si>
    <t>Стрыйская</t>
  </si>
  <si>
    <t>Стрийська</t>
  </si>
  <si>
    <t>UA4610025</t>
  </si>
  <si>
    <t>UA4610027</t>
  </si>
  <si>
    <t>Khodorivska</t>
  </si>
  <si>
    <t>Ходоровская</t>
  </si>
  <si>
    <t>Ходорівська</t>
  </si>
  <si>
    <t>UA4612001</t>
  </si>
  <si>
    <t>Belzka</t>
  </si>
  <si>
    <t>Белзская</t>
  </si>
  <si>
    <t>Белзька</t>
  </si>
  <si>
    <t>UA4612003</t>
  </si>
  <si>
    <t>Velykomostivska</t>
  </si>
  <si>
    <t>Великомостовская</t>
  </si>
  <si>
    <t>Великомостівська</t>
  </si>
  <si>
    <t>UA4612005</t>
  </si>
  <si>
    <t>Dobrotvirska</t>
  </si>
  <si>
    <t>Добротворская</t>
  </si>
  <si>
    <t>Добротвірська</t>
  </si>
  <si>
    <t>UA4612007</t>
  </si>
  <si>
    <t>Lopatynska</t>
  </si>
  <si>
    <t>Лопатинская</t>
  </si>
  <si>
    <t>Лопатинська</t>
  </si>
  <si>
    <t>UA4612009</t>
  </si>
  <si>
    <t>Radekhivska</t>
  </si>
  <si>
    <t>Радеховская</t>
  </si>
  <si>
    <t>Радехівська</t>
  </si>
  <si>
    <t>UA4612011</t>
  </si>
  <si>
    <t>Sokalska</t>
  </si>
  <si>
    <t>Сокальская</t>
  </si>
  <si>
    <t>Сокальська</t>
  </si>
  <si>
    <t>UA4612013</t>
  </si>
  <si>
    <t>Chervonohradska</t>
  </si>
  <si>
    <t>Червоноградская</t>
  </si>
  <si>
    <t>Червоноградська</t>
  </si>
  <si>
    <t>UA4614001</t>
  </si>
  <si>
    <t>UA4614003</t>
  </si>
  <si>
    <t>Mostyska</t>
  </si>
  <si>
    <t>Мостисская</t>
  </si>
  <si>
    <t>Мостиська</t>
  </si>
  <si>
    <t>UA4614005</t>
  </si>
  <si>
    <t>Novoiavorivska</t>
  </si>
  <si>
    <t>Новояворовская</t>
  </si>
  <si>
    <t>Новояворівська</t>
  </si>
  <si>
    <t>UA4614007</t>
  </si>
  <si>
    <t>Sudovovyshnianska</t>
  </si>
  <si>
    <t>Судововишнянская</t>
  </si>
  <si>
    <t>Судововишнянська</t>
  </si>
  <si>
    <t>UA4614009</t>
  </si>
  <si>
    <t>Shehynivska</t>
  </si>
  <si>
    <t>Шегиновская</t>
  </si>
  <si>
    <t>Шегинівська</t>
  </si>
  <si>
    <t>UA4614011</t>
  </si>
  <si>
    <t>Yavorivska</t>
  </si>
  <si>
    <t>Яворовская</t>
  </si>
  <si>
    <t>Яворівська</t>
  </si>
  <si>
    <t>UA4802001</t>
  </si>
  <si>
    <t>Bashtanska</t>
  </si>
  <si>
    <t>Баштанская</t>
  </si>
  <si>
    <t>Баштанська</t>
  </si>
  <si>
    <t>UA4802003</t>
  </si>
  <si>
    <t>Bereznehuvatska</t>
  </si>
  <si>
    <t>Березнеговатская</t>
  </si>
  <si>
    <t>Березнегуватська</t>
  </si>
  <si>
    <t>UA4802005</t>
  </si>
  <si>
    <t>Vilnozaporizka</t>
  </si>
  <si>
    <t>Вольнозапорожская</t>
  </si>
  <si>
    <t>Вільнозапорізька</t>
  </si>
  <si>
    <t>UA4802007</t>
  </si>
  <si>
    <t>Volodymyrivska</t>
  </si>
  <si>
    <t>Владимировская</t>
  </si>
  <si>
    <t>Володимирівська</t>
  </si>
  <si>
    <t>UA4802009</t>
  </si>
  <si>
    <t>UA4802011</t>
  </si>
  <si>
    <t>Inhulska</t>
  </si>
  <si>
    <t>Ингульская</t>
  </si>
  <si>
    <t>Інгульська</t>
  </si>
  <si>
    <t>UA4802013</t>
  </si>
  <si>
    <t>Kazankivska</t>
  </si>
  <si>
    <t>Казанковская</t>
  </si>
  <si>
    <t>Казанківська</t>
  </si>
  <si>
    <t>UA4802015</t>
  </si>
  <si>
    <t>Novobuzka</t>
  </si>
  <si>
    <t>Новобугская</t>
  </si>
  <si>
    <t>Новобузька</t>
  </si>
  <si>
    <t>UA4802017</t>
  </si>
  <si>
    <t>Pryvilnenska</t>
  </si>
  <si>
    <t>Привольненская</t>
  </si>
  <si>
    <t>Привільненська</t>
  </si>
  <si>
    <t>UA4802019</t>
  </si>
  <si>
    <t>Snihurivska</t>
  </si>
  <si>
    <t>Снигиревская</t>
  </si>
  <si>
    <t>Снігурівська</t>
  </si>
  <si>
    <t>UA4802021</t>
  </si>
  <si>
    <t>UA4802023</t>
  </si>
  <si>
    <t>UA4804001</t>
  </si>
  <si>
    <t>Bratska</t>
  </si>
  <si>
    <t>Братская</t>
  </si>
  <si>
    <t>Братська</t>
  </si>
  <si>
    <t>UA4804003</t>
  </si>
  <si>
    <t>Buzka</t>
  </si>
  <si>
    <t>Бугская</t>
  </si>
  <si>
    <t>Бузька</t>
  </si>
  <si>
    <t>UA4804005</t>
  </si>
  <si>
    <t>Veselynivska</t>
  </si>
  <si>
    <t>Веселиновская</t>
  </si>
  <si>
    <t>Веселинівська</t>
  </si>
  <si>
    <t>UA4804007</t>
  </si>
  <si>
    <t>Voznesenska</t>
  </si>
  <si>
    <t>Вознесенская</t>
  </si>
  <si>
    <t>Вознесенська</t>
  </si>
  <si>
    <t>UA4804009</t>
  </si>
  <si>
    <t>Domanivska</t>
  </si>
  <si>
    <t>Доманевская</t>
  </si>
  <si>
    <t>Доманівська</t>
  </si>
  <si>
    <t>UA4804011</t>
  </si>
  <si>
    <t>Doroshivska</t>
  </si>
  <si>
    <t>Дорошовская</t>
  </si>
  <si>
    <t>Дорошівська</t>
  </si>
  <si>
    <t>UA4804013</t>
  </si>
  <si>
    <t>Yelanetska</t>
  </si>
  <si>
    <t>Еланецкая</t>
  </si>
  <si>
    <t>Єланецька</t>
  </si>
  <si>
    <t>UA4804015</t>
  </si>
  <si>
    <t>Mostivska</t>
  </si>
  <si>
    <t>Мостовская</t>
  </si>
  <si>
    <t>Мостівська</t>
  </si>
  <si>
    <t>UA4804017</t>
  </si>
  <si>
    <t>Novomarivska</t>
  </si>
  <si>
    <t>Новомарьевская</t>
  </si>
  <si>
    <t>Новомар'ївська</t>
  </si>
  <si>
    <t>UA4804019</t>
  </si>
  <si>
    <t>UA4804021</t>
  </si>
  <si>
    <t>Prybuzhanivska</t>
  </si>
  <si>
    <t>Прибужановская</t>
  </si>
  <si>
    <t>Прибужанівська</t>
  </si>
  <si>
    <t>UA4804023</t>
  </si>
  <si>
    <t>Prybuzka</t>
  </si>
  <si>
    <t>Прибужская</t>
  </si>
  <si>
    <t>Прибузька</t>
  </si>
  <si>
    <t>UA4804025</t>
  </si>
  <si>
    <t>Yuzhnoukrainska</t>
  </si>
  <si>
    <t>Южноукраинская</t>
  </si>
  <si>
    <t>Южноукраїнська</t>
  </si>
  <si>
    <t>UA4806001</t>
  </si>
  <si>
    <t>UA4806003</t>
  </si>
  <si>
    <t>Vesnianska</t>
  </si>
  <si>
    <t>Веснянская</t>
  </si>
  <si>
    <t>Веснянська</t>
  </si>
  <si>
    <t>UA4806005</t>
  </si>
  <si>
    <t>UA4806007</t>
  </si>
  <si>
    <t>Halytsynivska</t>
  </si>
  <si>
    <t>Галицыновская</t>
  </si>
  <si>
    <t>Галицинівська</t>
  </si>
  <si>
    <t>UA4806009</t>
  </si>
  <si>
    <t>Koblivska</t>
  </si>
  <si>
    <t>Коблевская</t>
  </si>
  <si>
    <t>Коблівська</t>
  </si>
  <si>
    <t>UA4806011</t>
  </si>
  <si>
    <t>UA4806013</t>
  </si>
  <si>
    <t>Kutsurubska</t>
  </si>
  <si>
    <t>Куцурубская</t>
  </si>
  <si>
    <t>Куцурубська</t>
  </si>
  <si>
    <t>UA4806015</t>
  </si>
  <si>
    <t>UA4806017</t>
  </si>
  <si>
    <t>Mishkovo-Pohorilivska</t>
  </si>
  <si>
    <t>Мешково-Погореловская</t>
  </si>
  <si>
    <t>Мішково-Погорілівська</t>
  </si>
  <si>
    <t>UA4806019</t>
  </si>
  <si>
    <t>Nechaianska</t>
  </si>
  <si>
    <t>Нечаянская</t>
  </si>
  <si>
    <t>Нечаянська</t>
  </si>
  <si>
    <t>UA4806021</t>
  </si>
  <si>
    <t>Novoodeska</t>
  </si>
  <si>
    <t>Новоодесская</t>
  </si>
  <si>
    <t>Новоодеська</t>
  </si>
  <si>
    <t>UA4806023</t>
  </si>
  <si>
    <t>Olshanska</t>
  </si>
  <si>
    <t>Ольшанська</t>
  </si>
  <si>
    <t>UA4806025</t>
  </si>
  <si>
    <t>Ochakivska</t>
  </si>
  <si>
    <t>Очаковская</t>
  </si>
  <si>
    <t>Очаківська</t>
  </si>
  <si>
    <t>UA4806027</t>
  </si>
  <si>
    <t>Pervomaiska</t>
  </si>
  <si>
    <t>Первомайская</t>
  </si>
  <si>
    <t>Первомайська</t>
  </si>
  <si>
    <t>UA4806029</t>
  </si>
  <si>
    <t>Radsadivska</t>
  </si>
  <si>
    <t>Радсадовская</t>
  </si>
  <si>
    <t>Радсадівська</t>
  </si>
  <si>
    <t>UA4806031</t>
  </si>
  <si>
    <t>Stepivska</t>
  </si>
  <si>
    <t>Степовская</t>
  </si>
  <si>
    <t>Степівська</t>
  </si>
  <si>
    <t>UA4806033</t>
  </si>
  <si>
    <t>Sukhoielanetska</t>
  </si>
  <si>
    <t>Сухоеланецкая</t>
  </si>
  <si>
    <t>Сухоєланецька</t>
  </si>
  <si>
    <t>UA4806035</t>
  </si>
  <si>
    <t>Chornomorska</t>
  </si>
  <si>
    <t>Черноморская</t>
  </si>
  <si>
    <t>Чорноморська</t>
  </si>
  <si>
    <t>UA4806037</t>
  </si>
  <si>
    <t>Shevchenkivska</t>
  </si>
  <si>
    <t>Шевченковская</t>
  </si>
  <si>
    <t>Шевченківська</t>
  </si>
  <si>
    <t>UA4808001</t>
  </si>
  <si>
    <t>Arbuzynska</t>
  </si>
  <si>
    <t>Арбузинская</t>
  </si>
  <si>
    <t>Арбузинська</t>
  </si>
  <si>
    <t>UA4808003</t>
  </si>
  <si>
    <t>Blahodatnenska</t>
  </si>
  <si>
    <t>Благодатненская</t>
  </si>
  <si>
    <t>Благодатненська</t>
  </si>
  <si>
    <t>UA4808005</t>
  </si>
  <si>
    <t>Vradiivska</t>
  </si>
  <si>
    <t>Врадиевская</t>
  </si>
  <si>
    <t>Врадіївська</t>
  </si>
  <si>
    <t>UA4808007</t>
  </si>
  <si>
    <t>Kamianomostivska</t>
  </si>
  <si>
    <t>Каменномостовская</t>
  </si>
  <si>
    <t>Кам'яномостівська</t>
  </si>
  <si>
    <t>UA4808009</t>
  </si>
  <si>
    <t>Kryvoozerska</t>
  </si>
  <si>
    <t>Кривоозерская</t>
  </si>
  <si>
    <t>Кривоозерська</t>
  </si>
  <si>
    <t>UA4808011</t>
  </si>
  <si>
    <t>Myhiivska</t>
  </si>
  <si>
    <t>Мигиевская</t>
  </si>
  <si>
    <t>Мигіївська</t>
  </si>
  <si>
    <t>UA4808013</t>
  </si>
  <si>
    <t>UA4808015</t>
  </si>
  <si>
    <t>Syniukhynobridska</t>
  </si>
  <si>
    <t>Синюхинобродская</t>
  </si>
  <si>
    <t>Синюхинобрідська</t>
  </si>
  <si>
    <t>UA5102001</t>
  </si>
  <si>
    <t>Andriievo-Ivanivska</t>
  </si>
  <si>
    <t>Андреево-Ивановская</t>
  </si>
  <si>
    <t>Андрієво-Іванівська</t>
  </si>
  <si>
    <t>UA5102003</t>
  </si>
  <si>
    <t>UA5102005</t>
  </si>
  <si>
    <t>Velykobuialytska</t>
  </si>
  <si>
    <t>Великобуялицкая</t>
  </si>
  <si>
    <t>Великобуялицька</t>
  </si>
  <si>
    <t>UA5102007</t>
  </si>
  <si>
    <t>UA5102009</t>
  </si>
  <si>
    <t>UA5102011</t>
  </si>
  <si>
    <t>Konoplianska</t>
  </si>
  <si>
    <t>Коноплянская</t>
  </si>
  <si>
    <t>Коноплянська</t>
  </si>
  <si>
    <t>UA5102013</t>
  </si>
  <si>
    <t>Kurisovska</t>
  </si>
  <si>
    <t>Курисовская</t>
  </si>
  <si>
    <t>Курісовська</t>
  </si>
  <si>
    <t>UA5102015</t>
  </si>
  <si>
    <t>UA5102017</t>
  </si>
  <si>
    <t>Novokalchevska</t>
  </si>
  <si>
    <t>Новокальчевская</t>
  </si>
  <si>
    <t>Новокальчевська</t>
  </si>
  <si>
    <t>UA5102019</t>
  </si>
  <si>
    <t>Petrovirivska</t>
  </si>
  <si>
    <t>Петроверовская</t>
  </si>
  <si>
    <t>Петровірівська</t>
  </si>
  <si>
    <t>UA5102021</t>
  </si>
  <si>
    <t>Raukhivska</t>
  </si>
  <si>
    <t>Рауховская</t>
  </si>
  <si>
    <t>Раухівська</t>
  </si>
  <si>
    <t>UA5102023</t>
  </si>
  <si>
    <t>Rozkvitivska</t>
  </si>
  <si>
    <t>Розквитовская</t>
  </si>
  <si>
    <t>Розквітівська</t>
  </si>
  <si>
    <t>UA5102025</t>
  </si>
  <si>
    <t>Staromaiakivska</t>
  </si>
  <si>
    <t>Старомаяковская</t>
  </si>
  <si>
    <t>Старомаяківська</t>
  </si>
  <si>
    <t>UA5102027</t>
  </si>
  <si>
    <t>Striukivska</t>
  </si>
  <si>
    <t>Стрюковская</t>
  </si>
  <si>
    <t>Стрюківська</t>
  </si>
  <si>
    <t>UA5102029</t>
  </si>
  <si>
    <t>Chohodarivska</t>
  </si>
  <si>
    <t>Чегодаровская</t>
  </si>
  <si>
    <t>Чогодарівська</t>
  </si>
  <si>
    <t>UA5102031</t>
  </si>
  <si>
    <t>Shyriaivska</t>
  </si>
  <si>
    <t>Ширяевская</t>
  </si>
  <si>
    <t>Ширяївська</t>
  </si>
  <si>
    <t>UA5104001</t>
  </si>
  <si>
    <t>Bilhorod-Dnistrovska</t>
  </si>
  <si>
    <t>Белгород-Днестровская</t>
  </si>
  <si>
    <t>Білгород-Дністровська</t>
  </si>
  <si>
    <t>UA5104003</t>
  </si>
  <si>
    <t>Dyviziiska</t>
  </si>
  <si>
    <t>Дивизийская</t>
  </si>
  <si>
    <t>Дивізійська</t>
  </si>
  <si>
    <t>UA5104005</t>
  </si>
  <si>
    <t>Karolino-Buhazka</t>
  </si>
  <si>
    <t>Каролино-Бугазская</t>
  </si>
  <si>
    <t>Кароліно-Бугазька</t>
  </si>
  <si>
    <t>UA5104007</t>
  </si>
  <si>
    <t>Kulevchanska</t>
  </si>
  <si>
    <t>Кулевчанская</t>
  </si>
  <si>
    <t>Кулевчанська</t>
  </si>
  <si>
    <t>UA5104009</t>
  </si>
  <si>
    <t>UA5104011</t>
  </si>
  <si>
    <t>Marazliivska</t>
  </si>
  <si>
    <t>Маразлиевская</t>
  </si>
  <si>
    <t>Маразліївська</t>
  </si>
  <si>
    <t>UA5104013</t>
  </si>
  <si>
    <t>Molohivska</t>
  </si>
  <si>
    <t>Мологовская</t>
  </si>
  <si>
    <t>Мологівська</t>
  </si>
  <si>
    <t>UA5104015</t>
  </si>
  <si>
    <t>UA5104017</t>
  </si>
  <si>
    <t>Plakhtiivska</t>
  </si>
  <si>
    <t>Плахтиевская</t>
  </si>
  <si>
    <t>Плахтіївська</t>
  </si>
  <si>
    <t>UA5104019</t>
  </si>
  <si>
    <t>Saratska</t>
  </si>
  <si>
    <t>Саратская</t>
  </si>
  <si>
    <t>Саратська</t>
  </si>
  <si>
    <t>UA5104021</t>
  </si>
  <si>
    <t>Serhiivska</t>
  </si>
  <si>
    <t>Сергеевская</t>
  </si>
  <si>
    <t>Сергіївська</t>
  </si>
  <si>
    <t>UA5104023</t>
  </si>
  <si>
    <t>Starokozatska</t>
  </si>
  <si>
    <t>Староказацкая</t>
  </si>
  <si>
    <t>Старокозацька</t>
  </si>
  <si>
    <t>UA5104025</t>
  </si>
  <si>
    <t>Tatarbunarska</t>
  </si>
  <si>
    <t>Татарбунарская</t>
  </si>
  <si>
    <t>Татарбунарська</t>
  </si>
  <si>
    <t>UA5104027</t>
  </si>
  <si>
    <t>Tuzlivska</t>
  </si>
  <si>
    <t>Тузловская</t>
  </si>
  <si>
    <t>Тузлівська</t>
  </si>
  <si>
    <t>UA5104029</t>
  </si>
  <si>
    <t>Uspenivska</t>
  </si>
  <si>
    <t>Успеновская</t>
  </si>
  <si>
    <t>Успенівська</t>
  </si>
  <si>
    <t>UA5104031</t>
  </si>
  <si>
    <t>Shabivska</t>
  </si>
  <si>
    <t>Шабовская</t>
  </si>
  <si>
    <t>Шабівська</t>
  </si>
  <si>
    <t>UA5106001</t>
  </si>
  <si>
    <t>Artsyzka</t>
  </si>
  <si>
    <t>Арцизская</t>
  </si>
  <si>
    <t>Арцизька</t>
  </si>
  <si>
    <t>UA5106003</t>
  </si>
  <si>
    <t>Bolhradska</t>
  </si>
  <si>
    <t>Болградская</t>
  </si>
  <si>
    <t>Болградська</t>
  </si>
  <si>
    <t>UA5106005</t>
  </si>
  <si>
    <t>Borodinska</t>
  </si>
  <si>
    <t>Бородинская</t>
  </si>
  <si>
    <t>Бородінська</t>
  </si>
  <si>
    <t>UA5106007</t>
  </si>
  <si>
    <t>Василевская</t>
  </si>
  <si>
    <t>UA5106009</t>
  </si>
  <si>
    <t>Horodnenska</t>
  </si>
  <si>
    <t>Городненская</t>
  </si>
  <si>
    <t>Городненська</t>
  </si>
  <si>
    <t>UA5106011</t>
  </si>
  <si>
    <t>Krynychnenska</t>
  </si>
  <si>
    <t>Крынычненская</t>
  </si>
  <si>
    <t>Криничненська</t>
  </si>
  <si>
    <t>UA5106013</t>
  </si>
  <si>
    <t>Kubeiska</t>
  </si>
  <si>
    <t>Кубейская</t>
  </si>
  <si>
    <t>Кубейська</t>
  </si>
  <si>
    <t>UA5106015</t>
  </si>
  <si>
    <t>UA5106017</t>
  </si>
  <si>
    <t>Tarutynska</t>
  </si>
  <si>
    <t>Тарутинская</t>
  </si>
  <si>
    <t>Тарутинська</t>
  </si>
  <si>
    <t>UA5106019</t>
  </si>
  <si>
    <t>Теплицкая</t>
  </si>
  <si>
    <t>UA5108001</t>
  </si>
  <si>
    <t>Vylkivska</t>
  </si>
  <si>
    <t>Вилковская</t>
  </si>
  <si>
    <t>Вилківська</t>
  </si>
  <si>
    <t>UA5108003</t>
  </si>
  <si>
    <t>Izmailska</t>
  </si>
  <si>
    <t>Измаильская</t>
  </si>
  <si>
    <t>Ізмаїльська</t>
  </si>
  <si>
    <t>UA5108005</t>
  </si>
  <si>
    <t>Kiliiska</t>
  </si>
  <si>
    <t>Килийская</t>
  </si>
  <si>
    <t>Кілійська</t>
  </si>
  <si>
    <t>UA5108007</t>
  </si>
  <si>
    <t>Reniiska</t>
  </si>
  <si>
    <t>Ренийская</t>
  </si>
  <si>
    <t>Ренійська</t>
  </si>
  <si>
    <t>UA5108009</t>
  </si>
  <si>
    <t>Safianivska</t>
  </si>
  <si>
    <t>Сафьяновская</t>
  </si>
  <si>
    <t>Саф'янівська</t>
  </si>
  <si>
    <t>UA5108011</t>
  </si>
  <si>
    <t>Suvorovska</t>
  </si>
  <si>
    <t>Суворовская</t>
  </si>
  <si>
    <t>Суворовська</t>
  </si>
  <si>
    <t>UA5110001</t>
  </si>
  <si>
    <t>Avanhardivska</t>
  </si>
  <si>
    <t>Авангардская</t>
  </si>
  <si>
    <t>Авангардівська</t>
  </si>
  <si>
    <t>UA5110003</t>
  </si>
  <si>
    <t>Biliaivska</t>
  </si>
  <si>
    <t>Беляевская</t>
  </si>
  <si>
    <t>Біляївська</t>
  </si>
  <si>
    <t>UA5110005</t>
  </si>
  <si>
    <t>Velykodalnytska</t>
  </si>
  <si>
    <t>Великодальникская</t>
  </si>
  <si>
    <t>Великодальницька</t>
  </si>
  <si>
    <t>UA5110007</t>
  </si>
  <si>
    <t>Velykodolynska</t>
  </si>
  <si>
    <t>Великодолинская</t>
  </si>
  <si>
    <t>Великодолинська</t>
  </si>
  <si>
    <t>UA5110009</t>
  </si>
  <si>
    <t>Vyhodianska</t>
  </si>
  <si>
    <t>Выгодянская</t>
  </si>
  <si>
    <t>Вигодянська</t>
  </si>
  <si>
    <t>UA5110011</t>
  </si>
  <si>
    <t>Vyzyrska</t>
  </si>
  <si>
    <t>Визирская</t>
  </si>
  <si>
    <t>Визирська</t>
  </si>
  <si>
    <t>UA5110013</t>
  </si>
  <si>
    <t>Dalnytska</t>
  </si>
  <si>
    <t>Дальникская</t>
  </si>
  <si>
    <t>Дальницька</t>
  </si>
  <si>
    <t>UA5110015</t>
  </si>
  <si>
    <t>Dachnenska</t>
  </si>
  <si>
    <t>Дачненская</t>
  </si>
  <si>
    <t>Дачненська</t>
  </si>
  <si>
    <t>UA5110017</t>
  </si>
  <si>
    <t>Dobroslavska</t>
  </si>
  <si>
    <t>Доброславская</t>
  </si>
  <si>
    <t>Доброславська</t>
  </si>
  <si>
    <t>UA5110019</t>
  </si>
  <si>
    <t>Krasnosilska</t>
  </si>
  <si>
    <t>Красносельская</t>
  </si>
  <si>
    <t>Красносільська</t>
  </si>
  <si>
    <t>UA5110021</t>
  </si>
  <si>
    <t>Maiakivska</t>
  </si>
  <si>
    <t>Маяковская</t>
  </si>
  <si>
    <t>Маяківська</t>
  </si>
  <si>
    <t>UA5110023</t>
  </si>
  <si>
    <t>Nerubaiska</t>
  </si>
  <si>
    <t>Нерубайская</t>
  </si>
  <si>
    <t>Нерубайська</t>
  </si>
  <si>
    <t>UA5110025</t>
  </si>
  <si>
    <t>Ovidiopolska</t>
  </si>
  <si>
    <t>Овидиопольская</t>
  </si>
  <si>
    <t>Овідіопольська</t>
  </si>
  <si>
    <t>UA5110027</t>
  </si>
  <si>
    <t>UA5110029</t>
  </si>
  <si>
    <t>Tairovska</t>
  </si>
  <si>
    <t>Таировская</t>
  </si>
  <si>
    <t>Таїровська</t>
  </si>
  <si>
    <t>UA5110031</t>
  </si>
  <si>
    <t>Teplodarska</t>
  </si>
  <si>
    <t>Теплодарская</t>
  </si>
  <si>
    <t>Теплодарська</t>
  </si>
  <si>
    <t>UA5110033</t>
  </si>
  <si>
    <t>Usativska</t>
  </si>
  <si>
    <t>Усатовская</t>
  </si>
  <si>
    <t>Усатівська</t>
  </si>
  <si>
    <t>UA5110035</t>
  </si>
  <si>
    <t>Fontanska</t>
  </si>
  <si>
    <t>Фонтанская</t>
  </si>
  <si>
    <t>Фонтанська</t>
  </si>
  <si>
    <t>UA5110037</t>
  </si>
  <si>
    <t>UA5110039</t>
  </si>
  <si>
    <t>UA5110041</t>
  </si>
  <si>
    <t>Yuzhnenska</t>
  </si>
  <si>
    <t>Южненская</t>
  </si>
  <si>
    <t>Южненська</t>
  </si>
  <si>
    <t>UA5110043</t>
  </si>
  <si>
    <t>Yaskivska</t>
  </si>
  <si>
    <t>Яськовская</t>
  </si>
  <si>
    <t>Яськівська</t>
  </si>
  <si>
    <t>UA5112001</t>
  </si>
  <si>
    <t>Ananivska</t>
  </si>
  <si>
    <t>Ананьевская</t>
  </si>
  <si>
    <t>Ананьївська</t>
  </si>
  <si>
    <t>UA5112003</t>
  </si>
  <si>
    <t>Baltska</t>
  </si>
  <si>
    <t>Балтская</t>
  </si>
  <si>
    <t>Балтська</t>
  </si>
  <si>
    <t>UA5112005</t>
  </si>
  <si>
    <t>UA5112007</t>
  </si>
  <si>
    <t>Zelenohirska</t>
  </si>
  <si>
    <t>Зеленогорская</t>
  </si>
  <si>
    <t>Зеленогірська</t>
  </si>
  <si>
    <t>UA5112009</t>
  </si>
  <si>
    <t>Kodymska</t>
  </si>
  <si>
    <t>Кодымская</t>
  </si>
  <si>
    <t>Кодимська</t>
  </si>
  <si>
    <t>UA5112011</t>
  </si>
  <si>
    <t>Kuialnytska</t>
  </si>
  <si>
    <t>Куяльникская</t>
  </si>
  <si>
    <t>Куяльницька</t>
  </si>
  <si>
    <t>UA5112013</t>
  </si>
  <si>
    <t>Liubashivska</t>
  </si>
  <si>
    <t>Любашевская</t>
  </si>
  <si>
    <t>Любашівська</t>
  </si>
  <si>
    <t>UA5112015</t>
  </si>
  <si>
    <t>Oknianska</t>
  </si>
  <si>
    <t>Окнянская</t>
  </si>
  <si>
    <t>Окнянська</t>
  </si>
  <si>
    <t>UA5112017</t>
  </si>
  <si>
    <t>UA5112019</t>
  </si>
  <si>
    <t>Podilska</t>
  </si>
  <si>
    <t>Подольская</t>
  </si>
  <si>
    <t>Подільська</t>
  </si>
  <si>
    <t>UA5112021</t>
  </si>
  <si>
    <t>Savranska</t>
  </si>
  <si>
    <t>Савранская</t>
  </si>
  <si>
    <t>Савранська</t>
  </si>
  <si>
    <t>UA5112023</t>
  </si>
  <si>
    <t>Slobidska</t>
  </si>
  <si>
    <t>Слободская</t>
  </si>
  <si>
    <t>Слобідська</t>
  </si>
  <si>
    <t>UA5114001</t>
  </si>
  <si>
    <t>UA5114003</t>
  </si>
  <si>
    <t>Velykoploskivska</t>
  </si>
  <si>
    <t>Великоплосковская</t>
  </si>
  <si>
    <t>Великоплосківська</t>
  </si>
  <si>
    <t>UA5114005</t>
  </si>
  <si>
    <t>Zatyshanska</t>
  </si>
  <si>
    <t>Затишанская</t>
  </si>
  <si>
    <t>Затишанська</t>
  </si>
  <si>
    <t>UA5114007</t>
  </si>
  <si>
    <t>Zakharivska</t>
  </si>
  <si>
    <t>Захаровская</t>
  </si>
  <si>
    <t>Захарівська</t>
  </si>
  <si>
    <t>UA5114009</t>
  </si>
  <si>
    <t>UA5114011</t>
  </si>
  <si>
    <t>Novoborysivska</t>
  </si>
  <si>
    <t>Новоборисовская</t>
  </si>
  <si>
    <t>Новоборисівська</t>
  </si>
  <si>
    <t>UA5114013</t>
  </si>
  <si>
    <t>Rozdilnianska</t>
  </si>
  <si>
    <t>Раздельнянская</t>
  </si>
  <si>
    <t>Роздільнянська</t>
  </si>
  <si>
    <t>UA5114015</t>
  </si>
  <si>
    <t>Stepanivska</t>
  </si>
  <si>
    <t>Степановская</t>
  </si>
  <si>
    <t>Степанівська</t>
  </si>
  <si>
    <t>UA5114017</t>
  </si>
  <si>
    <t>Tsebrykivska</t>
  </si>
  <si>
    <t>Цебриковская</t>
  </si>
  <si>
    <t>Цебриківська</t>
  </si>
  <si>
    <t>UA5302001</t>
  </si>
  <si>
    <t>Hlobynska</t>
  </si>
  <si>
    <t>Глобинская</t>
  </si>
  <si>
    <t>Глобинська</t>
  </si>
  <si>
    <t>UA5302003</t>
  </si>
  <si>
    <t>Horishnoplavnivska</t>
  </si>
  <si>
    <t>Горишнеплавневская</t>
  </si>
  <si>
    <t>Горішньоплавнівська</t>
  </si>
  <si>
    <t>UA5302005</t>
  </si>
  <si>
    <t>Hradyzka</t>
  </si>
  <si>
    <t>Градижская</t>
  </si>
  <si>
    <t>Градизька</t>
  </si>
  <si>
    <t>UA5302007</t>
  </si>
  <si>
    <t>Kamianopotokivska</t>
  </si>
  <si>
    <t>Каменнопотоковская</t>
  </si>
  <si>
    <t>Кам'янопотоківська</t>
  </si>
  <si>
    <t>UA5302009</t>
  </si>
  <si>
    <t>Kozelshchynska</t>
  </si>
  <si>
    <t>Козельщинская</t>
  </si>
  <si>
    <t>Козельщинська</t>
  </si>
  <si>
    <t>UA5302011</t>
  </si>
  <si>
    <t>Kremenchutska</t>
  </si>
  <si>
    <t>Кременчугская</t>
  </si>
  <si>
    <t>Кременчуцька</t>
  </si>
  <si>
    <t>UA5302013</t>
  </si>
  <si>
    <t>Novohaleshchynska</t>
  </si>
  <si>
    <t>Новогалещинская</t>
  </si>
  <si>
    <t>Новогалещинська</t>
  </si>
  <si>
    <t>UA5302015</t>
  </si>
  <si>
    <t>Obolonska</t>
  </si>
  <si>
    <t>Оболонская</t>
  </si>
  <si>
    <t>Оболонська</t>
  </si>
  <si>
    <t>UA5302017</t>
  </si>
  <si>
    <t>Omelnytska</t>
  </si>
  <si>
    <t>Омельникская</t>
  </si>
  <si>
    <t>Омельницька</t>
  </si>
  <si>
    <t>UA5302019</t>
  </si>
  <si>
    <t>UA5302021</t>
  </si>
  <si>
    <t>Pryshybska</t>
  </si>
  <si>
    <t>Пришибская</t>
  </si>
  <si>
    <t>Пришибська</t>
  </si>
  <si>
    <t>UA5302023</t>
  </si>
  <si>
    <t>UA5304001</t>
  </si>
  <si>
    <t>UA5304003</t>
  </si>
  <si>
    <t>Lubenska</t>
  </si>
  <si>
    <t>Лубенская</t>
  </si>
  <si>
    <t>Лубенська</t>
  </si>
  <si>
    <t>UA5304005</t>
  </si>
  <si>
    <t>Novoorzhytska</t>
  </si>
  <si>
    <t>Новооржицкая</t>
  </si>
  <si>
    <t>Новооржицька</t>
  </si>
  <si>
    <t>UA5304007</t>
  </si>
  <si>
    <t>Orzhytska</t>
  </si>
  <si>
    <t>Оржицкая</t>
  </si>
  <si>
    <t>Оржицька</t>
  </si>
  <si>
    <t>UA5304009</t>
  </si>
  <si>
    <t>Pyriatynska</t>
  </si>
  <si>
    <t>Пирятинская</t>
  </si>
  <si>
    <t>Пирятинська</t>
  </si>
  <si>
    <t>UA5304011</t>
  </si>
  <si>
    <t>Khorolska</t>
  </si>
  <si>
    <t>Хорольская</t>
  </si>
  <si>
    <t>Хорольська</t>
  </si>
  <si>
    <t>UA5304013</t>
  </si>
  <si>
    <t>Chornukhynska</t>
  </si>
  <si>
    <t>Чернухинская</t>
  </si>
  <si>
    <t>Чорнухинська</t>
  </si>
  <si>
    <t>UA5306001</t>
  </si>
  <si>
    <t>UA5306003</t>
  </si>
  <si>
    <t>Velykobahachanska</t>
  </si>
  <si>
    <t>Великобагачанская</t>
  </si>
  <si>
    <t>Великобагачанська</t>
  </si>
  <si>
    <t>UA5306005</t>
  </si>
  <si>
    <t>Velykobudyshchanska</t>
  </si>
  <si>
    <t>Великобудищанская</t>
  </si>
  <si>
    <t>Великобудищанська</t>
  </si>
  <si>
    <t>UA5306007</t>
  </si>
  <si>
    <t>Velykosorochynska</t>
  </si>
  <si>
    <t>Великосорочинская</t>
  </si>
  <si>
    <t>Великосорочинська</t>
  </si>
  <si>
    <t>UA5306009</t>
  </si>
  <si>
    <t>Hadiatska</t>
  </si>
  <si>
    <t>Гадячская</t>
  </si>
  <si>
    <t>Гадяцька</t>
  </si>
  <si>
    <t>UA5306011</t>
  </si>
  <si>
    <t>Hoholivska</t>
  </si>
  <si>
    <t>Гоголевская</t>
  </si>
  <si>
    <t>Гоголівська</t>
  </si>
  <si>
    <t>UA5306013</t>
  </si>
  <si>
    <t>Zavodska</t>
  </si>
  <si>
    <t>Заводская</t>
  </si>
  <si>
    <t>Заводська</t>
  </si>
  <si>
    <t>UA5306015</t>
  </si>
  <si>
    <t>Komyshnianska</t>
  </si>
  <si>
    <t>Камышнянская</t>
  </si>
  <si>
    <t>Комишнянська</t>
  </si>
  <si>
    <t>UA5306017</t>
  </si>
  <si>
    <t>Krasnolutska</t>
  </si>
  <si>
    <t>Краснолукская</t>
  </si>
  <si>
    <t>Краснолуцька</t>
  </si>
  <si>
    <t>UA5306019</t>
  </si>
  <si>
    <t>Lokhvytska</t>
  </si>
  <si>
    <t>Лохвицкая</t>
  </si>
  <si>
    <t>Лохвицька</t>
  </si>
  <si>
    <t>UA5306021</t>
  </si>
  <si>
    <t>Liutenska</t>
  </si>
  <si>
    <t>Лютенская</t>
  </si>
  <si>
    <t>Лютенська</t>
  </si>
  <si>
    <t>UA5306023</t>
  </si>
  <si>
    <t>Myrhorodska</t>
  </si>
  <si>
    <t>Миргородская</t>
  </si>
  <si>
    <t>Миргородська</t>
  </si>
  <si>
    <t>UA5306025</t>
  </si>
  <si>
    <t>Petrivsko-Romenska</t>
  </si>
  <si>
    <t>Петровско-Роменская</t>
  </si>
  <si>
    <t>Петрівсько-Роменська</t>
  </si>
  <si>
    <t>UA5306027</t>
  </si>
  <si>
    <t>Romodanivska</t>
  </si>
  <si>
    <t>Ромодановская</t>
  </si>
  <si>
    <t>Ромоданівська</t>
  </si>
  <si>
    <t>UA5306029</t>
  </si>
  <si>
    <t>Senchanska</t>
  </si>
  <si>
    <t>Сенчанская</t>
  </si>
  <si>
    <t>Сенчанська</t>
  </si>
  <si>
    <t>UA5306031</t>
  </si>
  <si>
    <t>UA5306033</t>
  </si>
  <si>
    <t>Shyshatska</t>
  </si>
  <si>
    <t>Шишацкая</t>
  </si>
  <si>
    <t>Шишацька</t>
  </si>
  <si>
    <t>UA5308001</t>
  </si>
  <si>
    <t>Bilytska</t>
  </si>
  <si>
    <t>Беликская</t>
  </si>
  <si>
    <t>Білицька</t>
  </si>
  <si>
    <t>UA5308003</t>
  </si>
  <si>
    <t>Velykorublivska</t>
  </si>
  <si>
    <t>Великорублевская</t>
  </si>
  <si>
    <t>Великорублівська</t>
  </si>
  <si>
    <t>UA5308005</t>
  </si>
  <si>
    <t>Dykanska</t>
  </si>
  <si>
    <t>Диканьская</t>
  </si>
  <si>
    <t>Диканська</t>
  </si>
  <si>
    <t>UA5308007</t>
  </si>
  <si>
    <t>Drabynivska</t>
  </si>
  <si>
    <t>Драбиновская</t>
  </si>
  <si>
    <t>Драбинівська</t>
  </si>
  <si>
    <t>UA5308009</t>
  </si>
  <si>
    <t>Zinkivska</t>
  </si>
  <si>
    <t>Зеньковская</t>
  </si>
  <si>
    <t>Зіньківська</t>
  </si>
  <si>
    <t>UA5308011</t>
  </si>
  <si>
    <t>Karlivska</t>
  </si>
  <si>
    <t>Карловская</t>
  </si>
  <si>
    <t>Карлівська</t>
  </si>
  <si>
    <t>UA5308013</t>
  </si>
  <si>
    <t>Kobeliatska</t>
  </si>
  <si>
    <t>Кобелякская</t>
  </si>
  <si>
    <t>Кобеляцька</t>
  </si>
  <si>
    <t>UA5308015</t>
  </si>
  <si>
    <t>Kolomatska</t>
  </si>
  <si>
    <t>Коломакская</t>
  </si>
  <si>
    <t>Коломацька</t>
  </si>
  <si>
    <t>UA5308017</t>
  </si>
  <si>
    <t>Kotelevska</t>
  </si>
  <si>
    <t>Котелевская</t>
  </si>
  <si>
    <t>Котелевська</t>
  </si>
  <si>
    <t>UA5308019</t>
  </si>
  <si>
    <t>Lannivska</t>
  </si>
  <si>
    <t>Ланновская</t>
  </si>
  <si>
    <t>Ланнівська</t>
  </si>
  <si>
    <t>UA5308021</t>
  </si>
  <si>
    <t>Martynivska</t>
  </si>
  <si>
    <t>Мартыновская</t>
  </si>
  <si>
    <t>Мартинівська</t>
  </si>
  <si>
    <t>UA5308023</t>
  </si>
  <si>
    <t>Machukhivska</t>
  </si>
  <si>
    <t>Мачеховская</t>
  </si>
  <si>
    <t>Мачухівська</t>
  </si>
  <si>
    <t>UA5308025</t>
  </si>
  <si>
    <t>Mashivska</t>
  </si>
  <si>
    <t>Машевская</t>
  </si>
  <si>
    <t>Машівська</t>
  </si>
  <si>
    <t>UA5308027</t>
  </si>
  <si>
    <t>UA5308029</t>
  </si>
  <si>
    <t>Nekhvoroshchanska</t>
  </si>
  <si>
    <t>Нехворощанская</t>
  </si>
  <si>
    <t>Нехворощанська</t>
  </si>
  <si>
    <t>UA5308031</t>
  </si>
  <si>
    <t>Novosanzharska</t>
  </si>
  <si>
    <t>Новосанжарская</t>
  </si>
  <si>
    <t>Новосанжарська</t>
  </si>
  <si>
    <t>UA5308033</t>
  </si>
  <si>
    <t>Novoselivska</t>
  </si>
  <si>
    <t>Новоселовская</t>
  </si>
  <si>
    <t>Новоселівська</t>
  </si>
  <si>
    <t>UA5308035</t>
  </si>
  <si>
    <t>Opishnianska</t>
  </si>
  <si>
    <t>Опошнянская</t>
  </si>
  <si>
    <t>Опішнянська</t>
  </si>
  <si>
    <t>UA5308037</t>
  </si>
  <si>
    <t>UA5308039</t>
  </si>
  <si>
    <t>Reshetylivska</t>
  </si>
  <si>
    <t>Решетиловская</t>
  </si>
  <si>
    <t>Решетилівська</t>
  </si>
  <si>
    <t>UA5308041</t>
  </si>
  <si>
    <t>Skorokhodivska</t>
  </si>
  <si>
    <t>Скороходовская</t>
  </si>
  <si>
    <t>Скороходівська</t>
  </si>
  <si>
    <t>UA5308043</t>
  </si>
  <si>
    <t>Tereshkivska</t>
  </si>
  <si>
    <t>Терешковская</t>
  </si>
  <si>
    <t>Терешківська</t>
  </si>
  <si>
    <t>UA5308045</t>
  </si>
  <si>
    <t>Chutivska</t>
  </si>
  <si>
    <t>Чутовская</t>
  </si>
  <si>
    <t>Чутівська</t>
  </si>
  <si>
    <t>UA5308047</t>
  </si>
  <si>
    <t>Shcherbanivska</t>
  </si>
  <si>
    <t>Щербаневская</t>
  </si>
  <si>
    <t>Щербанівська</t>
  </si>
  <si>
    <t>UA5602001</t>
  </si>
  <si>
    <t>Antonivska</t>
  </si>
  <si>
    <t>Антоновская</t>
  </si>
  <si>
    <t>Антонівська</t>
  </si>
  <si>
    <t>UA5602003</t>
  </si>
  <si>
    <t>Varaska</t>
  </si>
  <si>
    <t>Варашская</t>
  </si>
  <si>
    <t>Вараська</t>
  </si>
  <si>
    <t>UA5602005</t>
  </si>
  <si>
    <t>Volodymyretska</t>
  </si>
  <si>
    <t>Владимирецкая</t>
  </si>
  <si>
    <t>Володимирецька</t>
  </si>
  <si>
    <t>UA5602007</t>
  </si>
  <si>
    <t>Zarichnenska</t>
  </si>
  <si>
    <t>Заречненская</t>
  </si>
  <si>
    <t>Зарічненська</t>
  </si>
  <si>
    <t>UA5602009</t>
  </si>
  <si>
    <t>Kanonytska</t>
  </si>
  <si>
    <t>Каноничская</t>
  </si>
  <si>
    <t>Каноницька</t>
  </si>
  <si>
    <t>UA5602011</t>
  </si>
  <si>
    <t>Loknytska</t>
  </si>
  <si>
    <t>Локницкая</t>
  </si>
  <si>
    <t>Локницька</t>
  </si>
  <si>
    <t>UA5602013</t>
  </si>
  <si>
    <t>Polytska</t>
  </si>
  <si>
    <t>Полицкая</t>
  </si>
  <si>
    <t>Полицька</t>
  </si>
  <si>
    <t>UA5602015</t>
  </si>
  <si>
    <t>Rafalivska</t>
  </si>
  <si>
    <t>Рафаловская</t>
  </si>
  <si>
    <t>Рафалівська</t>
  </si>
  <si>
    <t>UA5604001</t>
  </si>
  <si>
    <t>Bokiimivska</t>
  </si>
  <si>
    <t>Бокиймовская</t>
  </si>
  <si>
    <t>Бокіймівська</t>
  </si>
  <si>
    <t>UA5604003</t>
  </si>
  <si>
    <t>Boremelska</t>
  </si>
  <si>
    <t>Боремельская</t>
  </si>
  <si>
    <t>Боремельська</t>
  </si>
  <si>
    <t>UA5604005</t>
  </si>
  <si>
    <t>Varkovytska</t>
  </si>
  <si>
    <t>Варковичская</t>
  </si>
  <si>
    <t>Варковицька</t>
  </si>
  <si>
    <t>UA5604007</t>
  </si>
  <si>
    <t>Verbska</t>
  </si>
  <si>
    <t>Вербская</t>
  </si>
  <si>
    <t>Вербська</t>
  </si>
  <si>
    <t>UA5604009</t>
  </si>
  <si>
    <t>Demydivska</t>
  </si>
  <si>
    <t>Демидовская</t>
  </si>
  <si>
    <t>Демидівська</t>
  </si>
  <si>
    <t>UA5604011</t>
  </si>
  <si>
    <t>Dubenska</t>
  </si>
  <si>
    <t>Дубновская</t>
  </si>
  <si>
    <t>Дубенська</t>
  </si>
  <si>
    <t>UA5604013</t>
  </si>
  <si>
    <t>UA5604015</t>
  </si>
  <si>
    <t>Krupetska</t>
  </si>
  <si>
    <t>Крупецкая</t>
  </si>
  <si>
    <t>Крупецька</t>
  </si>
  <si>
    <t>UA5604017</t>
  </si>
  <si>
    <t>Myrohoshchanska</t>
  </si>
  <si>
    <t>Мирогощанская</t>
  </si>
  <si>
    <t>Мирогощанська</t>
  </si>
  <si>
    <t>UA5604019</t>
  </si>
  <si>
    <t>Mlynivska</t>
  </si>
  <si>
    <t>Млиновская</t>
  </si>
  <si>
    <t>Млинівська</t>
  </si>
  <si>
    <t>UA5604021</t>
  </si>
  <si>
    <t>Ostrozhetska</t>
  </si>
  <si>
    <t>Острожецкая</t>
  </si>
  <si>
    <t>Острожецька</t>
  </si>
  <si>
    <t>UA5604023</t>
  </si>
  <si>
    <t>Pidloztsivska</t>
  </si>
  <si>
    <t>Подлозцовская</t>
  </si>
  <si>
    <t>Підлозцівська</t>
  </si>
  <si>
    <t>UA5604025</t>
  </si>
  <si>
    <t>Povchanska</t>
  </si>
  <si>
    <t>Повчанская</t>
  </si>
  <si>
    <t>Повчанська</t>
  </si>
  <si>
    <t>UA5604027</t>
  </si>
  <si>
    <t>UA5604029</t>
  </si>
  <si>
    <t>Radyvylivska</t>
  </si>
  <si>
    <t>Радивиловская</t>
  </si>
  <si>
    <t>Радивилівська</t>
  </si>
  <si>
    <t>UA5604031</t>
  </si>
  <si>
    <t>Semydubska</t>
  </si>
  <si>
    <t>Семидубовская</t>
  </si>
  <si>
    <t>Семидубська</t>
  </si>
  <si>
    <t>UA5604033</t>
  </si>
  <si>
    <t>Smyzka</t>
  </si>
  <si>
    <t>Смигская</t>
  </si>
  <si>
    <t>Смизька</t>
  </si>
  <si>
    <t>UA5604035</t>
  </si>
  <si>
    <t>Tarakanivska</t>
  </si>
  <si>
    <t>Таракановская</t>
  </si>
  <si>
    <t>Тараканівська</t>
  </si>
  <si>
    <t>UA5604037</t>
  </si>
  <si>
    <t>Yaroslavytska</t>
  </si>
  <si>
    <t>Ярославичская</t>
  </si>
  <si>
    <t>Ярославицька</t>
  </si>
  <si>
    <t>UA5606001</t>
  </si>
  <si>
    <t>Babynska</t>
  </si>
  <si>
    <t>Бабинская</t>
  </si>
  <si>
    <t>Бабинська</t>
  </si>
  <si>
    <t>UA5606003</t>
  </si>
  <si>
    <t>Bereznivska</t>
  </si>
  <si>
    <t>Березновская</t>
  </si>
  <si>
    <t>Березнівська</t>
  </si>
  <si>
    <t>UA5606005</t>
  </si>
  <si>
    <t>Bilokrynytska</t>
  </si>
  <si>
    <t>Белокриницкая</t>
  </si>
  <si>
    <t>Білокриницька</t>
  </si>
  <si>
    <t>UA5606007</t>
  </si>
  <si>
    <t>Buhrynska</t>
  </si>
  <si>
    <t>Бугринская</t>
  </si>
  <si>
    <t>Бугринська</t>
  </si>
  <si>
    <t>UA5606009</t>
  </si>
  <si>
    <t>Velykomezhyritska</t>
  </si>
  <si>
    <t>Великомежиричская</t>
  </si>
  <si>
    <t>Великомежиріцька</t>
  </si>
  <si>
    <t>UA5606011</t>
  </si>
  <si>
    <t>Velykoomelianska</t>
  </si>
  <si>
    <t>Великоомелянская</t>
  </si>
  <si>
    <t>Великоомелянська</t>
  </si>
  <si>
    <t>UA5606013</t>
  </si>
  <si>
    <t>Holovynska</t>
  </si>
  <si>
    <t>Головинская</t>
  </si>
  <si>
    <t>Головинська</t>
  </si>
  <si>
    <t>UA5606015</t>
  </si>
  <si>
    <t>UA5606017</t>
  </si>
  <si>
    <t>Hoshchanska</t>
  </si>
  <si>
    <t>Гощанская</t>
  </si>
  <si>
    <t>Гощанська</t>
  </si>
  <si>
    <t>UA5606019</t>
  </si>
  <si>
    <t>Derazhnenska</t>
  </si>
  <si>
    <t>Деражненская</t>
  </si>
  <si>
    <t>Деражненська</t>
  </si>
  <si>
    <t>UA5606021</t>
  </si>
  <si>
    <t>Diadkovytska</t>
  </si>
  <si>
    <t>Дядьковичская</t>
  </si>
  <si>
    <t>Дядьковицька</t>
  </si>
  <si>
    <t>UA5606023</t>
  </si>
  <si>
    <t>Zdovbytska</t>
  </si>
  <si>
    <t>Здолбицкая</t>
  </si>
  <si>
    <t>Здовбицька</t>
  </si>
  <si>
    <t>UA5606025</t>
  </si>
  <si>
    <t>Zdolbunivska</t>
  </si>
  <si>
    <t>Здолбуновская</t>
  </si>
  <si>
    <t>Здолбунівська</t>
  </si>
  <si>
    <t>UA5606027</t>
  </si>
  <si>
    <t>Zorianska</t>
  </si>
  <si>
    <t>Зарянская</t>
  </si>
  <si>
    <t>Зорянська</t>
  </si>
  <si>
    <t>UA5606029</t>
  </si>
  <si>
    <t>Klevanska</t>
  </si>
  <si>
    <t>Клеванская</t>
  </si>
  <si>
    <t>Клеванська</t>
  </si>
  <si>
    <t>UA5606031</t>
  </si>
  <si>
    <t>Koretska</t>
  </si>
  <si>
    <t>Корецкая</t>
  </si>
  <si>
    <t>Корецька</t>
  </si>
  <si>
    <t>UA5606033</t>
  </si>
  <si>
    <t>UA5606035</t>
  </si>
  <si>
    <t>Kostopilska</t>
  </si>
  <si>
    <t>Костопольская</t>
  </si>
  <si>
    <t>Костопільська</t>
  </si>
  <si>
    <t>UA5606037</t>
  </si>
  <si>
    <t>UA5606039</t>
  </si>
  <si>
    <t>Maloliubashanska</t>
  </si>
  <si>
    <t>Малолюбашанская</t>
  </si>
  <si>
    <t>Малолюбашанська</t>
  </si>
  <si>
    <t>UA5606041</t>
  </si>
  <si>
    <t>Mizotska</t>
  </si>
  <si>
    <t>Мизочская</t>
  </si>
  <si>
    <t>Мізоцька</t>
  </si>
  <si>
    <t>UA5606043</t>
  </si>
  <si>
    <t>UA5606045</t>
  </si>
  <si>
    <t>Ostrozka</t>
  </si>
  <si>
    <t>Острожская</t>
  </si>
  <si>
    <t>Острозька</t>
  </si>
  <si>
    <t>UA5606047</t>
  </si>
  <si>
    <t>UA5606049</t>
  </si>
  <si>
    <t>Sosnivska</t>
  </si>
  <si>
    <t>Сосновская</t>
  </si>
  <si>
    <t>Соснівська</t>
  </si>
  <si>
    <t>UA5606051</t>
  </si>
  <si>
    <t>Shpanivska</t>
  </si>
  <si>
    <t>Шпановская</t>
  </si>
  <si>
    <t>Шпанівська</t>
  </si>
  <si>
    <t>UA5608001</t>
  </si>
  <si>
    <t>UA5608003</t>
  </si>
  <si>
    <t>Vyrivska</t>
  </si>
  <si>
    <t>Вировская</t>
  </si>
  <si>
    <t>Вирівська</t>
  </si>
  <si>
    <t>UA5608005</t>
  </si>
  <si>
    <t>Vysotska</t>
  </si>
  <si>
    <t>Высоцкая</t>
  </si>
  <si>
    <t>Висоцька</t>
  </si>
  <si>
    <t>UA5608007</t>
  </si>
  <si>
    <t>Dubrovytska</t>
  </si>
  <si>
    <t>Дубровицкая</t>
  </si>
  <si>
    <t>Дубровицька</t>
  </si>
  <si>
    <t>UA5608009</t>
  </si>
  <si>
    <t>Klesivska</t>
  </si>
  <si>
    <t>Клесовская</t>
  </si>
  <si>
    <t>Клесівська</t>
  </si>
  <si>
    <t>UA5608011</t>
  </si>
  <si>
    <t>Myliatska</t>
  </si>
  <si>
    <t>Милячская</t>
  </si>
  <si>
    <t>Миляцька</t>
  </si>
  <si>
    <t>UA5608013</t>
  </si>
  <si>
    <t>Nemovytska</t>
  </si>
  <si>
    <t>Немовичская</t>
  </si>
  <si>
    <t>Немовицька</t>
  </si>
  <si>
    <t>UA5608015</t>
  </si>
  <si>
    <t>Rokytnivska</t>
  </si>
  <si>
    <t>Рокитновская</t>
  </si>
  <si>
    <t>Рокитнівська</t>
  </si>
  <si>
    <t>UA5608017</t>
  </si>
  <si>
    <t>Sarnenska</t>
  </si>
  <si>
    <t>Сарненская</t>
  </si>
  <si>
    <t>Сарненська</t>
  </si>
  <si>
    <t>UA5608019</t>
  </si>
  <si>
    <t>Starosilska</t>
  </si>
  <si>
    <t>Старосельская</t>
  </si>
  <si>
    <t>Старосільська</t>
  </si>
  <si>
    <t>UA5608021</t>
  </si>
  <si>
    <t>Stepanska</t>
  </si>
  <si>
    <t>Степанская</t>
  </si>
  <si>
    <t>Степанська</t>
  </si>
  <si>
    <t>UA5902001</t>
  </si>
  <si>
    <t>Bochechkivska</t>
  </si>
  <si>
    <t>Бочечковская</t>
  </si>
  <si>
    <t>Бочечківська</t>
  </si>
  <si>
    <t>UA5902003</t>
  </si>
  <si>
    <t>Burynska</t>
  </si>
  <si>
    <t>Бурынская</t>
  </si>
  <si>
    <t>Буринська</t>
  </si>
  <si>
    <t>UA5902005</t>
  </si>
  <si>
    <t>Duboviazivska</t>
  </si>
  <si>
    <t>Дубовязовская</t>
  </si>
  <si>
    <t>Дубов'язівська</t>
  </si>
  <si>
    <t>UA5902007</t>
  </si>
  <si>
    <t>Konotopska</t>
  </si>
  <si>
    <t>Конотопская</t>
  </si>
  <si>
    <t>Конотопська</t>
  </si>
  <si>
    <t>UA5902009</t>
  </si>
  <si>
    <t>Krolevetska</t>
  </si>
  <si>
    <t>Кролевецкая</t>
  </si>
  <si>
    <t>Кролевецька</t>
  </si>
  <si>
    <t>UA5902011</t>
  </si>
  <si>
    <t>Novoslobidska</t>
  </si>
  <si>
    <t>Новослободская</t>
  </si>
  <si>
    <t>Новослобідська</t>
  </si>
  <si>
    <t>UA5902013</t>
  </si>
  <si>
    <t>Popivska</t>
  </si>
  <si>
    <t>Поповская</t>
  </si>
  <si>
    <t>Попівська</t>
  </si>
  <si>
    <t>UA5902015</t>
  </si>
  <si>
    <t>Putyvlska</t>
  </si>
  <si>
    <t>Путивльская</t>
  </si>
  <si>
    <t>Путивльська</t>
  </si>
  <si>
    <t>UA5904001</t>
  </si>
  <si>
    <t>Boromlianska</t>
  </si>
  <si>
    <t>Боромлянская</t>
  </si>
  <si>
    <t>Боромлянська</t>
  </si>
  <si>
    <t>UA5904003</t>
  </si>
  <si>
    <t>Velykopysarivska</t>
  </si>
  <si>
    <t>Великописаревская</t>
  </si>
  <si>
    <t>Великописарівська</t>
  </si>
  <si>
    <t>UA5904005</t>
  </si>
  <si>
    <t>Hrunska</t>
  </si>
  <si>
    <t>Груньская</t>
  </si>
  <si>
    <t>Грунська</t>
  </si>
  <si>
    <t>UA5904007</t>
  </si>
  <si>
    <t>Kyrykivska</t>
  </si>
  <si>
    <t>Кириковская</t>
  </si>
  <si>
    <t>Кириківська</t>
  </si>
  <si>
    <t>UA5904009</t>
  </si>
  <si>
    <t>Komyshanska</t>
  </si>
  <si>
    <t>Камышанская</t>
  </si>
  <si>
    <t>Комишанська</t>
  </si>
  <si>
    <t>UA5904011</t>
  </si>
  <si>
    <t>Okhtyrska</t>
  </si>
  <si>
    <t>Ахтырская</t>
  </si>
  <si>
    <t>Охтирська</t>
  </si>
  <si>
    <t>UA5904013</t>
  </si>
  <si>
    <t>UA5904015</t>
  </si>
  <si>
    <t>UA5904017</t>
  </si>
  <si>
    <t>Chupakhivska</t>
  </si>
  <si>
    <t>Чупаховская</t>
  </si>
  <si>
    <t>Чупахівська</t>
  </si>
  <si>
    <t>UA5906001</t>
  </si>
  <si>
    <t>Andriiashivska</t>
  </si>
  <si>
    <t>Андрияшевская</t>
  </si>
  <si>
    <t>Андріяшівська</t>
  </si>
  <si>
    <t>UA5906003</t>
  </si>
  <si>
    <t>UA5906005</t>
  </si>
  <si>
    <t>Korovynska</t>
  </si>
  <si>
    <t>Коровинская</t>
  </si>
  <si>
    <t>Коровинська</t>
  </si>
  <si>
    <t>UA5906007</t>
  </si>
  <si>
    <t>Lypovodolynska</t>
  </si>
  <si>
    <t>Липоводолинская</t>
  </si>
  <si>
    <t>Липоводолинська</t>
  </si>
  <si>
    <t>UA5906009</t>
  </si>
  <si>
    <t>Nedryhailivska</t>
  </si>
  <si>
    <t>Недригайловская</t>
  </si>
  <si>
    <t>Недригайлівська</t>
  </si>
  <si>
    <t>UA5906011</t>
  </si>
  <si>
    <t>Romenska</t>
  </si>
  <si>
    <t>Роменская</t>
  </si>
  <si>
    <t>Роменська</t>
  </si>
  <si>
    <t>UA5906013</t>
  </si>
  <si>
    <t>Synivska</t>
  </si>
  <si>
    <t>Синевская</t>
  </si>
  <si>
    <t>Синівська</t>
  </si>
  <si>
    <t>UA5906015</t>
  </si>
  <si>
    <t>Khmelivska</t>
  </si>
  <si>
    <t>Хмелевская</t>
  </si>
  <si>
    <t>Хмелівська</t>
  </si>
  <si>
    <t>UA5908001</t>
  </si>
  <si>
    <t>Bezdrytska</t>
  </si>
  <si>
    <t>Бездрикская</t>
  </si>
  <si>
    <t>Бездрицька</t>
  </si>
  <si>
    <t>UA5908003</t>
  </si>
  <si>
    <t>Bilopilska</t>
  </si>
  <si>
    <t>Белопольская</t>
  </si>
  <si>
    <t>Білопільська</t>
  </si>
  <si>
    <t>UA5908005</t>
  </si>
  <si>
    <t>Verkhnosyrovatska</t>
  </si>
  <si>
    <t>Верхнесыроватская</t>
  </si>
  <si>
    <t>Верхньосироватська</t>
  </si>
  <si>
    <t>UA5908007</t>
  </si>
  <si>
    <t>Vorozhbianska</t>
  </si>
  <si>
    <t>Ворожбянская</t>
  </si>
  <si>
    <t>Ворожбянська</t>
  </si>
  <si>
    <t>UA5908009</t>
  </si>
  <si>
    <t>UA5908011</t>
  </si>
  <si>
    <t>Lebedynska</t>
  </si>
  <si>
    <t>Лебединская</t>
  </si>
  <si>
    <t>Лебединська</t>
  </si>
  <si>
    <t>UA5908013</t>
  </si>
  <si>
    <t>UA5908015</t>
  </si>
  <si>
    <t>UA5908017</t>
  </si>
  <si>
    <t>UA5908019</t>
  </si>
  <si>
    <t>Nyzhnosyrovatska</t>
  </si>
  <si>
    <t>Нижнесыроватская</t>
  </si>
  <si>
    <t>Нижньосироватська</t>
  </si>
  <si>
    <t>UA5908021</t>
  </si>
  <si>
    <t>Richkivska</t>
  </si>
  <si>
    <t>Речковская</t>
  </si>
  <si>
    <t>Річківська</t>
  </si>
  <si>
    <t>UA5908023</t>
  </si>
  <si>
    <t>Sadivska</t>
  </si>
  <si>
    <t>Садовская</t>
  </si>
  <si>
    <t>Садівська</t>
  </si>
  <si>
    <t>UA5908025</t>
  </si>
  <si>
    <t>UA5908027</t>
  </si>
  <si>
    <t>UA5908029</t>
  </si>
  <si>
    <t>Khotinska</t>
  </si>
  <si>
    <t>Хотенская</t>
  </si>
  <si>
    <t>Хотінська</t>
  </si>
  <si>
    <t>UA5908031</t>
  </si>
  <si>
    <t>Yunakivska</t>
  </si>
  <si>
    <t>Юнаковская</t>
  </si>
  <si>
    <t>Юнаківська</t>
  </si>
  <si>
    <t>UA5910001</t>
  </si>
  <si>
    <t>UA5910003</t>
  </si>
  <si>
    <t>Hlukhivska</t>
  </si>
  <si>
    <t>Глуховская</t>
  </si>
  <si>
    <t>Глухівська</t>
  </si>
  <si>
    <t>UA5910005</t>
  </si>
  <si>
    <t>Druzhbivska</t>
  </si>
  <si>
    <t>Дружбовская</t>
  </si>
  <si>
    <t>Дружбівська</t>
  </si>
  <si>
    <t>UA5910007</t>
  </si>
  <si>
    <t>Esmanska</t>
  </si>
  <si>
    <t>Эсманская</t>
  </si>
  <si>
    <t>Есманьська</t>
  </si>
  <si>
    <t>UA5910009</t>
  </si>
  <si>
    <t>Znob-Novhorodska</t>
  </si>
  <si>
    <t>Знобь-Новгородская</t>
  </si>
  <si>
    <t>Зноб-Новгородська</t>
  </si>
  <si>
    <t>UA5910011</t>
  </si>
  <si>
    <t>Sveska</t>
  </si>
  <si>
    <t>Свесская</t>
  </si>
  <si>
    <t>Свеська</t>
  </si>
  <si>
    <t>UA5910013</t>
  </si>
  <si>
    <t>Seredyno-Budska</t>
  </si>
  <si>
    <t>Середино-Будская</t>
  </si>
  <si>
    <t>Середино-Будська</t>
  </si>
  <si>
    <t>UA5910015</t>
  </si>
  <si>
    <t>Shalyhynska</t>
  </si>
  <si>
    <t>Шалыгинская</t>
  </si>
  <si>
    <t>Шалигинська</t>
  </si>
  <si>
    <t>UA5910017</t>
  </si>
  <si>
    <t>Shostkynska</t>
  </si>
  <si>
    <t>Шосткинская</t>
  </si>
  <si>
    <t>Шосткинська</t>
  </si>
  <si>
    <t>UA5910019</t>
  </si>
  <si>
    <t>UA6102001</t>
  </si>
  <si>
    <t>Borsukivska</t>
  </si>
  <si>
    <t>Барсуковская</t>
  </si>
  <si>
    <t>Борсуківська</t>
  </si>
  <si>
    <t>UA6102003</t>
  </si>
  <si>
    <t>Velykodederkalska</t>
  </si>
  <si>
    <t>Великодедеркальская</t>
  </si>
  <si>
    <t>Великодедеркальська</t>
  </si>
  <si>
    <t>UA6102005</t>
  </si>
  <si>
    <t>Vyshnivetska</t>
  </si>
  <si>
    <t>Вишневецкая</t>
  </si>
  <si>
    <t>Вишнівецька</t>
  </si>
  <si>
    <t>UA6102007</t>
  </si>
  <si>
    <t>Kremenetska</t>
  </si>
  <si>
    <t>Кременецкая</t>
  </si>
  <si>
    <t>Кременецька</t>
  </si>
  <si>
    <t>UA6102009</t>
  </si>
  <si>
    <t>Lanovetska</t>
  </si>
  <si>
    <t>Лановецкая</t>
  </si>
  <si>
    <t>Лановецька</t>
  </si>
  <si>
    <t>UA6102011</t>
  </si>
  <si>
    <t>Lopushnenska</t>
  </si>
  <si>
    <t>Лопушненская</t>
  </si>
  <si>
    <t>Лопушненська</t>
  </si>
  <si>
    <t>UA6102013</t>
  </si>
  <si>
    <t>Pochaivska</t>
  </si>
  <si>
    <t>Почаевская</t>
  </si>
  <si>
    <t>Почаївська</t>
  </si>
  <si>
    <t>UA6102015</t>
  </si>
  <si>
    <t>Shumska</t>
  </si>
  <si>
    <t>Шумская</t>
  </si>
  <si>
    <t>Шумська</t>
  </si>
  <si>
    <t>UA6104001</t>
  </si>
  <si>
    <t>Baikovetska</t>
  </si>
  <si>
    <t>Байковецкая</t>
  </si>
  <si>
    <t>Байковецька</t>
  </si>
  <si>
    <t>UA6104003</t>
  </si>
  <si>
    <t>Berezhanska</t>
  </si>
  <si>
    <t>Бережанская</t>
  </si>
  <si>
    <t>Бережанська</t>
  </si>
  <si>
    <t>UA6104005</t>
  </si>
  <si>
    <t>Biletska</t>
  </si>
  <si>
    <t>Белецкая</t>
  </si>
  <si>
    <t>Білецька</t>
  </si>
  <si>
    <t>UA6104007</t>
  </si>
  <si>
    <t>Velykoberezovytska</t>
  </si>
  <si>
    <t>Великоберезовицкая</t>
  </si>
  <si>
    <t>Великоберезовицька</t>
  </si>
  <si>
    <t>UA6104009</t>
  </si>
  <si>
    <t>Velykobirkivska</t>
  </si>
  <si>
    <t>Великоборковская</t>
  </si>
  <si>
    <t>Великобірківська</t>
  </si>
  <si>
    <t>UA6104011</t>
  </si>
  <si>
    <t>Velykohaivska</t>
  </si>
  <si>
    <t>Великогаевская</t>
  </si>
  <si>
    <t>Великогаївська</t>
  </si>
  <si>
    <t>UA6104013</t>
  </si>
  <si>
    <t>Zalozetska</t>
  </si>
  <si>
    <t>Залозецкая</t>
  </si>
  <si>
    <t>Залозецька</t>
  </si>
  <si>
    <t>UA6104015</t>
  </si>
  <si>
    <t>Zbarazka</t>
  </si>
  <si>
    <t>Збаражская</t>
  </si>
  <si>
    <t>Збаразька</t>
  </si>
  <si>
    <t>UA6104017</t>
  </si>
  <si>
    <t>Zborivska</t>
  </si>
  <si>
    <t>Зборовская</t>
  </si>
  <si>
    <t>Зборівська</t>
  </si>
  <si>
    <t>UA6104019</t>
  </si>
  <si>
    <t>Zolotnykivska</t>
  </si>
  <si>
    <t>Золотниковская</t>
  </si>
  <si>
    <t>Золотниківська</t>
  </si>
  <si>
    <t>UA6104021</t>
  </si>
  <si>
    <t>UA6104023</t>
  </si>
  <si>
    <t>Козовская</t>
  </si>
  <si>
    <t>UA6104025</t>
  </si>
  <si>
    <t>Kozlivska</t>
  </si>
  <si>
    <t>Козловская</t>
  </si>
  <si>
    <t>Козлівська</t>
  </si>
  <si>
    <t>UA6104027</t>
  </si>
  <si>
    <t>Kupchynetska</t>
  </si>
  <si>
    <t>Купчинецкая</t>
  </si>
  <si>
    <t>Купчинецька</t>
  </si>
  <si>
    <t>UA6104029</t>
  </si>
  <si>
    <t>Mykulynetska</t>
  </si>
  <si>
    <t>Микулинецкая</t>
  </si>
  <si>
    <t>Микулинецька</t>
  </si>
  <si>
    <t>UA6104031</t>
  </si>
  <si>
    <t>Naraivska</t>
  </si>
  <si>
    <t>Нараевская</t>
  </si>
  <si>
    <t>Нараївська</t>
  </si>
  <si>
    <t>UA6104033</t>
  </si>
  <si>
    <t>Ozernianska</t>
  </si>
  <si>
    <t>Озернянская</t>
  </si>
  <si>
    <t>Озернянська</t>
  </si>
  <si>
    <t>UA6104035</t>
  </si>
  <si>
    <t>Pidvolochyska</t>
  </si>
  <si>
    <t>Подволочисская</t>
  </si>
  <si>
    <t>Підволочиська</t>
  </si>
  <si>
    <t>UA6104037</t>
  </si>
  <si>
    <t>Pidhaietska</t>
  </si>
  <si>
    <t>Подгаецкая</t>
  </si>
  <si>
    <t>Підгаєцька</t>
  </si>
  <si>
    <t>UA6104039</t>
  </si>
  <si>
    <t>Pidhorodnianska</t>
  </si>
  <si>
    <t>Подгороднянская</t>
  </si>
  <si>
    <t>Підгороднянська</t>
  </si>
  <si>
    <t>UA6104041</t>
  </si>
  <si>
    <t>Saranchukivska</t>
  </si>
  <si>
    <t>Саранчуковская</t>
  </si>
  <si>
    <t>Саранчуківська</t>
  </si>
  <si>
    <t>UA6104043</t>
  </si>
  <si>
    <t>Skalatska</t>
  </si>
  <si>
    <t>Скалатская</t>
  </si>
  <si>
    <t>Скалатська</t>
  </si>
  <si>
    <t>UA6104045</t>
  </si>
  <si>
    <t>Skorykivska</t>
  </si>
  <si>
    <t>Скориковская</t>
  </si>
  <si>
    <t>Скориківська</t>
  </si>
  <si>
    <t>UA6104047</t>
  </si>
  <si>
    <t>Terebovlianska</t>
  </si>
  <si>
    <t>Теребовлянская</t>
  </si>
  <si>
    <t>Теребовлянська</t>
  </si>
  <si>
    <t>UA6104049</t>
  </si>
  <si>
    <t>Ternopilska</t>
  </si>
  <si>
    <t>UA6106001</t>
  </si>
  <si>
    <t>Bilobozhnytska</t>
  </si>
  <si>
    <t>Белобожницкая</t>
  </si>
  <si>
    <t>Білобожницька</t>
  </si>
  <si>
    <t>UA6106003</t>
  </si>
  <si>
    <t>Bilche-Zolotetska</t>
  </si>
  <si>
    <t>Бильче-Золотецкая</t>
  </si>
  <si>
    <t>Більче-Золотецька</t>
  </si>
  <si>
    <t>UA6106005</t>
  </si>
  <si>
    <t>Borshchivska</t>
  </si>
  <si>
    <t>Борщевская</t>
  </si>
  <si>
    <t>Борщівська</t>
  </si>
  <si>
    <t>UA6106007</t>
  </si>
  <si>
    <t>Buchatska</t>
  </si>
  <si>
    <t>Бучачская</t>
  </si>
  <si>
    <t>Бучацька</t>
  </si>
  <si>
    <t>UA6106009</t>
  </si>
  <si>
    <t>Vasylkovetska</t>
  </si>
  <si>
    <t>Васильковецкая</t>
  </si>
  <si>
    <t>Васильковецька</t>
  </si>
  <si>
    <t>UA6106011</t>
  </si>
  <si>
    <t>Hrymailivska</t>
  </si>
  <si>
    <t>Гримайловская</t>
  </si>
  <si>
    <t>Гримайлівська</t>
  </si>
  <si>
    <t>UA6106013</t>
  </si>
  <si>
    <t>Husiatynska</t>
  </si>
  <si>
    <t>Гусятинская</t>
  </si>
  <si>
    <t>Гусятинська</t>
  </si>
  <si>
    <t>UA6106015</t>
  </si>
  <si>
    <t>UA6106017</t>
  </si>
  <si>
    <t>Zalishchytska</t>
  </si>
  <si>
    <t>Залещицкая</t>
  </si>
  <si>
    <t>Заліщицька</t>
  </si>
  <si>
    <t>UA6106019</t>
  </si>
  <si>
    <t>Zolotopotitska</t>
  </si>
  <si>
    <t>Золотопотокская</t>
  </si>
  <si>
    <t>Золотопотіцька</t>
  </si>
  <si>
    <t>UA6106021</t>
  </si>
  <si>
    <t>Ivane-Pustenska</t>
  </si>
  <si>
    <t>Иване-Пустенская</t>
  </si>
  <si>
    <t>Іване-Пустенська</t>
  </si>
  <si>
    <t>UA6106023</t>
  </si>
  <si>
    <t>Kolyndianska</t>
  </si>
  <si>
    <t>Колындянская</t>
  </si>
  <si>
    <t>Колиндянська</t>
  </si>
  <si>
    <t>UA6106025</t>
  </si>
  <si>
    <t>Kopychynetska</t>
  </si>
  <si>
    <t>Копычинская</t>
  </si>
  <si>
    <t>Копичинецька</t>
  </si>
  <si>
    <t>UA6106027</t>
  </si>
  <si>
    <t>Koropetska</t>
  </si>
  <si>
    <t>Коропецкая</t>
  </si>
  <si>
    <t>Коропецька</t>
  </si>
  <si>
    <t>UA6106029</t>
  </si>
  <si>
    <t>Melnytse-Podilska</t>
  </si>
  <si>
    <t>Мельнице-Подольская</t>
  </si>
  <si>
    <t>Мельнице-Подільська</t>
  </si>
  <si>
    <t>UA6106031</t>
  </si>
  <si>
    <t>Monastyryska</t>
  </si>
  <si>
    <t>Монастырисская</t>
  </si>
  <si>
    <t>Монастириська</t>
  </si>
  <si>
    <t>UA6106033</t>
  </si>
  <si>
    <t>Nahirianska</t>
  </si>
  <si>
    <t>Нагорянская</t>
  </si>
  <si>
    <t>Нагірянська</t>
  </si>
  <si>
    <t>UA6106035</t>
  </si>
  <si>
    <t>Skala-Podilska</t>
  </si>
  <si>
    <t>Скала-Подольская</t>
  </si>
  <si>
    <t>Скала-Подільська</t>
  </si>
  <si>
    <t>UA6106037</t>
  </si>
  <si>
    <t>Tovstenska</t>
  </si>
  <si>
    <t>Толстенская</t>
  </si>
  <si>
    <t>Товстенська</t>
  </si>
  <si>
    <t>UA6106039</t>
  </si>
  <si>
    <t>Trybukhivska</t>
  </si>
  <si>
    <t>Трибуховская</t>
  </si>
  <si>
    <t>Трибухівська</t>
  </si>
  <si>
    <t>UA6106041</t>
  </si>
  <si>
    <t>Khorostkivska</t>
  </si>
  <si>
    <t>Хоростковская</t>
  </si>
  <si>
    <t>Хоростківська</t>
  </si>
  <si>
    <t>UA6106043</t>
  </si>
  <si>
    <t>Chortkivska</t>
  </si>
  <si>
    <t>Чортковская</t>
  </si>
  <si>
    <t>Чортківська</t>
  </si>
  <si>
    <t>UA6302001</t>
  </si>
  <si>
    <t>Bohodukhivska</t>
  </si>
  <si>
    <t>Богодуховская</t>
  </si>
  <si>
    <t>Богодухівська</t>
  </si>
  <si>
    <t>UA6302003</t>
  </si>
  <si>
    <t>Valkivska</t>
  </si>
  <si>
    <t>Валковская</t>
  </si>
  <si>
    <t>Валківська</t>
  </si>
  <si>
    <t>UA6302005</t>
  </si>
  <si>
    <t>UA6302007</t>
  </si>
  <si>
    <t>UA6302009</t>
  </si>
  <si>
    <t>Krasnokutska</t>
  </si>
  <si>
    <t>Краснокутская</t>
  </si>
  <si>
    <t>Краснокутська</t>
  </si>
  <si>
    <t>UA6304001</t>
  </si>
  <si>
    <t>Balakliiska</t>
  </si>
  <si>
    <t>Балаклейская</t>
  </si>
  <si>
    <t>Балаклійська</t>
  </si>
  <si>
    <t>UA6304003</t>
  </si>
  <si>
    <t>Barvinkivska</t>
  </si>
  <si>
    <t>Барвенковская</t>
  </si>
  <si>
    <t>Барвінківська</t>
  </si>
  <si>
    <t>UA6304005</t>
  </si>
  <si>
    <t>Borivska</t>
  </si>
  <si>
    <t>Боровская</t>
  </si>
  <si>
    <t>Борівська</t>
  </si>
  <si>
    <t>UA6304007</t>
  </si>
  <si>
    <t>UA6304009</t>
  </si>
  <si>
    <t>Iziumska</t>
  </si>
  <si>
    <t>Изюмская</t>
  </si>
  <si>
    <t>Ізюмська</t>
  </si>
  <si>
    <t>UA6304011</t>
  </si>
  <si>
    <t>Kunievska</t>
  </si>
  <si>
    <t>Куньевская</t>
  </si>
  <si>
    <t>Куньєвська</t>
  </si>
  <si>
    <t>UA6304013</t>
  </si>
  <si>
    <t>Oskilska</t>
  </si>
  <si>
    <t>Оскольская</t>
  </si>
  <si>
    <t>Оскільська</t>
  </si>
  <si>
    <t>UA6304015</t>
  </si>
  <si>
    <t>Savynska</t>
  </si>
  <si>
    <t>Савинская</t>
  </si>
  <si>
    <t>Савинська</t>
  </si>
  <si>
    <t>UA6306001</t>
  </si>
  <si>
    <t>Zachepylivska</t>
  </si>
  <si>
    <t>Зачепиловская</t>
  </si>
  <si>
    <t>Зачепилівська</t>
  </si>
  <si>
    <t>UA6306003</t>
  </si>
  <si>
    <t>Kehychivska</t>
  </si>
  <si>
    <t>Кегичевская</t>
  </si>
  <si>
    <t>Кегичівська</t>
  </si>
  <si>
    <t>UA6306005</t>
  </si>
  <si>
    <t>Krasnohradska</t>
  </si>
  <si>
    <t>Красноградская</t>
  </si>
  <si>
    <t>Красноградська</t>
  </si>
  <si>
    <t>UA6306007</t>
  </si>
  <si>
    <t>Natalynska</t>
  </si>
  <si>
    <t>Наталинская</t>
  </si>
  <si>
    <t>Наталинська</t>
  </si>
  <si>
    <t>UA6306009</t>
  </si>
  <si>
    <t>Sakhnovshchynska</t>
  </si>
  <si>
    <t>Сахновщиниская</t>
  </si>
  <si>
    <t>Сахновщинська</t>
  </si>
  <si>
    <t>UA6306011</t>
  </si>
  <si>
    <t>Starovirivska</t>
  </si>
  <si>
    <t>Староверовская</t>
  </si>
  <si>
    <t>Старовірівська</t>
  </si>
  <si>
    <t>UA6308001</t>
  </si>
  <si>
    <t>Velykoburlutska</t>
  </si>
  <si>
    <t>Великобурлукская</t>
  </si>
  <si>
    <t>Великобурлуцька</t>
  </si>
  <si>
    <t>UA6308003</t>
  </si>
  <si>
    <t>Vilkhuvatska</t>
  </si>
  <si>
    <t>Ольховатская</t>
  </si>
  <si>
    <t>Вільхуватська</t>
  </si>
  <si>
    <t>UA6308005</t>
  </si>
  <si>
    <t>Dvorichanska</t>
  </si>
  <si>
    <t>Двуречанская</t>
  </si>
  <si>
    <t>Дворічанська</t>
  </si>
  <si>
    <t>UA6308007</t>
  </si>
  <si>
    <t>Kindrashivska</t>
  </si>
  <si>
    <t>Кондрашовская</t>
  </si>
  <si>
    <t>Кіндрашівська</t>
  </si>
  <si>
    <t>UA6308009</t>
  </si>
  <si>
    <t>Kupianska</t>
  </si>
  <si>
    <t>Купянская</t>
  </si>
  <si>
    <t>Куп'янська</t>
  </si>
  <si>
    <t>UA6308011</t>
  </si>
  <si>
    <t>Kurylivska</t>
  </si>
  <si>
    <t>Куриловская</t>
  </si>
  <si>
    <t>Курилівська</t>
  </si>
  <si>
    <t>UA6308013</t>
  </si>
  <si>
    <t>UA6308015</t>
  </si>
  <si>
    <t>UA6310001</t>
  </si>
  <si>
    <t>UA6310003</t>
  </si>
  <si>
    <t>Blyzniukivska</t>
  </si>
  <si>
    <t>Близнюковская</t>
  </si>
  <si>
    <t>Близнюківська</t>
  </si>
  <si>
    <t>UA6310005</t>
  </si>
  <si>
    <t>Lozivska</t>
  </si>
  <si>
    <t>Лозовская</t>
  </si>
  <si>
    <t>Лозівська</t>
  </si>
  <si>
    <t>UA6310007</t>
  </si>
  <si>
    <t>Oleksiivska</t>
  </si>
  <si>
    <t>Алексеевская</t>
  </si>
  <si>
    <t>Олексіївська</t>
  </si>
  <si>
    <t>UA6310009</t>
  </si>
  <si>
    <t>UA6312001</t>
  </si>
  <si>
    <t>Bezliudivska</t>
  </si>
  <si>
    <t>Безлюдовская</t>
  </si>
  <si>
    <t>Безлюдівська</t>
  </si>
  <si>
    <t>UA6312003</t>
  </si>
  <si>
    <t>Vysochanska</t>
  </si>
  <si>
    <t>Высочанская</t>
  </si>
  <si>
    <t>Височанська</t>
  </si>
  <si>
    <t>UA6312005</t>
  </si>
  <si>
    <t>Vilkhivska</t>
  </si>
  <si>
    <t>Ольховская</t>
  </si>
  <si>
    <t>Вільхівська</t>
  </si>
  <si>
    <t>UA6312007</t>
  </si>
  <si>
    <t>Derhachivska</t>
  </si>
  <si>
    <t>Дергачевская</t>
  </si>
  <si>
    <t>Дергачівська</t>
  </si>
  <si>
    <t>UA6312009</t>
  </si>
  <si>
    <t>Lypetska</t>
  </si>
  <si>
    <t>Липецкая</t>
  </si>
  <si>
    <t>Липецька</t>
  </si>
  <si>
    <t>UA6312011</t>
  </si>
  <si>
    <t>Liubotynska</t>
  </si>
  <si>
    <t>Люботинская</t>
  </si>
  <si>
    <t>Люботинська</t>
  </si>
  <si>
    <t>UA6312013</t>
  </si>
  <si>
    <t>Malodanylivska</t>
  </si>
  <si>
    <t>Молоданиловская</t>
  </si>
  <si>
    <t>Малоданилівська</t>
  </si>
  <si>
    <t>UA6312015</t>
  </si>
  <si>
    <t>Merefianska</t>
  </si>
  <si>
    <t>Мерефянская</t>
  </si>
  <si>
    <t>Мереф'янська</t>
  </si>
  <si>
    <t>UA6312017</t>
  </si>
  <si>
    <t>Novovodolazka</t>
  </si>
  <si>
    <t>Нововодолажская</t>
  </si>
  <si>
    <t>Нововодолазька</t>
  </si>
  <si>
    <t>UA6312019</t>
  </si>
  <si>
    <t>Pivdennomiska</t>
  </si>
  <si>
    <t>Пивденская</t>
  </si>
  <si>
    <t>Південноміська</t>
  </si>
  <si>
    <t>UA6312021</t>
  </si>
  <si>
    <t>Pisochynska</t>
  </si>
  <si>
    <t>Песочинская</t>
  </si>
  <si>
    <t>Пісочинська</t>
  </si>
  <si>
    <t>UA6312023</t>
  </si>
  <si>
    <t>Rohanska</t>
  </si>
  <si>
    <t>Роганская</t>
  </si>
  <si>
    <t>Роганська</t>
  </si>
  <si>
    <t>UA6312025</t>
  </si>
  <si>
    <t>Solonytsivska</t>
  </si>
  <si>
    <t>Солоницевская</t>
  </si>
  <si>
    <t>Солоницівська</t>
  </si>
  <si>
    <t>UA6312027</t>
  </si>
  <si>
    <t>UA6312029</t>
  </si>
  <si>
    <t>Tsyrkunivska</t>
  </si>
  <si>
    <t>Циркуновская</t>
  </si>
  <si>
    <t>Циркунівська</t>
  </si>
  <si>
    <t>UA6314001</t>
  </si>
  <si>
    <t>Vovchanska</t>
  </si>
  <si>
    <t>Волчанская</t>
  </si>
  <si>
    <t>Вовчанська</t>
  </si>
  <si>
    <t>UA6314003</t>
  </si>
  <si>
    <t>Zmiivska</t>
  </si>
  <si>
    <t>Змиевская</t>
  </si>
  <si>
    <t>Зміївська</t>
  </si>
  <si>
    <t>UA6314005</t>
  </si>
  <si>
    <t>UA6314007</t>
  </si>
  <si>
    <t>UA6314009</t>
  </si>
  <si>
    <t>Pechenizka</t>
  </si>
  <si>
    <t>Печенежская</t>
  </si>
  <si>
    <t>Печенізька</t>
  </si>
  <si>
    <t>UA6314011</t>
  </si>
  <si>
    <t>UA6314013</t>
  </si>
  <si>
    <t>Starosaltivska</t>
  </si>
  <si>
    <t>Старосалтовская</t>
  </si>
  <si>
    <t>Старосалтівська</t>
  </si>
  <si>
    <t>UA6314015</t>
  </si>
  <si>
    <t>UA6314017</t>
  </si>
  <si>
    <t>Chuhuivska</t>
  </si>
  <si>
    <t>Чугуевская</t>
  </si>
  <si>
    <t>Чугуївська</t>
  </si>
  <si>
    <t>UA6502001</t>
  </si>
  <si>
    <t>Beryslavska</t>
  </si>
  <si>
    <t>Бериславская</t>
  </si>
  <si>
    <t>Бериславська</t>
  </si>
  <si>
    <t>UA6502003</t>
  </si>
  <si>
    <t>Borozenska</t>
  </si>
  <si>
    <t>Борозенская</t>
  </si>
  <si>
    <t>Борозенська</t>
  </si>
  <si>
    <t>UA6502005</t>
  </si>
  <si>
    <t>Velykooleksandrivska</t>
  </si>
  <si>
    <t>Великоалександровская</t>
  </si>
  <si>
    <t>Великоолександрівська</t>
  </si>
  <si>
    <t>UA6502007</t>
  </si>
  <si>
    <t>Vysokopilska</t>
  </si>
  <si>
    <t>Высокопольская</t>
  </si>
  <si>
    <t>Високопільська</t>
  </si>
  <si>
    <t>UA6502009</t>
  </si>
  <si>
    <t>UA6502011</t>
  </si>
  <si>
    <t>Kochubeivska</t>
  </si>
  <si>
    <t>Кочубеевская</t>
  </si>
  <si>
    <t>Кочубеївська</t>
  </si>
  <si>
    <t>UA6502013</t>
  </si>
  <si>
    <t>Mylivska</t>
  </si>
  <si>
    <t>Мыловская</t>
  </si>
  <si>
    <t>Милівська</t>
  </si>
  <si>
    <t>UA6502015</t>
  </si>
  <si>
    <t>Novovorontsovska</t>
  </si>
  <si>
    <t>Нововоронцовская</t>
  </si>
  <si>
    <t>Нововоронцовська</t>
  </si>
  <si>
    <t>UA6502017</t>
  </si>
  <si>
    <t>UA6502019</t>
  </si>
  <si>
    <t>Novoraiska</t>
  </si>
  <si>
    <t>Новорайская</t>
  </si>
  <si>
    <t>Новорайська</t>
  </si>
  <si>
    <t>UA6502021</t>
  </si>
  <si>
    <t>Tiahynska</t>
  </si>
  <si>
    <t>Тягинская</t>
  </si>
  <si>
    <t>Тягинська</t>
  </si>
  <si>
    <t>UA6504001</t>
  </si>
  <si>
    <t>Henicheska</t>
  </si>
  <si>
    <t>Геническая</t>
  </si>
  <si>
    <t>Генічеська</t>
  </si>
  <si>
    <t>UA6504003</t>
  </si>
  <si>
    <t>UA6504005</t>
  </si>
  <si>
    <t>Nyzhnosirohozka</t>
  </si>
  <si>
    <t>Нижнесерогозская</t>
  </si>
  <si>
    <t>Нижньосірогозька</t>
  </si>
  <si>
    <t>UA6504007</t>
  </si>
  <si>
    <t>Novotroitska</t>
  </si>
  <si>
    <t>Новотроицкая</t>
  </si>
  <si>
    <t>Новотроїцька</t>
  </si>
  <si>
    <t>UA6506001</t>
  </si>
  <si>
    <t>Askaniia-Nova</t>
  </si>
  <si>
    <t>Аскания-Новая</t>
  </si>
  <si>
    <t>Асканія-Нова</t>
  </si>
  <si>
    <t>UA6506003</t>
  </si>
  <si>
    <t>Velykolepetyska</t>
  </si>
  <si>
    <t>Великолепетихская</t>
  </si>
  <si>
    <t>Великолепетиська</t>
  </si>
  <si>
    <t>UA6506005</t>
  </si>
  <si>
    <t>Verkhnorohachytska</t>
  </si>
  <si>
    <t>Верхнерогачикская</t>
  </si>
  <si>
    <t>Верхньорогачицька</t>
  </si>
  <si>
    <t>UA6506007</t>
  </si>
  <si>
    <t>Hornostaivska</t>
  </si>
  <si>
    <t>Горностаевская</t>
  </si>
  <si>
    <t>Горностаївська</t>
  </si>
  <si>
    <t>UA6506009</t>
  </si>
  <si>
    <t>Zelenopidska</t>
  </si>
  <si>
    <t>Зеленоподская</t>
  </si>
  <si>
    <t>Зеленопідська</t>
  </si>
  <si>
    <t>UA6506011</t>
  </si>
  <si>
    <t>Kakhovska</t>
  </si>
  <si>
    <t>Каховская</t>
  </si>
  <si>
    <t>Каховська</t>
  </si>
  <si>
    <t>UA6506013</t>
  </si>
  <si>
    <t>UA6506015</t>
  </si>
  <si>
    <t>UA6506017</t>
  </si>
  <si>
    <t>Novokakhovska</t>
  </si>
  <si>
    <t>Новокаховская</t>
  </si>
  <si>
    <t>Новокаховська</t>
  </si>
  <si>
    <t>UA6506019</t>
  </si>
  <si>
    <t>Prysyvaska</t>
  </si>
  <si>
    <t>Присивашская</t>
  </si>
  <si>
    <t>Присиваська</t>
  </si>
  <si>
    <t>UA6506021</t>
  </si>
  <si>
    <t>Rubanivska</t>
  </si>
  <si>
    <t>Рубановская</t>
  </si>
  <si>
    <t>Рубанівська</t>
  </si>
  <si>
    <t>UA6506023</t>
  </si>
  <si>
    <t>Tavrychanska</t>
  </si>
  <si>
    <t>Тавричанская</t>
  </si>
  <si>
    <t>Тавричанська</t>
  </si>
  <si>
    <t>UA6506025</t>
  </si>
  <si>
    <t>UA6506027</t>
  </si>
  <si>
    <t>UA6506029</t>
  </si>
  <si>
    <t>Chaplynska</t>
  </si>
  <si>
    <t>Чаплинская</t>
  </si>
  <si>
    <t>Чаплинська</t>
  </si>
  <si>
    <t>UA6508001</t>
  </si>
  <si>
    <t>Bekhterska</t>
  </si>
  <si>
    <t>Бехтерская</t>
  </si>
  <si>
    <t>Бехтерська</t>
  </si>
  <si>
    <t>UA6508003</t>
  </si>
  <si>
    <t>Holoprystanska</t>
  </si>
  <si>
    <t>Голопристанская</t>
  </si>
  <si>
    <t>Голопристанська</t>
  </si>
  <si>
    <t>UA6508005</t>
  </si>
  <si>
    <t>Dolmativska</t>
  </si>
  <si>
    <t>Долматовская</t>
  </si>
  <si>
    <t>Долматівська</t>
  </si>
  <si>
    <t>UA6508007</t>
  </si>
  <si>
    <t>Kalanchatska</t>
  </si>
  <si>
    <t>Каланчакская</t>
  </si>
  <si>
    <t>Каланчацька</t>
  </si>
  <si>
    <t>UA6508009</t>
  </si>
  <si>
    <t>Lazurnenska</t>
  </si>
  <si>
    <t>Лазурненская</t>
  </si>
  <si>
    <t>Лазурненська</t>
  </si>
  <si>
    <t>UA6508011</t>
  </si>
  <si>
    <t>UA6508013</t>
  </si>
  <si>
    <t>UA6508015</t>
  </si>
  <si>
    <t>Skadovska</t>
  </si>
  <si>
    <t>Скадовская</t>
  </si>
  <si>
    <t>Скадовська</t>
  </si>
  <si>
    <t>UA6508017</t>
  </si>
  <si>
    <t>Chulakivska</t>
  </si>
  <si>
    <t>Чулаковская</t>
  </si>
  <si>
    <t>Чулаківська</t>
  </si>
  <si>
    <t>UA6510001</t>
  </si>
  <si>
    <t>UA6510003</t>
  </si>
  <si>
    <t>Velykokopanivska</t>
  </si>
  <si>
    <t>Великокопановская</t>
  </si>
  <si>
    <t>Великокопанівська</t>
  </si>
  <si>
    <t>UA6510005</t>
  </si>
  <si>
    <t>UA6510007</t>
  </si>
  <si>
    <t>Darivska</t>
  </si>
  <si>
    <t>Дарьевская</t>
  </si>
  <si>
    <t>Дар'ївська</t>
  </si>
  <si>
    <t>UA6510009</t>
  </si>
  <si>
    <t>Muzykivska</t>
  </si>
  <si>
    <t>Музыковская</t>
  </si>
  <si>
    <t>Музиківська</t>
  </si>
  <si>
    <t>UA6510011</t>
  </si>
  <si>
    <t>Oleshkivska</t>
  </si>
  <si>
    <t>Алешковская</t>
  </si>
  <si>
    <t>Олешківська</t>
  </si>
  <si>
    <t>UA6510013</t>
  </si>
  <si>
    <t>Stanislavska</t>
  </si>
  <si>
    <t>Станиславская</t>
  </si>
  <si>
    <t>Станіславська</t>
  </si>
  <si>
    <t>UA6510015</t>
  </si>
  <si>
    <t>UA6510017</t>
  </si>
  <si>
    <t>Chornobaivska</t>
  </si>
  <si>
    <t>Чернобаевская</t>
  </si>
  <si>
    <t>Чорнобаївська</t>
  </si>
  <si>
    <t>UA6510019</t>
  </si>
  <si>
    <t>Yuvileina</t>
  </si>
  <si>
    <t>Юбилейная</t>
  </si>
  <si>
    <t>Ювілейна</t>
  </si>
  <si>
    <t>UA6802001</t>
  </si>
  <si>
    <t>Hukivska</t>
  </si>
  <si>
    <t>Гуковская</t>
  </si>
  <si>
    <t>Гуківська</t>
  </si>
  <si>
    <t>UA6802003</t>
  </si>
  <si>
    <t>Humenetska</t>
  </si>
  <si>
    <t>Гуменецкая</t>
  </si>
  <si>
    <t>Гуменецька</t>
  </si>
  <si>
    <t>UA6802005</t>
  </si>
  <si>
    <t>Dunaievetska</t>
  </si>
  <si>
    <t>Дунаевецкая</t>
  </si>
  <si>
    <t>Дунаєвецька</t>
  </si>
  <si>
    <t>UA6802007</t>
  </si>
  <si>
    <t>Zhvanetska</t>
  </si>
  <si>
    <t>Жванецкая</t>
  </si>
  <si>
    <t>Жванецька</t>
  </si>
  <si>
    <t>UA6802009</t>
  </si>
  <si>
    <t>Zakupnenska</t>
  </si>
  <si>
    <t>Закупненская</t>
  </si>
  <si>
    <t>Закупненська</t>
  </si>
  <si>
    <t>UA6802011</t>
  </si>
  <si>
    <t>Kamianets-Podilska</t>
  </si>
  <si>
    <t>Каменец-Подольская</t>
  </si>
  <si>
    <t>Кам'янець-Подільська</t>
  </si>
  <si>
    <t>UA6802013</t>
  </si>
  <si>
    <t>UA6802015</t>
  </si>
  <si>
    <t>Makivska</t>
  </si>
  <si>
    <t>Маковская</t>
  </si>
  <si>
    <t>Маківська</t>
  </si>
  <si>
    <t>UA6802017</t>
  </si>
  <si>
    <t>Novounaievetska</t>
  </si>
  <si>
    <t>Новодунаевецкая</t>
  </si>
  <si>
    <t>Новодунаєвецька</t>
  </si>
  <si>
    <t>UA6802019</t>
  </si>
  <si>
    <t>Novoushytska</t>
  </si>
  <si>
    <t>Новоушицкая</t>
  </si>
  <si>
    <t>Новоушицька</t>
  </si>
  <si>
    <t>UA6802021</t>
  </si>
  <si>
    <t>Orynynska</t>
  </si>
  <si>
    <t>Орининская</t>
  </si>
  <si>
    <t>Орининська</t>
  </si>
  <si>
    <t>UA6802023</t>
  </si>
  <si>
    <t>Slobidsko-Kulchiievetska</t>
  </si>
  <si>
    <t>Слободско-Кульчиевецкая</t>
  </si>
  <si>
    <t>Слобідсько-Кульчієвецька</t>
  </si>
  <si>
    <t>UA6802025</t>
  </si>
  <si>
    <t>Smotrytska</t>
  </si>
  <si>
    <t>Смотричская</t>
  </si>
  <si>
    <t>Смотрицька</t>
  </si>
  <si>
    <t>UA6802027</t>
  </si>
  <si>
    <t>Staroushytska</t>
  </si>
  <si>
    <t>Староушицкая</t>
  </si>
  <si>
    <t>Староушицька</t>
  </si>
  <si>
    <t>UA6802029</t>
  </si>
  <si>
    <t>Chemerovetska</t>
  </si>
  <si>
    <t>Чемеровецкая</t>
  </si>
  <si>
    <t>Чемеровецька</t>
  </si>
  <si>
    <t>UA6804001</t>
  </si>
  <si>
    <t>Antoninska</t>
  </si>
  <si>
    <t>Антонинская</t>
  </si>
  <si>
    <t>Антонінська</t>
  </si>
  <si>
    <t>UA6804003</t>
  </si>
  <si>
    <t>Viitovetska</t>
  </si>
  <si>
    <t>Войтовецкая</t>
  </si>
  <si>
    <t>Війтовецька</t>
  </si>
  <si>
    <t>UA6804005</t>
  </si>
  <si>
    <t>Vinkovetska</t>
  </si>
  <si>
    <t>Виньковецкая</t>
  </si>
  <si>
    <t>Віньковецька</t>
  </si>
  <si>
    <t>UA6804007</t>
  </si>
  <si>
    <t>Vovkovynetska</t>
  </si>
  <si>
    <t>Волковинецкая</t>
  </si>
  <si>
    <t>Вовковинецька</t>
  </si>
  <si>
    <t>UA6804009</t>
  </si>
  <si>
    <t>Volochyska</t>
  </si>
  <si>
    <t>Волочисская</t>
  </si>
  <si>
    <t>Волочиська</t>
  </si>
  <si>
    <t>UA6804011</t>
  </si>
  <si>
    <t>Hvardiiska</t>
  </si>
  <si>
    <t>Гвардейская</t>
  </si>
  <si>
    <t>Гвардійська</t>
  </si>
  <si>
    <t>UA6804013</t>
  </si>
  <si>
    <t>UA6804015</t>
  </si>
  <si>
    <t>Derazhnianska</t>
  </si>
  <si>
    <t>Деражнянская</t>
  </si>
  <si>
    <t>Деражнянська</t>
  </si>
  <si>
    <t>UA6804017</t>
  </si>
  <si>
    <t>Zasluchnenska</t>
  </si>
  <si>
    <t>Заслучненская</t>
  </si>
  <si>
    <t>Заслучненська</t>
  </si>
  <si>
    <t>UA6804019</t>
  </si>
  <si>
    <t>Зиньковская</t>
  </si>
  <si>
    <t>UA6804021</t>
  </si>
  <si>
    <t>Krasylivska</t>
  </si>
  <si>
    <t>Красиловская</t>
  </si>
  <si>
    <t>Красилівська</t>
  </si>
  <si>
    <t>UA6804023</t>
  </si>
  <si>
    <t>Letychivska</t>
  </si>
  <si>
    <t>Летичевская</t>
  </si>
  <si>
    <t>Летичівська</t>
  </si>
  <si>
    <t>UA6804025</t>
  </si>
  <si>
    <t>Lisovohrynivetska</t>
  </si>
  <si>
    <t>Лесовогриневецкая</t>
  </si>
  <si>
    <t>Лісовогринівецька</t>
  </si>
  <si>
    <t>UA6804027</t>
  </si>
  <si>
    <t>Medzhybizka</t>
  </si>
  <si>
    <t>Меджибожская</t>
  </si>
  <si>
    <t>Меджибізька</t>
  </si>
  <si>
    <t>UA6804029</t>
  </si>
  <si>
    <t>Myroliubnenska</t>
  </si>
  <si>
    <t>Миролюбненская</t>
  </si>
  <si>
    <t>Миролюбненська</t>
  </si>
  <si>
    <t>UA6804031</t>
  </si>
  <si>
    <t>Narkevytska</t>
  </si>
  <si>
    <t>Наркевичская</t>
  </si>
  <si>
    <t>Наркевицька</t>
  </si>
  <si>
    <t>UA6804033</t>
  </si>
  <si>
    <t>Rozsoshanska</t>
  </si>
  <si>
    <t>Россошанская</t>
  </si>
  <si>
    <t>Розсошанська</t>
  </si>
  <si>
    <t>UA6804035</t>
  </si>
  <si>
    <t>Satanivska</t>
  </si>
  <si>
    <t>Сатановская</t>
  </si>
  <si>
    <t>Сатанівська</t>
  </si>
  <si>
    <t>UA6804037</t>
  </si>
  <si>
    <t>Solobkovetska</t>
  </si>
  <si>
    <t>Солобковецкая</t>
  </si>
  <si>
    <t>Солобковецька</t>
  </si>
  <si>
    <t>UA6804039</t>
  </si>
  <si>
    <t>Starokostiantynivska</t>
  </si>
  <si>
    <t>Староконстантиновская</t>
  </si>
  <si>
    <t>Старокостянтинівська</t>
  </si>
  <si>
    <t>UA6804041</t>
  </si>
  <si>
    <t>Staroostropilska</t>
  </si>
  <si>
    <t>Староостропольская</t>
  </si>
  <si>
    <t>Староостропільська</t>
  </si>
  <si>
    <t>UA6804043</t>
  </si>
  <si>
    <t>Starosyniavska</t>
  </si>
  <si>
    <t>Старосинявская</t>
  </si>
  <si>
    <t>Старосинявська</t>
  </si>
  <si>
    <t>UA6804045</t>
  </si>
  <si>
    <t>Teofipolska</t>
  </si>
  <si>
    <t>Теофипольская</t>
  </si>
  <si>
    <t>Теофіпольська</t>
  </si>
  <si>
    <t>UA6804047</t>
  </si>
  <si>
    <t>UA6804049</t>
  </si>
  <si>
    <t>Chornoostrivska</t>
  </si>
  <si>
    <t>Черноостровская</t>
  </si>
  <si>
    <t>Чорноострівська</t>
  </si>
  <si>
    <t>UA6804051</t>
  </si>
  <si>
    <t>Shchyborivska</t>
  </si>
  <si>
    <t>Щиборовская</t>
  </si>
  <si>
    <t>Щиборівська</t>
  </si>
  <si>
    <t>UA6804053</t>
  </si>
  <si>
    <t>Yarmolynetska</t>
  </si>
  <si>
    <t>Ярмолинецкая</t>
  </si>
  <si>
    <t>Ярмолинецька</t>
  </si>
  <si>
    <t>UA6806001</t>
  </si>
  <si>
    <t>Berezdivska</t>
  </si>
  <si>
    <t>Берездовская</t>
  </si>
  <si>
    <t>Берездівська</t>
  </si>
  <si>
    <t>UA6806003</t>
  </si>
  <si>
    <t>Bilohirska</t>
  </si>
  <si>
    <t>Белогорская</t>
  </si>
  <si>
    <t>Білогірська</t>
  </si>
  <si>
    <t>UA6806005</t>
  </si>
  <si>
    <t>Hannopilska</t>
  </si>
  <si>
    <t>Аннопольская</t>
  </si>
  <si>
    <t>Ганнопільська</t>
  </si>
  <si>
    <t>UA6806007</t>
  </si>
  <si>
    <t>Hrytsivska</t>
  </si>
  <si>
    <t>Грицевская</t>
  </si>
  <si>
    <t>Грицівська</t>
  </si>
  <si>
    <t>UA6806009</t>
  </si>
  <si>
    <t>Iziaslavska</t>
  </si>
  <si>
    <t>Изяславская</t>
  </si>
  <si>
    <t>Ізяславська</t>
  </si>
  <si>
    <t>UA6806011</t>
  </si>
  <si>
    <t>UA6806013</t>
  </si>
  <si>
    <t>Lenkovetska</t>
  </si>
  <si>
    <t>Ленковецкая</t>
  </si>
  <si>
    <t>Ленковецька</t>
  </si>
  <si>
    <t>UA6806015</t>
  </si>
  <si>
    <t>Mykhailiutska</t>
  </si>
  <si>
    <t>Михайлючская</t>
  </si>
  <si>
    <t>Михайлюцька</t>
  </si>
  <si>
    <t>UA6806017</t>
  </si>
  <si>
    <t>Netishynska</t>
  </si>
  <si>
    <t>Нетешинская</t>
  </si>
  <si>
    <t>Нетішинська</t>
  </si>
  <si>
    <t>UA6806019</t>
  </si>
  <si>
    <t>Pluzhnenska</t>
  </si>
  <si>
    <t>Плужненская</t>
  </si>
  <si>
    <t>Плужненська</t>
  </si>
  <si>
    <t>UA6806021</t>
  </si>
  <si>
    <t>Polonska</t>
  </si>
  <si>
    <t>Полонская</t>
  </si>
  <si>
    <t>Полонська</t>
  </si>
  <si>
    <t>UA6806023</t>
  </si>
  <si>
    <t>Poninkivska</t>
  </si>
  <si>
    <t>Понинковская</t>
  </si>
  <si>
    <t>Понінківська</t>
  </si>
  <si>
    <t>UA6806025</t>
  </si>
  <si>
    <t>Sakhnovetska</t>
  </si>
  <si>
    <t>Сахновецкая</t>
  </si>
  <si>
    <t>Сахновецька</t>
  </si>
  <si>
    <t>UA6806027</t>
  </si>
  <si>
    <t>Slavutska</t>
  </si>
  <si>
    <t>Славутская</t>
  </si>
  <si>
    <t>Славутська</t>
  </si>
  <si>
    <t>UA6806029</t>
  </si>
  <si>
    <t>Sudylkivska</t>
  </si>
  <si>
    <t>Судилковская</t>
  </si>
  <si>
    <t>Судилківська</t>
  </si>
  <si>
    <t>UA6806031</t>
  </si>
  <si>
    <t>Ulashanivska</t>
  </si>
  <si>
    <t>Улашановская</t>
  </si>
  <si>
    <t>Улашанівська</t>
  </si>
  <si>
    <t>UA6806033</t>
  </si>
  <si>
    <t>Shepetivska</t>
  </si>
  <si>
    <t>Шепетовская</t>
  </si>
  <si>
    <t>Шепетівська</t>
  </si>
  <si>
    <t>UA6806035</t>
  </si>
  <si>
    <t>UA7102001</t>
  </si>
  <si>
    <t>Buzhanska</t>
  </si>
  <si>
    <t>Бужанская</t>
  </si>
  <si>
    <t>Бужанська</t>
  </si>
  <si>
    <t>UA7102003</t>
  </si>
  <si>
    <t>Vatutinska</t>
  </si>
  <si>
    <t>Ватутинская</t>
  </si>
  <si>
    <t>Ватутінська</t>
  </si>
  <si>
    <t>UA7102005</t>
  </si>
  <si>
    <t>Vynohradska</t>
  </si>
  <si>
    <t>Виноградская</t>
  </si>
  <si>
    <t>Виноградська</t>
  </si>
  <si>
    <t>UA7102007</t>
  </si>
  <si>
    <t>UA7102009</t>
  </si>
  <si>
    <t>Vodianytska</t>
  </si>
  <si>
    <t>Водяникская</t>
  </si>
  <si>
    <t>Водяницька</t>
  </si>
  <si>
    <t>UA7102011</t>
  </si>
  <si>
    <t>Yerkivska</t>
  </si>
  <si>
    <t>Ерковская</t>
  </si>
  <si>
    <t>Єрківська</t>
  </si>
  <si>
    <t>UA7102013</t>
  </si>
  <si>
    <t>Zvenyhorodska</t>
  </si>
  <si>
    <t>Звенигородская</t>
  </si>
  <si>
    <t>Звенигородська</t>
  </si>
  <si>
    <t>UA7102015</t>
  </si>
  <si>
    <t>Katerynopilska</t>
  </si>
  <si>
    <t>Катеринопольская</t>
  </si>
  <si>
    <t>Катеринопільська</t>
  </si>
  <si>
    <t>UA7102017</t>
  </si>
  <si>
    <t>Lypianska</t>
  </si>
  <si>
    <t>Липянская</t>
  </si>
  <si>
    <t>Лип'янська</t>
  </si>
  <si>
    <t>UA7102019</t>
  </si>
  <si>
    <t>Lysianska</t>
  </si>
  <si>
    <t>Лысянская</t>
  </si>
  <si>
    <t>Лисянська</t>
  </si>
  <si>
    <t>UA7102021</t>
  </si>
  <si>
    <t>Matusivska</t>
  </si>
  <si>
    <t>Матусовская</t>
  </si>
  <si>
    <t>Матусівська</t>
  </si>
  <si>
    <t>UA7102023</t>
  </si>
  <si>
    <t>Mokrokalyhirska</t>
  </si>
  <si>
    <t>Мокрокалигорская</t>
  </si>
  <si>
    <t>Мокрокалигірська</t>
  </si>
  <si>
    <t>UA7102025</t>
  </si>
  <si>
    <t>Selyshchenska</t>
  </si>
  <si>
    <t>Селищенская</t>
  </si>
  <si>
    <t>Селищенська</t>
  </si>
  <si>
    <t>UA7102027</t>
  </si>
  <si>
    <t>Steblivska</t>
  </si>
  <si>
    <t>Стеблевская</t>
  </si>
  <si>
    <t>Стеблівська</t>
  </si>
  <si>
    <t>UA7102029</t>
  </si>
  <si>
    <t>Talnivska</t>
  </si>
  <si>
    <t>Тальновская</t>
  </si>
  <si>
    <t>Тальнівська</t>
  </si>
  <si>
    <t>UA7102031</t>
  </si>
  <si>
    <t>UA7102033</t>
  </si>
  <si>
    <t>Shpolianska</t>
  </si>
  <si>
    <t>Шполянская</t>
  </si>
  <si>
    <t>Шполянська</t>
  </si>
  <si>
    <t>UA7104001</t>
  </si>
  <si>
    <t>Velykokhutirska</t>
  </si>
  <si>
    <t>Великохуторская</t>
  </si>
  <si>
    <t>Великохутірська</t>
  </si>
  <si>
    <t>UA7104003</t>
  </si>
  <si>
    <t>UA7104005</t>
  </si>
  <si>
    <t>Helmiazivska</t>
  </si>
  <si>
    <t>Гельмязовская</t>
  </si>
  <si>
    <t>Гельмязівська</t>
  </si>
  <si>
    <t>UA7104007</t>
  </si>
  <si>
    <t>Drabivska</t>
  </si>
  <si>
    <t>Драбовская</t>
  </si>
  <si>
    <t>Драбівська</t>
  </si>
  <si>
    <t>UA7104009</t>
  </si>
  <si>
    <t>Zolotoniska</t>
  </si>
  <si>
    <t>Золотоношская</t>
  </si>
  <si>
    <t>Золотоніська</t>
  </si>
  <si>
    <t>UA7104011</t>
  </si>
  <si>
    <t>Zorivska</t>
  </si>
  <si>
    <t>Зоревская</t>
  </si>
  <si>
    <t>Зорівська</t>
  </si>
  <si>
    <t>UA7104013</t>
  </si>
  <si>
    <t>Irkliivska</t>
  </si>
  <si>
    <t>Ирклиевская</t>
  </si>
  <si>
    <t>Іркліївська</t>
  </si>
  <si>
    <t>UA7104015</t>
  </si>
  <si>
    <t>Novodmytrivska</t>
  </si>
  <si>
    <t>Новодмитровская</t>
  </si>
  <si>
    <t>Новодмитрівська</t>
  </si>
  <si>
    <t>UA7104017</t>
  </si>
  <si>
    <t>UA7104019</t>
  </si>
  <si>
    <t>UA7104021</t>
  </si>
  <si>
    <t>Shramkivska</t>
  </si>
  <si>
    <t>Шрамковская</t>
  </si>
  <si>
    <t>Шрамківська</t>
  </si>
  <si>
    <t>UA7106001</t>
  </si>
  <si>
    <t>Babanska</t>
  </si>
  <si>
    <t>Бабанская</t>
  </si>
  <si>
    <t>Бабанська</t>
  </si>
  <si>
    <t>UA7106003</t>
  </si>
  <si>
    <t>Bashtechkivska</t>
  </si>
  <si>
    <t>Баштечковская</t>
  </si>
  <si>
    <t>Баштечківська</t>
  </si>
  <si>
    <t>UA7106005</t>
  </si>
  <si>
    <t>Butska</t>
  </si>
  <si>
    <t>Букская</t>
  </si>
  <si>
    <t>Буцька</t>
  </si>
  <si>
    <t>UA7106007</t>
  </si>
  <si>
    <t>Dmytrushkivska</t>
  </si>
  <si>
    <t>Дмитрушковская</t>
  </si>
  <si>
    <t>Дмитрушківська</t>
  </si>
  <si>
    <t>UA7106009</t>
  </si>
  <si>
    <t>Zhashkivska</t>
  </si>
  <si>
    <t>Жашковская</t>
  </si>
  <si>
    <t>Жашківська</t>
  </si>
  <si>
    <t>UA7106011</t>
  </si>
  <si>
    <t>Иваньковская</t>
  </si>
  <si>
    <t>Іваньківська</t>
  </si>
  <si>
    <t>UA7106013</t>
  </si>
  <si>
    <t>UA7106015</t>
  </si>
  <si>
    <t>Mankivska</t>
  </si>
  <si>
    <t>Маньковская</t>
  </si>
  <si>
    <t>Маньківська</t>
  </si>
  <si>
    <t>UA7106017</t>
  </si>
  <si>
    <t>Monastyryshchenska</t>
  </si>
  <si>
    <t>Монастырищенская</t>
  </si>
  <si>
    <t>Монастирищенська</t>
  </si>
  <si>
    <t>UA7106019</t>
  </si>
  <si>
    <t>Palanska</t>
  </si>
  <si>
    <t>Паланская</t>
  </si>
  <si>
    <t>Паланська</t>
  </si>
  <si>
    <t>UA7106021</t>
  </si>
  <si>
    <t>Umanska</t>
  </si>
  <si>
    <t>Уманская</t>
  </si>
  <si>
    <t>Уманська</t>
  </si>
  <si>
    <t>UA7106023</t>
  </si>
  <si>
    <t>Khrystynivska</t>
  </si>
  <si>
    <t>Христиновская</t>
  </si>
  <si>
    <t>Христинівська</t>
  </si>
  <si>
    <t>UA7108001</t>
  </si>
  <si>
    <t>Balakleivska</t>
  </si>
  <si>
    <t>Балаклеевская</t>
  </si>
  <si>
    <t>Балаклеївська</t>
  </si>
  <si>
    <t>UA7108003</t>
  </si>
  <si>
    <t>Berezniakivska</t>
  </si>
  <si>
    <t>Березняковская</t>
  </si>
  <si>
    <t>Березняківська</t>
  </si>
  <si>
    <t>UA7108005</t>
  </si>
  <si>
    <t>Bilozirska</t>
  </si>
  <si>
    <t>Белозорская</t>
  </si>
  <si>
    <t>Білозірська</t>
  </si>
  <si>
    <t>UA7108007</t>
  </si>
  <si>
    <t>Bobrytska</t>
  </si>
  <si>
    <t>Бобрицкая</t>
  </si>
  <si>
    <t>Бобрицька</t>
  </si>
  <si>
    <t>UA7108009</t>
  </si>
  <si>
    <t>Budyshchenska</t>
  </si>
  <si>
    <t>Будищенская</t>
  </si>
  <si>
    <t>Будищенська</t>
  </si>
  <si>
    <t>UA7108011</t>
  </si>
  <si>
    <t>UA7108013</t>
  </si>
  <si>
    <t>UA7108015</t>
  </si>
  <si>
    <t>Kanivska</t>
  </si>
  <si>
    <t>Каневская</t>
  </si>
  <si>
    <t>Канівська</t>
  </si>
  <si>
    <t>UA7108017</t>
  </si>
  <si>
    <t>Korsun-Shevchenkivska</t>
  </si>
  <si>
    <t>Корсунь-Шевченковская</t>
  </si>
  <si>
    <t>Корсунь-Шевченківська</t>
  </si>
  <si>
    <t>UA7108019</t>
  </si>
  <si>
    <t>Leskivska</t>
  </si>
  <si>
    <t>Леськовская</t>
  </si>
  <si>
    <t>Леськівська</t>
  </si>
  <si>
    <t>UA7108021</t>
  </si>
  <si>
    <t>Lipliavska</t>
  </si>
  <si>
    <t>Леплявская</t>
  </si>
  <si>
    <t>Ліплявська</t>
  </si>
  <si>
    <t>UA7108023</t>
  </si>
  <si>
    <t>Medvedivska</t>
  </si>
  <si>
    <t>Медведевская</t>
  </si>
  <si>
    <t>Медведівська</t>
  </si>
  <si>
    <t>UA7108025</t>
  </si>
  <si>
    <t>UA7108027</t>
  </si>
  <si>
    <t>Mliivska</t>
  </si>
  <si>
    <t>Млиевская</t>
  </si>
  <si>
    <t>Мліївська</t>
  </si>
  <si>
    <t>UA7108029</t>
  </si>
  <si>
    <t>Moshnivska</t>
  </si>
  <si>
    <t>Мошновская</t>
  </si>
  <si>
    <t>Мошнівська</t>
  </si>
  <si>
    <t>UA7108031</t>
  </si>
  <si>
    <t>Nabutivska</t>
  </si>
  <si>
    <t>Набутовская</t>
  </si>
  <si>
    <t>Набутівська</t>
  </si>
  <si>
    <t>UA7108033</t>
  </si>
  <si>
    <t>Rotmistrivska</t>
  </si>
  <si>
    <t>Ротмистровская</t>
  </si>
  <si>
    <t>Ротмістрівська</t>
  </si>
  <si>
    <t>UA7108035</t>
  </si>
  <si>
    <t>Ruskopolianska</t>
  </si>
  <si>
    <t>Русскополянская</t>
  </si>
  <si>
    <t>Руськополянська</t>
  </si>
  <si>
    <t>UA7108037</t>
  </si>
  <si>
    <t>Sahunivska</t>
  </si>
  <si>
    <t>Сагуновская</t>
  </si>
  <si>
    <t>Сагунівська</t>
  </si>
  <si>
    <t>UA7108039</t>
  </si>
  <si>
    <t>Smilianska</t>
  </si>
  <si>
    <t>Смелянская</t>
  </si>
  <si>
    <t>Смілянська</t>
  </si>
  <si>
    <t>UA7108041</t>
  </si>
  <si>
    <t>Stepanetska</t>
  </si>
  <si>
    <t>Степанецкая</t>
  </si>
  <si>
    <t>Степанецька</t>
  </si>
  <si>
    <t>UA7108043</t>
  </si>
  <si>
    <t>Stepankivska</t>
  </si>
  <si>
    <t>Степанковская</t>
  </si>
  <si>
    <t>Степанківська</t>
  </si>
  <si>
    <t>UA7108045</t>
  </si>
  <si>
    <t>UA7108047</t>
  </si>
  <si>
    <t>Chervonoslobidska</t>
  </si>
  <si>
    <t>Червонослободская</t>
  </si>
  <si>
    <t>Червонослобідська</t>
  </si>
  <si>
    <t>UA7108049</t>
  </si>
  <si>
    <t>UA7108051</t>
  </si>
  <si>
    <t>Chyhyrynska</t>
  </si>
  <si>
    <t>Чигиринская</t>
  </si>
  <si>
    <t>Чигиринська</t>
  </si>
  <si>
    <t>UA7302001</t>
  </si>
  <si>
    <t>Banylivska</t>
  </si>
  <si>
    <t>Баниловская</t>
  </si>
  <si>
    <t>Банилівська</t>
  </si>
  <si>
    <t>UA7302003</t>
  </si>
  <si>
    <t>Berehometska</t>
  </si>
  <si>
    <t>Берегометская</t>
  </si>
  <si>
    <t>Берегометська</t>
  </si>
  <si>
    <t>UA7302005</t>
  </si>
  <si>
    <t>Brusnytska</t>
  </si>
  <si>
    <t>Брусницкая</t>
  </si>
  <si>
    <t>Брусницька</t>
  </si>
  <si>
    <t>UA7302007</t>
  </si>
  <si>
    <t>Vashkivetska</t>
  </si>
  <si>
    <t>Вашковецкая</t>
  </si>
  <si>
    <t>Вашківецька</t>
  </si>
  <si>
    <t>UA7302009</t>
  </si>
  <si>
    <t>Vyzhnytska</t>
  </si>
  <si>
    <t>Вижницкая</t>
  </si>
  <si>
    <t>Вижницька</t>
  </si>
  <si>
    <t>UA7302011</t>
  </si>
  <si>
    <t>Koniatynska</t>
  </si>
  <si>
    <t>Конятинская</t>
  </si>
  <si>
    <t>Конятинська</t>
  </si>
  <si>
    <t>UA7302013</t>
  </si>
  <si>
    <t>Putylska</t>
  </si>
  <si>
    <t>Путильская</t>
  </si>
  <si>
    <t>Путильська</t>
  </si>
  <si>
    <t>UA7302015</t>
  </si>
  <si>
    <t>Seliatynska</t>
  </si>
  <si>
    <t>Селятинская</t>
  </si>
  <si>
    <t>Селятинська</t>
  </si>
  <si>
    <t>UA7302017</t>
  </si>
  <si>
    <t>Ust-Putylska</t>
  </si>
  <si>
    <t>Усть-Путильская</t>
  </si>
  <si>
    <t>Усть-Путильська</t>
  </si>
  <si>
    <t>UA7304001</t>
  </si>
  <si>
    <t>Vashkovetska</t>
  </si>
  <si>
    <t>Вашковецька</t>
  </si>
  <si>
    <t>UA7304003</t>
  </si>
  <si>
    <t>Kelmenetska</t>
  </si>
  <si>
    <t>Кельменецкая</t>
  </si>
  <si>
    <t>Кельменецька</t>
  </si>
  <si>
    <t>UA7304005</t>
  </si>
  <si>
    <t>Klishkovetska</t>
  </si>
  <si>
    <t>Клишковецкая</t>
  </si>
  <si>
    <t>Клішковецька</t>
  </si>
  <si>
    <t>UA7304007</t>
  </si>
  <si>
    <t>Livynetska</t>
  </si>
  <si>
    <t>Левинецкая</t>
  </si>
  <si>
    <t>Лівинецька</t>
  </si>
  <si>
    <t>UA7304009</t>
  </si>
  <si>
    <t>Mamalyhivska</t>
  </si>
  <si>
    <t>Мамалыговская</t>
  </si>
  <si>
    <t>Мамалигівська</t>
  </si>
  <si>
    <t>UA7304011</t>
  </si>
  <si>
    <t>Nedoboivska</t>
  </si>
  <si>
    <t>Недобоевская</t>
  </si>
  <si>
    <t>Недобоївська</t>
  </si>
  <si>
    <t>UA7304013</t>
  </si>
  <si>
    <t>Novodnistrovska</t>
  </si>
  <si>
    <t>Новоднестровская</t>
  </si>
  <si>
    <t>Новодністровська</t>
  </si>
  <si>
    <t>UA7304015</t>
  </si>
  <si>
    <t>Rukshynska</t>
  </si>
  <si>
    <t>Рукшинская</t>
  </si>
  <si>
    <t>Рукшинська</t>
  </si>
  <si>
    <t>UA7304017</t>
  </si>
  <si>
    <t>Sokyrianska</t>
  </si>
  <si>
    <t>Сокирянская</t>
  </si>
  <si>
    <t>Сокирянська</t>
  </si>
  <si>
    <t>UA7304019</t>
  </si>
  <si>
    <t>Khotynska</t>
  </si>
  <si>
    <t>Хотинская</t>
  </si>
  <si>
    <t>Хотинська</t>
  </si>
  <si>
    <t>UA7306001</t>
  </si>
  <si>
    <t>Boianska</t>
  </si>
  <si>
    <t>Боянская</t>
  </si>
  <si>
    <t>Боянська</t>
  </si>
  <si>
    <t>UA7306003</t>
  </si>
  <si>
    <t>Vanchykovetska</t>
  </si>
  <si>
    <t>Ванчиковецкая</t>
  </si>
  <si>
    <t>Ванчиковецька</t>
  </si>
  <si>
    <t>UA7306005</t>
  </si>
  <si>
    <t>Velykokuchurivska</t>
  </si>
  <si>
    <t>Великокучуровская</t>
  </si>
  <si>
    <t>Великокучурівська</t>
  </si>
  <si>
    <t>UA7306007</t>
  </si>
  <si>
    <t>Verenchanska</t>
  </si>
  <si>
    <t>Веренчанская</t>
  </si>
  <si>
    <t>Веренчанська</t>
  </si>
  <si>
    <t>UA7306009</t>
  </si>
  <si>
    <t>Viknianska</t>
  </si>
  <si>
    <t>Вікнянська</t>
  </si>
  <si>
    <t>UA7306011</t>
  </si>
  <si>
    <t>Volokivska</t>
  </si>
  <si>
    <t>Волоковская</t>
  </si>
  <si>
    <t>Волоківська</t>
  </si>
  <si>
    <t>UA7306013</t>
  </si>
  <si>
    <t>Hertsaivska</t>
  </si>
  <si>
    <t>Герцаевская</t>
  </si>
  <si>
    <t>Герцаївська</t>
  </si>
  <si>
    <t>UA7306015</t>
  </si>
  <si>
    <t>Hlybotska</t>
  </si>
  <si>
    <t>Глыбокская</t>
  </si>
  <si>
    <t>Глибоцька</t>
  </si>
  <si>
    <t>UA7306017</t>
  </si>
  <si>
    <t>Horishnosherovetska</t>
  </si>
  <si>
    <t>Горишнешеровецкая</t>
  </si>
  <si>
    <t>Горішньошеровецька</t>
  </si>
  <si>
    <t>UA7306019</t>
  </si>
  <si>
    <t>Zastavnivska</t>
  </si>
  <si>
    <t>Заставновская</t>
  </si>
  <si>
    <t>Заставнівська</t>
  </si>
  <si>
    <t>UA7306021</t>
  </si>
  <si>
    <t>Kadubovetska</t>
  </si>
  <si>
    <t>Кадубовецкая</t>
  </si>
  <si>
    <t>Кадубовецька</t>
  </si>
  <si>
    <t>UA7306023</t>
  </si>
  <si>
    <t>Kamianetska</t>
  </si>
  <si>
    <t>Кам'янецька</t>
  </si>
  <si>
    <t>UA7306025</t>
  </si>
  <si>
    <t>UA7306027</t>
  </si>
  <si>
    <t>Karapchivska</t>
  </si>
  <si>
    <t>Карапчовская</t>
  </si>
  <si>
    <t>Карапчівська</t>
  </si>
  <si>
    <t>UA7306029</t>
  </si>
  <si>
    <t>Kitsmanska</t>
  </si>
  <si>
    <t>Кицманская</t>
  </si>
  <si>
    <t>Кіцманська</t>
  </si>
  <si>
    <t>UA7306031</t>
  </si>
  <si>
    <t>Kostryzhivska</t>
  </si>
  <si>
    <t>Кострижевская</t>
  </si>
  <si>
    <t>Кострижівська</t>
  </si>
  <si>
    <t>UA7306033</t>
  </si>
  <si>
    <t>Krasnoilska</t>
  </si>
  <si>
    <t>Красноильская</t>
  </si>
  <si>
    <t>Красноїльська</t>
  </si>
  <si>
    <t>UA7306035</t>
  </si>
  <si>
    <t>Mahalska</t>
  </si>
  <si>
    <t>Магальская</t>
  </si>
  <si>
    <t>Магальська</t>
  </si>
  <si>
    <t>UA7306037</t>
  </si>
  <si>
    <t>Mamaivska</t>
  </si>
  <si>
    <t>Мамаевская</t>
  </si>
  <si>
    <t>Мамаївська</t>
  </si>
  <si>
    <t>UA7306039</t>
  </si>
  <si>
    <t>Nepolokovetska</t>
  </si>
  <si>
    <t>Неполоковецкая</t>
  </si>
  <si>
    <t>Неполоковецька</t>
  </si>
  <si>
    <t>UA7306041</t>
  </si>
  <si>
    <t>Novoselytska</t>
  </si>
  <si>
    <t>Новоселицкая</t>
  </si>
  <si>
    <t>Новоселицька</t>
  </si>
  <si>
    <t>UA7306043</t>
  </si>
  <si>
    <t>Ostrytska</t>
  </si>
  <si>
    <t>Острицкая</t>
  </si>
  <si>
    <t>Острицька</t>
  </si>
  <si>
    <t>UA7306045</t>
  </si>
  <si>
    <t>Petrovetska</t>
  </si>
  <si>
    <t>Петровецкая</t>
  </si>
  <si>
    <t>Петровецька</t>
  </si>
  <si>
    <t>UA7306047</t>
  </si>
  <si>
    <t>Stavchanska</t>
  </si>
  <si>
    <t>Ставчанская</t>
  </si>
  <si>
    <t>Ставчанська</t>
  </si>
  <si>
    <t>UA7306049</t>
  </si>
  <si>
    <t>Storozhynetska</t>
  </si>
  <si>
    <t>Сторожинецкая</t>
  </si>
  <si>
    <t>Сторожинецька</t>
  </si>
  <si>
    <t>UA7306051</t>
  </si>
  <si>
    <t>Suchevenska</t>
  </si>
  <si>
    <t>Сучевенская</t>
  </si>
  <si>
    <t>Сучевенська</t>
  </si>
  <si>
    <t>UA7306053</t>
  </si>
  <si>
    <t>Tarashanska</t>
  </si>
  <si>
    <t>Тарашанская</t>
  </si>
  <si>
    <t>Тарашанська</t>
  </si>
  <si>
    <t>UA7306055</t>
  </si>
  <si>
    <t>Tereblechenska</t>
  </si>
  <si>
    <t>Тереблеченская</t>
  </si>
  <si>
    <t>Тереблеченська</t>
  </si>
  <si>
    <t>UA7306057</t>
  </si>
  <si>
    <t>Toporivska</t>
  </si>
  <si>
    <t>Топоровская</t>
  </si>
  <si>
    <t>Топорівська</t>
  </si>
  <si>
    <t>UA7306059</t>
  </si>
  <si>
    <t>Chahorska</t>
  </si>
  <si>
    <t>Чагорская</t>
  </si>
  <si>
    <t>Чагорська</t>
  </si>
  <si>
    <t>UA7306061</t>
  </si>
  <si>
    <t>UA7306063</t>
  </si>
  <si>
    <t>Chudeiska</t>
  </si>
  <si>
    <t>Чудейская</t>
  </si>
  <si>
    <t>Чудейська</t>
  </si>
  <si>
    <t>UA7306065</t>
  </si>
  <si>
    <t>Yurkovetska</t>
  </si>
  <si>
    <t>Юрковецкая</t>
  </si>
  <si>
    <t>Юрковецька</t>
  </si>
  <si>
    <t>UA7402001</t>
  </si>
  <si>
    <t>Koriukivska</t>
  </si>
  <si>
    <t>Корюковская</t>
  </si>
  <si>
    <t>Корюківська</t>
  </si>
  <si>
    <t>UA7402003</t>
  </si>
  <si>
    <t>Menska</t>
  </si>
  <si>
    <t>Менская</t>
  </si>
  <si>
    <t>Менська</t>
  </si>
  <si>
    <t>UA7402005</t>
  </si>
  <si>
    <t>Snovska</t>
  </si>
  <si>
    <t>Сновская</t>
  </si>
  <si>
    <t>Сновська</t>
  </si>
  <si>
    <t>UA7402007</t>
  </si>
  <si>
    <t>Sosnytska</t>
  </si>
  <si>
    <t>Сосницкая</t>
  </si>
  <si>
    <t>Сосницька</t>
  </si>
  <si>
    <t>UA7402009</t>
  </si>
  <si>
    <t>Kholmynska</t>
  </si>
  <si>
    <t>Холмынская</t>
  </si>
  <si>
    <t>Холминська</t>
  </si>
  <si>
    <t>UA7404001</t>
  </si>
  <si>
    <t>Baturynska</t>
  </si>
  <si>
    <t>Батуринская</t>
  </si>
  <si>
    <t>Батуринська</t>
  </si>
  <si>
    <t>UA7404003</t>
  </si>
  <si>
    <t>Bakhmatska</t>
  </si>
  <si>
    <t>Бахмачская</t>
  </si>
  <si>
    <t>Бахмацька</t>
  </si>
  <si>
    <t>UA7404005</t>
  </si>
  <si>
    <t>Bobrovytska</t>
  </si>
  <si>
    <t>Бобровицкая</t>
  </si>
  <si>
    <t>Бобровицька</t>
  </si>
  <si>
    <t>UA7404007</t>
  </si>
  <si>
    <t>Borznianska</t>
  </si>
  <si>
    <t>Борзнянская</t>
  </si>
  <si>
    <t>Борзнянська</t>
  </si>
  <si>
    <t>UA7404009</t>
  </si>
  <si>
    <t>Vertiivska</t>
  </si>
  <si>
    <t>Вертиевская</t>
  </si>
  <si>
    <t>Вертіївська</t>
  </si>
  <si>
    <t>UA7404011</t>
  </si>
  <si>
    <t>UA7404013</t>
  </si>
  <si>
    <t>UA7404015</t>
  </si>
  <si>
    <t>Komarivska</t>
  </si>
  <si>
    <t>Комаровская</t>
  </si>
  <si>
    <t>Комарівська</t>
  </si>
  <si>
    <t>UA7404017</t>
  </si>
  <si>
    <t>Krutivska</t>
  </si>
  <si>
    <t>Крутовская</t>
  </si>
  <si>
    <t>Крутівська</t>
  </si>
  <si>
    <t>UA7404019</t>
  </si>
  <si>
    <t>Losynivska</t>
  </si>
  <si>
    <t>Лосиновcкая</t>
  </si>
  <si>
    <t>Лосинівська</t>
  </si>
  <si>
    <t>UA7404021</t>
  </si>
  <si>
    <t>UA7404023</t>
  </si>
  <si>
    <t>Mrynska</t>
  </si>
  <si>
    <t>Мринская</t>
  </si>
  <si>
    <t>Мринська</t>
  </si>
  <si>
    <t>UA7404025</t>
  </si>
  <si>
    <t>Nizhynska</t>
  </si>
  <si>
    <t>Нежинская</t>
  </si>
  <si>
    <t>Ніжинська</t>
  </si>
  <si>
    <t>UA7404027</t>
  </si>
  <si>
    <t>Novobasanska</t>
  </si>
  <si>
    <t>Новобасанская</t>
  </si>
  <si>
    <t>Новобасанська</t>
  </si>
  <si>
    <t>UA7404029</t>
  </si>
  <si>
    <t>Nosivska</t>
  </si>
  <si>
    <t>Носовская</t>
  </si>
  <si>
    <t>Носівська</t>
  </si>
  <si>
    <t>UA7404031</t>
  </si>
  <si>
    <t>Plyskivska</t>
  </si>
  <si>
    <t>Плисковская</t>
  </si>
  <si>
    <t>Плисківська</t>
  </si>
  <si>
    <t>UA7404033</t>
  </si>
  <si>
    <t>Talalaivska</t>
  </si>
  <si>
    <t>Талалаевская</t>
  </si>
  <si>
    <t>Талалаївська</t>
  </si>
  <si>
    <t>UA7406001</t>
  </si>
  <si>
    <t>Koropska</t>
  </si>
  <si>
    <t>Коропская</t>
  </si>
  <si>
    <t>Коропська</t>
  </si>
  <si>
    <t>UA7406003</t>
  </si>
  <si>
    <t>Novhorod-Siverska</t>
  </si>
  <si>
    <t>Новгород-Северская</t>
  </si>
  <si>
    <t>Новгород-Сіверська</t>
  </si>
  <si>
    <t>UA7406005</t>
  </si>
  <si>
    <t>Ponornytska</t>
  </si>
  <si>
    <t>Понорницкая</t>
  </si>
  <si>
    <t>Понорницька</t>
  </si>
  <si>
    <t>UA7406007</t>
  </si>
  <si>
    <t>UA7408001</t>
  </si>
  <si>
    <t>Varvynska</t>
  </si>
  <si>
    <t>Варвинская</t>
  </si>
  <si>
    <t>Варвинська</t>
  </si>
  <si>
    <t>UA7408003</t>
  </si>
  <si>
    <t>Ichnianska</t>
  </si>
  <si>
    <t>Ичнянская</t>
  </si>
  <si>
    <t>Ічнянська</t>
  </si>
  <si>
    <t>UA7408005</t>
  </si>
  <si>
    <t>Ladanska</t>
  </si>
  <si>
    <t>Ладанская</t>
  </si>
  <si>
    <t>Ладанська</t>
  </si>
  <si>
    <t>UA7408007</t>
  </si>
  <si>
    <t>Lynovytska</t>
  </si>
  <si>
    <t>Линовицкая</t>
  </si>
  <si>
    <t>Линовицька</t>
  </si>
  <si>
    <t>UA7408009</t>
  </si>
  <si>
    <t>Malodivytska</t>
  </si>
  <si>
    <t>Малодевицкая</t>
  </si>
  <si>
    <t>Малодівицька</t>
  </si>
  <si>
    <t>UA7408011</t>
  </si>
  <si>
    <t>Parafiivska</t>
  </si>
  <si>
    <t>Парафиевская</t>
  </si>
  <si>
    <t>Парафіївська</t>
  </si>
  <si>
    <t>UA7408013</t>
  </si>
  <si>
    <t>Prylutska</t>
  </si>
  <si>
    <t>Прилукская</t>
  </si>
  <si>
    <t>Прилуцька</t>
  </si>
  <si>
    <t>UA7408015</t>
  </si>
  <si>
    <t>Sribnianska</t>
  </si>
  <si>
    <t>Сребнянская</t>
  </si>
  <si>
    <t>Срібнянська</t>
  </si>
  <si>
    <t>UA7408017</t>
  </si>
  <si>
    <t>Sukhopolovianska</t>
  </si>
  <si>
    <t>Сухополовянская</t>
  </si>
  <si>
    <t>Сухополов'янська</t>
  </si>
  <si>
    <t>UA7408019</t>
  </si>
  <si>
    <t>UA7408021</t>
  </si>
  <si>
    <t>UA7410001</t>
  </si>
  <si>
    <t>Bereznianska</t>
  </si>
  <si>
    <t>Березнянская</t>
  </si>
  <si>
    <t>Березнянська</t>
  </si>
  <si>
    <t>UA7410003</t>
  </si>
  <si>
    <t>Honcharivska</t>
  </si>
  <si>
    <t>Гончаровская</t>
  </si>
  <si>
    <t>Гончарівська</t>
  </si>
  <si>
    <t>UA7410005</t>
  </si>
  <si>
    <t>Horodnianska</t>
  </si>
  <si>
    <t>Городнянская</t>
  </si>
  <si>
    <t>Городнянська</t>
  </si>
  <si>
    <t>UA7410007</t>
  </si>
  <si>
    <t>Desnianska</t>
  </si>
  <si>
    <t>Деснянская</t>
  </si>
  <si>
    <t>Деснянська</t>
  </si>
  <si>
    <t>UA7410009</t>
  </si>
  <si>
    <t>Dobrianska</t>
  </si>
  <si>
    <t>Добрянская</t>
  </si>
  <si>
    <t>Добрянська</t>
  </si>
  <si>
    <t>UA7410011</t>
  </si>
  <si>
    <t>UA7410013</t>
  </si>
  <si>
    <t>Kyinska</t>
  </si>
  <si>
    <t>Киенская</t>
  </si>
  <si>
    <t>Киїнська</t>
  </si>
  <si>
    <t>UA7410015</t>
  </si>
  <si>
    <t>Kyselivska</t>
  </si>
  <si>
    <t>Киселевская</t>
  </si>
  <si>
    <t>Киселівська</t>
  </si>
  <si>
    <t>UA7410017</t>
  </si>
  <si>
    <t>Kiptivska</t>
  </si>
  <si>
    <t>Коптевская</t>
  </si>
  <si>
    <t>Кіптівська</t>
  </si>
  <si>
    <t>UA7410019</t>
  </si>
  <si>
    <t>Kozeletska</t>
  </si>
  <si>
    <t>Козелецкая</t>
  </si>
  <si>
    <t>Козелецька</t>
  </si>
  <si>
    <t>UA7410021</t>
  </si>
  <si>
    <t>UA7410023</t>
  </si>
  <si>
    <t>Liubetska</t>
  </si>
  <si>
    <t>Любечская</t>
  </si>
  <si>
    <t>Любецька</t>
  </si>
  <si>
    <t>UA7410025</t>
  </si>
  <si>
    <t>Mykhailo-Kotsiubynska</t>
  </si>
  <si>
    <t>Михайло-Коцюбинская</t>
  </si>
  <si>
    <t>Михайло-Коцюбинська</t>
  </si>
  <si>
    <t>UA7410027</t>
  </si>
  <si>
    <t>Novobilouska</t>
  </si>
  <si>
    <t>Новобелоусская</t>
  </si>
  <si>
    <t>Новобілоуська</t>
  </si>
  <si>
    <t>UA7410029</t>
  </si>
  <si>
    <t>Olyshivska</t>
  </si>
  <si>
    <t>Олишевская</t>
  </si>
  <si>
    <t>Олишівська</t>
  </si>
  <si>
    <t>UA7410031</t>
  </si>
  <si>
    <t>Osterska</t>
  </si>
  <si>
    <t>Остерская</t>
  </si>
  <si>
    <t>Остерська</t>
  </si>
  <si>
    <t>UA7410033</t>
  </si>
  <si>
    <t>Ripkynska</t>
  </si>
  <si>
    <t>Репкинская</t>
  </si>
  <si>
    <t>Ріпкинська</t>
  </si>
  <si>
    <t>UA7410035</t>
  </si>
  <si>
    <t>Sednivska</t>
  </si>
  <si>
    <t>Седневская</t>
  </si>
  <si>
    <t>Седнівська</t>
  </si>
  <si>
    <t>UA7410037</t>
  </si>
  <si>
    <t>Tupychivska</t>
  </si>
  <si>
    <t>Тупичевская</t>
  </si>
  <si>
    <t>Тупичівська</t>
  </si>
  <si>
    <t>UA7410039</t>
  </si>
  <si>
    <t>UA8000000</t>
  </si>
  <si>
    <t>UA0502001001</t>
  </si>
  <si>
    <t>Ahronomichne</t>
  </si>
  <si>
    <t>Агрономичное</t>
  </si>
  <si>
    <t>Агрономічне</t>
  </si>
  <si>
    <t>UKRs011572</t>
  </si>
  <si>
    <t>#IN 
R_11</t>
  </si>
  <si>
    <r>
      <t xml:space="preserve">ALPS Resilience
Neeka
Neemia
NRC
Proliska
REACH
Right to Protection
ROKADA
TTA
</t>
    </r>
    <r>
      <rPr>
        <sz val="11"/>
        <color rgb="FFFF0000"/>
        <rFont val="Arial"/>
        <family val="2"/>
      </rPr>
      <t>Other (please, specify)</t>
    </r>
  </si>
  <si>
    <r>
      <t xml:space="preserve">АЛЬПС Резилиенс
Neeka
Neemia
NRC
Proliska
REACH
Right to Protection
ROKADA
TTA
</t>
    </r>
    <r>
      <rPr>
        <sz val="11"/>
        <color rgb="FFFF0000"/>
        <rFont val="Arial"/>
        <family val="2"/>
      </rPr>
      <t>Другое (уточните, пожалуйста)</t>
    </r>
  </si>
  <si>
    <r>
      <t xml:space="preserve">АЛЬПС Резілієнс
Neeka
Neemia
NRC
Proliska
REACH
Right to Protection
ROKADA
TTA
</t>
    </r>
    <r>
      <rPr>
        <sz val="11"/>
        <color rgb="FFFF0000"/>
        <rFont val="Arial"/>
        <family val="2"/>
      </rPr>
      <t>Інше (уточніть, будь лаская)</t>
    </r>
  </si>
  <si>
    <t xml:space="preserve">Визит в МВП
Телефонное интервью        </t>
  </si>
  <si>
    <t xml:space="preserve">Візит до МТП
Телефонне інтерв'ю  </t>
  </si>
  <si>
    <t>Здравствуйте! Мы проводим опрос от имени &lt;........................&gt; с целью оценки гуманитарных потребностей в местах временного проживания ВПЛ (МВП) на территории Украины. Мы хотели бы задать Вам несколько вопросов об МВП,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t>
  </si>
  <si>
    <t>Доброго дня! Ми проводимо опитування від імені &lt;........................&gt; з метою оцінки гуманітарних потреб у місцях тимчасового проживання ВПО (МТП) на території України. Ми хотіли б поставити Вам кілька питань про МТП,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t>
  </si>
  <si>
    <t>ІУправління та координація МТП</t>
  </si>
  <si>
    <r>
      <rPr>
        <sz val="11"/>
        <color rgb="FFFF0000"/>
        <rFont val="Arial"/>
        <family val="2"/>
        <charset val="204"/>
      </rPr>
      <t xml:space="preserve">Active
Empty, but ready to host IDPs
Non-active         </t>
    </r>
    <r>
      <rPr>
        <sz val="11"/>
        <rFont val="Arial"/>
        <family val="2"/>
      </rPr>
      <t xml:space="preserve">     </t>
    </r>
  </si>
  <si>
    <t>Да, работает
Не заселен, но готов к приему ВПЛ
Нет, не работает</t>
  </si>
  <si>
    <t>Так, працює
Не заселений, але готовий до розміщення ВПО 
Ні, не працює</t>
  </si>
  <si>
    <t>A1.1</t>
  </si>
  <si>
    <t>If site is non-active what is the reason?</t>
  </si>
  <si>
    <t>Если МВП не работает, то по какой причине?</t>
  </si>
  <si>
    <t>Якщо МТП не працює, то з якої причини?</t>
  </si>
  <si>
    <t>Site no longer functions as collective center
Site is under refurbishment
Residents have been relocated to the other site for the winter season
Other (specify)</t>
  </si>
  <si>
    <t>Объект больше не функционирует в качестве МВП 
МВП закрыт на ремонт
Жители МВП переселены в другое МВП на время зимнего периода
Другое (уточните)</t>
  </si>
  <si>
    <t>Об'єкт більше не функціонує як МТП 
МТП зачинений на ремонт
Мешканці МТП переселені до іншого МТП на зимовий період
Інше (уточніть)</t>
  </si>
  <si>
    <t>If in A1 'Non-active' was selected</t>
  </si>
  <si>
    <t>Public (state ownership)
Private
Communal (ownership of territorial communities (property that is used for the common needs of the community and managed by the relevant local governments))</t>
  </si>
  <si>
    <t>Is the collective site established in a residential or non-residential building?</t>
  </si>
  <si>
    <t>МВП размещено в жилом или нежилом здании?</t>
  </si>
  <si>
    <t>МТП розміщене в житловій чи нежитловій будівлі?</t>
  </si>
  <si>
    <t>Residential building
Non-residential building</t>
  </si>
  <si>
    <t>Житлова будівля
Нежитлова будівля</t>
  </si>
  <si>
    <t>A2.2.1</t>
  </si>
  <si>
    <t>Please specify the type of residential building:</t>
  </si>
  <si>
    <t>Пожалуйста, укажите тип жилого здания:</t>
  </si>
  <si>
    <t>Будь ласка, вкажіть тип житлової будівлі:</t>
  </si>
  <si>
    <r>
      <t xml:space="preserve">Dormitory </t>
    </r>
    <r>
      <rPr>
        <strike/>
        <sz val="11"/>
        <color rgb="FFFF0000"/>
        <rFont val="Arial"/>
        <family val="2"/>
        <charset val="204"/>
      </rPr>
      <t>of an educational facility</t>
    </r>
    <r>
      <rPr>
        <sz val="11"/>
        <rFont val="Arial"/>
        <family val="2"/>
      </rPr>
      <t xml:space="preserve">
Sanatorium, health camps, health centers
Private residential propert</t>
    </r>
    <r>
      <rPr>
        <sz val="11"/>
        <rFont val="Arial"/>
        <family val="2"/>
        <charset val="204"/>
      </rPr>
      <t xml:space="preserve">y </t>
    </r>
    <r>
      <rPr>
        <sz val="11"/>
        <color rgb="FFFF0000"/>
        <rFont val="Arial"/>
        <family val="2"/>
        <charset val="204"/>
      </rPr>
      <t>(incl. hotels hostels etc.)</t>
    </r>
    <r>
      <rPr>
        <sz val="11"/>
        <rFont val="Arial"/>
        <family val="2"/>
      </rPr>
      <t xml:space="preserve">
Specialized medical care facility for people with health issues and disabilities, older people, children
Modular town 
Other (please, specify)
</t>
    </r>
  </si>
  <si>
    <t>Общежитие 
Санаторий, оздоровительные лагеря, базы отдыха
Частная жилая недвижимость (в т.ч. гостиницы, хостелы и т.д.)
Специализированное медицинское учреждение для лиц с проблемами со здоровьем и инвалидностью, лиц пожилого возраста, детей
Модульный городок 
Другое (пожалуйста, укажите)</t>
  </si>
  <si>
    <t>Гуртожиток 
Санаторій, оздоровчі табори, бази відпочинку
Приватна житлова нерухомість (в т.ч. готелі, хостели тощо)
Спеціалізований медичний заклад для осіб з проблемами зі здоров'ям та інвалідністю, осіб літнього віку, дітей
Модульне містечко 
Інше (будь ласка, вкажіть)</t>
  </si>
  <si>
    <t>If in A2_2 'Residential building' was chosen</t>
  </si>
  <si>
    <t>A2.2.2</t>
  </si>
  <si>
    <t>Please specify the type of non-residential building:</t>
  </si>
  <si>
    <t>Пожалуйста, укажите тип нежилого здания:</t>
  </si>
  <si>
    <t>Будь ласка, вкажіть тип нежитлової будівлі:</t>
  </si>
  <si>
    <r>
      <t xml:space="preserve">School / </t>
    </r>
    <r>
      <rPr>
        <sz val="11"/>
        <color rgb="FFFF0000"/>
        <rFont val="Arial"/>
        <family val="2"/>
        <charset val="204"/>
      </rPr>
      <t>vocational school / university</t>
    </r>
    <r>
      <rPr>
        <sz val="11"/>
        <rFont val="Arial"/>
        <family val="2"/>
      </rPr>
      <t xml:space="preserve">
Kindergarten
Private non-residential property (religious building, library, shop, office building, house of culture, restaurant, </t>
    </r>
    <r>
      <rPr>
        <sz val="11"/>
        <color rgb="FF00B050"/>
        <rFont val="Arial"/>
        <family val="2"/>
        <charset val="204"/>
      </rPr>
      <t>public institution</t>
    </r>
    <r>
      <rPr>
        <sz val="11"/>
        <rFont val="Arial"/>
        <family val="2"/>
      </rPr>
      <t xml:space="preserve">)
</t>
    </r>
    <r>
      <rPr>
        <strike/>
        <sz val="11"/>
        <color rgb="FFFF0000"/>
        <rFont val="Arial"/>
        <family val="2"/>
        <charset val="204"/>
      </rPr>
      <t>Medical</t>
    </r>
    <r>
      <rPr>
        <sz val="11"/>
        <rFont val="Arial"/>
        <family val="2"/>
      </rPr>
      <t xml:space="preserve"> Healthcare facility
Other (please, specify)</t>
    </r>
  </si>
  <si>
    <r>
      <t xml:space="preserve">Школа / профессионально-техническое училище / университет
Детский сад
Частная нежилая недвижимость (религиозное здание, библиотека, магазин, офисное здание, дом культуры, ресторан, </t>
    </r>
    <r>
      <rPr>
        <sz val="11"/>
        <color rgb="FF00B050"/>
        <rFont val="Arial"/>
        <family val="2"/>
        <charset val="204"/>
      </rPr>
      <t>административное здание</t>
    </r>
    <r>
      <rPr>
        <sz val="11"/>
        <rFont val="Arial"/>
        <family val="2"/>
        <charset val="204"/>
      </rPr>
      <t>)
Учреждение здравоохранения
Другое (пожалуйста, укажите)</t>
    </r>
  </si>
  <si>
    <r>
      <t xml:space="preserve">Школа / професійно-технічне училище / університет
Дитячий садок
Приватна нежитлова нерухомість (релігійна будівля, бібліотека, магазин, офісна будівля, будинок культури, ресторан, </t>
    </r>
    <r>
      <rPr>
        <sz val="11"/>
        <color rgb="FF00B050"/>
        <rFont val="Arial"/>
        <family val="2"/>
        <charset val="204"/>
      </rPr>
      <t>адміністративна будівля</t>
    </r>
    <r>
      <rPr>
        <sz val="11"/>
        <rFont val="Arial"/>
        <family val="2"/>
        <charset val="204"/>
      </rPr>
      <t>)
Заклад охорони здоров'я
Інше (будь ласка, вкажіть)</t>
    </r>
  </si>
  <si>
    <t>If in A2_2 'Non-residential building' was chosen</t>
  </si>
  <si>
    <r>
      <t xml:space="preserve">Do you foresee the closure of the site in the </t>
    </r>
    <r>
      <rPr>
        <sz val="11"/>
        <color rgb="FFFF0000"/>
        <rFont val="Arial"/>
        <family val="2"/>
        <charset val="204"/>
      </rPr>
      <t>next three months</t>
    </r>
    <r>
      <rPr>
        <sz val="11"/>
        <rFont val="Arial"/>
        <family val="2"/>
      </rPr>
      <t>?</t>
    </r>
  </si>
  <si>
    <r>
      <t xml:space="preserve">Site building is going to resume its original function
Number of IDPs in site is insufficient 
Non-compliance with minimum standards (according to the Resolution 930)
Lack of funding
</t>
    </r>
    <r>
      <rPr>
        <sz val="11"/>
        <color rgb="FF00B050"/>
        <rFont val="Arial"/>
        <family val="2"/>
        <charset val="204"/>
      </rPr>
      <t>Not managed</t>
    </r>
    <r>
      <rPr>
        <sz val="11"/>
        <color theme="1"/>
        <rFont val="Arial"/>
        <family val="2"/>
      </rPr>
      <t xml:space="preserve">
Other (specify)</t>
    </r>
  </si>
  <si>
    <r>
      <t xml:space="preserve">Здание МВП будет выполнять свою первоначальную функцию
Недостаточное количество ВПЛ в МВП
Несоответствие минимальным стандартам (в соответствии с Постановлением КМУ № 930)
Недостаточность финансирования
</t>
    </r>
    <r>
      <rPr>
        <sz val="11"/>
        <color rgb="FF00B050"/>
        <rFont val="Arial"/>
        <family val="2"/>
        <charset val="204"/>
      </rPr>
      <t>В связи с отсутствием ответственной за МВП организации</t>
    </r>
    <r>
      <rPr>
        <sz val="11"/>
        <color theme="1"/>
        <rFont val="Arial"/>
        <family val="2"/>
      </rPr>
      <t xml:space="preserve">
Другое (укажите)</t>
    </r>
  </si>
  <si>
    <r>
      <t xml:space="preserve">Будівля МТП виконуватиме свою початкову функцію
Недостатня кількість ВПО у МТП 
Невідповідність мінімальним стандартам (відповідно до Постанови КМУ № 930)
Недостатність фінансування
</t>
    </r>
    <r>
      <rPr>
        <sz val="11"/>
        <color rgb="FF00B050"/>
        <rFont val="Arial"/>
        <family val="2"/>
        <charset val="204"/>
      </rPr>
      <t>У зв'язку з відсутністю керуючої організації</t>
    </r>
    <r>
      <rPr>
        <sz val="11"/>
        <color theme="1"/>
        <rFont val="Arial"/>
        <family val="2"/>
      </rPr>
      <t xml:space="preserve">
Інше, уточніть</t>
    </r>
  </si>
  <si>
    <t>Is there an identified organization/authority that manages the site?</t>
  </si>
  <si>
    <t>Есть ли определенная организация/уполномоченный орган власти, который управляет МВП?</t>
  </si>
  <si>
    <t>Чи є певна організація / уповноважений орган влади, який керує МТП?</t>
  </si>
  <si>
    <t>Государственные органы
Местная власть                                  
Частные лица/Волонтеры
Образовательное учреждение       
Религиозные учреждения
Неправительственная организация или агентство ООН 
Другое (укажите)</t>
  </si>
  <si>
    <t>Державні органи
Місцева влада                                           
Приватні особи/Волонтери
Навчальний заклад                                 
Релігійні установи
Неурядова організація або агенція ООН
Інше, уточніть</t>
  </si>
  <si>
    <r>
      <t xml:space="preserve">Site management
</t>
    </r>
    <r>
      <rPr>
        <sz val="11"/>
        <color rgb="FFFF0000"/>
        <rFont val="Arial"/>
        <family val="2"/>
        <charset val="204"/>
      </rPr>
      <t>RES930_121</t>
    </r>
  </si>
  <si>
    <r>
      <t xml:space="preserve">Справка ВПЛ
Внутренний паспорт 
Регистрационный номер плательщика налогов                Медицинская справка/и
Приписное удостоверение, военный билет
Направление (ордер) на поселение от органов местной или государственной власти, волонтерской или неправительственной
организации
Справка </t>
    </r>
    <r>
      <rPr>
        <sz val="11"/>
        <color rgb="FFFF0000"/>
        <rFont val="Arial"/>
        <family val="2"/>
        <charset val="204"/>
      </rPr>
      <t>об отсутствии судимости</t>
    </r>
    <r>
      <rPr>
        <sz val="11"/>
        <rFont val="Arial"/>
        <family val="2"/>
      </rPr>
      <t xml:space="preserve">
Пенсионное удостоверение
Другое (пожалуйста, укажите)
Документы не нужны</t>
    </r>
  </si>
  <si>
    <r>
      <t xml:space="preserve">Довідка ВПО
Внутрішній паспорт 
Реєстраційний номер платника податків 
Медична довідка/и
Приписне посвідчення, військовий квиток      
Направлення (ордер) на поселення від органів місцевої або державної влади, волонтерської або неурядової організації                                
Довідка про </t>
    </r>
    <r>
      <rPr>
        <sz val="11"/>
        <color rgb="FFFF0000"/>
        <rFont val="Arial"/>
        <family val="2"/>
        <charset val="204"/>
      </rPr>
      <t xml:space="preserve">відсутність судимості  </t>
    </r>
    <r>
      <rPr>
        <sz val="11"/>
        <rFont val="Arial"/>
        <family val="2"/>
      </rPr>
      <t xml:space="preserve">                                 
Пенсійне посвідчення                                       
Інше (будь ласка, вкажіть)
Документи не потрібні</t>
    </r>
  </si>
  <si>
    <t>Do not voice the options</t>
  </si>
  <si>
    <t>Не читайте вслух варианты ответов</t>
  </si>
  <si>
    <t>Не читайте вголос варіанти відповідей</t>
  </si>
  <si>
    <r>
      <t xml:space="preserve">Site management
</t>
    </r>
    <r>
      <rPr>
        <sz val="11"/>
        <color rgb="FFFF0000"/>
        <rFont val="Arial"/>
        <family val="2"/>
        <charset val="204"/>
      </rPr>
      <t>RES930_111</t>
    </r>
  </si>
  <si>
    <r>
      <t>Чи наявні письмово встановлені Правила перебування</t>
    </r>
    <r>
      <rPr>
        <sz val="11"/>
        <color rgb="FF00B0F0"/>
        <rFont val="Arial"/>
        <family val="2"/>
      </rPr>
      <t xml:space="preserve"> </t>
    </r>
    <r>
      <rPr>
        <sz val="11"/>
        <rFont val="Arial"/>
        <family val="2"/>
      </rPr>
      <t>в цьому МТП?</t>
    </r>
  </si>
  <si>
    <t>Да
Только с новыми жителями МВП
Нет
Не знаю</t>
  </si>
  <si>
    <t>Так
Лише з новими мешканцями МТП
Ні
Не знаю</t>
  </si>
  <si>
    <t>Yes, through general meetings
Yes, through individual consultations
Yes, through groups on social media
Yes, through IDPs active groups or focal points
Yes (other, please specify)
No
Refuse to answer</t>
  </si>
  <si>
    <t>Да, путем проведения общих собраний
Да, путем проведения индивидуальных консультациях
Да, посредством групп в социальных сетях
Да, с привлечением инициативных групп ВПЛ или отдельных ВПЛ 
Да (другое, уточните)
Нет
Отказываюсь отвечать</t>
  </si>
  <si>
    <t>Так, шляхом проведення загальних зборів
Так, шляхом проведення індивідуальних консультацій
Так, через групи у соціальних мережах
Так, із залученням ініціативних груп ВПО або окремих ВПО
Так (інше, уточніть)
Ні
Відмовляюсь відповідати</t>
  </si>
  <si>
    <t>If Yes, what are the modalities of their participation?</t>
  </si>
  <si>
    <t>Support in administrative tasks
Care and maintenance (including cleaning)
Initiatives aimed at upgrading site infrastructure
Other (specify)</t>
  </si>
  <si>
    <t xml:space="preserve">Поддержка в реализации административных задач
Благоустройство территории, а также обслуживание и уход за помещениями МВП (включая уборку)
Модернизация инфраструктуры МВП
Другое (указать)
</t>
  </si>
  <si>
    <t xml:space="preserve">Підтримка в реалізації адміністартивних завдань
Благоустрій території, а також обслуговування та догляд за приміщеннями МТП (включно з прибиранням)
Модернізація інфраструктури МТП
Інше (вказати)
</t>
  </si>
  <si>
    <t>From the state budget (Resolution 261)
Charging IDPs 
Support from humanitarian actors  
Other
There is no compensation
Do not know</t>
  </si>
  <si>
    <t>Из государственного бюджета (Постановление 261)
Взимание платы с ВПЛ
Поддержка гуманитарных организаций
Другое
Какой-либо компенсации не получают
Не знаю</t>
  </si>
  <si>
    <t>З державного бюджету (Постанова 261)
Стягнення плати з ВПО
Підтримка гуманітарних організацій
Інше
Жодної компенсації не отримують
Не знаю</t>
  </si>
  <si>
    <r>
      <t>Fixed amount per person
Fixed amout per room
Based on consumption per person
Based on consumption per room
Splitting the bill per household
Splitting the bill per person
75% of pension</t>
    </r>
    <r>
      <rPr>
        <sz val="11"/>
        <color rgb="FFFF0000"/>
        <rFont val="Arial"/>
        <family val="2"/>
        <charset val="204"/>
      </rPr>
      <t xml:space="preserve"> for utilities
75% of pension for accommodation and utilities</t>
    </r>
    <r>
      <rPr>
        <sz val="11"/>
        <color theme="1"/>
        <rFont val="Arial"/>
        <family val="2"/>
      </rPr>
      <t xml:space="preserve">
Other</t>
    </r>
  </si>
  <si>
    <r>
      <t xml:space="preserve">Фиксированная сумма на человека
Фиксировання сумма за комнату
На основании индивидуального потребления каждым жителем МВП
На основании потребления отдельной жилой комнатой
Разделение суммы счета на количество домохозяйств
Разделение суммы счета на количество человек
75% от суммы пенсии </t>
    </r>
    <r>
      <rPr>
        <sz val="11"/>
        <color rgb="FFFF0000"/>
        <rFont val="Arial"/>
        <family val="2"/>
        <charset val="204"/>
      </rPr>
      <t>для</t>
    </r>
    <r>
      <rPr>
        <sz val="11"/>
        <color theme="1"/>
        <rFont val="Arial"/>
        <family val="2"/>
      </rPr>
      <t xml:space="preserve"> </t>
    </r>
    <r>
      <rPr>
        <sz val="11"/>
        <color rgb="FFFF0000"/>
        <rFont val="Arial"/>
        <family val="2"/>
        <charset val="204"/>
      </rPr>
      <t>оплаты коммунальных услуг
75% от суммы пенсии для оплаты за проживание и коммунальные услуги</t>
    </r>
    <r>
      <rPr>
        <sz val="11"/>
        <color theme="1"/>
        <rFont val="Arial"/>
        <family val="2"/>
      </rPr>
      <t xml:space="preserve">
Другое</t>
    </r>
  </si>
  <si>
    <r>
      <t xml:space="preserve">Фіксована сума з людини
Фіксована сума за кімнату
На підставі споживання кожним мешканцем МТП
На підставі споживання окремою житловою кімнатою
Розподіл суми рахунку на кількість домогосподарств
Розподіл суми рахунку на кількість людей
75% від розміру пенсії </t>
    </r>
    <r>
      <rPr>
        <sz val="11"/>
        <color rgb="FFFF0000"/>
        <rFont val="Arial"/>
        <family val="2"/>
        <charset val="204"/>
      </rPr>
      <t>для оплати комунальних послуг
75% від розміру пенсії для оплати за проживання та комунальні послуги</t>
    </r>
    <r>
      <rPr>
        <sz val="11"/>
        <color theme="1"/>
        <rFont val="Arial"/>
        <family val="2"/>
      </rPr>
      <t xml:space="preserve">
Інше</t>
    </r>
  </si>
  <si>
    <r>
      <rPr>
        <strike/>
        <sz val="11"/>
        <color theme="1"/>
        <rFont val="Arial"/>
        <family val="2"/>
      </rPr>
      <t xml:space="preserve">
</t>
    </r>
    <r>
      <rPr>
        <sz val="11"/>
        <color theme="1"/>
        <rFont val="Arial"/>
        <family val="2"/>
      </rPr>
      <t>Виберіть один варіант</t>
    </r>
  </si>
  <si>
    <t>Сколько в среднем платят ВПЛ за коммунальные услуги в месяц в гривнах? (на человека)</t>
  </si>
  <si>
    <r>
      <t xml:space="preserve">Feedback and complaint mechanism type
</t>
    </r>
    <r>
      <rPr>
        <sz val="11"/>
        <color rgb="FFFF0000"/>
        <rFont val="Arial"/>
        <family val="2"/>
        <charset val="204"/>
      </rPr>
      <t>RES930_131</t>
    </r>
  </si>
  <si>
    <r>
      <t xml:space="preserve">None                                                        
Site management handles complaints themselves
</t>
    </r>
    <r>
      <rPr>
        <strike/>
        <sz val="11"/>
        <color rgb="FFFF0000"/>
        <rFont val="Arial"/>
        <family val="2"/>
        <charset val="204"/>
      </rPr>
      <t xml:space="preserve">Ombudsman / complaints desk present </t>
    </r>
    <r>
      <rPr>
        <sz val="11"/>
        <color rgb="FFFF0000"/>
        <rFont val="Arial"/>
        <family val="2"/>
        <charset val="204"/>
      </rPr>
      <t xml:space="preserve">
</t>
    </r>
    <r>
      <rPr>
        <sz val="11"/>
        <rFont val="Arial"/>
        <family val="2"/>
      </rPr>
      <t>Toll free / telephone line available
Suggestion / feedback box
Other (specify)</t>
    </r>
  </si>
  <si>
    <r>
      <t xml:space="preserve">Механизм отсутствует
Руководство МВП самостоятельно рассматривает жалобы
</t>
    </r>
    <r>
      <rPr>
        <strike/>
        <sz val="11"/>
        <color rgb="FFFF0000"/>
        <rFont val="Arial"/>
        <family val="2"/>
        <charset val="204"/>
      </rPr>
      <t>Есть служба по рассмотрению жалоб / омбудсман</t>
    </r>
    <r>
      <rPr>
        <sz val="11"/>
        <rFont val="Arial"/>
        <family val="2"/>
      </rPr>
      <t xml:space="preserve">
Доступна бесплатная телефонная линия
Ящик для предложений / обратной связи
Другое (укажите)</t>
    </r>
  </si>
  <si>
    <r>
      <t xml:space="preserve">Механізм відсутній 
Керівництво МТП самостійно розглядає скарги
</t>
    </r>
    <r>
      <rPr>
        <strike/>
        <sz val="11"/>
        <color rgb="FFFF0000"/>
        <rFont val="Arial"/>
        <family val="2"/>
        <charset val="204"/>
      </rPr>
      <t>Є служба з розгляду скарг / омбудсман</t>
    </r>
    <r>
      <rPr>
        <sz val="11"/>
        <rFont val="Arial"/>
        <family val="2"/>
      </rPr>
      <t xml:space="preserve">
Доступна безкоштовна телефонна лінія
Скринька для пропозицій / зворотного зв'язок
Інше, уточніть</t>
    </r>
  </si>
  <si>
    <t>A8_1</t>
  </si>
  <si>
    <t>Feedback and complaint mechanism type
RES930_132</t>
  </si>
  <si>
    <t>Do the residents know how to access the site feedback and complaint mechanism?</t>
  </si>
  <si>
    <r>
      <rPr>
        <strike/>
        <sz val="11"/>
        <color rgb="FFFF0000"/>
        <rFont val="Arial"/>
        <family val="2"/>
      </rPr>
      <t xml:space="preserve">
</t>
    </r>
    <r>
      <rPr>
        <sz val="11"/>
        <color rgb="FFFF0000"/>
        <rFont val="Arial"/>
        <family val="2"/>
      </rPr>
      <t>Виберіть один варіант</t>
    </r>
  </si>
  <si>
    <t xml:space="preserve">Да
Нет 
Не знаю </t>
  </si>
  <si>
    <t xml:space="preserve">Так
Ні 
Не знаю </t>
  </si>
  <si>
    <t>If A8 any option other than "None" was chosen</t>
  </si>
  <si>
    <t>A8.1.1</t>
  </si>
  <si>
    <t>Да, вводное обучение от Кластера по вопросам координации и управления МВП
Да, тренинги по защите от сексуальной эксплуатации и насилия; предупреждению гендерно обусловленного насилия; по вопросам интеграции принципов защиты в гуманитарную деятельность)
Да, тренинги о правилах обращения с взрывоопасными предметами
Да тренинги по домедицинской и/или первой психологической помощи 
Да, тренинги по управлению МВП (отличные от тренингов Кластера СССМ)
Да, другие тренинги, отличные от вышеперечисленных (укажите, какие именно)
Нет</t>
  </si>
  <si>
    <t>Так, вступне навчання від Кластеру з питань координації та управління МТП
Так, тренінги із захисту від сексуальної експлуатації та насильства; попередження ґендерно обумовленого насильства; з питань інтеграції принципів захисту у гуманітарну діяльність)
Так, тренінги щодо правил поводження з вибухонебезпечними предметами
Так, тренінги з домедичної та/або першої психологічної допомоги
Так, тренінги з управління МТП (інші ніж тренінги Кластеру СССМ)
Так, інші тренінги, відмінні від перерахованих вище (вкажіть, які саме)
Ні</t>
  </si>
  <si>
    <r>
      <t xml:space="preserve">Access to information
</t>
    </r>
    <r>
      <rPr>
        <sz val="11"/>
        <color rgb="FFFF0000"/>
        <rFont val="Arial"/>
        <family val="2"/>
        <charset val="204"/>
      </rPr>
      <t>RES930_141</t>
    </r>
  </si>
  <si>
    <t>О вариантах размещения за пределами МВП
О регистрации ВПЛ (на государственном уровне)
О государственных и местных программах, предоставляющих ВПЛ денежную помощь или помощь в натуральной форме
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
О регистрации в Государственной службе занятости, организованных ею профориентационных мероприятиях и возможностях трудоустройства
О пенсиях и различных государственных программах социального обеспечения для жителей МВП
О медицинском обслуживании
О доступе к образованию                                           О возможности получения юридической помощи   Куда можно обратиться, если столкнулись с гендерным насилием, торговлей людьми, сексуальной эксплуатацией и насилием
О правилах обращения со взрывоопасными предметами
Ничего из вышеперечисленного</t>
  </si>
  <si>
    <t>Про варіанти розміщення за межами МТП                
Про реєстрацію ВПО (на державному рівні)                
Про державні та місцеві програми, що надають ВПО грошову допомогу або допомогу в натуральній формі
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
Про реєстрацію в Державній службі зайнятості, організовані нею профорієнтаційні заходи та можливості працевлаштування                                       
Про пенсії та різні державні програми соціального забезпечення для мешканців МТП      
Про медичне обслуговування                                          Про доступ до освіти                                                         Про можливість отримання юридичної допомоги   
Куди можна звернутись у разі, якщо стикнулись із гендерно зумовленим насильством, торгівлею людьми, сексуальною експлуатацією та насильством                                                                        Про правила поводження із вибухонебезпечними предметами
Нічого із перерахованого вище</t>
  </si>
  <si>
    <t xml:space="preserve">Availability of reporting GBV, human trafficking, PSEA incidents </t>
  </si>
  <si>
    <t>Are you aware of any services where you could refer a survivor of GBV, trafficking, or SEA if needed - and if they consent?</t>
  </si>
  <si>
    <t>A8.3.1</t>
  </si>
  <si>
    <t>UN email
Hotline, which one?
Ombuds Person
Other specify
Do not know</t>
  </si>
  <si>
    <t>Электронный ящик организаций ООН
Горячие линии (какие именно)
Уполномоченный по правам человека
Другое, уточните
Не знаю</t>
  </si>
  <si>
    <t>Електронна скринька орагнизаций ООН
Гарячі лінії (які саме)
Уповановажений з прав людини
Інше, уточніть
Не знаю</t>
  </si>
  <si>
    <t>A8.3.2</t>
  </si>
  <si>
    <t>С какими препятствиями Вы сталкиваетесь при уведомлении о подобных случаях и/или перенаправлении пострадавших лиц?</t>
  </si>
  <si>
    <t>Do not know how to report
Bearucracy issues
Survivor does not agree to referral
Other, specify
No barriers</t>
  </si>
  <si>
    <t>Не знаю порядок, в котором следует сообщать о подобных инцидентах
Бюрократия в организациях, куда направляется информация об инциденте либо пострадавшие лица
Пострадавшие не дают согласие на передачу информации либо перенаправление
Препятствий нет</t>
  </si>
  <si>
    <t>Не знаю порядок, в якому слід повідомляти про такі випадки
Бюрократія в організаціях, куди спрямовується інформація про інцидент або перенаправляються постраждалі особи
постраждалі особи не дають згоду на передачу інформації або перенарпавлення до відповідних органів
Перешкоди відсутні</t>
  </si>
  <si>
    <t>A8.4</t>
  </si>
  <si>
    <t>Discrimination against IDPs</t>
  </si>
  <si>
    <t>In the last three (3) months, have the residents of the site reported to you, or, to your knowledge, to someone else discrimination against political, religious and other beliefs, gender, age, disability, ethnic and social origin, language or any other grounds?</t>
  </si>
  <si>
    <t>За последние 3 (три) месяца сообщали ли жители МВП Вам или другим лицам, или известно ли Вам о случаях дискриминации по признакам расы, цвета кожи, политических, религиозных и других убеждений, пола, возраста, инвалидности, этнического и социального происхождения, гражданства, семейного и имущественного положения, места жительства, по языковому или любому другому признаку?</t>
  </si>
  <si>
    <t>За останні 3 (три) місяці чи повідомляли мешканці МТП Вам або іншим особам, або чи відомо Вам про випадки щодо дискримінації за ознаками раси, кольору шкіри, політичних, релігійних та інших переконань, статі, віку, інвалідності, етнічного та соціального походження, громадянства, сімейного та майнового стану, місця проживання, за мовною або будь-якою іншою ознакою?</t>
  </si>
  <si>
    <t>A8.4.1</t>
  </si>
  <si>
    <t>To your knowledge, how many site residents have reported these violations?</t>
  </si>
  <si>
    <t>Известно ли Вам, сколько жителей МВП сообщили об этих нарушениях?</t>
  </si>
  <si>
    <t>Up to 10% of the site residents                                                                   
Up to 25% of the site residents                                                                       
Up to 50% of the site residents                                                             
More than 50% of the site residents                                             
Do not know / Refuse to answer</t>
  </si>
  <si>
    <t xml:space="preserve">До 10% жителей МВП
До 25% жителей МВП
До 50% жителей МВП
Более чем 50% жителей МВП
Не знаю / Отказываюсь отвечать </t>
  </si>
  <si>
    <t xml:space="preserve">До 10% мешканців МТП
До 25% мешканців МТП
До 50% мешканців МТП
Більше ніж 50% мешканців МТП
Не знаю / Відмовляюся відповідати </t>
  </si>
  <si>
    <t>f in A8_4 'Yes' was chosen</t>
  </si>
  <si>
    <r>
      <t xml:space="preserve">Has this center received any humanitarian assistance in the last </t>
    </r>
    <r>
      <rPr>
        <sz val="11"/>
        <color rgb="FFFF0000"/>
        <rFont val="Arial"/>
        <family val="2"/>
        <charset val="204"/>
      </rPr>
      <t>three (3) months</t>
    </r>
    <r>
      <rPr>
        <sz val="11"/>
        <rFont val="Arial"/>
        <family val="2"/>
      </rPr>
      <t>?</t>
    </r>
  </si>
  <si>
    <r>
      <t xml:space="preserve">Получал ли это МВП какую-либо гуманитарную помощь за последние </t>
    </r>
    <r>
      <rPr>
        <sz val="11"/>
        <color rgb="FFFF0000"/>
        <rFont val="Arial"/>
        <family val="2"/>
        <charset val="204"/>
      </rPr>
      <t>3 (три) месяца</t>
    </r>
    <r>
      <rPr>
        <sz val="11"/>
        <rFont val="Arial"/>
        <family val="2"/>
      </rPr>
      <t>?</t>
    </r>
  </si>
  <si>
    <r>
      <t xml:space="preserve">Чи отримувало це МТП будь-яку гуманітарну допомогу за останні </t>
    </r>
    <r>
      <rPr>
        <sz val="11"/>
        <color rgb="FFFF0000"/>
        <rFont val="Arial"/>
        <family val="2"/>
        <charset val="204"/>
      </rPr>
      <t>3 (три) місяці</t>
    </r>
    <r>
      <rPr>
        <sz val="11"/>
        <rFont val="Arial"/>
        <family val="2"/>
      </rPr>
      <t>?</t>
    </r>
  </si>
  <si>
    <t>Пожалуйста, уточните тип учреждения/организации, которая предоставила какую-либо помощь в упомянутый период</t>
  </si>
  <si>
    <t>Будь-ласка, уточність тип установи/організації, яка надала будь-яку допомогу у згаданий період.</t>
  </si>
  <si>
    <t>Государственные органы
Местные власти
Частные лица / предприниматели / волонтеры? 
Религиозные организации
Неправительственная организация или агентство ООН
Другое (уточните)</t>
  </si>
  <si>
    <t>Державні органи
Місцева влада
Приватні особи / підприємці / волонтери ?
Релігійні організації
Неурядова організація або агенція ООН 
Інше, уточніть</t>
  </si>
  <si>
    <r>
      <t xml:space="preserve">Of those in the site, how many are male/female aged 18 to </t>
    </r>
    <r>
      <rPr>
        <sz val="11"/>
        <color rgb="FFFF0000"/>
        <rFont val="Arial"/>
        <family val="2"/>
        <charset val="204"/>
      </rPr>
      <t>59</t>
    </r>
    <r>
      <rPr>
        <sz val="11"/>
        <rFont val="Arial"/>
        <family val="2"/>
      </rPr>
      <t>?</t>
    </r>
  </si>
  <si>
    <r>
      <t xml:space="preserve">Сколько среди проживающих в МВП мужчин/женщин возрастом от 18 до </t>
    </r>
    <r>
      <rPr>
        <sz val="11"/>
        <color rgb="FFFF0000"/>
        <rFont val="Arial"/>
        <family val="2"/>
        <charset val="204"/>
      </rPr>
      <t>59</t>
    </r>
    <r>
      <rPr>
        <sz val="11"/>
        <rFont val="Arial"/>
        <family val="2"/>
        <charset val="204"/>
      </rPr>
      <t xml:space="preserve"> лет?</t>
    </r>
  </si>
  <si>
    <r>
      <t xml:space="preserve">Скільки серед людей, що мешкають у МТП, чоловіків/жінок віком від 18 до </t>
    </r>
    <r>
      <rPr>
        <sz val="11"/>
        <color rgb="FFFF0000"/>
        <rFont val="Arial"/>
        <family val="2"/>
        <charset val="204"/>
      </rPr>
      <t>59</t>
    </r>
    <r>
      <rPr>
        <sz val="11"/>
        <rFont val="Arial"/>
        <family val="2"/>
        <charset val="204"/>
      </rPr>
      <t xml:space="preserve"> років?</t>
    </r>
  </si>
  <si>
    <r>
      <rPr>
        <sz val="11"/>
        <color rgb="FFFF0000"/>
        <rFont val="Arial"/>
        <family val="2"/>
        <charset val="204"/>
      </rPr>
      <t>59</t>
    </r>
    <r>
      <rPr>
        <sz val="11"/>
        <rFont val="Arial"/>
        <family val="2"/>
      </rPr>
      <t xml:space="preserve"> included, up to 6</t>
    </r>
    <r>
      <rPr>
        <sz val="11"/>
        <color rgb="FFFF0000"/>
        <rFont val="Arial"/>
        <family val="2"/>
        <charset val="204"/>
      </rPr>
      <t>0</t>
    </r>
  </si>
  <si>
    <r>
      <t>Male 18-</t>
    </r>
    <r>
      <rPr>
        <sz val="11"/>
        <color rgb="FFFF0000"/>
        <rFont val="Arial"/>
        <family val="2"/>
        <charset val="204"/>
      </rPr>
      <t>59</t>
    </r>
  </si>
  <si>
    <r>
      <t>Мужчин 18-</t>
    </r>
    <r>
      <rPr>
        <sz val="11"/>
        <color rgb="FFFF0000"/>
        <rFont val="Arial"/>
        <family val="2"/>
        <charset val="204"/>
      </rPr>
      <t>59</t>
    </r>
  </si>
  <si>
    <r>
      <t>Чоловіків 18-</t>
    </r>
    <r>
      <rPr>
        <sz val="11"/>
        <color rgb="FFFF0000"/>
        <rFont val="Arial"/>
        <family val="2"/>
        <charset val="204"/>
      </rPr>
      <t>59</t>
    </r>
  </si>
  <si>
    <r>
      <t>Female 18-</t>
    </r>
    <r>
      <rPr>
        <sz val="11"/>
        <color rgb="FFFF0000"/>
        <rFont val="Arial"/>
        <family val="2"/>
        <charset val="204"/>
      </rPr>
      <t>59</t>
    </r>
  </si>
  <si>
    <r>
      <t>Женщин 18-</t>
    </r>
    <r>
      <rPr>
        <sz val="11"/>
        <color rgb="FFFF0000"/>
        <rFont val="Arial"/>
        <family val="2"/>
        <charset val="204"/>
      </rPr>
      <t>59</t>
    </r>
  </si>
  <si>
    <r>
      <t>Жінок 18-</t>
    </r>
    <r>
      <rPr>
        <sz val="11"/>
        <color rgb="FFFF0000"/>
        <rFont val="Arial"/>
        <family val="2"/>
        <charset val="204"/>
      </rPr>
      <t>59</t>
    </r>
  </si>
  <si>
    <r>
      <t xml:space="preserve">Сколько среди жителей МВП мужчин/женщин возрастом 60 лет </t>
    </r>
    <r>
      <rPr>
        <sz val="11"/>
        <color rgb="FFFF0000"/>
        <rFont val="Arial"/>
        <family val="2"/>
        <charset val="204"/>
      </rPr>
      <t>и старше</t>
    </r>
    <r>
      <rPr>
        <sz val="11"/>
        <rFont val="Arial"/>
        <family val="2"/>
      </rPr>
      <t>?</t>
    </r>
  </si>
  <si>
    <r>
      <t xml:space="preserve">Скільки серед мешканців МТП чоловіків/жінок </t>
    </r>
    <r>
      <rPr>
        <sz val="11"/>
        <color rgb="FFFF0000"/>
        <rFont val="Arial"/>
        <family val="2"/>
        <charset val="204"/>
      </rPr>
      <t>віком</t>
    </r>
    <r>
      <rPr>
        <sz val="11"/>
        <rFont val="Arial"/>
        <family val="2"/>
      </rPr>
      <t xml:space="preserve"> 60 років </t>
    </r>
    <r>
      <rPr>
        <sz val="11"/>
        <color rgb="FFFF0000"/>
        <rFont val="Arial"/>
        <family val="2"/>
        <charset val="204"/>
      </rPr>
      <t>та старше</t>
    </r>
    <r>
      <rPr>
        <sz val="11"/>
        <rFont val="Arial"/>
        <family val="2"/>
      </rPr>
      <t>?</t>
    </r>
  </si>
  <si>
    <r>
      <t>From 6</t>
    </r>
    <r>
      <rPr>
        <sz val="11"/>
        <color rgb="FFFF0000"/>
        <rFont val="Arial"/>
        <family val="2"/>
        <charset val="204"/>
      </rPr>
      <t>0</t>
    </r>
    <r>
      <rPr>
        <sz val="11"/>
        <rFont val="Arial"/>
        <family val="2"/>
      </rPr>
      <t xml:space="preserve"> onwards</t>
    </r>
  </si>
  <si>
    <t>Vulnerable groups on sites</t>
  </si>
  <si>
    <t>Unaccompanied children - children who have been separated from both parents and are not being cared for by an adult who, by law or custom, is responsible for doing so</t>
  </si>
  <si>
    <t>Дети без сопровождения - дети, разлученные с обоими родителями и не находящиеся на попечении взрослого, который является его законным представителем</t>
  </si>
  <si>
    <t>Діти без супроводу - діти, які розлучені з обома батьками і не перебувають під опікою дорослого, який є його законним представником</t>
  </si>
  <si>
    <t>Да, они могут получить уход в этом МВП
Да, но они не могут получить уход в этом МВП
Нет</t>
  </si>
  <si>
    <t>Так, вони можуть отримати догляд в цьому МТП
Так, але вони не можуть отримати догляд у цьому МТП
Ні</t>
  </si>
  <si>
    <t>Одинокие люди, нуждающиеся в уходе - люди с инвалидностью либо люди, которые не в полной мере могут обслужить свои потребности, и находящиеся в МВП без сопровождения опекуна либо попечителя</t>
  </si>
  <si>
    <t>Одинокі люди, які потребують догляду - люди з інвалідністю або люди, які не у повній мірі здатні задовольнити власні потреби та перебувають в МТП без супроводу опікуна чи піклувальника</t>
  </si>
  <si>
    <t>Сколько в МВП находится людей, которые нуждаются в уходе, но не получают его в МВП?</t>
  </si>
  <si>
    <t>Скільки в МТП перебуває людей, які потребують догляду, але не отримують його безпосередньо в МКП?</t>
  </si>
  <si>
    <r>
      <t xml:space="preserve">Pregnant or lactating mothers
Female-headed households
Older women (60+)
Older men (60+)
Large household (&gt;3 children)
Chronically ill, including persons with mental health issues 
People with disabilities (both registered and not registered)
</t>
    </r>
    <r>
      <rPr>
        <sz val="11"/>
        <color rgb="FFFF0000"/>
        <rFont val="Arial"/>
        <family val="2"/>
        <charset val="204"/>
      </rPr>
      <t>Foreign nationals
People without nationality</t>
    </r>
    <r>
      <rPr>
        <sz val="11"/>
        <rFont val="Arial"/>
        <family val="2"/>
      </rPr>
      <t xml:space="preserve">
LGBTIQ+
Minority groups (such as Roma)
Child-headed households
Unaccompanied people who require caregiver support
Other, please specify
No vulnerable groups</t>
    </r>
  </si>
  <si>
    <r>
      <t>Беременные или кормящие женщины
Домохозяйства, возглавляемые женщинами
Пожилые женщины (60+)
Пожилые мужчины (60+)
Многодетные семьи (</t>
    </r>
    <r>
      <rPr>
        <sz val="11"/>
        <color rgb="FFFF0000"/>
        <rFont val="Arial"/>
        <family val="2"/>
        <charset val="204"/>
      </rPr>
      <t>три</t>
    </r>
    <r>
      <rPr>
        <sz val="11"/>
        <rFont val="Arial"/>
        <family val="2"/>
      </rPr>
      <t xml:space="preserve"> и более детей)
Хронически больные, включая имеющиеся проблемы с психическим здоровьем
Люди с инвалидностью </t>
    </r>
    <r>
      <rPr>
        <sz val="11"/>
        <color rgb="FFFF0000"/>
        <rFont val="Arial"/>
        <family val="2"/>
        <charset val="204"/>
      </rPr>
      <t>(оформленной и неоформленной</t>
    </r>
    <r>
      <rPr>
        <sz val="11"/>
        <rFont val="Arial"/>
        <family val="2"/>
      </rPr>
      <t xml:space="preserve">)
</t>
    </r>
    <r>
      <rPr>
        <sz val="11"/>
        <color rgb="FFFF0000"/>
        <rFont val="Arial"/>
        <family val="2"/>
        <charset val="204"/>
      </rPr>
      <t xml:space="preserve">Иностранные граждане
Лица без гражданства
</t>
    </r>
    <r>
      <rPr>
        <sz val="11"/>
        <rFont val="Arial"/>
        <family val="2"/>
      </rPr>
      <t xml:space="preserve">ЛГБТИК+
</t>
    </r>
    <r>
      <rPr>
        <sz val="11"/>
        <color theme="1"/>
        <rFont val="Arial"/>
        <family val="2"/>
      </rPr>
      <t>Национальные меньшинства</t>
    </r>
    <r>
      <rPr>
        <sz val="11"/>
        <rFont val="Arial"/>
        <family val="2"/>
      </rPr>
      <t xml:space="preserve"> (например, ромы)
Домохозяйства, возглавляемые детьми
Одинокие люди, нуждающиеся в уходе
Другое (укажите)
Уязвимые группы отсутствуют</t>
    </r>
  </si>
  <si>
    <r>
      <t>Вагітні або годуючі жінки
Господарства, очолювані жінками
Жінки (60+)
Старші (60+)
Багатодітні родини (</t>
    </r>
    <r>
      <rPr>
        <sz val="11"/>
        <color rgb="FFFF0000"/>
        <rFont val="Arial"/>
        <family val="2"/>
        <charset val="204"/>
      </rPr>
      <t>три</t>
    </r>
    <r>
      <rPr>
        <sz val="11"/>
        <rFont val="Arial"/>
        <family val="2"/>
      </rPr>
      <t xml:space="preserve"> та більше дітей)
Особи з хронічними захворюваннями, включаючи наявні проблеми з психічним здоров'ям
Люди з інвалідністю</t>
    </r>
    <r>
      <rPr>
        <sz val="11"/>
        <color rgb="FFFF0000"/>
        <rFont val="Arial"/>
        <family val="2"/>
        <charset val="204"/>
      </rPr>
      <t xml:space="preserve"> (оформленою та неоформленою)</t>
    </r>
    <r>
      <rPr>
        <sz val="11"/>
        <rFont val="Arial"/>
        <family val="2"/>
      </rPr>
      <t xml:space="preserve">
</t>
    </r>
    <r>
      <rPr>
        <sz val="11"/>
        <color rgb="FFFF0000"/>
        <rFont val="Arial"/>
        <family val="2"/>
        <charset val="204"/>
      </rPr>
      <t>Іноземні громадяни
Oсоби без громадянства</t>
    </r>
    <r>
      <rPr>
        <sz val="11"/>
        <rFont val="Arial"/>
        <family val="2"/>
      </rPr>
      <t xml:space="preserve">
ЛГБТІК+
</t>
    </r>
    <r>
      <rPr>
        <sz val="11"/>
        <color theme="1"/>
        <rFont val="Arial"/>
        <family val="2"/>
      </rPr>
      <t>Національні меншини</t>
    </r>
    <r>
      <rPr>
        <sz val="11"/>
        <rFont val="Arial"/>
        <family val="2"/>
      </rPr>
      <t xml:space="preserve"> (наприклад, роми)
Домогосподарства, які очолюються дітьми
Одинокі люди, що потребують догляду
Інше, уточніть
Вразливі групи відсутні</t>
    </r>
  </si>
  <si>
    <r>
      <t xml:space="preserve">* A child-headed household is a household in which all members are younger than 18 years, or households where there are adults who may be too sick or too </t>
    </r>
    <r>
      <rPr>
        <sz val="11"/>
        <rFont val="Arial"/>
        <family val="2"/>
        <charset val="204"/>
      </rPr>
      <t>elderly</t>
    </r>
    <r>
      <rPr>
        <sz val="11"/>
        <rFont val="Arial"/>
        <family val="2"/>
      </rPr>
      <t xml:space="preserve"> to effectively head the household and a child </t>
    </r>
    <r>
      <rPr>
        <sz val="11"/>
        <rFont val="Arial"/>
        <family val="2"/>
        <charset val="204"/>
      </rPr>
      <t>takes</t>
    </r>
    <r>
      <rPr>
        <sz val="11"/>
        <rFont val="Arial"/>
        <family val="2"/>
      </rPr>
      <t xml:space="preserve"> this responsibility
</t>
    </r>
    <r>
      <rPr>
        <sz val="11"/>
        <rFont val="Arial"/>
        <family val="2"/>
        <charset val="204"/>
      </rPr>
      <t>*</t>
    </r>
    <r>
      <rPr>
        <sz val="11"/>
        <color rgb="FFFF0000"/>
        <rFont val="Arial"/>
        <family val="2"/>
        <charset val="204"/>
      </rPr>
      <t>*</t>
    </r>
    <r>
      <rPr>
        <sz val="11"/>
        <rFont val="Arial"/>
        <family val="2"/>
        <charset val="204"/>
      </rPr>
      <t xml:space="preserve"> Female-headed household - household in which an adult female is the sole or main income producer and decision-maker
</t>
    </r>
    <r>
      <rPr>
        <sz val="11"/>
        <color rgb="FFFF0000"/>
        <rFont val="Arial"/>
        <family val="2"/>
        <charset val="204"/>
      </rPr>
      <t>***Unaccompanied people who require caregiver support - people with disabilities or other people who are not able serve their own needs to the fullest extent and are not accompanied by caregiver</t>
    </r>
    <r>
      <rPr>
        <sz val="11"/>
        <rFont val="Arial"/>
        <family val="2"/>
        <charset val="204"/>
      </rPr>
      <t xml:space="preserve"> </t>
    </r>
  </si>
  <si>
    <r>
      <t xml:space="preserve">* Домохозяйство, возглавляемое ребенком, — это домохозяйство, в котором все члены моложе 18 лет, или домохозяйство, </t>
    </r>
    <r>
      <rPr>
        <sz val="11"/>
        <rFont val="Arial"/>
        <family val="2"/>
        <charset val="204"/>
      </rPr>
      <t>где</t>
    </r>
    <r>
      <rPr>
        <sz val="11"/>
        <rFont val="Arial"/>
        <family val="2"/>
      </rPr>
      <t xml:space="preserve"> есть взрослые, которые могут быть слишком больны или </t>
    </r>
    <r>
      <rPr>
        <sz val="11"/>
        <rFont val="Arial"/>
        <family val="2"/>
        <charset val="204"/>
      </rPr>
      <t>пожилые</t>
    </r>
    <r>
      <rPr>
        <sz val="11"/>
        <rFont val="Arial"/>
        <family val="2"/>
      </rPr>
      <t xml:space="preserve">, чтобы эффективно руководить домохозяйством, и эту ответственность </t>
    </r>
    <r>
      <rPr>
        <sz val="11"/>
        <rFont val="Arial"/>
        <family val="2"/>
        <charset val="204"/>
      </rPr>
      <t>берет</t>
    </r>
    <r>
      <rPr>
        <sz val="11"/>
        <rFont val="Arial"/>
        <family val="2"/>
      </rPr>
      <t xml:space="preserve"> ребенок
</t>
    </r>
    <r>
      <rPr>
        <sz val="11"/>
        <rFont val="Arial"/>
        <family val="2"/>
        <charset val="204"/>
      </rPr>
      <t>*</t>
    </r>
    <r>
      <rPr>
        <sz val="11"/>
        <color rgb="FFFF0000"/>
        <rFont val="Arial"/>
        <family val="2"/>
        <charset val="204"/>
      </rPr>
      <t>*</t>
    </r>
    <r>
      <rPr>
        <sz val="11"/>
        <rFont val="Arial"/>
        <family val="2"/>
        <charset val="204"/>
      </rPr>
      <t xml:space="preserve">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
</t>
    </r>
    <r>
      <rPr>
        <sz val="11"/>
        <color rgb="FFFF0000"/>
        <rFont val="Arial"/>
        <family val="2"/>
        <charset val="204"/>
      </rPr>
      <t>*** Одинокие люди, нуждающиеся в уходе - люди с инвалидностью либо люди, которые не в полной мере могут обслужить свои потребности, и находящиеся в МВП без сопровождения опекуна либо попечителя</t>
    </r>
  </si>
  <si>
    <r>
      <t xml:space="preserve">* Домогосподарство, очолюване дитиною, - це домогосподарство, в якому всі члени молодше 18 років, або домогосподарство, </t>
    </r>
    <r>
      <rPr>
        <sz val="11"/>
        <rFont val="Arial"/>
        <family val="2"/>
        <charset val="204"/>
      </rPr>
      <t>де</t>
    </r>
    <r>
      <rPr>
        <sz val="11"/>
        <rFont val="Arial"/>
        <family val="2"/>
      </rPr>
      <t xml:space="preserve"> є дорослі, які можуть бути занадто хворі або занадто </t>
    </r>
    <r>
      <rPr>
        <sz val="11"/>
        <rFont val="Arial"/>
        <family val="2"/>
        <charset val="204"/>
      </rPr>
      <t>літні</t>
    </r>
    <r>
      <rPr>
        <sz val="11"/>
        <rFont val="Arial"/>
        <family val="2"/>
      </rPr>
      <t xml:space="preserve">, щоб ефективно керувати домогосподарством, і цю відповідальність </t>
    </r>
    <r>
      <rPr>
        <sz val="11"/>
        <rFont val="Arial"/>
        <family val="2"/>
        <charset val="204"/>
      </rPr>
      <t>бере</t>
    </r>
    <r>
      <rPr>
        <sz val="11"/>
        <rFont val="Arial"/>
        <family val="2"/>
      </rPr>
      <t xml:space="preserve"> дитина
</t>
    </r>
    <r>
      <rPr>
        <sz val="11"/>
        <rFont val="Arial"/>
        <family val="2"/>
        <charset val="204"/>
      </rPr>
      <t>*</t>
    </r>
    <r>
      <rPr>
        <sz val="11"/>
        <color rgb="FFFF0000"/>
        <rFont val="Arial"/>
        <family val="2"/>
        <charset val="204"/>
      </rPr>
      <t>*</t>
    </r>
    <r>
      <rPr>
        <sz val="11"/>
        <rFont val="Arial"/>
        <family val="2"/>
        <charset val="204"/>
      </rPr>
      <t xml:space="preserve"> Домогосподарство, яке очолюється жінкою - домогосподарство, в якому жінка є єдиним або основним джерелом доходу та особою, яка приймає основні рішення щодо домогосподарства
</t>
    </r>
    <r>
      <rPr>
        <sz val="11"/>
        <color rgb="FFFF0000"/>
        <rFont val="Arial"/>
        <family val="2"/>
        <charset val="204"/>
      </rPr>
      <t>*** Одинокі люди, які потребують догляду - люди з інвалідністю або люди, які не у повній мірі здатні задовольнити власні потреби та перебувають в МТП без супроводу опікуна чи піклувальника</t>
    </r>
  </si>
  <si>
    <t>В1.6</t>
  </si>
  <si>
    <t>You have indicated that there are unaccompanied people on the site who need caregiver support. How many of them cannot be taken care of on the site?</t>
  </si>
  <si>
    <t>Вы упомянули, что в МВП проживают люди, нуждающиеся в уходе. Сколько из них не могут получить его непосредственно в МВП?</t>
  </si>
  <si>
    <t>Ви зазначили, що в МТП перебувають люди, що потербують догляду. Скільки з них не можуть отримати його безпосередньо в МТП?</t>
  </si>
  <si>
    <t>If B1_5 "Unaccompanied people who require caregiver support"</t>
  </si>
  <si>
    <t>Movement dynamcs</t>
  </si>
  <si>
    <r>
      <t xml:space="preserve">Did you register new arrivals over the past </t>
    </r>
    <r>
      <rPr>
        <sz val="11"/>
        <color rgb="FFFF0000"/>
        <rFont val="Arial"/>
        <family val="2"/>
        <charset val="204"/>
      </rPr>
      <t>three (3) months</t>
    </r>
    <r>
      <rPr>
        <sz val="11"/>
        <rFont val="Arial"/>
        <family val="2"/>
      </rPr>
      <t>?</t>
    </r>
  </si>
  <si>
    <r>
      <t xml:space="preserve">Can you indicate how many site's residents have arrived in the site in the last </t>
    </r>
    <r>
      <rPr>
        <sz val="11"/>
        <color rgb="FFFF0000"/>
        <rFont val="Arial"/>
        <family val="2"/>
        <charset val="204"/>
      </rPr>
      <t>three (3) months</t>
    </r>
    <r>
      <rPr>
        <sz val="11"/>
        <rFont val="Arial"/>
        <family val="2"/>
      </rPr>
      <t>?</t>
    </r>
  </si>
  <si>
    <r>
      <t xml:space="preserve">Можете ли Вы сказать, сколько </t>
    </r>
    <r>
      <rPr>
        <sz val="11"/>
        <color theme="1"/>
        <rFont val="Arial"/>
        <family val="2"/>
      </rPr>
      <t>ВПЛ  прибыло</t>
    </r>
    <r>
      <rPr>
        <sz val="11"/>
        <color rgb="FF00B0F0"/>
        <rFont val="Arial"/>
        <family val="2"/>
      </rPr>
      <t xml:space="preserve"> </t>
    </r>
    <r>
      <rPr>
        <sz val="11"/>
        <rFont val="Arial"/>
        <family val="2"/>
      </rPr>
      <t xml:space="preserve">в МВП за последние </t>
    </r>
    <r>
      <rPr>
        <sz val="11"/>
        <color rgb="FFFF0000"/>
        <rFont val="Arial"/>
        <family val="2"/>
        <charset val="204"/>
      </rPr>
      <t>3 (три) месяца</t>
    </r>
    <r>
      <rPr>
        <sz val="11"/>
        <rFont val="Arial"/>
        <family val="2"/>
      </rPr>
      <t>?</t>
    </r>
  </si>
  <si>
    <r>
      <t xml:space="preserve">Чи можете сказати, скільки </t>
    </r>
    <r>
      <rPr>
        <sz val="11"/>
        <color theme="1"/>
        <rFont val="Arial"/>
        <family val="2"/>
      </rPr>
      <t>ВПО прибуло</t>
    </r>
    <r>
      <rPr>
        <sz val="11"/>
        <rFont val="Arial"/>
        <family val="2"/>
      </rPr>
      <t xml:space="preserve"> до МТП за останні </t>
    </r>
    <r>
      <rPr>
        <sz val="11"/>
        <color rgb="FFFF0000"/>
        <rFont val="Arial"/>
        <family val="2"/>
        <charset val="204"/>
      </rPr>
      <t>3 (три) місяці</t>
    </r>
    <r>
      <rPr>
        <sz val="11"/>
        <rFont val="Arial"/>
        <family val="2"/>
      </rPr>
      <t>?</t>
    </r>
  </si>
  <si>
    <r>
      <t xml:space="preserve">How many site's residents have arrived in the last </t>
    </r>
    <r>
      <rPr>
        <sz val="11"/>
        <color rgb="FFFF0000"/>
        <rFont val="Arial"/>
        <family val="2"/>
        <charset val="204"/>
      </rPr>
      <t xml:space="preserve"> within the mentioned period</t>
    </r>
    <r>
      <rPr>
        <sz val="11"/>
        <rFont val="Arial"/>
        <family val="2"/>
      </rPr>
      <t>?</t>
    </r>
  </si>
  <si>
    <r>
      <t xml:space="preserve">Сколько </t>
    </r>
    <r>
      <rPr>
        <sz val="11"/>
        <color theme="1"/>
        <rFont val="Arial"/>
        <family val="2"/>
      </rPr>
      <t>ВПЛ прибыло</t>
    </r>
    <r>
      <rPr>
        <sz val="11"/>
        <rFont val="Arial"/>
        <family val="2"/>
      </rPr>
      <t xml:space="preserve"> в МВП за </t>
    </r>
    <r>
      <rPr>
        <sz val="11"/>
        <color rgb="FFFF0000"/>
        <rFont val="Arial"/>
        <family val="2"/>
        <charset val="204"/>
      </rPr>
      <t>указанный период</t>
    </r>
    <r>
      <rPr>
        <sz val="11"/>
        <rFont val="Arial"/>
        <family val="2"/>
      </rPr>
      <t>?</t>
    </r>
  </si>
  <si>
    <r>
      <t xml:space="preserve">Скільки </t>
    </r>
    <r>
      <rPr>
        <sz val="11"/>
        <color theme="1"/>
        <rFont val="Arial"/>
        <family val="2"/>
      </rPr>
      <t>ВПО прибуло</t>
    </r>
    <r>
      <rPr>
        <sz val="11"/>
        <rFont val="Arial"/>
        <family val="2"/>
      </rPr>
      <t xml:space="preserve"> до МТП </t>
    </r>
    <r>
      <rPr>
        <sz val="11"/>
        <color rgb="FFFF0000"/>
        <rFont val="Arial"/>
        <family val="2"/>
        <charset val="204"/>
      </rPr>
      <t>за вказаний період</t>
    </r>
    <r>
      <rPr>
        <sz val="11"/>
        <rFont val="Arial"/>
        <family val="2"/>
      </rPr>
      <t>?</t>
    </r>
  </si>
  <si>
    <t xml:space="preserve">Какие причины для поселения в МВП они указали? </t>
  </si>
  <si>
    <t xml:space="preserve">Які причини для вселення в МТП вони вказали? </t>
  </si>
  <si>
    <r>
      <rPr>
        <strike/>
        <sz val="11"/>
        <color rgb="FFFF0000"/>
        <rFont val="Arial"/>
        <family val="2"/>
        <charset val="204"/>
      </rPr>
      <t xml:space="preserve">Their housing is damaged\destroyed </t>
    </r>
    <r>
      <rPr>
        <sz val="11"/>
        <rFont val="Arial"/>
        <family val="2"/>
      </rPr>
      <t xml:space="preserve">
</t>
    </r>
    <r>
      <rPr>
        <sz val="11"/>
        <color rgb="FFFF0000"/>
        <rFont val="Arial"/>
        <family val="2"/>
        <charset val="204"/>
      </rPr>
      <t>Lack of own housing</t>
    </r>
    <r>
      <rPr>
        <sz val="11"/>
        <rFont val="Arial"/>
        <family val="2"/>
      </rPr>
      <t xml:space="preserve">
Cannot afford renting
</t>
    </r>
    <r>
      <rPr>
        <sz val="11"/>
        <color rgb="FF00B050"/>
        <rFont val="Arial"/>
        <family val="2"/>
        <charset val="204"/>
      </rPr>
      <t>Can no longer afford rent due to discontinuation of IDP allowance</t>
    </r>
    <r>
      <rPr>
        <sz val="11"/>
        <color rgb="FF0070C0"/>
        <rFont val="Arial"/>
        <family val="2"/>
        <charset val="204"/>
      </rPr>
      <t xml:space="preserve">
</t>
    </r>
    <r>
      <rPr>
        <sz val="11"/>
        <rFont val="Arial"/>
        <family val="2"/>
      </rPr>
      <t>Resettled from the other collective site
CS belongs to an educational facility where the CS residents are studying
Other (specify)
I don't know</t>
    </r>
  </si>
  <si>
    <r>
      <rPr>
        <strike/>
        <sz val="11"/>
        <color rgb="FFFF0000"/>
        <rFont val="Arial"/>
        <family val="2"/>
        <charset val="204"/>
      </rPr>
      <t>Жилье повреждено/разрушено</t>
    </r>
    <r>
      <rPr>
        <sz val="11"/>
        <rFont val="Arial"/>
        <family val="2"/>
      </rPr>
      <t xml:space="preserve"> 
</t>
    </r>
    <r>
      <rPr>
        <sz val="11"/>
        <color rgb="FFFF0000"/>
        <rFont val="Arial"/>
        <family val="2"/>
        <charset val="204"/>
      </rPr>
      <t>Отсутствие собственного жилья</t>
    </r>
    <r>
      <rPr>
        <sz val="11"/>
        <rFont val="Arial"/>
        <family val="2"/>
      </rPr>
      <t xml:space="preserve">
Нет возможности арендовать жилье
Переселился(ась) из других МВП
МВП принадлежит к учебному заведению, в проходят обучение ВПО-жители МВП
Другое (укажите)
Не знаю</t>
    </r>
  </si>
  <si>
    <r>
      <rPr>
        <strike/>
        <sz val="11"/>
        <color rgb="FFFF0000"/>
        <rFont val="Arial"/>
        <family val="2"/>
        <charset val="204"/>
      </rPr>
      <t xml:space="preserve">Житло пошкоджене/зруйновано </t>
    </r>
    <r>
      <rPr>
        <sz val="11"/>
        <color rgb="FFFF0000"/>
        <rFont val="Arial"/>
        <family val="2"/>
        <charset val="204"/>
      </rPr>
      <t xml:space="preserve">
Відсутність власного житла
</t>
    </r>
    <r>
      <rPr>
        <sz val="11"/>
        <rFont val="Arial"/>
        <family val="2"/>
        <charset val="204"/>
      </rPr>
      <t>Немає можливості орендувати житло
Переселились з інших МТП
МТП належить до учбового закладу, в якому навчаються ВПО-мешканці МТП
Інше (вкажіть)
Не знаю</t>
    </r>
  </si>
  <si>
    <r>
      <t xml:space="preserve">Up to 1 month
</t>
    </r>
    <r>
      <rPr>
        <strike/>
        <sz val="11"/>
        <color rgb="FFFF0000"/>
        <rFont val="Arial"/>
        <family val="2"/>
        <charset val="204"/>
      </rPr>
      <t>Up to 3 months</t>
    </r>
    <r>
      <rPr>
        <sz val="11"/>
        <color theme="1"/>
        <rFont val="Arial"/>
        <family val="2"/>
      </rPr>
      <t xml:space="preserve">
Up to 6 months
</t>
    </r>
    <r>
      <rPr>
        <strike/>
        <sz val="11"/>
        <color rgb="FFFF0000"/>
        <rFont val="Arial"/>
        <family val="2"/>
        <charset val="204"/>
      </rPr>
      <t>Up to 9 months</t>
    </r>
    <r>
      <rPr>
        <sz val="11"/>
        <color theme="1"/>
        <rFont val="Arial"/>
        <family val="2"/>
      </rPr>
      <t xml:space="preserve">
Up to 1 year
Up to 1,5 year  
More than 1,5 year  
Has not hosted IDPs yet
                                           </t>
    </r>
  </si>
  <si>
    <r>
      <t xml:space="preserve">
До 1 месяца
</t>
    </r>
    <r>
      <rPr>
        <strike/>
        <sz val="11"/>
        <color rgb="FFFF0000"/>
        <rFont val="Arial"/>
        <family val="2"/>
        <charset val="204"/>
      </rPr>
      <t>До 3 месяцев</t>
    </r>
    <r>
      <rPr>
        <sz val="11"/>
        <color theme="1"/>
        <rFont val="Arial"/>
        <family val="2"/>
      </rPr>
      <t xml:space="preserve">
До 6 месяцев
</t>
    </r>
    <r>
      <rPr>
        <strike/>
        <sz val="11"/>
        <color rgb="FFFF0000"/>
        <rFont val="Arial"/>
        <family val="2"/>
        <charset val="204"/>
      </rPr>
      <t xml:space="preserve">До 9 месяцев
</t>
    </r>
    <r>
      <rPr>
        <sz val="11"/>
        <color theme="1"/>
        <rFont val="Arial"/>
        <family val="2"/>
      </rPr>
      <t xml:space="preserve">До 1 года
До 1,5 года
Более 1,5 года 
Еще не размещали ВПЛ                                
</t>
    </r>
    <r>
      <rPr>
        <strike/>
        <sz val="11"/>
        <color theme="1"/>
        <rFont val="Arial"/>
        <family val="2"/>
      </rPr>
      <t xml:space="preserve"> </t>
    </r>
    <r>
      <rPr>
        <sz val="11"/>
        <color theme="1"/>
        <rFont val="Arial"/>
        <family val="2"/>
      </rPr>
      <t xml:space="preserve">                                                          </t>
    </r>
  </si>
  <si>
    <r>
      <t xml:space="preserve">
До 1 місяця
</t>
    </r>
    <r>
      <rPr>
        <strike/>
        <sz val="11"/>
        <color rgb="FFFF0000"/>
        <rFont val="Arial"/>
        <family val="2"/>
        <charset val="204"/>
      </rPr>
      <t>До 3 місяців</t>
    </r>
    <r>
      <rPr>
        <sz val="11"/>
        <color theme="1"/>
        <rFont val="Arial"/>
        <family val="2"/>
      </rPr>
      <t xml:space="preserve">
До 6 місяців
</t>
    </r>
    <r>
      <rPr>
        <strike/>
        <sz val="11"/>
        <color rgb="FFFF0000"/>
        <rFont val="Arial"/>
        <family val="2"/>
        <charset val="204"/>
      </rPr>
      <t>До 9 місяців</t>
    </r>
    <r>
      <rPr>
        <sz val="11"/>
        <color theme="1"/>
        <rFont val="Arial"/>
        <family val="2"/>
      </rPr>
      <t xml:space="preserve">
До 1 року
До 1,5 року
Більш ніж 1,5 роки
Ще не розміщали ВПО                                        
</t>
    </r>
  </si>
  <si>
    <t>Is this collective center a transit site?</t>
  </si>
  <si>
    <t>Да
Да, но только частично (ВПЛ также проживают долгострочно)
Нет</t>
  </si>
  <si>
    <t>Транзитное МВП – это МВП, которое используется в течение короткого периода времени после перемещения с места постоянного проживания в качестве временного места пребывания (обычно в течение нескольких дней) перед переездом на другое место жительства (в том числе в другое МВП)</t>
  </si>
  <si>
    <t>Транзитне МТП – це МТП, яке використовується протягом короткого періоду часу після переміщення з місця постійного проживання як тимчасове місце перебування (зазвичай протягом декількох днів) перед переїздом до іншого місця проживання (у тому числі до іншого МТП)</t>
  </si>
  <si>
    <r>
      <t xml:space="preserve">Have any site's residents voluntarily left the site in the last </t>
    </r>
    <r>
      <rPr>
        <sz val="11"/>
        <color rgb="FFFF0000"/>
        <rFont val="Arial"/>
        <family val="2"/>
        <charset val="204"/>
      </rPr>
      <t>three (3) months</t>
    </r>
    <r>
      <rPr>
        <sz val="11"/>
        <color theme="1"/>
        <rFont val="Arial"/>
        <family val="2"/>
      </rPr>
      <t>?</t>
    </r>
  </si>
  <si>
    <r>
      <t>Протягом останніх</t>
    </r>
    <r>
      <rPr>
        <sz val="11"/>
        <color rgb="FFFF0000"/>
        <rFont val="Arial"/>
        <family val="2"/>
        <charset val="204"/>
      </rPr>
      <t xml:space="preserve"> 3 (трьох) місяці</t>
    </r>
    <r>
      <rPr>
        <sz val="11"/>
        <rFont val="Arial"/>
        <family val="2"/>
      </rPr>
      <t xml:space="preserve">, чи залишали мешканці МТП за власним бажанням? </t>
    </r>
  </si>
  <si>
    <t>If in B3 other option than 'Up to 1 month' was chosen</t>
  </si>
  <si>
    <r>
      <t xml:space="preserve">Can you indicate how many site's residents have left the site in the last </t>
    </r>
    <r>
      <rPr>
        <sz val="11"/>
        <color rgb="FFFF0000"/>
        <rFont val="Arial"/>
        <family val="2"/>
        <charset val="204"/>
      </rPr>
      <t>three (3) months</t>
    </r>
    <r>
      <rPr>
        <sz val="11"/>
        <color theme="1"/>
        <rFont val="Arial"/>
        <family val="2"/>
      </rPr>
      <t>?</t>
    </r>
  </si>
  <si>
    <r>
      <t xml:space="preserve">Можете ли Вы сказать, сколько жителей выехали из МВП за последние </t>
    </r>
    <r>
      <rPr>
        <sz val="11"/>
        <color rgb="FFFF0000"/>
        <rFont val="Arial"/>
        <family val="2"/>
        <charset val="204"/>
      </rPr>
      <t>3 (три) месяца</t>
    </r>
    <r>
      <rPr>
        <sz val="11"/>
        <rFont val="Arial"/>
        <family val="2"/>
      </rPr>
      <t>?</t>
    </r>
  </si>
  <si>
    <r>
      <t xml:space="preserve">Чи можете сказати, скільки мешканців залишили МТП за останні </t>
    </r>
    <r>
      <rPr>
        <sz val="11"/>
        <color rgb="FFFF0000"/>
        <rFont val="Arial"/>
        <family val="2"/>
        <charset val="204"/>
      </rPr>
      <t>3 (три) місяці</t>
    </r>
    <r>
      <rPr>
        <sz val="11"/>
        <rFont val="Arial"/>
        <family val="2"/>
      </rPr>
      <t>?</t>
    </r>
  </si>
  <si>
    <t>If B4 "yes"</t>
  </si>
  <si>
    <r>
      <t xml:space="preserve">How many site's residents have left in the last </t>
    </r>
    <r>
      <rPr>
        <sz val="11"/>
        <color rgb="FFFF0000"/>
        <rFont val="Arial"/>
        <family val="2"/>
        <charset val="204"/>
      </rPr>
      <t>three (3) months</t>
    </r>
    <r>
      <rPr>
        <sz val="11"/>
        <color theme="1"/>
        <rFont val="Arial"/>
        <family val="2"/>
      </rPr>
      <t>?</t>
    </r>
  </si>
  <si>
    <r>
      <t>Сколько жителей МВП выехали за последние</t>
    </r>
    <r>
      <rPr>
        <sz val="11"/>
        <color rgb="FFFF0000"/>
        <rFont val="Arial"/>
        <family val="2"/>
        <charset val="204"/>
      </rPr>
      <t xml:space="preserve"> 3 (три) месяца</t>
    </r>
    <r>
      <rPr>
        <sz val="11"/>
        <rFont val="Arial"/>
        <family val="2"/>
      </rPr>
      <t>?</t>
    </r>
  </si>
  <si>
    <r>
      <t xml:space="preserve">Скільки мешканців залишили МТП за останні </t>
    </r>
    <r>
      <rPr>
        <sz val="11"/>
        <color rgb="FFFF0000"/>
        <rFont val="Arial"/>
        <family val="2"/>
        <charset val="204"/>
      </rPr>
      <t>3 (три) місяці</t>
    </r>
    <r>
      <rPr>
        <sz val="11"/>
        <rFont val="Arial"/>
        <family val="2"/>
      </rPr>
      <t>?</t>
    </r>
  </si>
  <si>
    <t>If B4.1 'Yes'</t>
  </si>
  <si>
    <t>Of the site residents who who left, they were heading toward which directions:</t>
  </si>
  <si>
    <t>Жители МВП, которые выехали, направились в следующих направлениях:</t>
  </si>
  <si>
    <t>Мешканці МТП, які виїхали, обрали наступні напрямки:</t>
  </si>
  <si>
    <t>Returned to their area of origin
Remained in this settlement
Moved to another settlement in the same oblast
Moved to another oblast
Moved abroad
Other (specify)
Don't know</t>
  </si>
  <si>
    <t xml:space="preserve">Возвращение к месту постоянного жительства
Остались в данном населенном пункте
Переезд в другой населенный пункт в пределах данной области
Переезд в другую область
Переезд за границу
Другое (уточните)
Не знаю
</t>
  </si>
  <si>
    <t>Повернення до місця постійного проживання
Залишились у цьому населеному пункті
Переїзд до іншого населенеого пункту у межах даної області
Переїзд до іншої області
Переїзд за кордон
Інше (уточніть)
Не знаю</t>
  </si>
  <si>
    <t>If B4 "Yes"</t>
  </si>
  <si>
    <t>B4.4</t>
  </si>
  <si>
    <t xml:space="preserve">Of the site residents who left, which housing modality were there opting for? </t>
  </si>
  <si>
    <t>Жители МВП, которые выехали, выбрали следующие виды проживания:</t>
  </si>
  <si>
    <t>Мешканці МТП, які виїхали, обрали наступні види проживання:</t>
  </si>
  <si>
    <t xml:space="preserve">Moved to rented private housing
Moved to their own accommodations
Moved in with family/friends
Moved to another collective site
Other (specify)
Don't know
</t>
  </si>
  <si>
    <t>Переезд в арендованное жилье
Переезд в собственное жилье
Переезд к родным/друзьям
Переезд в другой МВП 
Другое (уточните)
Не знаю</t>
  </si>
  <si>
    <t>Переїзд до орендованого житла
Переїзд до власного житла
Переїзд до родичів/друзів
Переїзд до іншого МТП 
Інше (уточніть)
Не знаю</t>
  </si>
  <si>
    <r>
      <t xml:space="preserve">Have any site's residents been evicted from the site during the last </t>
    </r>
    <r>
      <rPr>
        <sz val="11"/>
        <color rgb="FFFF0000"/>
        <rFont val="Arial"/>
        <family val="2"/>
        <charset val="204"/>
      </rPr>
      <t>three (3) months</t>
    </r>
    <r>
      <rPr>
        <sz val="11"/>
        <rFont val="Arial"/>
        <family val="2"/>
      </rPr>
      <t>?</t>
    </r>
  </si>
  <si>
    <t>Yes
No
 Do not know / Refuse to answer</t>
  </si>
  <si>
    <t>Да
Нет 
Не знаю, Не хочу отвечать</t>
  </si>
  <si>
    <t xml:space="preserve">Так
Hі 
Не знаю, Не хочу відповідати </t>
  </si>
  <si>
    <r>
      <t xml:space="preserve">Facility can no longer host IDPs
Center was overcrowded
Dangerous or beligerent behavior of IDPs
IDPs were not able to pay for utilities / other payments
Area of origin was deemed safe for return
IDPs did not abide by rules and regulations of site
There is a limited period of hosting             
Relocation to another collective site 
</t>
    </r>
    <r>
      <rPr>
        <sz val="11"/>
        <color rgb="FFFF0000"/>
        <rFont val="Arial"/>
        <family val="2"/>
        <charset val="204"/>
      </rPr>
      <t>Removal of the site from the government list of collective sites
Non-residence of IDP at the site for more than 60 consecutive days
Cancellation of the IDP certificate
Restoration of the house in the area of origin
Failure to renew the contract with the site management</t>
    </r>
    <r>
      <rPr>
        <sz val="11"/>
        <color theme="1"/>
        <rFont val="Arial"/>
        <family val="2"/>
      </rPr>
      <t xml:space="preserve">
Other (specify)
Do not know</t>
    </r>
  </si>
  <si>
    <r>
      <t xml:space="preserve">МВП больше не может принимать ВПЛ
МВП переполнен
Опасное или вызывающее поведение ВПЛ
ВПЛ не в состоянии оплачивать коммунальные услуги / осуществлять другие платежи
Местность, откуда прибыли ВПЛ, признана безопасной для возвращения
ВПЛ не соблюдали правила и нормы, действующие в МВП
Установлен ограниченный срок пребывания в МВП
Переселение в другой МВП
</t>
    </r>
    <r>
      <rPr>
        <sz val="11"/>
        <color rgb="FFFF0000"/>
        <rFont val="Arial"/>
        <family val="2"/>
        <charset val="204"/>
      </rPr>
      <t xml:space="preserve">Исключние МВП из официально утвержденного перечня мест временного проживания ВПЛ
Отстутствие ВПЛ в МВП более чем 60 дней подряд
Отмена регистрации в качестве ВПЛ
Восстановление жилища в месте постоянного проживания
Непродление договора с руководством МВП </t>
    </r>
    <r>
      <rPr>
        <sz val="11"/>
        <color theme="1"/>
        <rFont val="Arial"/>
        <family val="2"/>
      </rPr>
      <t xml:space="preserve">                  
Другое (укажите)
Не знаю</t>
    </r>
  </si>
  <si>
    <r>
      <t xml:space="preserve">МТП більше не може приймати ВПО
МТП переповнений
Небезпечна або зухвала поведінка ВПО
ВПО не в змозі оплачувати комунальні послуги / здійснювати інші платежі
Місцевість, звідки прибули ВПО, визнана безпечною для повернення
ВПО не дотримувалися правил і норм, що діють у МТП
Встановлено обмежений термін перебування у МТП                                                               
Переселення до іншого МТП
</t>
    </r>
    <r>
      <rPr>
        <sz val="11"/>
        <color rgb="FFFF0000"/>
        <rFont val="Arial"/>
        <family val="2"/>
        <charset val="204"/>
      </rPr>
      <t>Виключення МТП з офіційно затвердженого переліку місць тимчасового проживання ВПО
Відсутність ВПО в МТП більш ніж 60 днів поспіль
Скасування реєстрації в якості ВПО
Відновлення житла у місці постійного проживання
Непродовження договору з керівництвом МТП</t>
    </r>
    <r>
      <rPr>
        <sz val="11"/>
        <color theme="1"/>
        <rFont val="Arial"/>
        <family val="2"/>
      </rPr>
      <t xml:space="preserve">
Інше, уточніть
Не знаю</t>
    </r>
  </si>
  <si>
    <t>If B5 "Yes"</t>
  </si>
  <si>
    <r>
      <t xml:space="preserve">Site function
</t>
    </r>
    <r>
      <rPr>
        <sz val="11"/>
        <color rgb="FFFF0000"/>
        <rFont val="Arial"/>
        <family val="2"/>
        <charset val="204"/>
      </rPr>
      <t>RES930_311</t>
    </r>
  </si>
  <si>
    <r>
      <t>B</t>
    </r>
    <r>
      <rPr>
        <b/>
        <sz val="11"/>
        <color rgb="FFFF0000"/>
        <rFont val="Arial"/>
        <family val="2"/>
        <charset val="204"/>
      </rPr>
      <t>7</t>
    </r>
  </si>
  <si>
    <r>
      <t>Общая кухня
Столовая/</t>
    </r>
    <r>
      <rPr>
        <sz val="11"/>
        <color theme="1"/>
        <rFont val="Arial"/>
        <family val="2"/>
      </rPr>
      <t>место для приема пищи</t>
    </r>
    <r>
      <rPr>
        <sz val="11"/>
        <rFont val="Arial"/>
        <family val="2"/>
      </rPr>
      <t xml:space="preserve">
</t>
    </r>
    <r>
      <rPr>
        <sz val="11"/>
        <color rgb="FFFF0000"/>
        <rFont val="Arial"/>
        <family val="2"/>
        <charset val="204"/>
      </rPr>
      <t>Кладовые</t>
    </r>
    <r>
      <rPr>
        <sz val="11"/>
        <color theme="1"/>
        <rFont val="Arial"/>
        <family val="2"/>
      </rPr>
      <t>/места</t>
    </r>
    <r>
      <rPr>
        <sz val="11"/>
        <rFont val="Arial"/>
        <family val="2"/>
      </rPr>
      <t xml:space="preserve"> для хранения продуктов питания
Ничего из вышеперечисленного</t>
    </r>
  </si>
  <si>
    <r>
      <t>Загальна кухня
Їдальня/</t>
    </r>
    <r>
      <rPr>
        <sz val="11"/>
        <color theme="1"/>
        <rFont val="Arial"/>
        <family val="2"/>
      </rPr>
      <t>місце для прийому їжі</t>
    </r>
    <r>
      <rPr>
        <sz val="11"/>
        <rFont val="Arial"/>
        <family val="2"/>
        <charset val="204"/>
      </rPr>
      <t xml:space="preserve">
</t>
    </r>
    <r>
      <rPr>
        <sz val="11"/>
        <color rgb="FFFF0000"/>
        <rFont val="Arial"/>
        <family val="2"/>
        <charset val="204"/>
      </rPr>
      <t>Кладові</t>
    </r>
    <r>
      <rPr>
        <sz val="11"/>
        <color theme="1"/>
        <rFont val="Arial"/>
        <family val="2"/>
      </rPr>
      <t xml:space="preserve">/місця </t>
    </r>
    <r>
      <rPr>
        <sz val="11"/>
        <rFont val="Arial"/>
        <family val="2"/>
        <charset val="204"/>
      </rPr>
      <t>для зберігання продуктів харчування
Нічого із перерахованого вище</t>
    </r>
  </si>
  <si>
    <r>
      <t>B</t>
    </r>
    <r>
      <rPr>
        <b/>
        <sz val="11"/>
        <color rgb="FFFF0000"/>
        <rFont val="Arial"/>
        <family val="2"/>
        <charset val="204"/>
      </rPr>
      <t>7.1</t>
    </r>
  </si>
  <si>
    <r>
      <t xml:space="preserve">Common spaces
</t>
    </r>
    <r>
      <rPr>
        <sz val="11"/>
        <color rgb="FFFF0000"/>
        <rFont val="Arial"/>
        <family val="2"/>
        <charset val="204"/>
      </rPr>
      <t xml:space="preserve">
RES930_331</t>
    </r>
  </si>
  <si>
    <t xml:space="preserve">Are there any of the following spaces available for residents? </t>
  </si>
  <si>
    <r>
      <t xml:space="preserve">
Child spaces (indoor) 
Child spaces (outdoor)
Spaces for distance learning \ working
Recreational spaces for adults
Spaces for social, administrative, and public (electronic) services provision
</t>
    </r>
    <r>
      <rPr>
        <sz val="11"/>
        <color rgb="FFFF0000"/>
        <rFont val="Arial"/>
        <family val="2"/>
        <charset val="204"/>
      </rPr>
      <t>All of the above</t>
    </r>
    <r>
      <rPr>
        <sz val="11"/>
        <color theme="1"/>
        <rFont val="Arial"/>
        <family val="2"/>
      </rPr>
      <t xml:space="preserve">
Other, </t>
    </r>
    <r>
      <rPr>
        <sz val="11"/>
        <color rgb="FF00B050"/>
        <rFont val="Arial"/>
        <family val="2"/>
        <charset val="204"/>
      </rPr>
      <t>specify</t>
    </r>
    <r>
      <rPr>
        <sz val="11"/>
        <color theme="1"/>
        <rFont val="Arial"/>
        <family val="2"/>
      </rPr>
      <t xml:space="preserve">
</t>
    </r>
    <r>
      <rPr>
        <sz val="11"/>
        <color rgb="FFFF0000"/>
        <rFont val="Arial"/>
        <family val="2"/>
        <charset val="204"/>
      </rPr>
      <t>None of the above</t>
    </r>
    <r>
      <rPr>
        <sz val="11"/>
        <color theme="1"/>
        <rFont val="Arial"/>
        <family val="2"/>
      </rPr>
      <t xml:space="preserve">
</t>
    </r>
  </si>
  <si>
    <r>
      <rPr>
        <sz val="11"/>
        <color theme="1"/>
        <rFont val="Arial"/>
        <family val="2"/>
      </rPr>
      <t xml:space="preserve">Игровые комнаты для детей (в помещении МВП) </t>
    </r>
    <r>
      <rPr>
        <sz val="11"/>
        <rFont val="Arial"/>
        <family val="2"/>
      </rPr>
      <t xml:space="preserve">
Игровые площадки для детей (на улице)
Помещения для дистанционного обучения / работы
Зоны отдыха для взрослых
Зоны, где предоставляются социальные, административные и государственные (электронные) услуги
</t>
    </r>
    <r>
      <rPr>
        <sz val="11"/>
        <color rgb="FFFF0000"/>
        <rFont val="Arial"/>
        <family val="2"/>
        <charset val="204"/>
      </rPr>
      <t>Все вышеперечисленное</t>
    </r>
    <r>
      <rPr>
        <sz val="11"/>
        <rFont val="Arial"/>
        <family val="2"/>
      </rPr>
      <t xml:space="preserve">
Другое, </t>
    </r>
    <r>
      <rPr>
        <sz val="11"/>
        <color rgb="FF00B050"/>
        <rFont val="Arial"/>
        <family val="2"/>
        <charset val="204"/>
      </rPr>
      <t>уточните</t>
    </r>
    <r>
      <rPr>
        <sz val="11"/>
        <rFont val="Arial"/>
        <family val="2"/>
      </rPr>
      <t xml:space="preserve">
</t>
    </r>
    <r>
      <rPr>
        <sz val="11"/>
        <color rgb="FFFF0000"/>
        <rFont val="Arial"/>
        <family val="2"/>
        <charset val="204"/>
      </rPr>
      <t>Ничего из вышеперечисленного</t>
    </r>
  </si>
  <si>
    <r>
      <rPr>
        <sz val="11"/>
        <color theme="1"/>
        <rFont val="Arial"/>
        <family val="2"/>
      </rPr>
      <t>Ігрові кімнати</t>
    </r>
    <r>
      <rPr>
        <sz val="11"/>
        <rFont val="Arial"/>
        <family val="2"/>
        <charset val="204"/>
      </rPr>
      <t xml:space="preserve"> для дітей (в приміщенні МТП) 
Ігрові майданчики для дітей (на вулиці)
Приміщення для дистанційного навчання/ роботи
Зони відпочинку для дорослих
Зони для надання соціальних, адміністративних та державних (електронних) послуг
</t>
    </r>
    <r>
      <rPr>
        <sz val="11"/>
        <color rgb="FFFF0000"/>
        <rFont val="Arial"/>
        <family val="2"/>
        <charset val="204"/>
      </rPr>
      <t>Усе перелічене</t>
    </r>
    <r>
      <rPr>
        <sz val="11"/>
        <rFont val="Arial"/>
        <family val="2"/>
        <charset val="204"/>
      </rPr>
      <t xml:space="preserve">
Інше, </t>
    </r>
    <r>
      <rPr>
        <sz val="11"/>
        <color rgb="FF00B050"/>
        <rFont val="Arial"/>
        <family val="2"/>
        <charset val="204"/>
      </rPr>
      <t>уточніть</t>
    </r>
    <r>
      <rPr>
        <sz val="11"/>
        <rFont val="Arial"/>
        <family val="2"/>
        <charset val="204"/>
      </rPr>
      <t xml:space="preserve">
</t>
    </r>
    <r>
      <rPr>
        <sz val="11"/>
        <color rgb="FFFF0000"/>
        <rFont val="Arial"/>
        <family val="2"/>
        <charset val="204"/>
      </rPr>
      <t>Нічого з переліченого</t>
    </r>
  </si>
  <si>
    <t>Put a constraint: 'All of the above' and 'None of the above' cannot be selected together with the other options</t>
  </si>
  <si>
    <r>
      <t>B</t>
    </r>
    <r>
      <rPr>
        <b/>
        <sz val="11"/>
        <color rgb="FFFF0000"/>
        <rFont val="Arial"/>
        <family val="2"/>
        <charset val="204"/>
      </rPr>
      <t>7.2</t>
    </r>
    <r>
      <rPr>
        <sz val="11"/>
        <color theme="1"/>
        <rFont val="Calibri"/>
        <family val="2"/>
        <charset val="204"/>
        <scheme val="minor"/>
      </rPr>
      <t/>
    </r>
  </si>
  <si>
    <t xml:space="preserve">Are all these spaces sufficient to meet the needs of IDPs regarding their access to entertainment, work, education, service provision, etc? </t>
  </si>
  <si>
    <t>Достаточно ли этих помещений для удовлетворения потребностей ВПЛ в доступе к учебе, работе, услугам, организации отдыха и др.?</t>
  </si>
  <si>
    <t>Чи достатньо цих приміщень для задоволення потреб ВПО під час доступу до навчання, праці, отримання послуг, організації дозвілля?</t>
  </si>
  <si>
    <t>Так
Так, частково
Ні
Не знаю</t>
  </si>
  <si>
    <t>If in B7.1 other that 'None of above' has been selected</t>
  </si>
  <si>
    <r>
      <t>B</t>
    </r>
    <r>
      <rPr>
        <b/>
        <sz val="11"/>
        <color rgb="FFFF0000"/>
        <rFont val="Arial"/>
        <family val="2"/>
        <charset val="204"/>
      </rPr>
      <t>7.3</t>
    </r>
    <r>
      <rPr>
        <sz val="11"/>
        <color theme="1"/>
        <rFont val="Calibri"/>
        <family val="2"/>
        <charset val="204"/>
        <scheme val="minor"/>
      </rPr>
      <t/>
    </r>
  </si>
  <si>
    <t xml:space="preserve">What necessary space is lacking or should be improved to meet the needs of the site residents fully? </t>
  </si>
  <si>
    <t>Каких видов помещений не хватает или их состояние следует улучшить, чтобы полностью удовлетворить потребности жителей МВП?</t>
  </si>
  <si>
    <t>Яких видів приміщень не вистачає або їхній стан слід покращити, щоб повністю задовольнити потреби мешканців МТП?</t>
  </si>
  <si>
    <t>Child spaces (indoor) 
Child spaces (outdoor)
Spaces for distance learning \ working
Recreational spaces for adults
Spaces for social, administrative, and public (electronic) services provision
Other, specify</t>
  </si>
  <si>
    <t>Игровые комнаты для детей (в помещении МВП) 
Игровые площадки для детей (на улице)
Помещения для дистанционного обучения / работы
Зоны отдыха для взрослых
Зоны, где предоставляются социальные, административные и государственные (электронные) услуги
Другое, уточните</t>
  </si>
  <si>
    <t>Ігрові кімнати для дітей (в приміщенні МТП) 
Ігрові майданчики для дітей (на вулиці)
Приміщення для дистанційного навчання/ роботи
Зони відпочинку для дорослих
Зони для надання соціальних, адміністративних та державних (електронних) послуг
Інше, уточніть</t>
  </si>
  <si>
    <t>If B7.2 "No" or "Partially" has been selected</t>
  </si>
  <si>
    <r>
      <t xml:space="preserve">Common spaces
</t>
    </r>
    <r>
      <rPr>
        <sz val="11"/>
        <color rgb="FFFF0000"/>
        <rFont val="Arial"/>
        <family val="2"/>
        <charset val="204"/>
      </rPr>
      <t>RES930_321</t>
    </r>
  </si>
  <si>
    <t>Are common areas separated from spaces for sleeping?</t>
  </si>
  <si>
    <t>Чи місця загального користування відокремлені від житлових приміщень?</t>
  </si>
  <si>
    <r>
      <t xml:space="preserve">Yes
</t>
    </r>
    <r>
      <rPr>
        <strike/>
        <sz val="11"/>
        <color rgb="FFFF0000"/>
        <rFont val="Arial"/>
        <family val="2"/>
        <charset val="204"/>
      </rPr>
      <t>Yes, partially</t>
    </r>
    <r>
      <rPr>
        <sz val="11"/>
        <color theme="1"/>
        <rFont val="Arial"/>
        <family val="2"/>
      </rPr>
      <t xml:space="preserve">
No
Don't know</t>
    </r>
  </si>
  <si>
    <r>
      <t xml:space="preserve">Да
</t>
    </r>
    <r>
      <rPr>
        <strike/>
        <sz val="11"/>
        <color rgb="FFFF0000"/>
        <rFont val="Arial"/>
        <family val="2"/>
        <charset val="204"/>
      </rPr>
      <t>Да, частично</t>
    </r>
    <r>
      <rPr>
        <sz val="11"/>
        <color theme="1"/>
        <rFont val="Arial"/>
        <family val="2"/>
      </rPr>
      <t xml:space="preserve">
Нет
Не знаю</t>
    </r>
  </si>
  <si>
    <r>
      <t xml:space="preserve">Так
</t>
    </r>
    <r>
      <rPr>
        <strike/>
        <sz val="11"/>
        <color rgb="FFFF0000"/>
        <rFont val="Arial"/>
        <family val="2"/>
        <charset val="204"/>
      </rPr>
      <t>Так, частково</t>
    </r>
    <r>
      <rPr>
        <sz val="11"/>
        <color theme="1"/>
        <rFont val="Arial"/>
        <family val="2"/>
        <charset val="204"/>
      </rPr>
      <t xml:space="preserve">
Ні
Не знаю</t>
    </r>
  </si>
  <si>
    <t>В12</t>
  </si>
  <si>
    <t>Are sleeping spaces only used as private areas for IDPs?</t>
  </si>
  <si>
    <r>
      <t xml:space="preserve">Yes
</t>
    </r>
    <r>
      <rPr>
        <sz val="11"/>
        <color rgb="FFFF0000"/>
        <rFont val="Arial"/>
        <family val="2"/>
        <charset val="204"/>
      </rPr>
      <t>No, also used for other purposes</t>
    </r>
    <r>
      <rPr>
        <sz val="11"/>
        <rFont val="Arial"/>
        <family val="2"/>
      </rPr>
      <t xml:space="preserve">
</t>
    </r>
  </si>
  <si>
    <r>
      <t xml:space="preserve">Да
</t>
    </r>
    <r>
      <rPr>
        <sz val="11"/>
        <color rgb="FFFF0000"/>
        <rFont val="Arial"/>
        <family val="2"/>
        <charset val="204"/>
      </rPr>
      <t>Нет, также используется для других целей</t>
    </r>
    <r>
      <rPr>
        <sz val="11"/>
        <rFont val="Arial"/>
        <family val="2"/>
      </rPr>
      <t xml:space="preserve">
</t>
    </r>
  </si>
  <si>
    <r>
      <t xml:space="preserve">Так
</t>
    </r>
    <r>
      <rPr>
        <sz val="11"/>
        <color rgb="FFFF0000"/>
        <rFont val="Arial"/>
        <family val="2"/>
        <charset val="204"/>
      </rPr>
      <t xml:space="preserve">Ні, також використовуються для інших цілей
</t>
    </r>
  </si>
  <si>
    <t>If in B8 'Yes' was selected</t>
  </si>
  <si>
    <r>
      <t xml:space="preserve">For example, </t>
    </r>
    <r>
      <rPr>
        <sz val="11"/>
        <color rgb="FFFF0000"/>
        <rFont val="Arial"/>
        <family val="2"/>
        <charset val="204"/>
      </rPr>
      <t>as</t>
    </r>
    <r>
      <rPr>
        <sz val="11"/>
        <rFont val="Arial"/>
        <family val="2"/>
      </rPr>
      <t xml:space="preserve"> recreation or </t>
    </r>
    <r>
      <rPr>
        <sz val="11"/>
        <color rgb="FFFF0000"/>
        <rFont val="Arial"/>
        <family val="2"/>
        <charset val="204"/>
      </rPr>
      <t>eating</t>
    </r>
    <r>
      <rPr>
        <sz val="11"/>
        <rFont val="Arial"/>
        <family val="2"/>
      </rPr>
      <t xml:space="preserve"> spaces, etc.</t>
    </r>
  </si>
  <si>
    <r>
      <t xml:space="preserve">Например, </t>
    </r>
    <r>
      <rPr>
        <sz val="11"/>
        <color rgb="FFFF0000"/>
        <rFont val="Arial"/>
        <family val="2"/>
        <charset val="204"/>
      </rPr>
      <t xml:space="preserve">в качестве </t>
    </r>
    <r>
      <rPr>
        <sz val="11"/>
        <rFont val="Arial"/>
        <family val="2"/>
      </rPr>
      <t xml:space="preserve">комнат  отдыха, </t>
    </r>
    <r>
      <rPr>
        <sz val="11"/>
        <color rgb="FFFF0000"/>
        <rFont val="Arial"/>
        <family val="2"/>
        <charset val="204"/>
      </rPr>
      <t>столовой</t>
    </r>
    <r>
      <rPr>
        <sz val="11"/>
        <rFont val="Arial"/>
        <family val="2"/>
      </rPr>
      <t xml:space="preserve"> и т.д.</t>
    </r>
  </si>
  <si>
    <r>
      <t xml:space="preserve">Наприклад, </t>
    </r>
    <r>
      <rPr>
        <sz val="11"/>
        <color rgb="FFFF0000"/>
        <rFont val="Arial"/>
        <family val="2"/>
        <charset val="204"/>
      </rPr>
      <t>в якості</t>
    </r>
    <r>
      <rPr>
        <sz val="11"/>
        <rFont val="Arial"/>
        <family val="2"/>
      </rPr>
      <t xml:space="preserve"> зони відпочинку, </t>
    </r>
    <r>
      <rPr>
        <sz val="11"/>
        <color rgb="FFFF0000"/>
        <rFont val="Arial"/>
        <family val="2"/>
        <charset val="204"/>
      </rPr>
      <t>їдальні</t>
    </r>
    <r>
      <rPr>
        <sz val="11"/>
        <rFont val="Arial"/>
        <family val="2"/>
      </rPr>
      <t xml:space="preserve"> тощо</t>
    </r>
  </si>
  <si>
    <r>
      <t xml:space="preserve">Single-household rooms
Multiple households (incl. single-person HHs) sharing </t>
    </r>
    <r>
      <rPr>
        <sz val="11"/>
        <color rgb="FFFF0000"/>
        <rFont val="Arial"/>
        <family val="2"/>
        <charset val="204"/>
      </rPr>
      <t>area</t>
    </r>
    <r>
      <rPr>
        <sz val="11"/>
        <color theme="1"/>
        <rFont val="Arial"/>
        <family val="2"/>
      </rPr>
      <t>, with space dividers (screens, partitions</t>
    </r>
    <r>
      <rPr>
        <sz val="11"/>
        <color rgb="FFFF0000"/>
        <rFont val="Arial"/>
        <family val="2"/>
        <charset val="204"/>
      </rPr>
      <t xml:space="preserve"> for each HH</t>
    </r>
    <r>
      <rPr>
        <sz val="11"/>
        <color theme="1"/>
        <rFont val="Arial"/>
        <family val="2"/>
      </rPr>
      <t xml:space="preserve">)
Multiple households (incl. single-person HHs) sharing </t>
    </r>
    <r>
      <rPr>
        <sz val="11"/>
        <color rgb="FFFF0000"/>
        <rFont val="Arial"/>
        <family val="2"/>
        <charset val="204"/>
      </rPr>
      <t>area</t>
    </r>
    <r>
      <rPr>
        <sz val="11"/>
        <color theme="1"/>
        <rFont val="Arial"/>
        <family val="2"/>
      </rPr>
      <t xml:space="preserve">, without space dividers (screens, partitions)
</t>
    </r>
    <r>
      <rPr>
        <strike/>
        <sz val="11"/>
        <color rgb="FFFF0000"/>
        <rFont val="Arial"/>
        <family val="2"/>
        <charset val="204"/>
      </rPr>
      <t>Open space (e.g., gym or hall) with space dividers (screens, partitions)
Open space (e.g., gym or hall) without space dividers</t>
    </r>
  </si>
  <si>
    <r>
      <t>Размещение в семейных комнатах (у каждо</t>
    </r>
    <r>
      <rPr>
        <sz val="11"/>
        <color rgb="FFFF0000"/>
        <rFont val="Arial"/>
        <family val="2"/>
        <charset val="204"/>
      </rPr>
      <t>го домохозяйства</t>
    </r>
    <r>
      <rPr>
        <sz val="11"/>
        <rFont val="Arial"/>
        <family val="2"/>
        <charset val="204"/>
      </rPr>
      <t xml:space="preserve"> есть своя комната)
Совместное использование </t>
    </r>
    <r>
      <rPr>
        <sz val="11"/>
        <color rgb="FFFF0000"/>
        <rFont val="Arial"/>
        <family val="2"/>
        <charset val="204"/>
      </rPr>
      <t>помещения</t>
    </r>
    <r>
      <rPr>
        <sz val="11"/>
        <rFont val="Arial"/>
        <family val="2"/>
        <charset val="204"/>
      </rPr>
      <t xml:space="preserve"> (несколько </t>
    </r>
    <r>
      <rPr>
        <sz val="11"/>
        <color rgb="FFFF0000"/>
        <rFont val="Arial"/>
        <family val="2"/>
        <charset val="204"/>
      </rPr>
      <t xml:space="preserve">домохозяйств, </t>
    </r>
    <r>
      <rPr>
        <sz val="11"/>
        <color theme="1"/>
        <rFont val="Arial"/>
        <family val="2"/>
      </rPr>
      <t>в том числе единоличные домохозяйства, ж</t>
    </r>
    <r>
      <rPr>
        <sz val="11"/>
        <rFont val="Arial"/>
        <family val="2"/>
        <charset val="204"/>
      </rPr>
      <t>ивут в одной комнате), разделенных на отдельные зоны для проживания (ширмы, перегородки</t>
    </r>
    <r>
      <rPr>
        <sz val="11"/>
        <color rgb="FFFF0000"/>
        <rFont val="Arial"/>
        <family val="2"/>
        <charset val="204"/>
      </rPr>
      <t xml:space="preserve"> отдельно для каждого домохозяйства</t>
    </r>
    <r>
      <rPr>
        <sz val="11"/>
        <rFont val="Arial"/>
        <family val="2"/>
        <charset val="204"/>
      </rPr>
      <t xml:space="preserve">)
Совместное использование </t>
    </r>
    <r>
      <rPr>
        <sz val="11"/>
        <color rgb="FFFF0000"/>
        <rFont val="Arial"/>
        <family val="2"/>
        <charset val="204"/>
      </rPr>
      <t>помещения</t>
    </r>
    <r>
      <rPr>
        <sz val="11"/>
        <rFont val="Arial"/>
        <family val="2"/>
        <charset val="204"/>
      </rPr>
      <t xml:space="preserve"> несколькими </t>
    </r>
    <r>
      <rPr>
        <sz val="11"/>
        <color rgb="FFFF0000"/>
        <rFont val="Arial"/>
        <family val="2"/>
        <charset val="204"/>
      </rPr>
      <t>домохозяйствами</t>
    </r>
    <r>
      <rPr>
        <sz val="11"/>
        <rFont val="Arial"/>
        <family val="2"/>
        <charset val="204"/>
      </rPr>
      <t xml:space="preserve"> без разделения на отдельные зоны для проживания (ширмы, перегородки)
</t>
    </r>
    <r>
      <rPr>
        <strike/>
        <sz val="11"/>
        <color rgb="FFFF0000"/>
        <rFont val="Arial"/>
        <family val="2"/>
        <charset val="204"/>
      </rPr>
      <t xml:space="preserve">Совместное использование одного общего пространства (например, спортзала или холла), разделенного на отдельные зоны для проживания (ширмы, перегородки)
Совместное использование одного общего пространства (например, спортзала или холла) без разделения на отдельные зоны для проживания
</t>
    </r>
  </si>
  <si>
    <r>
      <t>Розміщення в окремих сімейних кімнатах (у кожно</t>
    </r>
    <r>
      <rPr>
        <sz val="11"/>
        <color rgb="FFFF0000"/>
        <rFont val="Arial"/>
        <family val="2"/>
        <charset val="204"/>
      </rPr>
      <t>го домогосподарства</t>
    </r>
    <r>
      <rPr>
        <sz val="11"/>
        <rFont val="Arial"/>
        <family val="2"/>
        <charset val="204"/>
      </rPr>
      <t xml:space="preserve"> є окрема кімната)
Спільне використання кімнат (кілька</t>
    </r>
    <r>
      <rPr>
        <sz val="11"/>
        <color theme="1"/>
        <rFont val="Arial"/>
        <family val="2"/>
      </rPr>
      <t xml:space="preserve"> домогосподарств</t>
    </r>
    <r>
      <rPr>
        <sz val="11"/>
        <rFont val="Arial"/>
        <family val="2"/>
        <charset val="204"/>
      </rPr>
      <t xml:space="preserve">, </t>
    </r>
    <r>
      <rPr>
        <sz val="11"/>
        <color theme="1"/>
        <rFont val="Arial"/>
        <family val="2"/>
      </rPr>
      <t>у тому числі одноосібні домогосподарства</t>
    </r>
    <r>
      <rPr>
        <sz val="11"/>
        <color rgb="FF00B0F0"/>
        <rFont val="Arial"/>
        <family val="2"/>
      </rPr>
      <t>,</t>
    </r>
    <r>
      <rPr>
        <sz val="11"/>
        <rFont val="Arial"/>
        <family val="2"/>
        <charset val="204"/>
      </rPr>
      <t xml:space="preserve"> живуть в одній кімнаті), поділених на окремі зони для проживання (з облаштуванням ширм та перегородок </t>
    </r>
    <r>
      <rPr>
        <sz val="11"/>
        <color rgb="FFFF0000"/>
        <rFont val="Arial"/>
        <family val="2"/>
        <charset val="204"/>
      </rPr>
      <t>окремо для кожного домогосподарства</t>
    </r>
    <r>
      <rPr>
        <sz val="11"/>
        <rFont val="Arial"/>
        <family val="2"/>
        <charset val="204"/>
      </rPr>
      <t xml:space="preserve">)
Спільне використання </t>
    </r>
    <r>
      <rPr>
        <sz val="11"/>
        <color rgb="FFFF0000"/>
        <rFont val="Arial"/>
        <family val="2"/>
        <charset val="204"/>
      </rPr>
      <t>приміщень кількома домогосподарствами</t>
    </r>
    <r>
      <rPr>
        <sz val="11"/>
        <rFont val="Arial"/>
        <family val="2"/>
        <charset val="204"/>
      </rPr>
      <t xml:space="preserve"> без поділу на окремі зони для проживання (ширми, перегородки)
</t>
    </r>
    <r>
      <rPr>
        <strike/>
        <sz val="11"/>
        <color rgb="FFFF0000"/>
        <rFont val="Arial"/>
        <family val="2"/>
        <charset val="204"/>
      </rPr>
      <t xml:space="preserve">Спільне використання одного загального простору (наприклад, спортзалу чи холу), поділеного на окремі зони для проживання (ширми, перегородки)
Спільне використання одного загального простору (наприклад, спортзалу чи холу) без поділу на окремі зони для проживання
</t>
    </r>
  </si>
  <si>
    <t>В13</t>
  </si>
  <si>
    <t xml:space="preserve">
Предусмотрены ли в общих жилых помещениях, а также в жилых комнатах, где размещены несколько домохозяйств, отдельные зоны для мужчин и женщин?</t>
  </si>
  <si>
    <r>
      <t xml:space="preserve">Чи передбачені </t>
    </r>
    <r>
      <rPr>
        <sz val="11"/>
        <color theme="1"/>
        <rFont val="Arial"/>
        <family val="2"/>
      </rPr>
      <t>у загальних житлових приміщеннях, а також</t>
    </r>
    <r>
      <rPr>
        <sz val="11"/>
        <color rgb="FF00B0F0"/>
        <rFont val="Arial"/>
        <family val="2"/>
      </rPr>
      <t xml:space="preserve"> </t>
    </r>
    <r>
      <rPr>
        <sz val="11"/>
        <rFont val="Arial"/>
        <family val="2"/>
      </rPr>
      <t>у житлових кімнатах, де розміщені кілька домогосподарств, окремі зони для чоловіків та жінок?</t>
    </r>
  </si>
  <si>
    <r>
      <t xml:space="preserve">Yes
</t>
    </r>
    <r>
      <rPr>
        <sz val="11"/>
        <color rgb="FFFF0000"/>
        <rFont val="Arial"/>
        <family val="2"/>
        <charset val="204"/>
      </rPr>
      <t>Partially</t>
    </r>
    <r>
      <rPr>
        <sz val="11"/>
        <rFont val="Arial"/>
        <family val="2"/>
      </rPr>
      <t xml:space="preserve">
No
Refuse to answer</t>
    </r>
  </si>
  <si>
    <r>
      <t xml:space="preserve">Да
</t>
    </r>
    <r>
      <rPr>
        <sz val="11"/>
        <color rgb="FFFF0000"/>
        <rFont val="Arial"/>
        <family val="2"/>
        <charset val="204"/>
      </rPr>
      <t>Частично</t>
    </r>
    <r>
      <rPr>
        <sz val="11"/>
        <rFont val="Arial"/>
        <family val="2"/>
      </rPr>
      <t xml:space="preserve">
Нет
Отказ от ответа</t>
    </r>
  </si>
  <si>
    <r>
      <t xml:space="preserve">Так
</t>
    </r>
    <r>
      <rPr>
        <sz val="11"/>
        <color rgb="FFFF0000"/>
        <rFont val="Arial"/>
        <family val="2"/>
        <charset val="204"/>
      </rPr>
      <t>Частково</t>
    </r>
    <r>
      <rPr>
        <sz val="11"/>
        <rFont val="Arial"/>
        <family val="2"/>
      </rPr>
      <t xml:space="preserve">
Ні
Відмова від відповіді</t>
    </r>
  </si>
  <si>
    <r>
      <t>If B</t>
    </r>
    <r>
      <rPr>
        <sz val="11"/>
        <color rgb="FFFF0000"/>
        <rFont val="Arial"/>
        <family val="2"/>
        <charset val="204"/>
      </rPr>
      <t>10</t>
    </r>
    <r>
      <rPr>
        <sz val="11"/>
        <rFont val="Arial"/>
        <family val="2"/>
      </rPr>
      <t xml:space="preserve"> "Multiple households (incl. single-person HHs) sharing rooms, with space dividers (screens, partitions)";
"Multiple households (incl. single-person HHs) sharing rooms, without space dividers";
</t>
    </r>
    <r>
      <rPr>
        <strike/>
        <sz val="11"/>
        <color rgb="FFFF0000"/>
        <rFont val="Arial"/>
        <family val="2"/>
        <charset val="204"/>
      </rPr>
      <t>"Open space (e.g., gym or hall) with space dividers"; 
"Open space (e.g., gym or hall)"</t>
    </r>
  </si>
  <si>
    <t>В10</t>
  </si>
  <si>
    <r>
      <t xml:space="preserve">Overcrowding
</t>
    </r>
    <r>
      <rPr>
        <sz val="11"/>
        <color rgb="FFFF0000"/>
        <rFont val="Arial"/>
        <family val="2"/>
        <charset val="204"/>
      </rPr>
      <t>RES930_351</t>
    </r>
  </si>
  <si>
    <t xml:space="preserve">Сколько людей, в среднем, размещаются в одном жилом помещении? </t>
  </si>
  <si>
    <t>Sleeping space is a single hard-walled room or open space with the sleeping places organised</t>
  </si>
  <si>
    <t>Жилое помещение - это отдельная комната либо единое общее пространство, в котором оборудованы спальные места</t>
  </si>
  <si>
    <t>Житлове приміщення - це окрема кімната або єдиний спільний простір, в якому облаштовані спальні місця</t>
  </si>
  <si>
    <t>В11</t>
  </si>
  <si>
    <r>
      <t xml:space="preserve">Overcrowding
</t>
    </r>
    <r>
      <rPr>
        <sz val="11"/>
        <color rgb="FFFF0000"/>
        <rFont val="Arial"/>
        <family val="2"/>
        <charset val="204"/>
      </rPr>
      <t>RES930_341</t>
    </r>
  </si>
  <si>
    <r>
      <t xml:space="preserve">Sleeping arrangement
</t>
    </r>
    <r>
      <rPr>
        <sz val="11"/>
        <color rgb="FFFF0000"/>
        <rFont val="Arial"/>
        <family val="2"/>
        <charset val="204"/>
      </rPr>
      <t>RES930_361</t>
    </r>
  </si>
  <si>
    <t>В14</t>
  </si>
  <si>
    <r>
      <t xml:space="preserve">Space Safety
</t>
    </r>
    <r>
      <rPr>
        <sz val="11"/>
        <color rgb="FFFF0000"/>
        <rFont val="Arial"/>
        <family val="2"/>
        <charset val="204"/>
      </rPr>
      <t>RES930_531</t>
    </r>
  </si>
  <si>
    <t>Есть ли в МВП план эвакуации?</t>
  </si>
  <si>
    <t xml:space="preserve">Чи є в МТП план евакуації? </t>
  </si>
  <si>
    <t>В15</t>
  </si>
  <si>
    <r>
      <t xml:space="preserve">Fire Safety
</t>
    </r>
    <r>
      <rPr>
        <sz val="11"/>
        <color rgb="FFFF0000"/>
        <rFont val="Arial"/>
        <family val="2"/>
        <charset val="204"/>
      </rPr>
      <t>RES930_532</t>
    </r>
  </si>
  <si>
    <t>Чи є в МТП вогнегасники?</t>
  </si>
  <si>
    <t>Да, в достаточном количестве
Да, но их недостаточно
Нет
Не знаю</t>
  </si>
  <si>
    <t>B18</t>
  </si>
  <si>
    <t>В16</t>
  </si>
  <si>
    <t>Site condition</t>
  </si>
  <si>
    <t>Как бы Вы охарактеризовали общее состояние МВП и условия проживания ВПЛ?</t>
  </si>
  <si>
    <t>Як би Ви охарактеризували загальний стан МТП та умови проживання ВПО?</t>
  </si>
  <si>
    <t>Очень хорошие
Хорошие
Нормальные
Плохие
Очень плохие</t>
  </si>
  <si>
    <t>Дуже добре
Добре
Нормально
Погано
Дуже погано</t>
  </si>
  <si>
    <t>Engeneering systems
RES930_211, 221, 231, 241, 251</t>
  </si>
  <si>
    <t>Which of the following engineering systems is site equipped with?</t>
  </si>
  <si>
    <t>Какими из перечисленных инженерных систем оборудовано МВП?</t>
  </si>
  <si>
    <t>Якими з перелічених інженерних систем обладнано МТП?</t>
  </si>
  <si>
    <t xml:space="preserve">Electricity supply
Heating system
Cold water supply
Hot water supply
Drainage system
Ventlation system
All of the above
None of the above </t>
  </si>
  <si>
    <t xml:space="preserve">
Электроснабжение 
Отопление
Водоснабжение холодной воды
Водоснабжение горячей воды
Канализация
Вентиляция
Все вышеперечисленное
Ничего из вышеперечисленного</t>
  </si>
  <si>
    <t xml:space="preserve">Електропостачання 
Опалення
Водопостачання холодної води
Водопостачання гарячої води
Каналізація
Вентиляція
Все перераховане вище
Нічого з перерахованого вище </t>
  </si>
  <si>
    <t>Is it smoothly functioning system?</t>
  </si>
  <si>
    <t>Функционирует ли система бесперебойно?</t>
  </si>
  <si>
    <t>Чи безперебійно функціонує система?</t>
  </si>
  <si>
    <t>Yes, totally
No, interruptions occur
No, insufficient capacity 
No, system is under refurbishment
Other (please, specify)</t>
  </si>
  <si>
    <t>Да, полностью
Нет, случаются перебои
Нет, недостаточно мощностей 
Нет, система находится в стадии ремонта
Другое (пожалуйста, укажите)</t>
  </si>
  <si>
    <t>Так, повністю
Ні, трапляються перебої
Ні, недостатньо потужностей 
Ні, система знаходиться у стадії ремонту
Інше (будь ласка, вкажіть)</t>
  </si>
  <si>
    <t>[Asked for each engineering system selected]</t>
  </si>
  <si>
    <r>
      <t xml:space="preserve">Shelter issues
</t>
    </r>
    <r>
      <rPr>
        <sz val="11"/>
        <color rgb="FFFF0000"/>
        <rFont val="Arial"/>
        <family val="2"/>
        <charset val="204"/>
      </rPr>
      <t xml:space="preserve">RES930_381 </t>
    </r>
  </si>
  <si>
    <t>Is it possible to keep in the collective site premises the temperature at the seasonal standard, but not lower than 18°C?</t>
  </si>
  <si>
    <t>A pay-attention message if 
'No, interruptions occur' OR
'No, insufficient capacity' OR
'No, system is under refurbishment' OR
'Other (please, specify'
was selected</t>
  </si>
  <si>
    <t>Температура должна поддерживаться в пределах 18-25 C° как в жилых помещениях, так и помещениях общего пользования ВПЛ</t>
  </si>
  <si>
    <t>Температура має дорівнювати 18-25 C° як у житлових кімнатах, так і приміщеннях для спільного користування ВПО</t>
  </si>
  <si>
    <r>
      <t xml:space="preserve">Shelter issues
</t>
    </r>
    <r>
      <rPr>
        <sz val="11"/>
        <color rgb="FFFF0000"/>
        <rFont val="Arial"/>
        <family val="2"/>
        <charset val="204"/>
      </rPr>
      <t>RES930_371</t>
    </r>
  </si>
  <si>
    <t>Оборудовано ли МВП приспособлениями для людей с инвалидностью (кроме водоснабжения, санитарии и гигиены) (лифты, внешние пандусы, горизонтальные перекладины на дверях и т.д.)</t>
  </si>
  <si>
    <t>Чи обладнане МКП зручною для людей з інвалідністю інфраструктурою (крім пов'язаної з водопостачанням, санітарією та гігієною) (ліфти, зовнішні пандуси, горизонтальні перекладини на дверях і т.п.</t>
  </si>
  <si>
    <r>
      <rPr>
        <sz val="11"/>
        <color rgb="FFFF0000"/>
        <rFont val="Arial"/>
        <family val="2"/>
        <charset val="204"/>
      </rPr>
      <t>Availability of a</t>
    </r>
    <r>
      <rPr>
        <sz val="11"/>
        <rFont val="Arial"/>
        <family val="2"/>
      </rPr>
      <t xml:space="preserve"> bomb shelter</t>
    </r>
  </si>
  <si>
    <t>Yes, in the facility itself
Yes, nearby (less than 500m away)
No
Do not know</t>
  </si>
  <si>
    <t>Так, безпосередньо в МТП
Так, поблизу (менш ніж 500 м)
Ні
Не знаю</t>
  </si>
  <si>
    <t>C4.1</t>
  </si>
  <si>
    <r>
      <rPr>
        <sz val="11"/>
        <color rgb="FFFF0000"/>
        <rFont val="Arial"/>
        <family val="2"/>
        <charset val="204"/>
      </rPr>
      <t>Capacity of a</t>
    </r>
    <r>
      <rPr>
        <sz val="11"/>
        <rFont val="Arial"/>
        <family val="2"/>
      </rPr>
      <t xml:space="preserve"> bomb shelter</t>
    </r>
  </si>
  <si>
    <r>
      <t>If C</t>
    </r>
    <r>
      <rPr>
        <sz val="11"/>
        <color rgb="FFFF0000"/>
        <rFont val="Arial"/>
        <family val="2"/>
        <charset val="204"/>
      </rPr>
      <t>4</t>
    </r>
    <r>
      <rPr>
        <sz val="11"/>
        <rFont val="Arial"/>
        <family val="2"/>
      </rPr>
      <t xml:space="preserve"> "Yes, in the facility itself" or "Yes, nearby (less than 500m away)"</t>
    </r>
  </si>
  <si>
    <t>C4.2</t>
  </si>
  <si>
    <r>
      <rPr>
        <sz val="11"/>
        <color rgb="FFFF0000"/>
        <rFont val="Arial"/>
        <family val="2"/>
        <charset val="204"/>
      </rPr>
      <t>Accessibility of a</t>
    </r>
    <r>
      <rPr>
        <sz val="11"/>
        <rFont val="Arial"/>
        <family val="2"/>
      </rPr>
      <t xml:space="preserve"> bomb shelter</t>
    </r>
  </si>
  <si>
    <t>Какие существуют проблемы или потребности, связанные с условиями проживания ВПЛ и обустройством МВП?</t>
  </si>
  <si>
    <t>Які існують проблеми чи потреби, пов'язані з умовами проживання ВПО та облаштуванням МТП?</t>
  </si>
  <si>
    <r>
      <rPr>
        <strike/>
        <sz val="11"/>
        <color rgb="FFFF0000"/>
        <rFont val="Arial"/>
        <family val="2"/>
        <charset val="204"/>
      </rPr>
      <t xml:space="preserve">No electricity supply
No heating system
Poor heating system
No ventilation system
</t>
    </r>
    <r>
      <rPr>
        <sz val="11"/>
        <rFont val="Arial"/>
        <family val="2"/>
      </rPr>
      <t>Poor ventilation system
Poor electricity infrastructure (insufficient power, old wiring, lack of necessary project documentation,</t>
    </r>
    <r>
      <rPr>
        <sz val="11"/>
        <color rgb="FFFF0000"/>
        <rFont val="Arial"/>
        <family val="2"/>
        <charset val="204"/>
      </rPr>
      <t xml:space="preserve"> lack of lighting inside the building and around the site</t>
    </r>
    <r>
      <rPr>
        <sz val="11"/>
        <rFont val="Arial"/>
        <family val="2"/>
      </rPr>
      <t xml:space="preserve">)
</t>
    </r>
    <r>
      <rPr>
        <strike/>
        <sz val="11"/>
        <color rgb="FFFF0000"/>
        <rFont val="Arial"/>
        <family val="2"/>
        <charset val="204"/>
      </rPr>
      <t>Lack of backup power source (to ensure supply during electricity shortages)</t>
    </r>
    <r>
      <rPr>
        <sz val="11"/>
        <rFont val="Arial"/>
        <family val="2"/>
      </rPr>
      <t xml:space="preserve">
</t>
    </r>
    <r>
      <rPr>
        <strike/>
        <sz val="11"/>
        <color rgb="FFFF0000"/>
        <rFont val="Arial"/>
        <family val="2"/>
        <charset val="204"/>
      </rPr>
      <t>Lack of lightning (inside the building and around the center)</t>
    </r>
    <r>
      <rPr>
        <sz val="11"/>
        <rFont val="Arial"/>
        <family val="2"/>
      </rPr>
      <t xml:space="preserve">
Major reconstruction of site premises
Floor/walls-related light or medium repair
Floor/walls-related heavy repair
Roof-related repairs
Doors/windows replace/repair
Lack of insulation
Lack of infrastructure for people with limited mobility (except WASH) (elevators, external ramps, horizontal bars on doors, etc.)
Lack of available or adequate bomb shelter (within 500m)
Other (specify)
None of the above</t>
    </r>
  </si>
  <si>
    <r>
      <rPr>
        <strike/>
        <sz val="11"/>
        <color rgb="FFFF0000"/>
        <rFont val="Arial"/>
        <family val="2"/>
        <charset val="204"/>
      </rPr>
      <t xml:space="preserve">Отсутствие электроснабжения
Отсутствие системы отопления
Отопительная система в плохом состоянии
Отсутствие вентиляционной системы
</t>
    </r>
    <r>
      <rPr>
        <sz val="11"/>
        <rFont val="Arial"/>
        <family val="2"/>
      </rPr>
      <t xml:space="preserve">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t>
    </r>
    <r>
      <rPr>
        <sz val="11"/>
        <color rgb="FFFF0000"/>
        <rFont val="Arial"/>
        <family val="2"/>
        <charset val="204"/>
      </rPr>
      <t>недостаточное освещение в помещениях и рядом со зданием МВП</t>
    </r>
    <r>
      <rPr>
        <sz val="11"/>
        <rFont val="Arial"/>
        <family val="2"/>
      </rPr>
      <t xml:space="preserve">)
</t>
    </r>
    <r>
      <rPr>
        <strike/>
        <sz val="11"/>
        <color rgb="FFFF0000"/>
        <rFont val="Arial"/>
        <family val="2"/>
        <charset val="204"/>
      </rPr>
      <t xml:space="preserve">Отсутствие резервного источника питания (для обеспечения электроснабжения во время перебоев с электричеством)
Недостаточное освещение в помещениях и вне здания МКП
</t>
    </r>
    <r>
      <rPr>
        <sz val="11"/>
        <rFont val="Arial"/>
        <family val="2"/>
      </rPr>
      <t>Капитальная реконструкция помещений МВП
Мелкий или текущий ремонт пола/стен
Капитальный ремонт пола/стен
Ремонт крыши
Замена/ремонт дверей/окон
Отсутствие теплоизоляции
Отсутствие инфраструктуры для маломобильных групп населения (за исключением связанной с водоснабжением, санитарией и гигиеной) (лифты, внешние пандусы, горизонтальные перекладины на дверях и т.д.)
Отсутствие доступных или надлежащим образом оборудованных бомбоубежищ (в пределах 500 м)
Другое (укажите)
Ничего из вышеперечисленного</t>
    </r>
  </si>
  <si>
    <r>
      <rPr>
        <strike/>
        <sz val="11"/>
        <color rgb="FFFF0000"/>
        <rFont val="Arial"/>
        <family val="2"/>
        <charset val="204"/>
      </rPr>
      <t xml:space="preserve">Відсутність електропостачання
Відсутність системи опалення
Система опалення у поганому стані
Відсутність системи вентиляції
</t>
    </r>
    <r>
      <rPr>
        <sz val="11"/>
        <rFont val="Arial"/>
        <family val="2"/>
        <charset val="204"/>
      </rPr>
      <t xml:space="preserve">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t>
    </r>
    <r>
      <rPr>
        <sz val="11"/>
        <color rgb="FFFF0000"/>
        <rFont val="Arial"/>
        <family val="2"/>
        <charset val="204"/>
      </rPr>
      <t xml:space="preserve">недостатнє освітлення у приміщеннях та </t>
    </r>
    <r>
      <rPr>
        <sz val="11"/>
        <color theme="1"/>
        <rFont val="Arial"/>
        <family val="2"/>
      </rPr>
      <t xml:space="preserve">поруч </t>
    </r>
    <r>
      <rPr>
        <sz val="11"/>
        <color rgb="FFFF0000"/>
        <rFont val="Arial"/>
        <family val="2"/>
        <charset val="204"/>
      </rPr>
      <t>з будівлею МТП</t>
    </r>
    <r>
      <rPr>
        <sz val="11"/>
        <rFont val="Arial"/>
        <family val="2"/>
        <charset val="204"/>
      </rPr>
      <t xml:space="preserve">)
</t>
    </r>
    <r>
      <rPr>
        <strike/>
        <sz val="11"/>
        <color rgb="FFFF0000"/>
        <rFont val="Arial"/>
        <family val="2"/>
        <charset val="204"/>
      </rPr>
      <t xml:space="preserve">Відсутність резервного джерела живлення (для забезпечення електропостачання під час відключень електроенергії)
Недостатнє освітлення у приміщеннях та поза будівлею МКП
</t>
    </r>
    <r>
      <rPr>
        <sz val="11"/>
        <rFont val="Arial"/>
        <family val="2"/>
        <charset val="204"/>
      </rPr>
      <t xml:space="preserve">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Відсутність теплоізоляції
Відсутність інфраструктури для </t>
    </r>
    <r>
      <rPr>
        <sz val="11"/>
        <color theme="1"/>
        <rFont val="Arial"/>
        <family val="2"/>
      </rPr>
      <t>маломобільних груп населення</t>
    </r>
    <r>
      <rPr>
        <sz val="11"/>
        <rFont val="Arial"/>
        <family val="2"/>
        <charset val="204"/>
      </rPr>
      <t xml:space="preserve"> (окрім пов'язаної з водопостачанням, санітарією та гігієною) (ліфти, зовнішні пандуси, горизонтальні перекладини на дверях і т.д.)
Відсутність доступних або належним чином обладнаних бомбосховищ (в межах 500м)
Інше (вкажіть)
Нічого із перерахованого вище</t>
    </r>
  </si>
  <si>
    <t>Needs related to Winterization, WASH, NFI, Food, Protection are covered in the respective sections
Fuel for heating sources is suggested in Winterization section</t>
  </si>
  <si>
    <t>Потребности, связанные с подготовкой к зимнему периоду; водоснабжением, санитарией, гигиеной; непродовольственными товарами, продуктами питания и защищенностью будут рассмотрены в соответствующих разделах
О потребности в топливе для отопления укажите в разделе "Подготовка к зиме"</t>
  </si>
  <si>
    <t>Потреби, пов'язані з підготовкою до зимового періоду; водопостачанням, санітарією, гігієною; непродовольчими товарами, продуктами харчування, питаннями захисту, будуть розглянуті у відповідних розділах
Про потребу у паливі для опалювальних приладів зазначте, будь ласка, у розділі "Підготовка до зимового періоду"</t>
  </si>
  <si>
    <t>C5.1</t>
  </si>
  <si>
    <t>C.1.1</t>
  </si>
  <si>
    <t>No electricity supply
No heating system
Poor heating system
No ventilation system
Poor ventilation system
Poor electricity infrastructure (insufficient power, old wiring, lack of necessary project documentation)
Lack of backup power source (to ensure supply during electricity shortages)
Lack of lightning (inside the building and around the center)
Major reconstruction of site premises
Floor/walls-related light or medium repair
Floor/walls-related heavy repair
Roof-related repairs
Doors/windows replace/repair
Lack of insulation
Lack of infrastructure for people with limited mobility (except WASH) (elevators, external ramps, horizontal bars on doors, etc.)
Lack of available or adequate bomb shelter (within 500m)
Other (specify)
None of the above</t>
  </si>
  <si>
    <t>Отсутствие электроснабжения
Отсутствие системы отопления
Отопительная система в плохом состоянии
Отсутствие вентиляционной системы
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Отсутствие резервного источника питания (для обеспечения электроснабжения во время перебоев с электричеством)
Недостаточное освещение в помещениях и вне здания МКП
Капитальная реконструкция помещений МВП
Мелкий или текущий ремонт пола/стен
Капитальный ремонт пола/стен
Ремонт крыши
Замена/ремонт дверей/окон
Отсутствие теплоизоляции
Отсутствие инфраструктуры для людей с ограниченной мобильностью (за исключением связанной с водоснабжением, санитарией и гигиеной) (лифты, внешние пандусы, горизонтальные перекладины на дверях и т.д.)
Отсутствие доступных или надлежащим образом оборудованных бомбоубежищ (в пределах 500 м)
Другое (укажите)
Ничего из вышеперечисленного</t>
  </si>
  <si>
    <t>Відсутність електропостачання
Відсутність системи опалення
Система опалення у поганому стані
Відсутність системи вентиляції
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Відсутність резервного джерела живлення (для забезпечення електропостачання під час відключень електроенергії)
Недостатнє освітлення у приміщеннях та поза будівлею МКП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Відсутність теплоізоляції
Відсутність інфраструктури для людей з обмеженою мобільністю (окрім пов'язаної з водопостачанням, санітарією та гігієною) (ліфти, зовнішні пандуси, горизонтальні перекладини на дверях і т.д.)
Відсутність доступних або належним чином обладнаних бомбосховищ (в межах 500м)
Інше (вкажіть)
Нічого із перерахованого вище</t>
  </si>
  <si>
    <r>
      <t xml:space="preserve">What shelter support, if any, was received over the past </t>
    </r>
    <r>
      <rPr>
        <sz val="11"/>
        <color rgb="FFFF0000"/>
        <rFont val="Arial"/>
        <family val="2"/>
        <charset val="204"/>
      </rPr>
      <t>three (3) months</t>
    </r>
    <r>
      <rPr>
        <sz val="11"/>
        <rFont val="Arial"/>
        <family val="2"/>
      </rPr>
      <t xml:space="preserve"> on the site?</t>
    </r>
  </si>
  <si>
    <r>
      <t xml:space="preserve">Какую помощь </t>
    </r>
    <r>
      <rPr>
        <sz val="11"/>
        <color theme="1"/>
        <rFont val="Arial"/>
        <family val="2"/>
      </rPr>
      <t>касательно условий проживания ВПЛ и обустройства МВП,</t>
    </r>
    <r>
      <rPr>
        <sz val="11"/>
        <rFont val="Arial"/>
        <family val="2"/>
        <charset val="204"/>
      </rPr>
      <t xml:space="preserve"> если таковая имелась, получало МВП за последние </t>
    </r>
    <r>
      <rPr>
        <sz val="11"/>
        <color rgb="FFFF0000"/>
        <rFont val="Arial"/>
        <family val="2"/>
        <charset val="204"/>
      </rPr>
      <t>3 (три) месяца</t>
    </r>
    <r>
      <rPr>
        <sz val="11"/>
        <rFont val="Arial"/>
        <family val="2"/>
        <charset val="204"/>
      </rPr>
      <t>?</t>
    </r>
  </si>
  <si>
    <r>
      <t xml:space="preserve">Яку допомогу </t>
    </r>
    <r>
      <rPr>
        <sz val="11"/>
        <color theme="1"/>
        <rFont val="Arial"/>
        <family val="2"/>
      </rPr>
      <t>щодо умов проживання ВПО та облаштування МТП,</t>
    </r>
    <r>
      <rPr>
        <sz val="11"/>
        <rFont val="Arial"/>
        <family val="2"/>
        <charset val="204"/>
      </rPr>
      <t xml:space="preserve"> якщо така була, отримало МТП за останні </t>
    </r>
    <r>
      <rPr>
        <sz val="11"/>
        <color rgb="FFFF0000"/>
        <rFont val="Arial"/>
        <family val="2"/>
        <charset val="204"/>
      </rPr>
      <t>3 (три) місяці</t>
    </r>
    <r>
      <rPr>
        <sz val="11"/>
        <rFont val="Arial"/>
        <family val="2"/>
        <charset val="204"/>
      </rPr>
      <t>?</t>
    </r>
  </si>
  <si>
    <r>
      <t xml:space="preserve">Electricity system repairs or installation
</t>
    </r>
    <r>
      <rPr>
        <strike/>
        <sz val="11"/>
        <color rgb="FFFF0000"/>
        <rFont val="Arial"/>
        <family val="2"/>
        <charset val="204"/>
      </rPr>
      <t>Heating system repairs or installation</t>
    </r>
    <r>
      <rPr>
        <sz val="11"/>
        <color theme="1"/>
        <rFont val="Arial"/>
        <family val="2"/>
      </rPr>
      <t xml:space="preserve">
Ventilation system repairs or installation
Inside and outdoor lightning improvement
Infrastructure for people with limited mobility (except WASH) (elevators, external ramps, horizontal bars on doors, etc.)
</t>
    </r>
    <r>
      <rPr>
        <strike/>
        <sz val="11"/>
        <color rgb="FFFF0000"/>
        <rFont val="Arial"/>
        <family val="2"/>
        <charset val="204"/>
      </rPr>
      <t>Backup power source (to ensure supply during electricity shortages)</t>
    </r>
    <r>
      <rPr>
        <sz val="11"/>
        <color theme="1"/>
        <rFont val="Arial"/>
        <family val="2"/>
      </rPr>
      <t xml:space="preserve">
Major reconstruction of site premises
Floor/walls-related light or medium repair
Floor/walls-related heavy repair
Roof-related repairs
Doors/windows light or medium repair
</t>
    </r>
    <r>
      <rPr>
        <strike/>
        <sz val="11"/>
        <color rgb="FFFF0000"/>
        <rFont val="Arial"/>
        <family val="2"/>
        <charset val="204"/>
      </rPr>
      <t>Insulation works</t>
    </r>
    <r>
      <rPr>
        <sz val="11"/>
        <color theme="1"/>
        <rFont val="Arial"/>
        <family val="2"/>
      </rPr>
      <t xml:space="preserve">
</t>
    </r>
    <r>
      <rPr>
        <strike/>
        <sz val="11"/>
        <color rgb="FFFF0000"/>
        <rFont val="Arial"/>
        <family val="2"/>
        <charset val="204"/>
      </rPr>
      <t>Infrastructure for people with limited mobility (except WASH) (elevators, external ramps, horizontal bars on doors, etc.)</t>
    </r>
    <r>
      <rPr>
        <sz val="11"/>
        <color theme="1"/>
        <rFont val="Arial"/>
        <family val="2"/>
      </rPr>
      <t xml:space="preserve">
Arrangement of bomb shelter (</t>
    </r>
    <r>
      <rPr>
        <sz val="11"/>
        <color rgb="FFFF0000"/>
        <rFont val="Arial"/>
        <family val="2"/>
        <charset val="204"/>
      </rPr>
      <t>in or within 500m of site building</t>
    </r>
    <r>
      <rPr>
        <sz val="11"/>
        <color theme="1"/>
        <rFont val="Arial"/>
        <family val="2"/>
      </rPr>
      <t xml:space="preserve">)
Other (specify)
None of the above
</t>
    </r>
  </si>
  <si>
    <r>
      <t xml:space="preserve">Ремонт или оборудование системы электроснабжения
</t>
    </r>
    <r>
      <rPr>
        <strike/>
        <sz val="11"/>
        <color rgb="FFFF0000"/>
        <rFont val="Arial"/>
        <family val="2"/>
        <charset val="204"/>
      </rPr>
      <t>Ремонт или оборудование отопительной системы</t>
    </r>
    <r>
      <rPr>
        <sz val="11"/>
        <rFont val="Arial"/>
        <family val="2"/>
      </rPr>
      <t xml:space="preserve">
Ремонт или оборудование вентиляционной системы
Работы по улучшению внутреннего и/или внешнего освещения
Инфраструктура для людей с ограниченной мобильностью (кроме за исключением связанной с водоснабжением, санитарией и гигиеной) (лифты, внешние пандусы, горизонтальные перекладины на дверях и т.д.)
</t>
    </r>
    <r>
      <rPr>
        <strike/>
        <sz val="11"/>
        <color rgb="FFFF0000"/>
        <rFont val="Arial"/>
        <family val="2"/>
        <charset val="204"/>
      </rPr>
      <t>Резервный источник питания (для обеспечения электроснабжения во время перебоев с электричеством)</t>
    </r>
    <r>
      <rPr>
        <sz val="11"/>
        <rFont val="Arial"/>
        <family val="2"/>
      </rPr>
      <t xml:space="preserve">
Капитальная реконструкция помещений МВП
Мелкий или текущий ремонт пола/стен
Капитальный ремонт пола/стен
Ремонт крыши
Замена/ремонт дверей/окон
</t>
    </r>
    <r>
      <rPr>
        <strike/>
        <sz val="11"/>
        <color rgb="FFFF0000"/>
        <rFont val="Arial"/>
        <family val="2"/>
        <charset val="204"/>
      </rPr>
      <t>Теплоизоляционные работы</t>
    </r>
    <r>
      <rPr>
        <sz val="11"/>
        <rFont val="Arial"/>
        <family val="2"/>
      </rPr>
      <t xml:space="preserve">
</t>
    </r>
    <r>
      <rPr>
        <strike/>
        <sz val="11"/>
        <color rgb="FFFF0000"/>
        <rFont val="Arial"/>
        <family val="2"/>
        <charset val="204"/>
      </rPr>
      <t>Инфраструктура для людей с ограниченной подвижностью (кроме ВСГ) (лифты, внешние пандусы, горизонтальные перекладины на дверях и т.д.)</t>
    </r>
    <r>
      <rPr>
        <sz val="11"/>
        <rFont val="Arial"/>
        <family val="2"/>
      </rPr>
      <t xml:space="preserve">
Обустройство бомбоубежища (</t>
    </r>
    <r>
      <rPr>
        <sz val="11"/>
        <color rgb="FFFF0000"/>
        <rFont val="Arial"/>
        <family val="2"/>
        <charset val="204"/>
      </rPr>
      <t>в здании МВП либо в пределах 500 м от него</t>
    </r>
    <r>
      <rPr>
        <sz val="11"/>
        <rFont val="Arial"/>
        <family val="2"/>
      </rPr>
      <t>)
Другое (укажите)
Ничего из вышеперечисленного</t>
    </r>
  </si>
  <si>
    <r>
      <t xml:space="preserve">Ремонт або облаштування системи електропостачання
</t>
    </r>
    <r>
      <rPr>
        <strike/>
        <sz val="11"/>
        <color rgb="FFFF0000"/>
        <rFont val="Arial"/>
        <family val="2"/>
        <charset val="204"/>
      </rPr>
      <t>Ремонт чи облаштування системи опалення</t>
    </r>
    <r>
      <rPr>
        <sz val="11"/>
        <rFont val="Arial"/>
        <family val="2"/>
        <charset val="204"/>
      </rPr>
      <t xml:space="preserve">
Ремонт чи облаштування вентиляційної системи
Роботи з покращення внутрішнього та /або зовнішнього освітлення
Інфраструктура для людей з обмеженою мобільністю (крім окрім пов'язаної з водопостачанням, санітарією та гігієною) (ліфти, зовнішні пандуси, горизонтальні перекладини на дверях і т.д.)
</t>
    </r>
    <r>
      <rPr>
        <strike/>
        <sz val="11"/>
        <color rgb="FFFF0000"/>
        <rFont val="Arial"/>
        <family val="2"/>
        <charset val="204"/>
      </rPr>
      <t>Резервне джерело живлення (для забезпечення електропостачання під час перебоїв електроенергії)</t>
    </r>
    <r>
      <rPr>
        <sz val="11"/>
        <rFont val="Arial"/>
        <family val="2"/>
        <charset val="204"/>
      </rPr>
      <t xml:space="preserve">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t>
    </r>
    <r>
      <rPr>
        <strike/>
        <sz val="11"/>
        <color rgb="FFFF0000"/>
        <rFont val="Arial"/>
        <family val="2"/>
        <charset val="204"/>
      </rPr>
      <t>Теплоізоляційні роботи</t>
    </r>
    <r>
      <rPr>
        <sz val="11"/>
        <rFont val="Arial"/>
        <family val="2"/>
        <charset val="204"/>
      </rPr>
      <t xml:space="preserve">
</t>
    </r>
    <r>
      <rPr>
        <strike/>
        <sz val="11"/>
        <color rgb="FFFF0000"/>
        <rFont val="Arial"/>
        <family val="2"/>
        <charset val="204"/>
      </rPr>
      <t xml:space="preserve">Інфраструктура для маломобільних груп населення (крім ВКГ) (ліфти, зовнішні пандуси, горизонтальні перекладини на дверях тощо)
</t>
    </r>
    <r>
      <rPr>
        <sz val="11"/>
        <rFont val="Arial"/>
        <family val="2"/>
        <charset val="204"/>
      </rPr>
      <t>Облаштування бомбосховища (</t>
    </r>
    <r>
      <rPr>
        <sz val="11"/>
        <color rgb="FFFF0000"/>
        <rFont val="Arial"/>
        <family val="2"/>
        <charset val="204"/>
      </rPr>
      <t>в будівлі МТП або в межах 500 м від нього</t>
    </r>
    <r>
      <rPr>
        <sz val="11"/>
        <rFont val="Arial"/>
        <family val="2"/>
        <charset val="204"/>
      </rPr>
      <t>)
Інше (вкажіть)
Нічого із перерахованого вище</t>
    </r>
  </si>
  <si>
    <t>C6.1</t>
  </si>
  <si>
    <t>Была ли полученная помощь касательно условий проживания ВПЛ и обустройства МВП достаточной, чтобы удовлетворить потребности ВПЛ в МВП?</t>
  </si>
  <si>
    <t>Чи була отримана допомога щодо умов проживання ВПО та облаштування МТП достатньою, щоб задовольнити потреби ВПО в МТП?</t>
  </si>
  <si>
    <t>[Asked for each shelter support selected]</t>
  </si>
  <si>
    <t>Heating system</t>
  </si>
  <si>
    <t>Будь ласка, вкажіть основний вид опалення, що використовується в МТП</t>
  </si>
  <si>
    <t>Опалення відсутнє                                 
Центральне опалення                                                    
Газ                                                                                    
Дрова                                                                            
Вугілля                                                                     
Електричне опалення                                                                
Індивідуальна котельня / Індивідуальне опалення
Інше</t>
  </si>
  <si>
    <t>Need for fuel</t>
  </si>
  <si>
    <r>
      <t xml:space="preserve">Availability of a back up power source
</t>
    </r>
    <r>
      <rPr>
        <sz val="11"/>
        <color rgb="FFFF0000"/>
        <rFont val="Arial"/>
        <family val="2"/>
        <charset val="204"/>
      </rPr>
      <t>RES930_212</t>
    </r>
  </si>
  <si>
    <r>
      <t xml:space="preserve">Имеется ли </t>
    </r>
    <r>
      <rPr>
        <sz val="11"/>
        <color rgb="FFFF0000"/>
        <rFont val="Arial"/>
        <family val="2"/>
        <charset val="204"/>
      </rPr>
      <t>резервный</t>
    </r>
    <r>
      <rPr>
        <sz val="11"/>
        <rFont val="Arial"/>
        <family val="2"/>
      </rPr>
      <t xml:space="preserve"> источник энергии (генератор/другой автономный источник) для обеспечения питания во время отключения электроэнергии?</t>
    </r>
  </si>
  <si>
    <r>
      <t xml:space="preserve">Чи наявне </t>
    </r>
    <r>
      <rPr>
        <sz val="11"/>
        <color rgb="FFFF0000"/>
        <rFont val="Arial"/>
        <family val="2"/>
        <charset val="204"/>
      </rPr>
      <t>резервне</t>
    </r>
    <r>
      <rPr>
        <sz val="11"/>
        <rFont val="Arial"/>
        <family val="2"/>
      </rPr>
      <t xml:space="preserve"> джерело енергії (генератор/інше автономне джерело) для забезпечення живлення під час відключення електроенергії? </t>
    </r>
  </si>
  <si>
    <t>Sufficiency of a back up source</t>
  </si>
  <si>
    <r>
      <t>If D</t>
    </r>
    <r>
      <rPr>
        <sz val="11"/>
        <color rgb="FFFF0000"/>
        <rFont val="Arial"/>
        <family val="2"/>
        <charset val="204"/>
      </rPr>
      <t>3</t>
    </r>
    <r>
      <rPr>
        <sz val="11"/>
        <rFont val="Arial"/>
        <family val="2"/>
      </rPr>
      <t xml:space="preserve"> "Yes"</t>
    </r>
  </si>
  <si>
    <r>
      <t xml:space="preserve">Availability of a back up heating source
</t>
    </r>
    <r>
      <rPr>
        <sz val="11"/>
        <color rgb="FFFF0000"/>
        <rFont val="Arial"/>
        <family val="2"/>
        <charset val="204"/>
      </rPr>
      <t>RES930_222</t>
    </r>
  </si>
  <si>
    <t>Is there an alternative source of heating on site?</t>
  </si>
  <si>
    <r>
      <t xml:space="preserve">Имеется ли </t>
    </r>
    <r>
      <rPr>
        <sz val="11"/>
        <color rgb="FFFF0000"/>
        <rFont val="Arial"/>
        <family val="2"/>
        <charset val="204"/>
      </rPr>
      <t>резервный</t>
    </r>
    <r>
      <rPr>
        <sz val="11"/>
        <color rgb="FFFF0000"/>
        <rFont val="Arial"/>
        <family val="2"/>
      </rPr>
      <t xml:space="preserve"> источник отопления в МВП?</t>
    </r>
  </si>
  <si>
    <r>
      <t xml:space="preserve">Чи наявне </t>
    </r>
    <r>
      <rPr>
        <sz val="11"/>
        <color rgb="FFFF0000"/>
        <rFont val="Arial"/>
        <family val="2"/>
        <charset val="204"/>
      </rPr>
      <t>резервне</t>
    </r>
    <r>
      <rPr>
        <sz val="11"/>
        <color rgb="FFFF0000"/>
        <rFont val="Arial"/>
        <family val="2"/>
      </rPr>
      <t xml:space="preserve"> джерело опалення в МТП? </t>
    </r>
  </si>
  <si>
    <r>
      <t xml:space="preserve">
Heating system is not working at all or destroyed
Poor heating system
Lack of finance to cover utility bills
Lack of alternative heating source (electric heaters, etc.)
Lack of a backup power source (generators, etc.)
Lack of fuel for heating </t>
    </r>
    <r>
      <rPr>
        <sz val="11"/>
        <color rgb="FFFF0000"/>
        <rFont val="Arial"/>
        <family val="2"/>
        <charset val="204"/>
      </rPr>
      <t>and / or power</t>
    </r>
    <r>
      <rPr>
        <sz val="11"/>
        <rFont val="Arial"/>
        <family val="2"/>
      </rPr>
      <t xml:space="preserve"> sources
Lack of insulation
Other (specify)
None</t>
    </r>
  </si>
  <si>
    <r>
      <t xml:space="preserve">Система отопления не функционирует или разрушена
Система отопления в плохом состоянии
Отсутствие финансирования для оплаты коммунальных платежей
Отсутствие альтернативных источников отопления (электрических обогревателей и т.д.)
Отсутствие альтернативного источника электроэнергии (генераторы и др.)
Отсутствие топлива для отопительных приборов </t>
    </r>
    <r>
      <rPr>
        <sz val="11"/>
        <color rgb="FFFF0000"/>
        <rFont val="Arial"/>
        <family val="2"/>
        <charset val="204"/>
      </rPr>
      <t>и/либо источников питания</t>
    </r>
    <r>
      <rPr>
        <sz val="11"/>
        <rFont val="Arial"/>
        <family val="2"/>
      </rPr>
      <t xml:space="preserve">
Отсутствие теплоизоляции
Другое (укажите)
Ничего из перечисленного</t>
    </r>
  </si>
  <si>
    <r>
      <t xml:space="preserve">Система опалення не функціонує або зруйнована
Система опалення у поганому стані
Відсутність фінансування для оплати комунальных платежів
Відсутність альтернативного джерела опалення (електричних обігрівачів тощо)
Відсутність альтернативного джерела електроенергії (генератори та ін.)
Відсутність палива для опалювальних приладів </t>
    </r>
    <r>
      <rPr>
        <sz val="11"/>
        <color rgb="FFFF0000"/>
        <rFont val="Arial"/>
        <family val="2"/>
        <charset val="204"/>
      </rPr>
      <t>та/або джерел живлення</t>
    </r>
    <r>
      <rPr>
        <sz val="11"/>
        <rFont val="Arial"/>
        <family val="2"/>
        <charset val="204"/>
      </rPr>
      <t xml:space="preserve">
Відсутність теплоізоляції
Інше (вкажіть)
Нічого із перерахованого</t>
    </r>
  </si>
  <si>
    <t>Needs related to Shelter, WASH, NFI, Food, Protection are covered in the respective sections</t>
  </si>
  <si>
    <t xml:space="preserve">Потребности, связанные с условиями проживания; водоснабжением, санитарией, гигиеной; непродовольственными товарами, продуктами питания и защищенностью будут рассмотрены в соответствующих разделах </t>
  </si>
  <si>
    <t>Потреби, що стосуються умов проживання; водопостачанням, санітарією, гігієною; непродовольчими товарами, продуктами харчування, питаннями захисту, будуть розглянуті у відповідних розділах</t>
  </si>
  <si>
    <t>D5.1</t>
  </si>
  <si>
    <t xml:space="preserve">
Heating system is not working at all or destroyed
Poor heating system
Lack of finance to cover utility bills
Lack of alternative heating source (electric heaters, etc.)
Lack of a backup power source (generators, etc.)
Lack of fuel for heating sources
Lack of insulation
Other (specify)
None</t>
  </si>
  <si>
    <t>Система отопления не функционирует или разрушена
Система отопления в плохом состоянии
Отсутствие финансирования для оплаты коммунальных платежей
Отсутствие альтернативных источников отопления (электрических обогревателей и т.д.)
Отсутствие альтернативного источника электроэнергии (генераторы и др.)
Отсутствие топлива для отопительных приборов
Отсутствие теплоизоляции
Другое (укажите)
Ничего из перечисленного</t>
  </si>
  <si>
    <t>Система опалення не функціонує або зруйнована
Система опалення у поганому стані
Відсутність фінансування для оплати комунальных платежів
Відсутність альтернативного джерела опалення (електричних обігрівачів тощо)
Відсутність альтернативного джерела електроенергії
Відсутність палива для опалювальних приладів
Відсутність теплоізоляції
Інше (вкажіть)
Нічого із перерахованого</t>
  </si>
  <si>
    <r>
      <t>What winterization support, if any, was received over the past</t>
    </r>
    <r>
      <rPr>
        <sz val="11"/>
        <color rgb="FFFF0000"/>
        <rFont val="Arial"/>
        <family val="2"/>
        <charset val="204"/>
      </rPr>
      <t xml:space="preserve"> three (3) months</t>
    </r>
    <r>
      <rPr>
        <sz val="11"/>
        <rFont val="Arial"/>
        <family val="2"/>
      </rPr>
      <t xml:space="preserve"> on the site?</t>
    </r>
  </si>
  <si>
    <r>
      <rPr>
        <sz val="11"/>
        <color rgb="FFFF0000"/>
        <rFont val="Arial"/>
        <family val="2"/>
        <charset val="204"/>
      </rPr>
      <t>Heating system repairs or installation</t>
    </r>
    <r>
      <rPr>
        <sz val="11"/>
        <rFont val="Arial"/>
        <family val="2"/>
      </rPr>
      <t xml:space="preserve">
Finance to cover utility bills
Alternative source of heating </t>
    </r>
    <r>
      <rPr>
        <sz val="11"/>
        <color rgb="FFFF0000"/>
        <rFont val="Arial"/>
        <family val="2"/>
        <charset val="204"/>
      </rPr>
      <t>(electric heaters, etc.)</t>
    </r>
    <r>
      <rPr>
        <sz val="11"/>
        <rFont val="Arial"/>
        <family val="2"/>
      </rPr>
      <t xml:space="preserve">
</t>
    </r>
    <r>
      <rPr>
        <sz val="11"/>
        <color rgb="FFFF0000"/>
        <rFont val="Arial"/>
        <family val="2"/>
        <charset val="204"/>
      </rPr>
      <t xml:space="preserve">Alternative power source (generators, etc.)
</t>
    </r>
    <r>
      <rPr>
        <sz val="11"/>
        <rFont val="Arial"/>
        <family val="2"/>
      </rPr>
      <t xml:space="preserve">Fuel for heating </t>
    </r>
    <r>
      <rPr>
        <sz val="11"/>
        <color rgb="FFFF0000"/>
        <rFont val="Arial"/>
        <family val="2"/>
        <charset val="204"/>
      </rPr>
      <t>and power sources</t>
    </r>
    <r>
      <rPr>
        <sz val="11"/>
        <rFont val="Arial"/>
        <family val="2"/>
      </rPr>
      <t xml:space="preserve">
Insulation </t>
    </r>
    <r>
      <rPr>
        <sz val="11"/>
        <color rgb="FFFF0000"/>
        <rFont val="Arial"/>
        <family val="2"/>
        <charset val="204"/>
      </rPr>
      <t>works</t>
    </r>
    <r>
      <rPr>
        <sz val="11"/>
        <rFont val="Arial"/>
        <family val="2"/>
      </rPr>
      <t xml:space="preserve">
Other (specify)
None</t>
    </r>
  </si>
  <si>
    <r>
      <rPr>
        <sz val="11"/>
        <color rgb="FFFF0000"/>
        <rFont val="Arial"/>
        <family val="2"/>
        <charset val="204"/>
      </rPr>
      <t>Ремонт или оборудование системы отопления</t>
    </r>
    <r>
      <rPr>
        <sz val="11"/>
        <rFont val="Arial"/>
        <family val="2"/>
        <charset val="204"/>
      </rPr>
      <t xml:space="preserve">
Средства на оплату коммунальных услуг
Резервный источник отопления </t>
    </r>
    <r>
      <rPr>
        <sz val="11"/>
        <color rgb="FFFF0000"/>
        <rFont val="Arial"/>
        <family val="2"/>
        <charset val="204"/>
      </rPr>
      <t xml:space="preserve">(электрические обогреватели и т.д.) </t>
    </r>
    <r>
      <rPr>
        <sz val="11"/>
        <rFont val="Arial"/>
        <family val="2"/>
        <charset val="204"/>
      </rPr>
      <t xml:space="preserve">
</t>
    </r>
    <r>
      <rPr>
        <sz val="11"/>
        <color rgb="FFFF0000"/>
        <rFont val="Arial"/>
        <family val="2"/>
        <charset val="204"/>
      </rPr>
      <t xml:space="preserve">Резервный источник питания (генераторы и т.д.)
</t>
    </r>
    <r>
      <rPr>
        <sz val="11"/>
        <rFont val="Arial"/>
        <family val="2"/>
        <charset val="204"/>
      </rPr>
      <t>Топливо для отопительных приборо</t>
    </r>
    <r>
      <rPr>
        <sz val="11"/>
        <color rgb="FFFF0000"/>
        <rFont val="Arial"/>
        <family val="2"/>
        <charset val="204"/>
      </rPr>
      <t>в и/или источников питания</t>
    </r>
    <r>
      <rPr>
        <sz val="11"/>
        <rFont val="Arial"/>
        <family val="2"/>
        <charset val="204"/>
      </rPr>
      <t xml:space="preserve">
Теплоизоляци</t>
    </r>
    <r>
      <rPr>
        <sz val="11"/>
        <color rgb="FFFF0000"/>
        <rFont val="Arial"/>
        <family val="2"/>
        <charset val="204"/>
      </rPr>
      <t>онные работы</t>
    </r>
    <r>
      <rPr>
        <sz val="11"/>
        <rFont val="Arial"/>
        <family val="2"/>
        <charset val="204"/>
      </rPr>
      <t xml:space="preserve">
Другое (укажите)
Ничего из перечисленного</t>
    </r>
  </si>
  <si>
    <r>
      <rPr>
        <sz val="11"/>
        <color rgb="FFFF0000"/>
        <rFont val="Arial"/>
        <family val="2"/>
        <charset val="204"/>
      </rPr>
      <t>Ремонт або облаштування системи опалення</t>
    </r>
    <r>
      <rPr>
        <sz val="11"/>
        <rFont val="Arial"/>
        <family val="2"/>
        <charset val="204"/>
      </rPr>
      <t xml:space="preserve">
Кошти на оплату комунальных послуг
</t>
    </r>
    <r>
      <rPr>
        <sz val="11"/>
        <color rgb="FFFF0000"/>
        <rFont val="Arial"/>
        <family val="2"/>
        <charset val="204"/>
      </rPr>
      <t>Резервне</t>
    </r>
    <r>
      <rPr>
        <sz val="11"/>
        <rFont val="Arial"/>
        <family val="2"/>
        <charset val="204"/>
      </rPr>
      <t xml:space="preserve"> джерело опалення (електричні обігрівачі тощо)
</t>
    </r>
    <r>
      <rPr>
        <sz val="11"/>
        <color rgb="FFFF0000"/>
        <rFont val="Arial"/>
        <family val="2"/>
        <charset val="204"/>
      </rPr>
      <t>Резеврне джерело живлення (генератори тощо)</t>
    </r>
    <r>
      <rPr>
        <sz val="11"/>
        <rFont val="Arial"/>
        <family val="2"/>
        <charset val="204"/>
      </rPr>
      <t xml:space="preserve">
Паливо для опалювальних приладів </t>
    </r>
    <r>
      <rPr>
        <sz val="11"/>
        <color rgb="FFFF0000"/>
        <rFont val="Arial"/>
        <family val="2"/>
        <charset val="204"/>
      </rPr>
      <t>та/або джерел живлення</t>
    </r>
    <r>
      <rPr>
        <sz val="11"/>
        <rFont val="Arial"/>
        <family val="2"/>
        <charset val="204"/>
      </rPr>
      <t xml:space="preserve">
Теплоізоляці</t>
    </r>
    <r>
      <rPr>
        <sz val="11"/>
        <color rgb="FFFF0000"/>
        <rFont val="Arial"/>
        <family val="2"/>
        <charset val="204"/>
      </rPr>
      <t>йні роботи</t>
    </r>
    <r>
      <rPr>
        <sz val="11"/>
        <rFont val="Arial"/>
        <family val="2"/>
        <charset val="204"/>
      </rPr>
      <t xml:space="preserve">
Інше (вкажіть)
Нічого із перерахованого</t>
    </r>
  </si>
  <si>
    <t>Была ли полученная помощь, связанная с подготовкой к зимнему периоду, достаточной, чтобы удовлетворить потребности ВПЛ в МВП?</t>
  </si>
  <si>
    <t>Чи була отримана допомога, пов'язана із підготовкою до зимового періоду, достатньою, щоб задовольнити потреби ВПО в МТП?</t>
  </si>
  <si>
    <t>Вода из-под крана (централизованное водоснабжение)
Общественный источник воды/водоразборная колонка
Защищенная скважина или колодец
Собственный колодец или скважина в МВП
Привозная вода (в цистернах)
Киоск, в котором можно набрать воды
Бутилированная вода
Другое (пожалуйста, укажите)
Не знаю</t>
  </si>
  <si>
    <t>Вода з-під крана (централізоване водопостачання)
Громадське джерело води/водорозбірна колонка
Захищена свердловина або криниця
Власна криниця або свердловина в МТП
Привізна вода (у цистернах)
Кіоск, у якому можна набрати води
Бутильована вода
Інше (будь ласка, вкажіть)
Не знаю</t>
  </si>
  <si>
    <r>
      <t xml:space="preserve">Tap water without filters
Tap water with filters
Bottled water is provided to residents
</t>
    </r>
    <r>
      <rPr>
        <sz val="11"/>
        <color rgb="FF00B050"/>
        <rFont val="Arial"/>
        <family val="2"/>
        <charset val="204"/>
      </rPr>
      <t>Some WASH actors have been supporting with trucked water</t>
    </r>
    <r>
      <rPr>
        <sz val="11"/>
        <rFont val="Arial"/>
        <family val="2"/>
      </rPr>
      <t xml:space="preserve">
Residents </t>
    </r>
    <r>
      <rPr>
        <sz val="11"/>
        <color rgb="FF00B050"/>
        <rFont val="Arial"/>
        <family val="2"/>
        <charset val="204"/>
      </rPr>
      <t>buy /</t>
    </r>
    <r>
      <rPr>
        <sz val="11"/>
        <rFont val="Arial"/>
        <family val="2"/>
      </rPr>
      <t xml:space="preserve"> bring their own water 
Water from a well/borehole nearby without filters
Water from a well/borehole nearby with filters     
Other (specify which source and whether water is treated)</t>
    </r>
  </si>
  <si>
    <r>
      <t xml:space="preserve">Водопроводная вода без фильтров
Водопроводная вода с фильтрами
Жителям предоставляется бутилированная вода
</t>
    </r>
    <r>
      <rPr>
        <sz val="11"/>
        <color rgb="FF00B050"/>
        <rFont val="Arial"/>
        <family val="2"/>
        <charset val="204"/>
      </rPr>
      <t>Некоторые партнерские организации кластера по вопросам обеспечения водой, санитарии и гигиены обеспечивают жителей МВП привозной водой в цистернах</t>
    </r>
    <r>
      <rPr>
        <sz val="11"/>
        <rFont val="Arial"/>
        <family val="2"/>
      </rPr>
      <t xml:space="preserve">
</t>
    </r>
    <r>
      <rPr>
        <sz val="11"/>
        <color rgb="FF00B050"/>
        <rFont val="Arial"/>
        <family val="2"/>
        <charset val="204"/>
      </rPr>
      <t>Жители покупают / добывают воду самостоятельно</t>
    </r>
    <r>
      <rPr>
        <sz val="11"/>
        <rFont val="Arial"/>
        <family val="2"/>
      </rPr>
      <t xml:space="preserve">
Вода из колодца/скважины рядом без фильтров
Вода из колодца/скважины рядом с фильтрами
Другое (указать, из какого источника и очищается ли вода)</t>
    </r>
  </si>
  <si>
    <r>
      <t xml:space="preserve">Водопровідна вода без фільтрів
Водопровідна вода з фільтрами
Мешканцям надається бутильована вода
</t>
    </r>
    <r>
      <rPr>
        <sz val="11"/>
        <color rgb="FF00B050"/>
        <rFont val="Arial"/>
        <family val="2"/>
        <charset val="204"/>
      </rPr>
      <t xml:space="preserve">Деякі партнерські організації кластеру з питань водопостачання, санітарії та гігієни забезпечують мешканців МТП привозною водою в цистернах
Воду мешканці купують / дістають воду самостійно
</t>
    </r>
    <r>
      <rPr>
        <sz val="11"/>
        <rFont val="Arial"/>
        <family val="2"/>
      </rPr>
      <t>Вода з колодязя/свердловини поруч без фільтрів
Вода з колодязя/свердловини поруч з фільтрами
Інше (вказати, з якого джерела і чи очищується вода)</t>
    </r>
  </si>
  <si>
    <t xml:space="preserve">How is the drinking water quality? </t>
  </si>
  <si>
    <t>Very good 
Good 
Regular
Poor 
Very poor 
Do not know</t>
  </si>
  <si>
    <r>
      <t xml:space="preserve">To your knowledge, for which of the listed needs of the site residents is there enough water?  </t>
    </r>
    <r>
      <rPr>
        <sz val="11"/>
        <rFont val="Arial"/>
        <family val="2"/>
      </rPr>
      <t xml:space="preserve">
Note: Read out the options and select the ones for which water is enough to meet the needs</t>
    </r>
    <r>
      <rPr>
        <sz val="11"/>
        <rFont val="Arial"/>
        <family val="2"/>
        <charset val="204"/>
      </rPr>
      <t xml:space="preserve"> (Need to discuss with WASH)</t>
    </r>
  </si>
  <si>
    <t>По Вашему мнению, для удовлетворения каких из перечисленных потребностей жителей в МВП достаточно воды? 
Примечание: Озвучьте, пожалуйста, варианты ответов вслух и отметьте те потребности, для удовлетворение которых воды достаточно</t>
  </si>
  <si>
    <t>На Вашу думку, для задоволення яких із перелічених потреб мешканців в МТП достатньо води?
Примітка: Зачитайте, будь ласка, варіанти відповідей вголос і відмітьте ті потреби, для задоволення яких води достатньо.</t>
  </si>
  <si>
    <r>
      <t xml:space="preserve">Drinking        
Cooking
Personal hygiene </t>
    </r>
    <r>
      <rPr>
        <sz val="11"/>
        <color rgb="FF00B050"/>
        <rFont val="Arial"/>
        <family val="2"/>
        <charset val="204"/>
      </rPr>
      <t>(e.g. brushing teeth, bathing, etc.)</t>
    </r>
    <r>
      <rPr>
        <sz val="11"/>
        <rFont val="Arial"/>
        <family val="2"/>
      </rPr>
      <t xml:space="preserve">
Laundry
Toilet flushing
Other domestic purposes (cleaning floor, etc.)  
All of the above
None of the above
Other (specify)
Don’t know</t>
    </r>
  </si>
  <si>
    <r>
      <t xml:space="preserve">Питьевая вода 
Вода для приготовления пищи
Вода для личной гигиены </t>
    </r>
    <r>
      <rPr>
        <sz val="11"/>
        <color rgb="FF00B050"/>
        <rFont val="Arial"/>
        <family val="2"/>
        <charset val="204"/>
      </rPr>
      <t>(например для чистки зубов, купания и т.д.)</t>
    </r>
    <r>
      <rPr>
        <sz val="11"/>
        <rFont val="Arial"/>
        <family val="2"/>
      </rPr>
      <t xml:space="preserve">
Вода для стирки
Вода для слива в туалете
Вода для других бытовых нужд (мытье полов и т.д.)
Достаточно для всего перечисленного 
Ничего из вышеуказанного
Другое, уточните 
Не знаю </t>
    </r>
  </si>
  <si>
    <r>
      <t xml:space="preserve">Питна вода
Вода для приготування їжі
Вода для особистої гігієни </t>
    </r>
    <r>
      <rPr>
        <sz val="11"/>
        <color rgb="FF00B050"/>
        <rFont val="Arial"/>
        <family val="2"/>
        <charset val="204"/>
      </rPr>
      <t>(наприклад, для чистки зубів, купання тощо)</t>
    </r>
    <r>
      <rPr>
        <sz val="11"/>
        <rFont val="Arial"/>
        <family val="2"/>
      </rPr>
      <t xml:space="preserve">
Вода для прання
Вода для змивання в туалеті
Вода для інших побутових потреб (миття підлоги тощо)
Достатньо для всіх перелічених потреб
Нічого з вищевказаного
Інше, уточніть
Не знаю </t>
    </r>
  </si>
  <si>
    <t>Hot water source</t>
  </si>
  <si>
    <t>Укажите, пожалуйста, основной источник снабжения горячей воды в этом МВП</t>
  </si>
  <si>
    <t>Вкажіть, будь ласка, основне джерело постачання гарячої води в цьому МТП</t>
  </si>
  <si>
    <r>
      <t xml:space="preserve">Centralized hot water supply
Individual boiler room
Instantaneous </t>
    </r>
    <r>
      <rPr>
        <sz val="11"/>
        <color rgb="FFFF0000"/>
        <rFont val="Arial"/>
        <family val="2"/>
        <charset val="204"/>
      </rPr>
      <t>or tankless</t>
    </r>
    <r>
      <rPr>
        <sz val="11"/>
        <color theme="1"/>
        <rFont val="Arial"/>
        <family val="2"/>
      </rPr>
      <t xml:space="preserve"> water heater
</t>
    </r>
    <r>
      <rPr>
        <strike/>
        <sz val="11"/>
        <color rgb="FFFF0000"/>
        <rFont val="Arial"/>
        <family val="2"/>
        <charset val="204"/>
      </rPr>
      <t>Tankless water heater</t>
    </r>
    <r>
      <rPr>
        <sz val="11"/>
        <color theme="1"/>
        <rFont val="Arial"/>
        <family val="2"/>
      </rPr>
      <t xml:space="preserve">
Boilers
Other (specify)</t>
    </r>
  </si>
  <si>
    <r>
      <t xml:space="preserve">Централизованное снабжение горячей воды
Отдельно стоящая котельная
Колонка для подогрева воды </t>
    </r>
    <r>
      <rPr>
        <sz val="11"/>
        <color rgb="FFFF0000"/>
        <rFont val="Arial"/>
        <family val="2"/>
        <charset val="204"/>
      </rPr>
      <t>либо проточный водонагреватель</t>
    </r>
    <r>
      <rPr>
        <sz val="11"/>
        <color theme="1"/>
        <rFont val="Arial"/>
        <family val="2"/>
      </rPr>
      <t xml:space="preserve">
</t>
    </r>
    <r>
      <rPr>
        <strike/>
        <sz val="11"/>
        <color rgb="FFFF0000"/>
        <rFont val="Arial"/>
        <family val="2"/>
        <charset val="204"/>
      </rPr>
      <t>Проточный водонагреватель</t>
    </r>
    <r>
      <rPr>
        <sz val="11"/>
        <color theme="1"/>
        <rFont val="Arial"/>
        <family val="2"/>
      </rPr>
      <t xml:space="preserve">
Бойлеры
Другое, уточните</t>
    </r>
  </si>
  <si>
    <r>
      <t>Централізоване постачання гарячої води
Окрема котельня
Колонка для підігріву води</t>
    </r>
    <r>
      <rPr>
        <sz val="11"/>
        <color rgb="FFFF0000"/>
        <rFont val="Arial"/>
        <family val="2"/>
        <charset val="204"/>
      </rPr>
      <t xml:space="preserve"> або проточний водонагрівач</t>
    </r>
    <r>
      <rPr>
        <sz val="11"/>
        <color theme="1"/>
        <rFont val="Arial"/>
        <family val="2"/>
      </rPr>
      <t xml:space="preserve">
</t>
    </r>
    <r>
      <rPr>
        <strike/>
        <sz val="11"/>
        <color rgb="FFFF0000"/>
        <rFont val="Arial"/>
        <family val="2"/>
        <charset val="204"/>
      </rPr>
      <t>Проточний водонагрівач</t>
    </r>
    <r>
      <rPr>
        <sz val="11"/>
        <color theme="1"/>
        <rFont val="Arial"/>
        <family val="2"/>
      </rPr>
      <t xml:space="preserve">
Бойлери
Інше, уточніть</t>
    </r>
  </si>
  <si>
    <t>Hot water source
RES930_524</t>
  </si>
  <si>
    <t>Are boilers installed on site?</t>
  </si>
  <si>
    <t>Имеются ли в МВП бойлеры для подогрева воды?</t>
  </si>
  <si>
    <t>Чи наявні в МТП бойлери для нагріву води?</t>
  </si>
  <si>
    <t>If in E1.4 an option other than 'Centralised hot water supply' was selected</t>
  </si>
  <si>
    <t>E1.5</t>
  </si>
  <si>
    <r>
      <t xml:space="preserve">Fully available' cannot be chosen with other options
'No hot water available' cannot be chosen with other options
</t>
    </r>
    <r>
      <rPr>
        <sz val="11"/>
        <color rgb="FFFF0000"/>
        <rFont val="Arial"/>
        <family val="2"/>
        <charset val="204"/>
      </rPr>
      <t xml:space="preserve">
'Partially available (limited boiler size or insufficient number of boilers)' can be selected if only in E1_4 'Boilers' was chosen</t>
    </r>
  </si>
  <si>
    <r>
      <t xml:space="preserve">WASH issues
</t>
    </r>
    <r>
      <rPr>
        <sz val="11"/>
        <color rgb="FFFF0000"/>
        <rFont val="Arial"/>
        <family val="2"/>
        <charset val="204"/>
      </rPr>
      <t>RES930_411
RES930_421</t>
    </r>
  </si>
  <si>
    <t>Які проблеми чи потреби, пов'язані із водопостачанням, санітарією та гігієною наявні в  МТП?</t>
  </si>
  <si>
    <r>
      <rPr>
        <strike/>
        <sz val="11"/>
        <color rgb="FFFF0000"/>
        <rFont val="Arial"/>
        <family val="2"/>
        <charset val="204"/>
      </rPr>
      <t>No water connection to water supply system</t>
    </r>
    <r>
      <rPr>
        <sz val="11"/>
        <color theme="1"/>
        <rFont val="Arial"/>
        <family val="2"/>
      </rPr>
      <t xml:space="preserve">
</t>
    </r>
    <r>
      <rPr>
        <strike/>
        <sz val="11"/>
        <color rgb="FFFF0000"/>
        <rFont val="Arial"/>
        <family val="2"/>
        <charset val="204"/>
      </rPr>
      <t>No drainage system</t>
    </r>
    <r>
      <rPr>
        <sz val="11"/>
        <color theme="1"/>
        <rFont val="Arial"/>
        <family val="2"/>
      </rPr>
      <t xml:space="preserve">
Need in repairs of water supply </t>
    </r>
    <r>
      <rPr>
        <sz val="11"/>
        <color rgb="FFFF0000"/>
        <rFont val="Arial"/>
        <family val="2"/>
        <charset val="204"/>
      </rPr>
      <t>(cold and / or hot)</t>
    </r>
    <r>
      <rPr>
        <sz val="11"/>
        <color theme="1"/>
        <rFont val="Arial"/>
        <family val="2"/>
      </rPr>
      <t xml:space="preserve"> infrastructure or/and drainage system
Installation of borehole, water pump or other water-related equipment (water filter, etc.)
Repairs of bathing facilities / toilets
Installation of bathing facilities / toilet
Installation of </t>
    </r>
    <r>
      <rPr>
        <sz val="11"/>
        <color rgb="FFFF0000"/>
        <rFont val="Arial"/>
        <family val="2"/>
        <charset val="204"/>
      </rPr>
      <t>disability-friendly</t>
    </r>
    <r>
      <rPr>
        <sz val="11"/>
        <color theme="1"/>
        <rFont val="Arial"/>
        <family val="2"/>
      </rPr>
      <t xml:space="preserve"> facilities / toilets
Washing/drying machines
Boilers for heating water
Cleaning / washing materials
Individual hygiene items 
Mold
Rodents and insects in the premises
</t>
    </r>
    <r>
      <rPr>
        <strike/>
        <sz val="11"/>
        <color rgb="FFFF0000"/>
        <rFont val="Arial"/>
        <family val="2"/>
        <charset val="204"/>
      </rPr>
      <t>Lack of water</t>
    </r>
    <r>
      <rPr>
        <sz val="11"/>
        <color theme="1"/>
        <rFont val="Arial"/>
        <family val="2"/>
      </rPr>
      <t xml:space="preserve">
Lack of drinking water
Lack of waste management system
Other
None</t>
    </r>
  </si>
  <si>
    <r>
      <rPr>
        <strike/>
        <sz val="11"/>
        <color rgb="FFFF0000"/>
        <rFont val="Arial"/>
        <family val="2"/>
        <charset val="204"/>
      </rPr>
      <t xml:space="preserve">Отсутствует система водоснабжения
Отсутствует система водоотведения
</t>
    </r>
    <r>
      <rPr>
        <sz val="11"/>
        <color theme="1"/>
        <rFont val="Arial"/>
        <family val="2"/>
      </rPr>
      <t xml:space="preserve">Необходим ремонт инфраструктуры водоснабжения </t>
    </r>
    <r>
      <rPr>
        <sz val="11"/>
        <color rgb="FFFF0000"/>
        <rFont val="Arial"/>
        <family val="2"/>
        <charset val="204"/>
      </rPr>
      <t>(холодной и/или горячей воды)</t>
    </r>
    <r>
      <rPr>
        <sz val="11"/>
        <color theme="1"/>
        <rFont val="Arial"/>
        <family val="2"/>
      </rPr>
      <t xml:space="preserve"> и/или системы водоотведения
Оборудование скважины, водяного насоса либо другого оборудования, связанного с потреблением воды (фильтр для воды и т.д.)Ремонт ванных комнат (душевых) / туалетов
Оборудование ванных комнат (душевых) / туалетов
Оборудование ванных комнат (душевых) / туалетов для людей с инвалидностью и маломобильных групп населения
Стиральные/сушильные машины
Бойлеры для нагрева воды
Чистящие / моющие средства
Предметы личной гигиены 
Плесень
Грызуны и насекомые в помещениях
</t>
    </r>
    <r>
      <rPr>
        <strike/>
        <sz val="11"/>
        <color rgb="FFFF0000"/>
        <rFont val="Arial"/>
        <family val="2"/>
        <charset val="204"/>
      </rPr>
      <t>Отсутствие воды</t>
    </r>
    <r>
      <rPr>
        <sz val="11"/>
        <color theme="1"/>
        <rFont val="Arial"/>
        <family val="2"/>
      </rPr>
      <t xml:space="preserve">
Отсутствие питьевой воды
Отсутствие системы утилизации отходов
Другое
Ничего из перечисленного</t>
    </r>
  </si>
  <si>
    <r>
      <rPr>
        <strike/>
        <sz val="11"/>
        <color rgb="FFFF0000"/>
        <rFont val="Arial"/>
        <family val="2"/>
        <charset val="204"/>
      </rPr>
      <t xml:space="preserve">Немає підключення до системи водопостачання 
Відсутня система водовідведення 
</t>
    </r>
    <r>
      <rPr>
        <sz val="11"/>
        <color theme="1"/>
        <rFont val="Arial"/>
        <family val="2"/>
      </rPr>
      <t xml:space="preserve">Необхідний ремонт інфраструктури водопостачання </t>
    </r>
    <r>
      <rPr>
        <sz val="11"/>
        <color rgb="FFFF0000"/>
        <rFont val="Arial"/>
        <family val="2"/>
        <charset val="204"/>
      </rPr>
      <t>(холодної та/або гарячої води)</t>
    </r>
    <r>
      <rPr>
        <sz val="11"/>
        <color theme="1"/>
        <rFont val="Arial"/>
        <family val="2"/>
      </rPr>
      <t xml:space="preserve"> та/або водовідведення 
Облаштування скважини, водяного насосу або іншого обладнання, пов'язаного зі споживанням води (фільтр для води тощо) Ремонт ванних кімнат (душових) / туалетів 
Облаштування ванних кімнат (душових) / туалетів
Облаштування ванних кімнат (душових) / туалетів для осіб з інвалідністю та маломобільних груп населення
Пральні/сушильні машини 
Бойлери для </t>
    </r>
    <r>
      <rPr>
        <sz val="11"/>
        <color rgb="FFFF0000"/>
        <rFont val="Arial"/>
        <family val="2"/>
        <charset val="204"/>
      </rPr>
      <t>нагріву</t>
    </r>
    <r>
      <rPr>
        <sz val="11"/>
        <color theme="1"/>
        <rFont val="Arial"/>
        <family val="2"/>
      </rPr>
      <t xml:space="preserve"> води 
Чистячі / миючі засоби 
Засоби індивідуальної гігієни 
Цвіль 
Гризуни та комахи в приміщеннях 
</t>
    </r>
    <r>
      <rPr>
        <strike/>
        <sz val="11"/>
        <color rgb="FFFF0000"/>
        <rFont val="Arial"/>
        <family val="2"/>
        <charset val="204"/>
      </rPr>
      <t>Відсутність води</t>
    </r>
    <r>
      <rPr>
        <sz val="11"/>
        <color theme="1"/>
        <rFont val="Arial"/>
        <family val="2"/>
      </rPr>
      <t xml:space="preserve"> 
Відсутність питної води 
Відсутність системи утилізації відходів 
Інше
Нічого з перерахованого</t>
    </r>
  </si>
  <si>
    <t>People with reduced mobility include the elderly pesons, people with disabilities, pregnant women, people with non-standard body sizes and others
Needs related to Shelter, Winterization, NFI, Food, Protection are covered in the respective section</t>
  </si>
  <si>
    <t>К маломобильным группам относятся пожилые люди, люди с инвалидностью, беременные женщины, люди с нестандартными размерами тела и другие
Потребности, касаючиеся условий проживания, подготовки к зимнему периоду, непродовольственных товаров, продуктов питания и защиты, содержатся в соответствующем разделе</t>
  </si>
  <si>
    <t>До маломобільних груп відносяться люди літнього віку, особи з інвалідністю, вагітні жінки, люди з нестандартними розмірами тіла та інші
Потреби, що стосуються умов проживання, підготовки до зимового періоду, непродовольчих товарів, продуктів харчування і захисту, містяться у відповідному розділі</t>
  </si>
  <si>
    <t>Каковы наиболее актуальные проблемы или потребности, связанные с водоснабжением, санитарией и гигиеной, существуют в МВП? (Выберите не более 3 вариантов)</t>
  </si>
  <si>
    <t>No water connection to water supply system
No drainage system
Need in repairs of water supply infrastructure or/and drainage system
Repairs of bathing facilities | toilets
Installation of bathing facilities | toilet
Installation of DFI facilities | toilets
Washing/drying machines
Installation of borehole, water pump or other water-related equipment (water filter, etc.)
Boilers for heating water
Cleaning / washing materials
Individual hygiene items 
Mold
Rodents and insects in the premises
Lack of water
Lack of drinking water
Lack of waste management system
Other
None</t>
  </si>
  <si>
    <t>Отсутствует система водоснабжения
Отсутствует система водоотведения
Необходим ремонт инфраструктуры водоснабжения и/или системы водоотведения
Ремонт ванных комнат (душевых) / туалетов
Оборудование ванных комнат (душевых) / туалетов
Оборудование ванных комнат (душевых) / туалетов для маломобильных групп населения
Стиральные/сушильные машины
Оборудование скважины, водяного насоса либо другого оборудования, связанного с потреблением воды (фильтр для воды и т.д.)
Бойлеры для нагрева воды
Чистящие / моющие средства
Предметы личной гигиены 
Плесень
Грызуны и насекомые в помещениях
Отсутствие воды
Отсутствие питьевой воды
Отсутствие системы утилизации отходов
Другое
Ничего из перечисленного</t>
  </si>
  <si>
    <t>Немає підключення до системи водопостачання 
Відсутня система водовідведення 
Необхідний ремонт інфраструктури водопостачання та водовідведення 
Ремонт ванних кімнат (душових) / туалетів 
Облаштування ванних кімнат (душових) / туалетів
Облаштування ванних кімнат (душових) / туалетів для маломобільних груп населення
Пральні/сушильні машини 
Облаштування скважини, водяного насосу або іншого обладнання, пов'язаного зі споживанням води (фільтр для води тощо) 
Бойлери для нагрівання води 
Чистячі / миючі засоби 
Засоби індивідуальної гігієни 
Цвіль 
Гризуни та комахи в приміщеннях 
Відсутність води 
Відсутність питної води 
Відсутність системи утилізації відходів 
Інше
Нічого з перерахованого</t>
  </si>
  <si>
    <r>
      <t xml:space="preserve">What WASH support, if any, was received over the past </t>
    </r>
    <r>
      <rPr>
        <sz val="11"/>
        <color rgb="FFFF0000"/>
        <rFont val="Arial"/>
        <family val="2"/>
        <charset val="204"/>
      </rPr>
      <t>three (3) months</t>
    </r>
    <r>
      <rPr>
        <sz val="11"/>
        <rFont val="Arial"/>
        <family val="2"/>
      </rPr>
      <t xml:space="preserve"> on the site?</t>
    </r>
  </si>
  <si>
    <r>
      <rPr>
        <sz val="11"/>
        <color theme="1"/>
        <rFont val="Arial"/>
        <family val="2"/>
      </rPr>
      <t>Предоставлялась</t>
    </r>
    <r>
      <rPr>
        <sz val="11"/>
        <rFont val="Arial"/>
        <family val="2"/>
        <charset val="204"/>
      </rPr>
      <t xml:space="preserve"> ли какая-либо помощь МВП в сфере водоснабжения, санитарии и гигиены за последние</t>
    </r>
    <r>
      <rPr>
        <sz val="11"/>
        <color rgb="FFFF0000"/>
        <rFont val="Arial"/>
        <family val="2"/>
        <charset val="204"/>
      </rPr>
      <t xml:space="preserve"> 3 (три) месяца</t>
    </r>
    <r>
      <rPr>
        <sz val="11"/>
        <rFont val="Arial"/>
        <family val="2"/>
        <charset val="204"/>
      </rPr>
      <t>?</t>
    </r>
  </si>
  <si>
    <r>
      <rPr>
        <sz val="11"/>
        <color theme="1"/>
        <rFont val="Arial"/>
        <family val="2"/>
      </rPr>
      <t xml:space="preserve">Чи надавалася </t>
    </r>
    <r>
      <rPr>
        <sz val="11"/>
        <rFont val="Arial"/>
        <family val="2"/>
        <charset val="204"/>
      </rPr>
      <t xml:space="preserve">будь-яка допомога МТП у сфері водопостачання, санітарії та гігієни за останні </t>
    </r>
    <r>
      <rPr>
        <sz val="11"/>
        <color rgb="FFFF0000"/>
        <rFont val="Arial"/>
        <family val="2"/>
        <charset val="204"/>
      </rPr>
      <t>3 (три) місяці</t>
    </r>
    <r>
      <rPr>
        <sz val="11"/>
        <rFont val="Arial"/>
        <family val="2"/>
        <charset val="204"/>
      </rPr>
      <t>?</t>
    </r>
  </si>
  <si>
    <r>
      <t xml:space="preserve">Installation or repairs of water supply infrastructure and/or drainage system
Repairs of bathing facilities / toilets
Installation of bathing facilities / toilet
Installation of </t>
    </r>
    <r>
      <rPr>
        <sz val="11"/>
        <color rgb="FFFF0000"/>
        <rFont val="Arial"/>
        <family val="2"/>
        <charset val="204"/>
      </rPr>
      <t>disability-friendly</t>
    </r>
    <r>
      <rPr>
        <sz val="11"/>
        <rFont val="Arial"/>
        <family val="2"/>
      </rPr>
      <t xml:space="preserve"> facilities / toilets
Installation of borehole, water pump or other water-related equipment (water filter, etc.)
Washing/drying machines
Boilers for heating water
Cleaning / washing materials
Individual hygiene items
Cleaning from mold
Disinfection </t>
    </r>
    <r>
      <rPr>
        <sz val="11"/>
        <color rgb="FFFF0000"/>
        <rFont val="Arial"/>
        <family val="2"/>
        <charset val="204"/>
      </rPr>
      <t>of site premises</t>
    </r>
    <r>
      <rPr>
        <sz val="11"/>
        <rFont val="Arial"/>
        <family val="2"/>
      </rPr>
      <t xml:space="preserve"> from rodents and insects
</t>
    </r>
    <r>
      <rPr>
        <strike/>
        <sz val="11"/>
        <color rgb="FFFF0000"/>
        <rFont val="Arial"/>
        <family val="2"/>
        <charset val="204"/>
      </rPr>
      <t>Technical water</t>
    </r>
    <r>
      <rPr>
        <sz val="11"/>
        <rFont val="Arial"/>
        <family val="2"/>
      </rPr>
      <t xml:space="preserve">
Drinking water
Establishment or improvement of waste management system
Other
None of the above</t>
    </r>
  </si>
  <si>
    <r>
      <t xml:space="preserve">Оборудование или ремонт инфраструктуры водоснабжения и/или водоотведения
Ремонт душевых/ванных комнат и туалетов
Обустройство душевых/ванных комнат и туалетов
Обустройство душевых/ванных комнат и туалетов для </t>
    </r>
    <r>
      <rPr>
        <sz val="11"/>
        <color theme="1"/>
        <rFont val="Arial"/>
        <family val="2"/>
      </rPr>
      <t>людей с инвалидностью и</t>
    </r>
    <r>
      <rPr>
        <sz val="11"/>
        <rFont val="Arial"/>
        <family val="2"/>
      </rPr>
      <t xml:space="preserve"> маломобильных групп населения
Стиральные/сушильные машинки
Оборудование скважин, насосов или другого оборудования, связанного с потреблением воды (фильтр для воды и т.д.)
Бойлеры для нагрева воды
Чистящие / моющие средства 
Предметы личной гигиены
Очистка от плесени
Дезинфекция </t>
    </r>
    <r>
      <rPr>
        <sz val="11"/>
        <color rgb="FFFF0000"/>
        <rFont val="Arial"/>
        <family val="2"/>
        <charset val="204"/>
      </rPr>
      <t>помещений МВП</t>
    </r>
    <r>
      <rPr>
        <sz val="11"/>
        <rFont val="Arial"/>
        <family val="2"/>
      </rPr>
      <t xml:space="preserve"> от грызунов и насекомых
</t>
    </r>
    <r>
      <rPr>
        <strike/>
        <sz val="11"/>
        <color rgb="FFFF0000"/>
        <rFont val="Arial"/>
        <family val="2"/>
        <charset val="204"/>
      </rPr>
      <t>Техническая вода</t>
    </r>
    <r>
      <rPr>
        <sz val="11"/>
        <rFont val="Arial"/>
        <family val="2"/>
      </rPr>
      <t xml:space="preserve">
Питьевая вода
Внедрение или улучшение системы утилизации отходов
Другое (пожалуйста, укажите)
Ничего из вышеуказанного</t>
    </r>
  </si>
  <si>
    <r>
      <t xml:space="preserve">Облаштування чи ремонт інфраструктури водопостачання та/або водовідведення
Ремонт душових/ванних кімнат та/або туалетів
Облаштування душових/ванних кімнат та туалетів
Облаштування душових/ванних кімнат та/або туалетів для </t>
    </r>
    <r>
      <rPr>
        <sz val="11"/>
        <color theme="1"/>
        <rFont val="Arial"/>
        <family val="2"/>
      </rPr>
      <t>осіб з інвалідністю та</t>
    </r>
    <r>
      <rPr>
        <sz val="11"/>
        <rFont val="Arial"/>
        <family val="2"/>
      </rPr>
      <t xml:space="preserve"> маломобільних груп населення
Пральні/сушильні машинки
Облаштування скважин, насосів або іншого обладнання, пов'язаного зі споживанням води (фільтр для води тощо)
Бойлери для </t>
    </r>
    <r>
      <rPr>
        <sz val="11"/>
        <color rgb="FFFF0000"/>
        <rFont val="Arial"/>
        <family val="2"/>
        <charset val="204"/>
      </rPr>
      <t>нагріву</t>
    </r>
    <r>
      <rPr>
        <sz val="11"/>
        <rFont val="Arial"/>
        <family val="2"/>
      </rPr>
      <t xml:space="preserve"> води
Чистячі / миючі засоби
Предмети особистої гігієни
Очищення від цвілі
Дезінфекція </t>
    </r>
    <r>
      <rPr>
        <sz val="11"/>
        <color rgb="FFFF0000"/>
        <rFont val="Arial"/>
        <family val="2"/>
        <charset val="204"/>
      </rPr>
      <t>приміщень МТП</t>
    </r>
    <r>
      <rPr>
        <sz val="11"/>
        <rFont val="Arial"/>
        <family val="2"/>
      </rPr>
      <t xml:space="preserve"> від гризунів та комах
</t>
    </r>
    <r>
      <rPr>
        <strike/>
        <sz val="11"/>
        <color rgb="FFFF0000"/>
        <rFont val="Arial"/>
        <family val="2"/>
        <charset val="204"/>
      </rPr>
      <t>Технічна вода</t>
    </r>
    <r>
      <rPr>
        <sz val="11"/>
        <rFont val="Arial"/>
        <family val="2"/>
      </rPr>
      <t xml:space="preserve">
Питна вода
Упровадження або удосконалення системи утилізації відходів
Інше (будь ласка, вкажіть)
Нічого з вищевказаного</t>
    </r>
  </si>
  <si>
    <t>Была ли полученная помощь в сфере водоснабжения, санитарии и гигиены достаточной для удовлетворения потребностей ВПЛ в МВП?</t>
  </si>
  <si>
    <t>Чи була отримана допомога у сфері водопостачання, санітарії та гігієни достатньою, щоб задовольнити потреби ВПО в МТП?</t>
  </si>
  <si>
    <t>[Asked for each WASH support selected]</t>
  </si>
  <si>
    <r>
      <t xml:space="preserve">Availability of Bathing facilities
</t>
    </r>
    <r>
      <rPr>
        <sz val="11"/>
        <color rgb="FFFF0000"/>
        <rFont val="Arial"/>
        <family val="2"/>
        <charset val="204"/>
      </rPr>
      <t>RES930_431</t>
    </r>
  </si>
  <si>
    <r>
      <t xml:space="preserve">Availability of Bathing facilities
</t>
    </r>
    <r>
      <rPr>
        <sz val="11"/>
        <color rgb="FFFF0000"/>
        <rFont val="Arial"/>
        <family val="2"/>
        <charset val="204"/>
      </rPr>
      <t>RES930_434</t>
    </r>
  </si>
  <si>
    <t xml:space="preserve">Имеются ли душевые / ванные комнаты в пределах 50 м от здания МВП? </t>
  </si>
  <si>
    <t>Чи є душові / ванні кімнати в межах 50 м від будівлі МTП?</t>
  </si>
  <si>
    <r>
      <t xml:space="preserve">If E4 </t>
    </r>
    <r>
      <rPr>
        <sz val="11"/>
        <color rgb="FFFF0000"/>
        <rFont val="Arial"/>
        <family val="2"/>
        <charset val="204"/>
      </rPr>
      <t xml:space="preserve">OR E4.0.1 </t>
    </r>
    <r>
      <rPr>
        <sz val="11"/>
        <rFont val="Arial"/>
        <family val="2"/>
      </rPr>
      <t xml:space="preserve">"Yes" </t>
    </r>
  </si>
  <si>
    <r>
      <t xml:space="preserve"> Number of Bathing facilities
</t>
    </r>
    <r>
      <rPr>
        <sz val="11"/>
        <color rgb="FFFF0000"/>
        <rFont val="Arial"/>
        <family val="2"/>
        <charset val="204"/>
      </rPr>
      <t>RES930_431</t>
    </r>
  </si>
  <si>
    <t xml:space="preserve">Зазначте, будь ласка, кількість окремих місць для купання (душових лійок, кабінок тощо) </t>
  </si>
  <si>
    <t xml:space="preserve">If E4.1 "Yes" </t>
  </si>
  <si>
    <r>
      <t xml:space="preserve">Privacy of bathing facilities
</t>
    </r>
    <r>
      <rPr>
        <sz val="11"/>
        <color rgb="FFFF0000"/>
        <rFont val="Arial"/>
        <family val="2"/>
        <charset val="204"/>
      </rPr>
      <t>RES930_432</t>
    </r>
  </si>
  <si>
    <r>
      <t xml:space="preserve">If E4 </t>
    </r>
    <r>
      <rPr>
        <sz val="11"/>
        <color rgb="FFFF0000"/>
        <rFont val="Arial"/>
        <family val="2"/>
        <charset val="204"/>
      </rPr>
      <t>OR E4.0.1</t>
    </r>
    <r>
      <rPr>
        <sz val="11"/>
        <rFont val="Arial"/>
        <family val="2"/>
      </rPr>
      <t xml:space="preserve"> "Yes" </t>
    </r>
  </si>
  <si>
    <t xml:space="preserve">If E4 "Yes" </t>
  </si>
  <si>
    <r>
      <t xml:space="preserve">Bathing facilities
</t>
    </r>
    <r>
      <rPr>
        <sz val="11"/>
        <color rgb="FFFF0000"/>
        <rFont val="Arial"/>
        <family val="2"/>
        <charset val="204"/>
      </rPr>
      <t>RES930_433</t>
    </r>
  </si>
  <si>
    <t>Есть ли в МВП душевые / ванные комнаты для людей с инвалидностью и маломобильных групп населения?</t>
  </si>
  <si>
    <t>Чи наявні в МТП душові / ванні кімнати для людей з інвалідністю та маломобільних груп населення?</t>
  </si>
  <si>
    <t>People with reduced mobility include the elderly, people with disabilities, pregnant women, people with non-standard body sizes and others</t>
  </si>
  <si>
    <t>Можете ли Вы указать количество отдельных мест для купания для людей с инвалидностью и маломобильных групп населения (душевых леек, кабинок и т.п.)?</t>
  </si>
  <si>
    <t>Чи можете Ви вказати кількість окремих місць для купання для людей з інвалідністю та маломобільних груп населення (душових лейок, кабінок тощо)?</t>
  </si>
  <si>
    <t>If E4.5 "Yes"</t>
  </si>
  <si>
    <t>Укажите, пожалуйста, количество отдельных мест для купания для людей с инвалидностью и маломобильных групп населения (душевых леек, кабинок и т.п.)</t>
  </si>
  <si>
    <t xml:space="preserve">Зазначте, будь ласка, кількість окремих місць для купання  для людей з інвалідністю та маломобільних груп населення (душових лейок, кабінок тощо) </t>
  </si>
  <si>
    <t>If E4.5.1 "Yes"</t>
  </si>
  <si>
    <r>
      <t xml:space="preserve">Availability of toilets 
</t>
    </r>
    <r>
      <rPr>
        <sz val="11"/>
        <color rgb="FFFF0000"/>
        <rFont val="Arial"/>
        <family val="2"/>
        <charset val="204"/>
      </rPr>
      <t>RES930_441</t>
    </r>
  </si>
  <si>
    <t xml:space="preserve">Чи наявні функціонуючі туалети в будівлі МТП? </t>
  </si>
  <si>
    <r>
      <t xml:space="preserve">Availability of toilets
</t>
    </r>
    <r>
      <rPr>
        <sz val="11"/>
        <color rgb="FFFF0000"/>
        <rFont val="Arial"/>
        <family val="2"/>
        <charset val="204"/>
      </rPr>
      <t>RES930_444</t>
    </r>
  </si>
  <si>
    <t>Are there toilets within 50m of the site building and that are owned by this collective site?</t>
  </si>
  <si>
    <t>Имеются ли туалеты в пределах 50 м от здания МВП и которые принадлежат данному МВП?</t>
  </si>
  <si>
    <t>Чи є туалети в межах 50 м від будівлі МТП та які належать цьому МТП?</t>
  </si>
  <si>
    <t>E5.1.2</t>
  </si>
  <si>
    <t>Яким є основний тип санітарного приміщення (вбиральня/туалет), що використовується в МТП?</t>
  </si>
  <si>
    <t>Можете ли Вы указать количество функционирующих туалетов в МТП (количество непосредственно туалетов, а не помещений)?</t>
  </si>
  <si>
    <t>Чи можете Ви вказати кількість функціонуючих туалетів в МТП (кількість безпосередньо туалетів, а не приміщень)?</t>
  </si>
  <si>
    <r>
      <t xml:space="preserve">If </t>
    </r>
    <r>
      <rPr>
        <sz val="11"/>
        <color rgb="FFFF0000"/>
        <rFont val="Arial"/>
        <family val="2"/>
        <charset val="204"/>
      </rPr>
      <t>Е5.1 OR</t>
    </r>
    <r>
      <rPr>
        <sz val="11"/>
        <rFont val="Arial"/>
        <family val="2"/>
      </rPr>
      <t xml:space="preserve"> E5.1.1 "Yes"</t>
    </r>
  </si>
  <si>
    <r>
      <t xml:space="preserve">Number of toilets
</t>
    </r>
    <r>
      <rPr>
        <sz val="11"/>
        <color rgb="FFFF0000"/>
        <rFont val="Arial"/>
        <family val="2"/>
        <charset val="204"/>
      </rPr>
      <t>RES930_441</t>
    </r>
  </si>
  <si>
    <t>Укажите, пожалуйста, количество туалетов в МТП (количество непосредственно туалетов, а не помещений)?</t>
  </si>
  <si>
    <t>Зазначте, будь ласка, кількість туалетів в МТП (кількість безпосередньо туалетів, а не приміщень)?</t>
  </si>
  <si>
    <t>If E5.2 "Yes"</t>
  </si>
  <si>
    <r>
      <t xml:space="preserve">Privacy of bathing facilities
</t>
    </r>
    <r>
      <rPr>
        <sz val="11"/>
        <color rgb="FFFF0000"/>
        <rFont val="Arial"/>
        <family val="2"/>
        <charset val="204"/>
      </rPr>
      <t>RES930_442</t>
    </r>
  </si>
  <si>
    <r>
      <t>If</t>
    </r>
    <r>
      <rPr>
        <sz val="11"/>
        <color rgb="FFFF0000"/>
        <rFont val="Arial"/>
        <family val="2"/>
        <charset val="204"/>
      </rPr>
      <t xml:space="preserve"> Е5.1 OR</t>
    </r>
    <r>
      <rPr>
        <sz val="11"/>
        <rFont val="Arial"/>
        <family val="2"/>
      </rPr>
      <t xml:space="preserve"> E5.1.1 "Yes"</t>
    </r>
  </si>
  <si>
    <r>
      <t xml:space="preserve">Availability of toilets 
</t>
    </r>
    <r>
      <rPr>
        <sz val="11"/>
        <color rgb="FFFF0000"/>
        <rFont val="Arial"/>
        <family val="2"/>
        <charset val="204"/>
      </rPr>
      <t>RES930_443</t>
    </r>
  </si>
  <si>
    <t>Есть ли в данном МВП туалеты для людей с инвалидностью и маломобильных групп населения?</t>
  </si>
  <si>
    <t>Чи наявні в цьому МТП туалети для людей з інвалідністю та маломобільних груп населення?</t>
  </si>
  <si>
    <t>People with reduced mobility include the elderly persons, people with disabilities, pregnant women, people with non-standard body sizes and others</t>
  </si>
  <si>
    <t>Can you indicate the number of disability-friendly toilets on the site? (number of toilets themselves, not rooms)?</t>
  </si>
  <si>
    <t>Можете ли Вы указать количество туалетов, приспособленных для людей с инвалидностью и  маломобильных групп населения? (количество непосредственно туалетов, а не помещений)?</t>
  </si>
  <si>
    <t>Чи можете Ви зазначити кількість туалетів, пристосованих для людей з інвалідністю та маломобільних груп населення (кількість безпосередньо туалетів, а не приміщень)?</t>
  </si>
  <si>
    <t>If E5.5 'Yes'</t>
  </si>
  <si>
    <t>Укажите, пожалуйста, количество туалетов приспособленных для людей с инвалидностью и маломобильных групп населения? (количество непосредственно туалетов, а не помещений)?</t>
  </si>
  <si>
    <t>Зазначте, будь ласка, кількість туалетів, пристосованих для людей з інвалідністю та маломобільних груп населення (кількість безпосередньо туалетів, а не приміщень)?</t>
  </si>
  <si>
    <t>If E5.5.1 'Yes'</t>
  </si>
  <si>
    <r>
      <t xml:space="preserve">Availability of Washing Machines
</t>
    </r>
    <r>
      <rPr>
        <sz val="11"/>
        <color rgb="FFFF0000"/>
        <rFont val="Arial"/>
        <family val="2"/>
        <charset val="204"/>
      </rPr>
      <t>RES930_522</t>
    </r>
  </si>
  <si>
    <t>Можете ли Вы указать, сколько стиральных машин сейчас пригодны для использования в МВП?</t>
  </si>
  <si>
    <t>Чи можете Ви зазначити, скільки пральних машин наразі є придатними для використання в МТП?</t>
  </si>
  <si>
    <t>If E6 "Yes"</t>
  </si>
  <si>
    <r>
      <t xml:space="preserve">Quantity of washing machines
</t>
    </r>
    <r>
      <rPr>
        <sz val="11"/>
        <color rgb="FFFF0000"/>
        <rFont val="Arial"/>
        <family val="2"/>
        <charset val="204"/>
      </rPr>
      <t>RES930_522</t>
    </r>
  </si>
  <si>
    <t>Укажите, пожалуйста, сколько стиральных машин в настоящее время работают/пригодны для использования в МВП?</t>
  </si>
  <si>
    <t>Зазначте, будь ласка, скільки пральних машин на даний момент працюють/придатні для використання в МТП?</t>
  </si>
  <si>
    <t>If E6.1 "Yes"</t>
  </si>
  <si>
    <r>
      <t xml:space="preserve">Availability of Dryer machines
</t>
    </r>
    <r>
      <rPr>
        <sz val="11"/>
        <color rgb="FFFF0000"/>
        <rFont val="Arial"/>
        <family val="2"/>
        <charset val="204"/>
      </rPr>
      <t>RES930_523</t>
    </r>
  </si>
  <si>
    <t>Можете ли Вы указать, сколько сушильных машин сейчас пригодны для использования в МВП?</t>
  </si>
  <si>
    <t>Чи можете Ви зазначити, скільки сушильних машин наразі є придатними для використання в МТП?</t>
  </si>
  <si>
    <t>If E7.1 "Yes"</t>
  </si>
  <si>
    <t>Waste management
RES930_451</t>
  </si>
  <si>
    <t>What is the most common type of waste disposal on site?</t>
  </si>
  <si>
    <t xml:space="preserve">It’s disposed of at a specific collection point(s) on site for later municipal collection
It’s disposed of by burning
It's disposed of by burying
It's disposed of on the street or in public places with no collection
It's sorted and given for recycling
Other (specify) </t>
  </si>
  <si>
    <t xml:space="preserve">Утилизируются в специальном пункте (пунктах) сбора в МВП для дальнейшего вывоза коммунальными службами
Утилизируются путем сжигания
Утилизируются путем закапывания
Оставляется на улице или в общественных местах без дальнейшего сбора отходов и вывоза
Сортируется и передается на переработку
Другое (укажите) </t>
  </si>
  <si>
    <t xml:space="preserve">Утилізуються у спеціальному пункті (пунктах) збору в МТП для подальшого вивезення комунальними службами
Утилізуються шляхом спалювання
Утилізуються шляхом закопування
Залишається на вулиці або громадських місцях без подальшого збору відходів та вивезення
Сортується та передається на переробку
Інше (вкажіть) </t>
  </si>
  <si>
    <t>Waste management
RES930_452</t>
  </si>
  <si>
    <t>Чи розташовані сміттєві баки в радіусі 50 м від МТП?</t>
  </si>
  <si>
    <r>
      <t xml:space="preserve">Yes
</t>
    </r>
    <r>
      <rPr>
        <sz val="11"/>
        <color rgb="FF00B050"/>
        <rFont val="Arial"/>
        <family val="2"/>
        <charset val="204"/>
      </rPr>
      <t>Yes, but insufficient for amount of waste generated</t>
    </r>
    <r>
      <rPr>
        <sz val="11"/>
        <color theme="1"/>
        <rFont val="Arial"/>
        <family val="2"/>
      </rPr>
      <t xml:space="preserve">
No
Do not know</t>
    </r>
  </si>
  <si>
    <r>
      <t xml:space="preserve">Да
</t>
    </r>
    <r>
      <rPr>
        <sz val="11"/>
        <color rgb="FF00B050"/>
        <rFont val="Arial"/>
        <family val="2"/>
        <charset val="204"/>
      </rPr>
      <t xml:space="preserve">Да, но в недостаточно для объема собранных отходов </t>
    </r>
    <r>
      <rPr>
        <sz val="11"/>
        <color theme="1"/>
        <rFont val="Arial"/>
        <family val="2"/>
      </rPr>
      <t xml:space="preserve">
Нет
Не уверен</t>
    </r>
  </si>
  <si>
    <r>
      <t xml:space="preserve">Так 
</t>
    </r>
    <r>
      <rPr>
        <sz val="11"/>
        <color rgb="FF00B050"/>
        <rFont val="Arial"/>
        <family val="2"/>
        <charset val="204"/>
      </rPr>
      <t xml:space="preserve">Так, але у недостатньо для обсягу зібраних відходів </t>
    </r>
    <r>
      <rPr>
        <sz val="11"/>
        <color theme="1"/>
        <rFont val="Arial"/>
        <family val="2"/>
        <charset val="204"/>
      </rPr>
      <t xml:space="preserve">
Ні
Не впевнений</t>
    </r>
  </si>
  <si>
    <t>If E8 "It’s disposed of at a specific collection point(s) on site for later municipal collection"</t>
  </si>
  <si>
    <t xml:space="preserve">Provided on site by the government
Provided on site by the host community                        
Provided on site by an NGO and volunteers
People access "social" restaurants (people are provided free food from restaurants in town)
People purchase or cook their own food
Collective site provides cooked meals
Collective site provides food products
Other (specify)
</t>
  </si>
  <si>
    <t>Предоставляются в МВП государственными учреждениями
Предоставляются в МВП принимающей общиной
Предоставляются в МВП неправительственными организациями и волонтерами
Люди питаются в "социальных" ресторанах (люди получают бесплатную еду из ресторанов в городе)
Люди покупают или готовят еду самостоятельно
МВП предоставляет горячую еду
МВП предоставляет продукты питания
Другое, уточните</t>
  </si>
  <si>
    <t>Надаються в МТП державними установами
Надаються в МТП приймаючою громадою
Надються в МТП неурядовими організаціями й волонтерами
Люди харчуються в "соціальних" ресторанах (люди отримують безкоштовну їжу з ресторанів у місті)
Люди купують або готують їжу самостійно
МТП надає гарячу їжу
МТП надає продукти харчування
Інше, уточніть</t>
  </si>
  <si>
    <r>
      <rPr>
        <sz val="11"/>
        <color rgb="FFFF0000"/>
        <rFont val="Arial"/>
        <family val="2"/>
        <charset val="204"/>
      </rPr>
      <t>Extreme</t>
    </r>
    <r>
      <rPr>
        <sz val="11"/>
        <rFont val="Arial"/>
        <family val="2"/>
      </rPr>
      <t xml:space="preserve"> need
</t>
    </r>
    <r>
      <rPr>
        <sz val="11"/>
        <color rgb="FFFF0000"/>
        <rFont val="Arial"/>
        <family val="2"/>
        <charset val="204"/>
      </rPr>
      <t>Partial</t>
    </r>
    <r>
      <rPr>
        <sz val="11"/>
        <rFont val="Arial"/>
        <family val="2"/>
      </rPr>
      <t xml:space="preserve"> need                                                           
No </t>
    </r>
    <r>
      <rPr>
        <sz val="11"/>
        <color rgb="FFFF0000"/>
        <rFont val="Arial"/>
        <family val="2"/>
        <charset val="204"/>
      </rPr>
      <t>need</t>
    </r>
    <r>
      <rPr>
        <sz val="11"/>
        <rFont val="Arial"/>
        <family val="2"/>
      </rPr>
      <t xml:space="preserve">
Not sure</t>
    </r>
  </si>
  <si>
    <r>
      <rPr>
        <sz val="11"/>
        <color rgb="FFFF0000"/>
        <rFont val="Arial"/>
        <family val="2"/>
        <charset val="204"/>
      </rPr>
      <t xml:space="preserve">Существенная потребность
Частичная потребность   </t>
    </r>
    <r>
      <rPr>
        <sz val="11"/>
        <rFont val="Arial"/>
        <family val="2"/>
      </rPr>
      <t xml:space="preserve">                                                  
</t>
    </r>
    <r>
      <rPr>
        <sz val="11"/>
        <color rgb="FFFF0000"/>
        <rFont val="Arial"/>
        <family val="2"/>
        <charset val="204"/>
      </rPr>
      <t>Нет потребности</t>
    </r>
    <r>
      <rPr>
        <sz val="11"/>
        <rFont val="Arial"/>
        <family val="2"/>
      </rPr>
      <t xml:space="preserve">
Не уверен</t>
    </r>
  </si>
  <si>
    <r>
      <rPr>
        <sz val="11"/>
        <color rgb="FFFF0000"/>
        <rFont val="Arial"/>
        <family val="2"/>
        <charset val="204"/>
      </rPr>
      <t xml:space="preserve">Значні потреби
Часткові потреби                                               
Потреби відсутні
</t>
    </r>
    <r>
      <rPr>
        <sz val="11"/>
        <rFont val="Arial"/>
        <family val="2"/>
      </rPr>
      <t>Не впевнений</t>
    </r>
  </si>
  <si>
    <r>
      <t xml:space="preserve">If </t>
    </r>
    <r>
      <rPr>
        <sz val="11"/>
        <color rgb="FFFF0000"/>
        <rFont val="Arial"/>
        <family val="2"/>
        <charset val="204"/>
      </rPr>
      <t>F</t>
    </r>
    <r>
      <rPr>
        <sz val="11"/>
        <color theme="1"/>
        <rFont val="Arial"/>
        <family val="2"/>
      </rPr>
      <t>1 'Collective site provides cooked meals' or 
'Collective site provides food products'</t>
    </r>
  </si>
  <si>
    <t>If yes, which type of food products? (Food Security Cluster)</t>
  </si>
  <si>
    <t>Свежее или замороженное мясо (курица, говядина, свинина)
Рыбные или мясные консервы
Овощи
Фрукты
Базовые продукты питания (рис, пшеница, макароны, гречка и т.д.)
Растительное масло
Сухое молоко
Бутилированная вода
Пшеничная и/или кукурузная мука
Специи (соль, перец, кофе, чай)                   
Сладости (сахар, конфеты, печенье)   
Детское питание - молочные смеси быстрого приготовления 
Детское питание - пюре   
Другое (укажите)</t>
  </si>
  <si>
    <t>Свіже або заморожене м'ясо (курка, яловичина, свинина)
Рибні чи м'ясні консерви
Овочі
Фрукти
Базові продукти харчування (рис, пшениця, макарони, гречка тощо)
Рослинна олія
Сухе молоко
Бутильована вода
Пшеничне та/або кукурудзяне борошно
Спеції (сіль, перець, кава, чай)                          
Солодощі (цукор, цукерки, печиво)
Дитяче харчування - молочні суміші швидкого приготування
Дитяче харчування - пюре                   
Інше, уточніть</t>
  </si>
  <si>
    <r>
      <rPr>
        <sz val="11"/>
        <color rgb="FFFF0000"/>
        <rFont val="Arial"/>
        <family val="2"/>
        <charset val="204"/>
      </rPr>
      <t>F</t>
    </r>
    <r>
      <rPr>
        <sz val="11"/>
        <color theme="1"/>
        <rFont val="Arial"/>
        <family val="2"/>
      </rPr>
      <t xml:space="preserve">1 'Collective site provides cooked meals' or 
'Collective site provides food products'
If </t>
    </r>
    <r>
      <rPr>
        <sz val="11"/>
        <color rgb="FFFF0000"/>
        <rFont val="Arial"/>
        <family val="2"/>
        <charset val="204"/>
      </rPr>
      <t>F</t>
    </r>
    <r>
      <rPr>
        <sz val="11"/>
        <color theme="1"/>
        <rFont val="Arial"/>
        <family val="2"/>
      </rPr>
      <t>2 "Extreme need" or "Partial need"</t>
    </r>
  </si>
  <si>
    <t>E1 'Collective site provides cooked meals' or 
'Collective site provides food products'
If Е2 "Yes, extreme need" or "Yes, partial need"</t>
  </si>
  <si>
    <r>
      <t xml:space="preserve">What types of food were provided in the past </t>
    </r>
    <r>
      <rPr>
        <sz val="11"/>
        <color rgb="FFFF0000"/>
        <rFont val="Arial"/>
        <family val="2"/>
        <charset val="204"/>
      </rPr>
      <t>three (3) months</t>
    </r>
    <r>
      <rPr>
        <sz val="11"/>
        <rFont val="Arial"/>
        <family val="2"/>
      </rPr>
      <t xml:space="preserve"> to IDPs in the collective site?</t>
    </r>
  </si>
  <si>
    <r>
      <t xml:space="preserve">Какие продукты питания были предоставлены ВПЛ в МВП за последние </t>
    </r>
    <r>
      <rPr>
        <sz val="11"/>
        <color rgb="FFFF0000"/>
        <rFont val="Arial"/>
        <family val="2"/>
        <charset val="204"/>
      </rPr>
      <t>3 (три) месяца</t>
    </r>
    <r>
      <rPr>
        <sz val="11"/>
        <rFont val="Arial"/>
        <family val="2"/>
      </rPr>
      <t>?</t>
    </r>
  </si>
  <si>
    <r>
      <t xml:space="preserve">Які продукти харчування були надані ВПО в МТП протягом останніх </t>
    </r>
    <r>
      <rPr>
        <sz val="11"/>
        <color rgb="FFFF0000"/>
        <rFont val="Arial"/>
        <family val="2"/>
        <charset val="204"/>
      </rPr>
      <t>3 (трьох) місяців</t>
    </r>
    <r>
      <rPr>
        <sz val="11"/>
        <rFont val="Arial"/>
        <family val="2"/>
      </rPr>
      <t>?</t>
    </r>
  </si>
  <si>
    <t>Fresh or frozen meat (chicken, beef, pork)
Canned fish or meat
Vegetables
Fruit
Staples (rice, wheat, pasta, buckwheat etc.)
Vegetable oil
Milk, dairy products
Bottled water
Wheat and/or corn flour
Spices (salt, pepper, coffee, tea)            
Sweets (sugar, candy, cookies) 
Babyfood - instant formula
Babyfood - puree           
Other (specify)
None</t>
  </si>
  <si>
    <r>
      <t>Свежее или замороженное мясо (курица, говядина, свинина)
Рыбные или мясные консервы
Овощи
Фрукты
Основные</t>
    </r>
    <r>
      <rPr>
        <sz val="11"/>
        <color rgb="FF00B0F0"/>
        <rFont val="Arial"/>
        <family val="2"/>
      </rPr>
      <t xml:space="preserve"> </t>
    </r>
    <r>
      <rPr>
        <sz val="11"/>
        <color theme="1"/>
        <rFont val="Arial"/>
        <family val="2"/>
      </rPr>
      <t>продукты питания (рис, пшеница, макароны, гречка и т.д.)
Растительное масло
Молоко, молочные продукты
Бутилированная вода
Пшеничная и/или кукурузная мука
Специи (соль, перец, кофе, чай)          
Сладости (сахар, конфеты, печенье)     
Детское питание - молочная смесь быстрого приготовления                                                                                                                                                                                                                                                                     Детское питание - пюре          
Другое (укажите)
Ничего из перечисленного</t>
    </r>
  </si>
  <si>
    <r>
      <t>Свіже чи заморожене м'ясо (курка, яловичина, свинина)
Рибні чи м'ясні консерви
Овочі
Фрукти
Основні</t>
    </r>
    <r>
      <rPr>
        <sz val="11"/>
        <color rgb="FF00B0F0"/>
        <rFont val="Arial"/>
        <family val="2"/>
      </rPr>
      <t xml:space="preserve"> </t>
    </r>
    <r>
      <rPr>
        <sz val="11"/>
        <color theme="1"/>
        <rFont val="Arial"/>
        <family val="2"/>
      </rPr>
      <t>продукти харчування (рис, пшениця, макарони, гречка і т.д.)
Рослинна олія
Молоко, молочні продукти
Бутильована вода
Пшенична і/чи кукурудзяна мука
Спеції (сіль, перець, кава, чай)          
Солодощі (цукор, цукерки, печиво)     
Дитяче харчування - молочна суміш швидкого приготування                                                                                                                                                                                                                                                                     Дитяче харчування - пюре          
Інше (вкажіть)
Нічого із перерахованого</t>
    </r>
  </si>
  <si>
    <r>
      <rPr>
        <sz val="11"/>
        <color rgb="FFFF0000"/>
        <rFont val="Arial"/>
        <family val="2"/>
        <charset val="204"/>
      </rPr>
      <t>F</t>
    </r>
    <r>
      <rPr>
        <sz val="11"/>
        <color theme="1"/>
        <rFont val="Arial"/>
        <family val="2"/>
      </rPr>
      <t xml:space="preserve">1 'Collective site provides cooked meals' or 
'Collective site provides food products'
</t>
    </r>
  </si>
  <si>
    <t xml:space="preserve">Было ли достаточно полученных продуктов питания, чтобы удовлетворить потребности ВПЛ в МВП? </t>
  </si>
  <si>
    <t>Чи було достатньо отриманих продуктів харчування щоб задовольнити потреби ВПО в МТП?</t>
  </si>
  <si>
    <t>[Asked for each type of food selected in F3]</t>
  </si>
  <si>
    <t>Какие непродовольственные товары (НПТ) нужны в МВП?</t>
  </si>
  <si>
    <t>Які непродовольчі товари (НПТ) потрібні в МТП?</t>
  </si>
  <si>
    <r>
      <t xml:space="preserve">Furniture (communal and individual use)
Sleeping items
</t>
    </r>
    <r>
      <rPr>
        <sz val="11"/>
        <color rgb="FF00B050"/>
        <rFont val="Arial"/>
        <family val="2"/>
        <charset val="204"/>
      </rPr>
      <t>Hygiene and cleaning items</t>
    </r>
    <r>
      <rPr>
        <sz val="11"/>
        <rFont val="Arial"/>
        <family val="2"/>
      </rPr>
      <t xml:space="preserve">
Kitchen amenities
Clothes and/or shoes
Communications equipment (Wifi, computer equipment, etc.)
Other (specify)
None of the above</t>
    </r>
  </si>
  <si>
    <r>
      <t xml:space="preserve">Мебель (общего и индивидуального пользования)
Спальные принадлежности
</t>
    </r>
    <r>
      <rPr>
        <sz val="11"/>
        <color rgb="FF00B050"/>
        <rFont val="Arial"/>
        <family val="2"/>
        <charset val="204"/>
      </rPr>
      <t xml:space="preserve">Средства личной гигиены и чистящие средства
</t>
    </r>
    <r>
      <rPr>
        <sz val="11"/>
        <rFont val="Arial"/>
        <family val="2"/>
      </rPr>
      <t>Кухонные оборудование и принадлежності
Одежда и/или обувь
Средства связи (Wifi, компьютерная техника и т.д.)
Другое (укажите)
Ничего из вышеперечисленного</t>
    </r>
  </si>
  <si>
    <r>
      <t xml:space="preserve">Меблі (загального та індивідуального користування)
Постільні речі
</t>
    </r>
    <r>
      <rPr>
        <sz val="11"/>
        <color rgb="FF00B050"/>
        <rFont val="Arial"/>
        <family val="2"/>
        <charset val="204"/>
      </rPr>
      <t>Засоби особистої гігієни та чистячі засоби</t>
    </r>
    <r>
      <rPr>
        <sz val="11"/>
        <rFont val="Arial"/>
        <family val="2"/>
        <charset val="204"/>
      </rPr>
      <t xml:space="preserve">
Кухонне обладнання та приладдя
Одяг і/чи взуття
Засоби зв'язку (Wifi, комп'ютерна техніка і т.д.)
Інше (вкажіть)
Нічого із перерахованого вище</t>
    </r>
  </si>
  <si>
    <t>Needs related to Shelter, Winterization, WASH, Food, Protection are covered in the respective section
Cleaning and hygiene items are asked in WASH
Needs in bed (incl. functional ones) are asked in Sleeping items section</t>
  </si>
  <si>
    <t>Потребности, связанные с условиями проживания, подготовкой к зимнему периоду; водоснабжением, санитарией и гигиеной; продуктами питания и защищенностью, содержатся в соответствующем разделе
О потребностях в чистящих средствах и средствах личной гигиены укажите в разделе "Вода, санитария и гигиена"
О потребностях в кроватях (включая функциональные) укажите в разделе "Спальные принадлежности"</t>
  </si>
  <si>
    <t>Потреби, що стосуються умов проживання, підготовки до зимового періоду; водопостачання, санітарії та гігієни; продуктів харчування і питань захисту, містяться у відповідному розділі
Про потреби у миючих засобах та засобах особистої гігієни зазначте, будь ласка, в розділі "Вода, санітарія та гігієна"
Про потреби у ліжках (у т.ч. функціональних) зазначте, будь ласка, в розділі "Постільні речі"</t>
  </si>
  <si>
    <r>
      <t xml:space="preserve">NFI issues
</t>
    </r>
    <r>
      <rPr>
        <sz val="11"/>
        <color rgb="FFFF0000"/>
        <rFont val="Arial"/>
        <family val="2"/>
        <charset val="204"/>
      </rPr>
      <t>RES930_511</t>
    </r>
  </si>
  <si>
    <r>
      <t xml:space="preserve">What furniture </t>
    </r>
    <r>
      <rPr>
        <sz val="11"/>
        <color rgb="FFFF0000"/>
        <rFont val="Arial"/>
        <family val="2"/>
        <charset val="204"/>
      </rPr>
      <t xml:space="preserve">and /or sleeping </t>
    </r>
    <r>
      <rPr>
        <sz val="11"/>
        <rFont val="Arial"/>
        <family val="2"/>
      </rPr>
      <t>NFIs are needed?</t>
    </r>
  </si>
  <si>
    <r>
      <t>Какая мебель</t>
    </r>
    <r>
      <rPr>
        <sz val="11"/>
        <color rgb="FFFF0000"/>
        <rFont val="Arial"/>
        <family val="2"/>
        <charset val="204"/>
      </rPr>
      <t xml:space="preserve"> и/или спальные принадлежности</t>
    </r>
    <r>
      <rPr>
        <sz val="11"/>
        <rFont val="Arial"/>
        <family val="2"/>
      </rPr>
      <t xml:space="preserve"> нужны?   </t>
    </r>
  </si>
  <si>
    <r>
      <t xml:space="preserve">Які меблі </t>
    </r>
    <r>
      <rPr>
        <sz val="11"/>
        <color rgb="FFFF0000"/>
        <rFont val="Arial"/>
        <family val="2"/>
        <charset val="204"/>
      </rPr>
      <t>та/або постільні речі</t>
    </r>
    <r>
      <rPr>
        <sz val="11"/>
        <rFont val="Arial"/>
        <family val="2"/>
      </rPr>
      <t xml:space="preserve"> потрібні?</t>
    </r>
  </si>
  <si>
    <r>
      <t xml:space="preserve">Tables
Chairs
Cupboards
Personal lockers
Wardrobes
</t>
    </r>
    <r>
      <rPr>
        <sz val="11"/>
        <color rgb="FFFF0000"/>
        <rFont val="Arial"/>
        <family val="2"/>
        <charset val="204"/>
      </rPr>
      <t xml:space="preserve">Beds
Folding beds 
Functional beds for specific needs
Mattresses
Bed linen
Pillows
Blankets
Winter blankets
</t>
    </r>
    <r>
      <rPr>
        <sz val="11"/>
        <rFont val="Arial"/>
        <family val="2"/>
      </rPr>
      <t>Other (specify)</t>
    </r>
  </si>
  <si>
    <r>
      <t xml:space="preserve">Столы
Стулья
Шкафы
Персональные шкафчики
Шкафы </t>
    </r>
    <r>
      <rPr>
        <sz val="11"/>
        <color rgb="FFFF0000"/>
        <rFont val="Arial"/>
        <family val="2"/>
        <charset val="204"/>
      </rPr>
      <t>для одежды
Кровати
Раскладушки
Функциональные кровати
Матрасы
Постельное белье
Подушки
Одеяла
Зимние одеяла</t>
    </r>
    <r>
      <rPr>
        <sz val="11"/>
        <rFont val="Arial"/>
        <family val="2"/>
      </rPr>
      <t xml:space="preserve">
Другое (укажите)</t>
    </r>
  </si>
  <si>
    <r>
      <t xml:space="preserve">Столи
Стільці
Шафи
Персональні шафки
Шафи </t>
    </r>
    <r>
      <rPr>
        <sz val="11"/>
        <color rgb="FFFF0000"/>
        <rFont val="Arial"/>
        <family val="2"/>
        <charset val="204"/>
      </rPr>
      <t>для одягу
Ліжка
Розкладні ліжка
Функціональні ліжка
Матраци
Постільна білизна
Подушки
Ковдри
Зимові ковдри</t>
    </r>
    <r>
      <rPr>
        <sz val="11"/>
        <rFont val="Arial"/>
        <family val="2"/>
        <charset val="204"/>
      </rPr>
      <t xml:space="preserve">
Інше (вкажіть)</t>
    </r>
  </si>
  <si>
    <r>
      <t xml:space="preserve">If G1 "Furniture (communal and individual use)" </t>
    </r>
    <r>
      <rPr>
        <sz val="11"/>
        <color rgb="FFFF0000"/>
        <rFont val="Arial"/>
        <family val="2"/>
        <charset val="204"/>
      </rPr>
      <t>AND/OR "Sleeping items" were selected</t>
    </r>
  </si>
  <si>
    <t>Beds
Folding beds 
Functional beds for specific needs
Mattresses
Bed linen
Pillows
Blankets
Winter blankets
Towels
Other (specify)</t>
  </si>
  <si>
    <t>Кровати
Раскладушки
Функциональные кровати 
Матрасы
Постельное белье
Подушки
Одеяла
Зимние одеяла
Полотенца
Другое (укажите)</t>
  </si>
  <si>
    <t>Ліжка
Розкладні ліжка
Функціональні ліжка
Матраси
Постільна білизна
Подушки
Ковдри
Зимові ковдри
Рушники
Інше (вкажіть)</t>
  </si>
  <si>
    <t>If G1 "Sleeping items"</t>
  </si>
  <si>
    <t xml:space="preserve">NFI issues </t>
  </si>
  <si>
    <t>What hygiene and cleaning items are needed?</t>
  </si>
  <si>
    <t>Какие средства личной гигиены и/или чистящие средства нужны?</t>
  </si>
  <si>
    <t>Які засоби особистої гігієни та/або чистячі засоби потрібні?</t>
  </si>
  <si>
    <t>Toilet paper &amp; wet wipes
Shampoo &amp; body soap
Tooth paste and brushes
Menstrual pads and tampons
Diapers for kids
Adult diapers
Detergents (toilet, glass, floor, all-purpose)
Disinfectants 
Dish soap
Laundry detergents
Brooms, mops, and dustpans
Garbage bags
Infection prevention control consumables
Other, specify</t>
  </si>
  <si>
    <t>Туалетная бумага и влажные салфетки
Шампунь и туалетное мыло 
Зубная паста и щетки
Прокладки и тампоны для женщин
Подгузники для детей
Подгузники для взрослых
Моющие средства (для туалетов, стекла, пола, универсальные)
Дезинфицирующие средства 
Жидкость для мытья посуды
Моющие средства для стирки
Веники, швабры и совки
Мусорные пакеты
Средства по профилактике инфекций
Другое, уточните</t>
  </si>
  <si>
    <t>Туалетний папір та вологі серветки
Шампунь та туалетне мило 
Зубна паста та щітки
Прокладки і тампони для жінок
Підгузки для дітей
Підгузки для дорослих
Миючі засоби (для туалетів, скла, підлоги, універсальні)
Дезінфікуючі засоби 
Рідина для миття посуду 
Миючі засоби для прання
Віники, швабри та совки
Пакети для сміття
Засоби із профілактики інфекцій
Інше, уточніть</t>
  </si>
  <si>
    <t>If in G1 'Hygiene and cleaning items' has been chosen</t>
  </si>
  <si>
    <r>
      <t xml:space="preserve">NFI issues
</t>
    </r>
    <r>
      <rPr>
        <sz val="11"/>
        <color rgb="FFFF0000"/>
        <rFont val="Arial"/>
        <family val="2"/>
        <charset val="204"/>
      </rPr>
      <t>RES930_521</t>
    </r>
  </si>
  <si>
    <t>Какие кухонные принадлежности и бытовая техника нужны?</t>
  </si>
  <si>
    <t>Які є потреби в кухонному приладді та побутовій технхіці ?</t>
  </si>
  <si>
    <r>
      <t xml:space="preserve">Stove
Oven
Fridge
Kettle
Utensils
Storage space (pantry / cupboards)
Microwave
Pots for soups
Frying pans
Baking dishes
Meat grinder, blender, food processor, etc. 
</t>
    </r>
    <r>
      <rPr>
        <sz val="11"/>
        <color rgb="FFFF0000"/>
        <rFont val="Arial"/>
        <family val="2"/>
        <charset val="204"/>
      </rPr>
      <t xml:space="preserve">Waste bins
Thermos </t>
    </r>
    <r>
      <rPr>
        <sz val="11"/>
        <color theme="1"/>
        <rFont val="Arial"/>
        <family val="2"/>
      </rPr>
      <t xml:space="preserve">
Other (specify)</t>
    </r>
  </si>
  <si>
    <r>
      <rPr>
        <sz val="11"/>
        <color rgb="FFFF0000"/>
        <rFont val="Arial"/>
        <family val="2"/>
        <charset val="204"/>
      </rPr>
      <t>Кухонные</t>
    </r>
    <r>
      <rPr>
        <sz val="11"/>
        <color theme="1"/>
        <rFont val="Arial"/>
        <family val="2"/>
      </rPr>
      <t xml:space="preserve"> плиты
Духовки
Холодильники
Чайники
Посуда
Места для хранения (кладовки / шкафы)
Микроволновые печи
Кастрюли
Сковородки
Посуда для выпечки
Мясорубки, блендеры, кухонные комбайны и др.
</t>
    </r>
    <r>
      <rPr>
        <sz val="11"/>
        <color rgb="FFFF0000"/>
        <rFont val="Arial"/>
        <family val="2"/>
        <charset val="204"/>
      </rPr>
      <t>Мусорные баки
Термосы</t>
    </r>
    <r>
      <rPr>
        <sz val="11"/>
        <color theme="1"/>
        <rFont val="Arial"/>
        <family val="2"/>
      </rPr>
      <t xml:space="preserve">
Другое (укажите)</t>
    </r>
  </si>
  <si>
    <r>
      <t xml:space="preserve">
</t>
    </r>
    <r>
      <rPr>
        <sz val="11"/>
        <color rgb="FFFF0000"/>
        <rFont val="Arial"/>
        <family val="2"/>
        <charset val="204"/>
      </rPr>
      <t>Кухонні</t>
    </r>
    <r>
      <rPr>
        <sz val="11"/>
        <color theme="1"/>
        <rFont val="Arial"/>
        <family val="2"/>
      </rPr>
      <t xml:space="preserve"> плити
Духовки
Холодильники
Чайники
Посуд
Місця для зберігання (комори / шафи)
Мікрохвильові печі
Каструлі
Сковорідки
Посуд для випікання
М'ясорубки, блендери, кухонні комбайни та ін.
</t>
    </r>
    <r>
      <rPr>
        <sz val="11"/>
        <color rgb="FFFF0000"/>
        <rFont val="Arial"/>
        <family val="2"/>
        <charset val="204"/>
      </rPr>
      <t>Сміттєві баки
Термоси</t>
    </r>
    <r>
      <rPr>
        <sz val="11"/>
        <color theme="1"/>
        <rFont val="Arial"/>
        <family val="2"/>
      </rPr>
      <t xml:space="preserve">
Інше (вкажіть)</t>
    </r>
  </si>
  <si>
    <t>If G1 "Kitchen amenities" was selected</t>
  </si>
  <si>
    <t>Jackets for adults
Jackets for children
Winter jackets for adults
Winter jackets for children
Adult underwear and socks
Children underwear and socks
Adult clothes
Winter adult clothes
Children clothes
Winter children clothes
Adult shoes/boots
Winter adult shoes/boots
Children shoes/boots
Winter children shoes/boots
Other (please, specify)</t>
  </si>
  <si>
    <t>Куртки для взрослых
Куртки для детей
Зимние куртки для взрослых
Зимние куртки для детей
Нижнее белье и носки для взрослых
Нижнее белье и носки для детей
Одежда для взрослых
Зимняя одежда для взрослых
Одежда для детей
Зимняя одежда для детей
Обувь/сапоги для взрослых
Зимняя обувь/сапоги для взрослых
Обувь/сапоги для детей
Зимняя обувь/сапоги для детей
Другое (укажите)</t>
  </si>
  <si>
    <t>Куртки для дорослих
Куртки для дітей
Зимові куртки для дорослих
Зимові куртки для дітей
Нижня білизна та шкарпетки для дорослих
Нижня білизна та шкарпетки для дітей
Одяг для дорослих
Зимовий одяг для дорослих
Одяг для дітей
Зимовий одяг для дітей
Взуття/чоботи для дорослих
Зимове взуття/чоботи для дорослих
Взуття/чоботи для дітей
Зимове взуття/чоботи для дітей
Інше (вкажіть)</t>
  </si>
  <si>
    <t>If G1 "Clothes and/or shoes" was selected</t>
  </si>
  <si>
    <r>
      <t xml:space="preserve">NFI 930 Minimum standards
</t>
    </r>
    <r>
      <rPr>
        <sz val="11"/>
        <color rgb="FFFF0000"/>
        <rFont val="Arial"/>
        <family val="2"/>
        <charset val="204"/>
      </rPr>
      <t>RES930_512</t>
    </r>
  </si>
  <si>
    <t>Are the residents of the collective site provided with items for arranging beds, including beds, furniture for storing personal belongings, bedding (mattresses, pillows, blankets, bed linen)?</t>
  </si>
  <si>
    <t>Обеспечены ли жители МВП предметами для обустройства спальных мест, в том числе кроватями, мебелью для хранения личных вещей, постельными принадлежностями (матрасы, подушки, одеяла, постельное белье)?</t>
  </si>
  <si>
    <t>Чи забезпечені мешканці МТП предметами для облаштування спальних місць, в тому числі ліжками, меблями для зберігання особистих речей, постільними речами (матраци, подушки, ковдри, постільна білизна)?</t>
  </si>
  <si>
    <r>
      <t xml:space="preserve">What types of NFIs were provided in the past </t>
    </r>
    <r>
      <rPr>
        <sz val="11"/>
        <color rgb="FFFF0000"/>
        <rFont val="Arial"/>
        <family val="2"/>
        <charset val="204"/>
      </rPr>
      <t>three (3) months</t>
    </r>
    <r>
      <rPr>
        <sz val="11"/>
        <rFont val="Arial"/>
        <family val="2"/>
      </rPr>
      <t xml:space="preserve"> to IDPs in the collective site?</t>
    </r>
  </si>
  <si>
    <t>Мебель (общего и индивидуального пользования)
Спальные принадлежности
Кухонные оборудование и принадлежности
Одежда и/или обувь
Средства связи (Wifi, компьютерная техника и т.д.)
Другое (укажите)
Ничего из вышеперечисленного</t>
  </si>
  <si>
    <t xml:space="preserve">Было ли достаточно полученных НПТ, чтобы удовлетворить потребности ВПЛ в МВП? </t>
  </si>
  <si>
    <t>Чи були достатньо отриманих НПТ, щоб задовольнити потреби ВПО в МТП?</t>
  </si>
  <si>
    <t>[Asked for each type of NFI selected in G3]</t>
  </si>
  <si>
    <t>Сфера защита</t>
  </si>
  <si>
    <t>Сфера захисту</t>
  </si>
  <si>
    <r>
      <t xml:space="preserve">Is </t>
    </r>
    <r>
      <rPr>
        <sz val="11"/>
        <color rgb="FFFF0000"/>
        <rFont val="Arial"/>
        <family val="2"/>
        <charset val="204"/>
      </rPr>
      <t xml:space="preserve">psychosocial support </t>
    </r>
    <r>
      <rPr>
        <sz val="11"/>
        <rFont val="Arial"/>
        <family val="2"/>
      </rPr>
      <t>for adults available at the site?</t>
    </r>
  </si>
  <si>
    <r>
      <t xml:space="preserve">Доступна ли в МВП психосоциальная </t>
    </r>
    <r>
      <rPr>
        <sz val="11"/>
        <color rgb="FFFF0000"/>
        <rFont val="Arial"/>
        <family val="2"/>
        <charset val="204"/>
      </rPr>
      <t>поддержка</t>
    </r>
    <r>
      <rPr>
        <sz val="11"/>
        <rFont val="Arial"/>
        <family val="2"/>
      </rPr>
      <t xml:space="preserve"> для взрослых?</t>
    </r>
  </si>
  <si>
    <r>
      <t xml:space="preserve">Чи доступна в МТП психосоціальна </t>
    </r>
    <r>
      <rPr>
        <sz val="11"/>
        <color rgb="FFFF0000"/>
        <rFont val="Arial"/>
        <family val="2"/>
        <charset val="204"/>
      </rPr>
      <t>підтримка</t>
    </r>
    <r>
      <rPr>
        <sz val="11"/>
        <rFont val="Arial"/>
        <family val="2"/>
      </rPr>
      <t xml:space="preserve"> для дорослих? </t>
    </r>
  </si>
  <si>
    <r>
      <t xml:space="preserve">Do the residents of the site know how to get there and receive such </t>
    </r>
    <r>
      <rPr>
        <sz val="11"/>
        <color rgb="FFFF0000"/>
        <rFont val="Arial"/>
        <family val="2"/>
        <charset val="204"/>
      </rPr>
      <t>support</t>
    </r>
    <r>
      <rPr>
        <sz val="11"/>
        <rFont val="Arial"/>
        <family val="2"/>
      </rPr>
      <t>?</t>
    </r>
  </si>
  <si>
    <r>
      <t xml:space="preserve">Знают ли жители МВП, к кому обращаться и как получить такую </t>
    </r>
    <r>
      <rPr>
        <sz val="11"/>
        <color rgb="FFFF0000"/>
        <rFont val="Arial"/>
        <family val="2"/>
        <charset val="204"/>
      </rPr>
      <t>поддержку</t>
    </r>
    <r>
      <rPr>
        <sz val="11"/>
        <rFont val="Arial"/>
        <family val="2"/>
      </rPr>
      <t>?</t>
    </r>
  </si>
  <si>
    <r>
      <t xml:space="preserve">Чи обізнані мешканці МТП, до кого звертатись та як отримати таку </t>
    </r>
    <r>
      <rPr>
        <sz val="11"/>
        <color rgb="FFFF0000"/>
        <rFont val="Arial"/>
        <family val="2"/>
        <charset val="204"/>
      </rPr>
      <t>підтримку</t>
    </r>
    <r>
      <rPr>
        <sz val="11"/>
        <rFont val="Arial"/>
        <family val="2"/>
      </rPr>
      <t>?</t>
    </r>
  </si>
  <si>
    <r>
      <t>If H</t>
    </r>
    <r>
      <rPr>
        <sz val="11"/>
        <color rgb="FFFF0000"/>
        <rFont val="Arial"/>
        <family val="2"/>
        <charset val="204"/>
      </rPr>
      <t xml:space="preserve">1 </t>
    </r>
    <r>
      <rPr>
        <sz val="11"/>
        <rFont val="Arial"/>
        <family val="2"/>
      </rPr>
      <t>"Yes"</t>
    </r>
  </si>
  <si>
    <t xml:space="preserve">Психолог приезжает в МВП по запросу 
Услуги психолога доступны в МВП ежедневно
Психолог приезжает в МВП раз в неделю
Психолог приезжает в МВП раз в месяц 
Услуги психолога доступны по телефону
Другое (укажите)
Психологические услуги не предоставляются
</t>
  </si>
  <si>
    <t>Психолог приїжджає до МТП за запитом
Послуги психолога доступні у МТП щодня              
Психолог приїжджає до МТП раз на тиждень
Психолог приїжджає до МТП раз на місяць
Послуги психолога доступні за телефоном
Iнше, уточніть
Психологічні послуги не надаються</t>
  </si>
  <si>
    <t xml:space="preserve">Консультационные услуги предоставляются в МВП по запросу
Консультационные услуги предоставляются  в МВП ежедневно
Консультационные услуги предоставляются  в МВП раз в неделю 
Консультационные услуги предоставляются  в МВП раз в месяц 
Консультационніе услуги  доступны по телефону
Другое (укажите)
Консультационные услуги не предоставляются </t>
  </si>
  <si>
    <t>Консультаційні послуги надаються за запитом
Консультаційні послуги надаються у МТП щодня
Консультаційні послуги надаються у МТП раз на тиждень
Консультаційні послуги надаються в МТП щомісяця
Консультаційні послуги  доступні за телефоном
Iнше, уточніть
Консультаційні послуги не надаються</t>
  </si>
  <si>
    <t>Н3</t>
  </si>
  <si>
    <t>Какие из перечисленных видов психосоциальной поддержки для детей доступны в МВП?</t>
  </si>
  <si>
    <t>Які з перерахованих видів психосоціальної підтримки для дітей доступні в МТП?</t>
  </si>
  <si>
    <r>
      <t xml:space="preserve">Mental health support services for children
Social services for girls and boys from the vulnerable groups
Supportive group activities (e.g. play, art, sport activities, etc.) for girls and boys
</t>
    </r>
    <r>
      <rPr>
        <sz val="11"/>
        <color rgb="FF00B050"/>
        <rFont val="Arial"/>
        <family val="2"/>
        <charset val="204"/>
      </rPr>
      <t xml:space="preserve">Group counseling
One-on-one social work support 
</t>
    </r>
    <r>
      <rPr>
        <sz val="11"/>
        <color theme="1"/>
        <rFont val="Arial"/>
        <family val="2"/>
      </rPr>
      <t>None of these services are available here
Other (specify, please)
Don't know</t>
    </r>
  </si>
  <si>
    <r>
      <t xml:space="preserve">Психологическая помощь для детей
Социальные мероприятия для детей, принадлежащим к уязвимым группам населения
Общественные мероприятия (например, игры, художественные кружки, спортивные секции и др.) для девочек и мальчиков
</t>
    </r>
    <r>
      <rPr>
        <sz val="11"/>
        <color rgb="FF00B050"/>
        <rFont val="Arial"/>
        <family val="2"/>
        <charset val="204"/>
      </rPr>
      <t>Групповые занятия с психологм или социальным работником
Индивидуальные занятия с психологом или социальным работником</t>
    </r>
    <r>
      <rPr>
        <sz val="11"/>
        <color theme="1"/>
        <rFont val="Arial"/>
        <family val="2"/>
      </rPr>
      <t xml:space="preserve">
Ни одна из этих услуг в МВП не предоставляется
Другое (уточните, пожалуйста)
Не знаю</t>
    </r>
  </si>
  <si>
    <r>
      <t xml:space="preserve">Психологічна допомога для дітей
Соціальні заходи для дітей, які належать до вразливих груп населення
Громадські заходи (наприклад, ігри, художні гуртки, спортивні секції тощо)
</t>
    </r>
    <r>
      <rPr>
        <sz val="11"/>
        <color rgb="FF00B050"/>
        <rFont val="Arial"/>
        <family val="2"/>
        <charset val="204"/>
      </rPr>
      <t xml:space="preserve">Групові заняття з психологом або соціальним працівником
Індивідуальні заняття з психологом або соціальним працівником
</t>
    </r>
    <r>
      <rPr>
        <sz val="11"/>
        <color theme="1"/>
        <rFont val="Arial"/>
        <family val="2"/>
      </rPr>
      <t>Жодна з перелічених послуг не надається в МТП
Інше (уточніть, будь ласка)
Не знаю</t>
    </r>
  </si>
  <si>
    <r>
      <t xml:space="preserve">Знают ли жители МВП, к кому обращаться и как получить </t>
    </r>
    <r>
      <rPr>
        <sz val="11"/>
        <color rgb="FFFF0000"/>
        <rFont val="Arial"/>
        <family val="2"/>
        <charset val="204"/>
      </rPr>
      <t>психосоциальную поддержку для детей</t>
    </r>
    <r>
      <rPr>
        <sz val="11"/>
        <rFont val="Arial"/>
        <family val="2"/>
      </rPr>
      <t>?</t>
    </r>
  </si>
  <si>
    <r>
      <t xml:space="preserve">Чи обізнані мешканці МТП, до кого звертатись та як отримати </t>
    </r>
    <r>
      <rPr>
        <sz val="11"/>
        <color rgb="FFFF0000"/>
        <rFont val="Arial"/>
        <family val="2"/>
        <charset val="204"/>
      </rPr>
      <t>психосоціальну підтримку для дітей</t>
    </r>
    <r>
      <rPr>
        <sz val="11"/>
        <rFont val="Arial"/>
        <family val="2"/>
      </rPr>
      <t>?</t>
    </r>
  </si>
  <si>
    <r>
      <t>If H</t>
    </r>
    <r>
      <rPr>
        <sz val="11"/>
        <color rgb="FFFF0000"/>
        <rFont val="Arial"/>
        <family val="2"/>
        <charset val="204"/>
      </rPr>
      <t>3</t>
    </r>
    <r>
      <rPr>
        <sz val="11"/>
        <rFont val="Arial"/>
        <family val="2"/>
      </rPr>
      <t xml:space="preserve"> any option other than "None of these services are available here" or "Don't know"</t>
    </r>
  </si>
  <si>
    <t>Как минимум раз в неделю
Как минимум раз в месяц
Нерегулярно (реже одного раза в месяц)        
По запросу</t>
  </si>
  <si>
    <t>Як мінімум раз на тиждень
Як мінімум раз на місяць
Нерегулярно (рідше одного разу на місяць)    
За запитом</t>
  </si>
  <si>
    <t>H5.3</t>
  </si>
  <si>
    <t>Employment rate</t>
  </si>
  <si>
    <t xml:space="preserve">To your knowledge, among the working-age site residents (18-59 years old), what is approximately the proportion that is currently employed? </t>
  </si>
  <si>
    <t xml:space="preserve">
Известен ли Вам процент работающих среди жителей МВП трудоспособного возраста (18-59 лет)?</t>
  </si>
  <si>
    <t xml:space="preserve">
Чи відомий Вам відсоток працюючих серед мешканців МТП працездатного віку (18-59 років)?</t>
  </si>
  <si>
    <t>0-25%
26-50%
51-75%
76%-100% 
Don't know/ Do not want to answer</t>
  </si>
  <si>
    <t>0-25%
26-50%
51-75%
76-100%
Не знаю / Отказываюсь отвечать</t>
  </si>
  <si>
    <t>0-25%
26-50%
51-75%
76-100%
Не знаю / Відмовляюсь відповідати</t>
  </si>
  <si>
    <t>H5.4</t>
  </si>
  <si>
    <t>Barriers to employment</t>
  </si>
  <si>
    <t>To your knowledge, what are the main reasons the site residents are currently unemployed?</t>
  </si>
  <si>
    <t>По Вашему мнению, каковы наиболее распространенные причины безработицы для неработающих жителей МВП?</t>
  </si>
  <si>
    <t xml:space="preserve">На Вашу думку, якими є основні причини безробіття серед непрацюючих мешканців МТП? </t>
  </si>
  <si>
    <t>The site residents do not need/want to find a job
The site residents do not know where to look for a job
Fear of conscription
Caring responsibilities (taking care of other HH members)
Lack of opportunities/vacancies available 
There are work opportunities but the site residents do not have the proper qualifications 
There are work opportunities but the wages are too low 
Job opportunities are located too far / lack of transportation means
Physically unable to work
Administrative issue (e.g., no IDP certificate)
The site resident feel discriminated against while trying to access the job market
Other (specify)
Don't know/ Do not want to answer</t>
  </si>
  <si>
    <t>Жители МВП не нуждаются/не хотят искать работу
Жители МВП не знают, где искать работу
Страх призыва на военную службу
Обязанности по уходу (забота о других членах домохозяйства)
Отсутствие подходящих вакансий
Возможности трудоустройства есть, но жители МВП не обладают достаточной квалификацией
Работа есть, но зарплата низкая
Рабочие места расположены слишком далеко / отсутствие транспортных средств
Физически не могу работать
Проблемі с документами (например, отсутствие сертификата ВПЛ)
Жители МВП отмечают дискриминацию из-за своего статуса при поиске работы
Другое (укажите)
Не знаю/Не хочу отвечать</t>
  </si>
  <si>
    <t>Жителі МТП не потребують/не хочуть шукати роботу
Жителі МТП не знають, де шукати роботу
Страх призову на військову службу
Обов'язки з догляду (турбота про інших членів домогосподарства)
Відсутність відповідних вакансій
Можливості працевлаштування є, але жителі МТП не мають достатньої кваліфікації
Робота є, але низька зарплата
Робочі місця розташовані надто далеко / відсутність транспортних засобів
Фізично не можу працювати
Проблеми з документами (наприклад, відсутність сертифіката ВПО)
Жителі МВП відзначають дискримінацію через свій статус під час пошуку роботи
Інше (вкажіть)
Не знаю/Не хочу відповідати</t>
  </si>
  <si>
    <t>Social integration</t>
  </si>
  <si>
    <t>Наскільки Вам відомо, чи беруть участь мешканці МТП у будь-яких соціальних заходах спільно з мешканцями приймаючої громади?</t>
  </si>
  <si>
    <t>Наскільки Вам відомо, з яких причин жителі МТП не беруть участь у соціальних заходах?</t>
  </si>
  <si>
    <t>Lack of interest
Lack of opportunity (no community activity scheduled)
Lack of information about where access community activities
Fear of discrimination or persecution
Lack of social connections in the host community
Tension between site's residents and members of the host community
Due to age, illness or disability
Lack of time
Other (please specify)
Do not know</t>
  </si>
  <si>
    <r>
      <t>Отсутствие интереса
Отсутствие возможности (не запланировано каких-либо общественных мероприятий)
Отсутствие информации о запланированных общественных мероприятиях
Страх дискриминации или преследования
Отсутствие социальных связей с принимающей громадой
Напряженность между жителями МВП и членами принимающе</t>
    </r>
    <r>
      <rPr>
        <sz val="11"/>
        <color theme="1"/>
        <rFont val="Arial"/>
        <family val="2"/>
      </rPr>
      <t>й громады</t>
    </r>
    <r>
      <rPr>
        <sz val="11"/>
        <rFont val="Arial"/>
        <family val="2"/>
      </rPr>
      <t xml:space="preserve">
В силу возраста, болезни или инвалидности
Отсутствие времени
Другое (пожалуйста, укажите)
Не знаю</t>
    </r>
  </si>
  <si>
    <t>Відсутність інтересу
Відсутність можливості (не заплановано жодних громадських заходів)
Відсутність інформації про заплановані громадські заходи
Страх дискримінації чи переслідування
Відсутність соціальних зв'язків з приймаючою громадою
Напруженість між жителями МТП та членами приймаючої громади
Через вік, хворобу чи інвалідність
Відсутність часу
Інше (будь ласка, вкажіть)
Не знаю</t>
  </si>
  <si>
    <t>If H6 other option than "Do not Know"</t>
  </si>
  <si>
    <t>H6.2</t>
  </si>
  <si>
    <t>How would you describe the relationship between the site residents and the host community?</t>
  </si>
  <si>
    <t>Как вы описали бы отношения между жителями МВП и принимающей громадой?</t>
  </si>
  <si>
    <t>Як би ви описали відносини між мешканцями МТП та приймаючою громадою?</t>
  </si>
  <si>
    <t>Very good 
Relatively good
Neutral
Relatively Bad
Very bad 
Do not know / Do not want to answer</t>
  </si>
  <si>
    <t>Очень хорошие
Относительно хорошие
Нейтральные
Относительно плохие
Очень плохие
Не знаю / Отказываюсь отвечать</t>
  </si>
  <si>
    <t>Дуже гарні
Відносно гарні
Нейтральні
Відносно погані
Дуже погані
Не знаю / Відмовляюсь відповідати</t>
  </si>
  <si>
    <t>H6.3</t>
  </si>
  <si>
    <t>Negative factors</t>
  </si>
  <si>
    <t xml:space="preserve">What are in your opinion the factors that negatively influence social cohesion in this settlement? </t>
  </si>
  <si>
    <t>Какие факторы, по-вашему, негативно влияют на социальную сплоченность в данном населенном пункте?</t>
  </si>
  <si>
    <t>Які фактори, на вашу думку, негативно впливають на соціальну згуртованість у цьому населеному пункті?</t>
  </si>
  <si>
    <r>
      <t xml:space="preserve">A lack of sense of trust/unity/solidarity between the site residents and the host community
Different cultural identities (including religious beliefs)
Different language 
Stereotypes against each other 
A lack of willingness from both groups to interact 
A (perceived) lack of proactivity from the site residents in trying to find work
Other (specify) 
</t>
    </r>
    <r>
      <rPr>
        <sz val="11"/>
        <color rgb="FFFF0000"/>
        <rFont val="Arial"/>
        <family val="2"/>
        <charset val="204"/>
      </rPr>
      <t>Do not know/ Do not want to answer</t>
    </r>
  </si>
  <si>
    <t>Отсутствие доверия / единства / солидарности между жителями МВП и принимающей громадой
Разница в менталитете (включая религиозные убеждения)
Другой язык
Стереотипы друг против друга
Отсутствие желания обеих групп взаимодействовать
Отсутствие (по мнению жителей принимающей громады) активности со стороны жителей МВП в поисках работы
Другое (укажите)
Не знаю/Не хочу отвечать</t>
  </si>
  <si>
    <t>Відсутність довіри / єдності / солідарності між жителями МТП та приймаючою громадою
Різниця у менталітеті (включаючи релігійні переконання)
Інша мова
Стереотипи один проти одного
Відсутність бажання обох груп взаємодіяти
Відсутність (на думку мешканців приймаючої громади) активності з боку жителів МТП у пошуках роботи
Інше (вкажіть)
Не знаю/Не хочу відповідати</t>
  </si>
  <si>
    <r>
      <t xml:space="preserve">Каковы проблемы или потребности в </t>
    </r>
    <r>
      <rPr>
        <sz val="11"/>
        <color rgb="FFFF0000"/>
        <rFont val="Arial"/>
        <family val="2"/>
        <charset val="204"/>
      </rPr>
      <t>сфере</t>
    </r>
    <r>
      <rPr>
        <sz val="11"/>
        <rFont val="Arial"/>
        <family val="2"/>
        <charset val="204"/>
      </rPr>
      <t xml:space="preserve"> </t>
    </r>
    <r>
      <rPr>
        <sz val="11"/>
        <color rgb="FFFF0000"/>
        <rFont val="Arial"/>
        <family val="2"/>
      </rPr>
      <t>защиты</t>
    </r>
    <r>
      <rPr>
        <sz val="11"/>
        <color rgb="FF00B0F0"/>
        <rFont val="Arial"/>
        <family val="2"/>
      </rPr>
      <t xml:space="preserve"> </t>
    </r>
    <r>
      <rPr>
        <sz val="11"/>
        <rFont val="Arial"/>
        <family val="2"/>
        <charset val="204"/>
      </rPr>
      <t>в МВП?</t>
    </r>
  </si>
  <si>
    <r>
      <rPr>
        <sz val="11"/>
        <color rgb="FF00B050"/>
        <rFont val="Arial"/>
        <family val="2"/>
        <charset val="204"/>
      </rPr>
      <t xml:space="preserve">Accommodation is not safe
Area around collective site is not safe
Lack of light in the site premises
Lack of light in the area near the site
Risk of eviction without alternative accommodation proposed
</t>
    </r>
    <r>
      <rPr>
        <sz val="11"/>
        <color theme="1"/>
        <rFont val="Arial"/>
        <family val="2"/>
      </rPr>
      <t xml:space="preserve">Legal assistance
</t>
    </r>
    <r>
      <rPr>
        <sz val="11"/>
        <color rgb="FF00B050"/>
        <rFont val="Arial"/>
        <family val="2"/>
        <charset val="204"/>
      </rPr>
      <t>Lack of information about services available in the host hromada
Lack of information on reporting GBV, human trafficking, sexual exploitatio</t>
    </r>
    <r>
      <rPr>
        <sz val="11"/>
        <color theme="1"/>
        <rFont val="Arial"/>
        <family val="2"/>
      </rPr>
      <t>n
Psycho</t>
    </r>
    <r>
      <rPr>
        <sz val="11"/>
        <color rgb="FF00B050"/>
        <rFont val="Arial"/>
        <family val="2"/>
        <charset val="204"/>
      </rPr>
      <t>social</t>
    </r>
    <r>
      <rPr>
        <sz val="11"/>
        <color theme="1"/>
        <rFont val="Arial"/>
        <family val="2"/>
      </rPr>
      <t xml:space="preserve"> support for adults
Psycho</t>
    </r>
    <r>
      <rPr>
        <sz val="11"/>
        <color rgb="FF00B050"/>
        <rFont val="Arial"/>
        <family val="2"/>
        <charset val="204"/>
      </rPr>
      <t>social</t>
    </r>
    <r>
      <rPr>
        <sz val="11"/>
        <color theme="1"/>
        <rFont val="Arial"/>
        <family val="2"/>
      </rPr>
      <t xml:space="preserve"> support for children
</t>
    </r>
    <r>
      <rPr>
        <sz val="11"/>
        <color rgb="FF00B050"/>
        <rFont val="Arial"/>
        <family val="2"/>
        <charset val="204"/>
      </rPr>
      <t xml:space="preserve">One-on-one social work support for children
Absence of child friendly space or areas for recreation for children </t>
    </r>
    <r>
      <rPr>
        <sz val="11"/>
        <color theme="1"/>
        <rFont val="Arial"/>
        <family val="2"/>
      </rPr>
      <t xml:space="preserve"> 
</t>
    </r>
    <r>
      <rPr>
        <sz val="11"/>
        <color rgb="FF00B050"/>
        <rFont val="Arial"/>
        <family val="2"/>
        <charset val="204"/>
      </rPr>
      <t xml:space="preserve">Tensions among IDPs inside the site
Issues related to substance abuse
</t>
    </r>
    <r>
      <rPr>
        <sz val="11"/>
        <color theme="1"/>
        <rFont val="Arial"/>
        <family val="2"/>
      </rPr>
      <t xml:space="preserve">Other (Specify)
None of the above
</t>
    </r>
  </si>
  <si>
    <r>
      <rPr>
        <sz val="11"/>
        <color rgb="FF00B050"/>
        <rFont val="Arial"/>
        <family val="2"/>
        <charset val="204"/>
      </rPr>
      <t xml:space="preserve">Проживание в данном МВП небезопасно
Территория возле МВП небезопасна
Отсутствие или недостаточность освещения в помещениях МВП
Отсутствие и недостаточность освещения на территории возле МВП
Риск выселения из МВП без предоставления альтернативного жилья 
</t>
    </r>
    <r>
      <rPr>
        <sz val="11"/>
        <color theme="1"/>
        <rFont val="Arial"/>
        <family val="2"/>
      </rPr>
      <t xml:space="preserve">Юридическая помощь
</t>
    </r>
    <r>
      <rPr>
        <sz val="11"/>
        <color rgb="FF00B050"/>
        <rFont val="Arial"/>
        <family val="2"/>
        <charset val="204"/>
      </rPr>
      <t xml:space="preserve">Отсутствие информации об услугах, доступных в принимающей громаде
Отсутствие информации о порядке уведомления о случаях гендерно обусловленного насилия, торговле людьми и сексуальной эксплуатации
</t>
    </r>
    <r>
      <rPr>
        <sz val="11"/>
        <color theme="1"/>
        <rFont val="Arial"/>
        <family val="2"/>
      </rPr>
      <t>Психо</t>
    </r>
    <r>
      <rPr>
        <sz val="11"/>
        <color rgb="FF00B050"/>
        <rFont val="Arial"/>
        <family val="2"/>
        <charset val="204"/>
      </rPr>
      <t>социальная</t>
    </r>
    <r>
      <rPr>
        <sz val="11"/>
        <color theme="1"/>
        <rFont val="Arial"/>
        <family val="2"/>
      </rPr>
      <t xml:space="preserve"> помощь взрослым
Психо</t>
    </r>
    <r>
      <rPr>
        <sz val="11"/>
        <color rgb="FF00B050"/>
        <rFont val="Arial"/>
        <family val="2"/>
        <charset val="204"/>
      </rPr>
      <t>социальная</t>
    </r>
    <r>
      <rPr>
        <sz val="11"/>
        <color theme="1"/>
        <rFont val="Arial"/>
        <family val="2"/>
      </rPr>
      <t xml:space="preserve"> помощь детям
</t>
    </r>
    <r>
      <rPr>
        <sz val="11"/>
        <color rgb="FF00B050"/>
        <rFont val="Arial"/>
        <family val="2"/>
        <charset val="204"/>
      </rPr>
      <t xml:space="preserve">Индивидуальная работа социальных работников с детьми
Отсутствие безопасного игрового пространства для детей
Напряжение между жителями данного МВП
Проблемы, связанные со злоупотреблением жителями МВП психотропных веществ
</t>
    </r>
    <r>
      <rPr>
        <sz val="11"/>
        <color theme="1"/>
        <rFont val="Arial"/>
        <family val="2"/>
      </rPr>
      <t>Другое (укажите)
Ничего из вышеуказанного</t>
    </r>
  </si>
  <si>
    <r>
      <rPr>
        <sz val="11"/>
        <color rgb="FF00B050"/>
        <rFont val="Arial"/>
        <family val="2"/>
        <charset val="204"/>
      </rPr>
      <t>Перебування у даному МТП э небезпечним
Територія біля МТП є небезпечною
Відсутність або недостатність освітелння у приміщеннях МТП
Відсутність або недостатність освітлення на території біля МТП
Ризик виселення з МТП без надання альтернативного житла</t>
    </r>
    <r>
      <rPr>
        <sz val="11"/>
        <color theme="1"/>
        <rFont val="Arial"/>
        <family val="2"/>
      </rPr>
      <t xml:space="preserve">
Юридична допомога
</t>
    </r>
    <r>
      <rPr>
        <sz val="11"/>
        <color rgb="FF00B050"/>
        <rFont val="Arial"/>
        <family val="2"/>
        <charset val="204"/>
      </rPr>
      <t xml:space="preserve">Відсутність інформації про послуги, доступні у приймаючій громаді
Відсутність інформації про порядок повідомлення про випадки гендерно зумовленого насильства, торгівлю людми та сексуальну експлуатацію
</t>
    </r>
    <r>
      <rPr>
        <sz val="11"/>
        <color theme="1"/>
        <rFont val="Arial"/>
        <family val="2"/>
      </rPr>
      <t>Психо</t>
    </r>
    <r>
      <rPr>
        <sz val="11"/>
        <color rgb="FF00B050"/>
        <rFont val="Arial"/>
        <family val="2"/>
        <charset val="204"/>
      </rPr>
      <t>соціальна</t>
    </r>
    <r>
      <rPr>
        <sz val="11"/>
        <color theme="1"/>
        <rFont val="Arial"/>
        <family val="2"/>
      </rPr>
      <t xml:space="preserve"> допомога дорослим
Психо</t>
    </r>
    <r>
      <rPr>
        <sz val="11"/>
        <color rgb="FF00B050"/>
        <rFont val="Arial"/>
        <family val="2"/>
        <charset val="204"/>
      </rPr>
      <t>соціальна</t>
    </r>
    <r>
      <rPr>
        <sz val="11"/>
        <color theme="1"/>
        <rFont val="Arial"/>
        <family val="2"/>
      </rPr>
      <t xml:space="preserve"> допомога дітям
</t>
    </r>
    <r>
      <rPr>
        <sz val="11"/>
        <color rgb="FF00B050"/>
        <rFont val="Arial"/>
        <family val="2"/>
        <charset val="204"/>
      </rPr>
      <t xml:space="preserve">Індивідуальна робота соціальних працівників з дітьми
Відсутність безпечного ігрового простору для дітей
Напружені відносини між мешканцями цього МТП
Проблеми, пов'язані зі зловживанням мешканцями МТП психотропних речовин
</t>
    </r>
    <r>
      <rPr>
        <sz val="11"/>
        <color theme="1"/>
        <rFont val="Arial"/>
        <family val="2"/>
      </rPr>
      <t>Інше (вкажіть)
Нічого з вищевказаного</t>
    </r>
  </si>
  <si>
    <t>Needs related to Shelter, Winterization, NFI, Food are covered in the respective sections</t>
  </si>
  <si>
    <t>Потребности, касающиеся условий проживания, подготовки к зимнему периоду, непродовольственных товаров и продуктов питания, содержатся в соответствующих разделах</t>
  </si>
  <si>
    <t>Н7.1</t>
  </si>
  <si>
    <r>
      <rPr>
        <sz val="11"/>
        <color rgb="FF00B050"/>
        <rFont val="Arial"/>
        <family val="2"/>
        <charset val="204"/>
      </rPr>
      <t xml:space="preserve">Accommodation is not safe
Area around collective site is not safe
Lack of light in the site premises
Lack of light in the area near the site
Risk of eviction without alternative accommodation proposed
</t>
    </r>
    <r>
      <rPr>
        <sz val="11"/>
        <color theme="1"/>
        <rFont val="Arial"/>
        <family val="2"/>
      </rPr>
      <t xml:space="preserve">Legal assistance
Transportation assistance
</t>
    </r>
    <r>
      <rPr>
        <sz val="11"/>
        <color rgb="FF00B050"/>
        <rFont val="Arial"/>
        <family val="2"/>
        <charset val="204"/>
      </rPr>
      <t>Lack of information about services available in the host hromada
Lack of information on reporting GBV, human trafficking, sexual exploitatio</t>
    </r>
    <r>
      <rPr>
        <sz val="11"/>
        <color theme="1"/>
        <rFont val="Arial"/>
        <family val="2"/>
      </rPr>
      <t>n
Psycho</t>
    </r>
    <r>
      <rPr>
        <sz val="11"/>
        <color rgb="FF00B050"/>
        <rFont val="Arial"/>
        <family val="2"/>
        <charset val="204"/>
      </rPr>
      <t>social</t>
    </r>
    <r>
      <rPr>
        <sz val="11"/>
        <color theme="1"/>
        <rFont val="Arial"/>
        <family val="2"/>
      </rPr>
      <t xml:space="preserve"> support for adults
Psycho</t>
    </r>
    <r>
      <rPr>
        <sz val="11"/>
        <color rgb="FF00B050"/>
        <rFont val="Arial"/>
        <family val="2"/>
        <charset val="204"/>
      </rPr>
      <t>social</t>
    </r>
    <r>
      <rPr>
        <sz val="11"/>
        <color theme="1"/>
        <rFont val="Arial"/>
        <family val="2"/>
      </rPr>
      <t xml:space="preserve"> support for children
</t>
    </r>
    <r>
      <rPr>
        <sz val="11"/>
        <color rgb="FF00B050"/>
        <rFont val="Arial"/>
        <family val="2"/>
        <charset val="204"/>
      </rPr>
      <t xml:space="preserve">One-on-one social work support for children
Absence of child friendly space or areas for recreation for children </t>
    </r>
    <r>
      <rPr>
        <sz val="11"/>
        <color theme="1"/>
        <rFont val="Arial"/>
        <family val="2"/>
      </rPr>
      <t xml:space="preserve"> 
</t>
    </r>
    <r>
      <rPr>
        <sz val="11"/>
        <color rgb="FF00B050"/>
        <rFont val="Arial"/>
        <family val="2"/>
        <charset val="204"/>
      </rPr>
      <t xml:space="preserve">Tensions among IDPs inside the site
Issues related to substance abuse
</t>
    </r>
    <r>
      <rPr>
        <sz val="11"/>
        <color theme="1"/>
        <rFont val="Arial"/>
        <family val="2"/>
      </rPr>
      <t xml:space="preserve">Other (Specify)
None of the above
</t>
    </r>
  </si>
  <si>
    <r>
      <rPr>
        <sz val="11"/>
        <color rgb="FF00B050"/>
        <rFont val="Arial"/>
        <family val="2"/>
        <charset val="204"/>
      </rPr>
      <t xml:space="preserve">Проживание в данном МВП небезопасно
Территория возле МВП небезопасна
Отсутствие или недостаточность освещения в помещениях МВП
Отсутствие и недостаточность освещения на территории возле МВП
Риск выселения из МВП без предоставления альтернативного жилья 
</t>
    </r>
    <r>
      <rPr>
        <sz val="11"/>
        <color theme="1"/>
        <rFont val="Arial"/>
        <family val="2"/>
      </rPr>
      <t xml:space="preserve">Юридическая помощь
Помощь транспортом
</t>
    </r>
    <r>
      <rPr>
        <sz val="11"/>
        <color rgb="FF00B050"/>
        <rFont val="Arial"/>
        <family val="2"/>
        <charset val="204"/>
      </rPr>
      <t xml:space="preserve">Отсутствие информации об услугах, доступных в принимающей громаде
Отсутствие информации о порядке уведомления о случаях гендерно обусловленного насилия, торговле людьми и сексуальной эксплуатации
</t>
    </r>
    <r>
      <rPr>
        <sz val="11"/>
        <color theme="1"/>
        <rFont val="Arial"/>
        <family val="2"/>
      </rPr>
      <t>Психо</t>
    </r>
    <r>
      <rPr>
        <sz val="11"/>
        <color rgb="FF00B050"/>
        <rFont val="Arial"/>
        <family val="2"/>
        <charset val="204"/>
      </rPr>
      <t>социальная</t>
    </r>
    <r>
      <rPr>
        <sz val="11"/>
        <color theme="1"/>
        <rFont val="Arial"/>
        <family val="2"/>
      </rPr>
      <t xml:space="preserve"> помощь взрослым
Психо</t>
    </r>
    <r>
      <rPr>
        <sz val="11"/>
        <color rgb="FF00B050"/>
        <rFont val="Arial"/>
        <family val="2"/>
        <charset val="204"/>
      </rPr>
      <t>социальная</t>
    </r>
    <r>
      <rPr>
        <sz val="11"/>
        <color theme="1"/>
        <rFont val="Arial"/>
        <family val="2"/>
      </rPr>
      <t xml:space="preserve"> помощь детям
</t>
    </r>
    <r>
      <rPr>
        <sz val="11"/>
        <color rgb="FF00B050"/>
        <rFont val="Arial"/>
        <family val="2"/>
        <charset val="204"/>
      </rPr>
      <t xml:space="preserve">Индивидуальная работа социальных работников с детьми
Отсутствие безопасного игрового пространства для детей
Напряжение между жителями данного МВП
Проблемы, связанные со злоупотреблением жителями МВП психотропных веществ
</t>
    </r>
    <r>
      <rPr>
        <sz val="11"/>
        <color theme="1"/>
        <rFont val="Arial"/>
        <family val="2"/>
      </rPr>
      <t>Другое (укажите)
Ничего из вышеуказанного</t>
    </r>
  </si>
  <si>
    <r>
      <rPr>
        <sz val="11"/>
        <color rgb="FF00B050"/>
        <rFont val="Arial"/>
        <family val="2"/>
        <charset val="204"/>
      </rPr>
      <t>Перебування у даному МТП э небезпечним
Територія біля МТП є небезпечною
Відсутність або недостатність освітелння у приміщеннях МТП
Відсутність або недостатність освітлення на території біля МТП
Ризик виселення з МТП без надання альтернативного житла</t>
    </r>
    <r>
      <rPr>
        <sz val="11"/>
        <color theme="1"/>
        <rFont val="Arial"/>
        <family val="2"/>
      </rPr>
      <t xml:space="preserve">
Юридична допомога
Помощь транспортом
</t>
    </r>
    <r>
      <rPr>
        <sz val="11"/>
        <color rgb="FF00B050"/>
        <rFont val="Arial"/>
        <family val="2"/>
        <charset val="204"/>
      </rPr>
      <t xml:space="preserve">Відсутність інформації про послуги, доступні у приймаючій громаді
Відсутність інформації про порядок повідомлення про випадки гендерно зумовленого насильства, торгівлю людми та сексуальну експлуатацію
</t>
    </r>
    <r>
      <rPr>
        <sz val="11"/>
        <color theme="1"/>
        <rFont val="Arial"/>
        <family val="2"/>
      </rPr>
      <t>Психо</t>
    </r>
    <r>
      <rPr>
        <sz val="11"/>
        <color rgb="FF00B050"/>
        <rFont val="Arial"/>
        <family val="2"/>
        <charset val="204"/>
      </rPr>
      <t>соціальна</t>
    </r>
    <r>
      <rPr>
        <sz val="11"/>
        <color theme="1"/>
        <rFont val="Arial"/>
        <family val="2"/>
      </rPr>
      <t xml:space="preserve"> допомога дорослим
Психо</t>
    </r>
    <r>
      <rPr>
        <sz val="11"/>
        <color rgb="FF00B050"/>
        <rFont val="Arial"/>
        <family val="2"/>
        <charset val="204"/>
      </rPr>
      <t>соціальна</t>
    </r>
    <r>
      <rPr>
        <sz val="11"/>
        <color theme="1"/>
        <rFont val="Arial"/>
        <family val="2"/>
      </rPr>
      <t xml:space="preserve"> допомога дітям
</t>
    </r>
    <r>
      <rPr>
        <sz val="11"/>
        <color rgb="FF00B050"/>
        <rFont val="Arial"/>
        <family val="2"/>
        <charset val="204"/>
      </rPr>
      <t xml:space="preserve">Індивідуальна робота соціальних працівників з дітьми
Відсутність безпечного ігрового простору для дітей
Напружені відносини між мешканцями цього МТП
Проблеми, пов'язані зі зловживанням мешканцями МТП психотропних речовин
</t>
    </r>
    <r>
      <rPr>
        <sz val="11"/>
        <color theme="1"/>
        <rFont val="Arial"/>
        <family val="2"/>
      </rPr>
      <t>Інше (вкажіть)
Нічого з вищевказаного</t>
    </r>
  </si>
  <si>
    <t>Needs related to Shelter, Winterization, NFI, Food, are covered in the respective sections</t>
  </si>
  <si>
    <t>H8</t>
  </si>
  <si>
    <t>Protection services and assistance</t>
  </si>
  <si>
    <r>
      <t xml:space="preserve">What Protection support, if any, was received over the past </t>
    </r>
    <r>
      <rPr>
        <sz val="11"/>
        <color rgb="FFFF0000"/>
        <rFont val="Arial"/>
        <family val="2"/>
        <charset val="204"/>
      </rPr>
      <t xml:space="preserve">three (3) months </t>
    </r>
    <r>
      <rPr>
        <sz val="11"/>
        <rFont val="Arial"/>
        <family val="2"/>
      </rPr>
      <t>on the site?</t>
    </r>
  </si>
  <si>
    <r>
      <t>Какую помо</t>
    </r>
    <r>
      <rPr>
        <sz val="11"/>
        <color theme="1"/>
        <rFont val="Arial"/>
        <family val="2"/>
      </rPr>
      <t>щь в сфере</t>
    </r>
    <r>
      <rPr>
        <sz val="11"/>
        <rFont val="Arial"/>
        <family val="2"/>
        <charset val="204"/>
      </rPr>
      <t xml:space="preserve"> защиты, если таковая была, получило МВП в течение последних </t>
    </r>
    <r>
      <rPr>
        <sz val="11"/>
        <color rgb="FFFF0000"/>
        <rFont val="Arial"/>
        <family val="2"/>
        <charset val="204"/>
      </rPr>
      <t>3 (трех) месяцев</t>
    </r>
    <r>
      <rPr>
        <sz val="11"/>
        <rFont val="Arial"/>
        <family val="2"/>
        <charset val="204"/>
      </rPr>
      <t>?</t>
    </r>
  </si>
  <si>
    <r>
      <t xml:space="preserve">Яку </t>
    </r>
    <r>
      <rPr>
        <sz val="11"/>
        <color theme="1"/>
        <rFont val="Arial"/>
        <family val="2"/>
      </rPr>
      <t>допомогу у сфері з</t>
    </r>
    <r>
      <rPr>
        <sz val="11"/>
        <rFont val="Arial"/>
        <family val="2"/>
        <charset val="204"/>
      </rPr>
      <t xml:space="preserve">ахисту, якщо така була, отримало МТП впродовж останніх </t>
    </r>
    <r>
      <rPr>
        <sz val="11"/>
        <color rgb="FFFF0000"/>
        <rFont val="Arial"/>
        <family val="2"/>
        <charset val="204"/>
      </rPr>
      <t>3 (трьох) місяців</t>
    </r>
    <r>
      <rPr>
        <sz val="11"/>
        <rFont val="Arial"/>
        <family val="2"/>
        <charset val="204"/>
      </rPr>
      <t xml:space="preserve">? </t>
    </r>
  </si>
  <si>
    <t>Improving the safety situation in and / or around the collection site
Provision of information about assistance provided by humanitarian actors
Provision of information on available administrative and social services and entitlements 
Protection counseling and legal assistance
HLP awareness raising
Psychosocial support for adults
Psychosocial support for children
Assistance with equipping child-friendly space
Case management and social accompaniment
Transportation assistance
Social services for older people and people with disabilities in need of external assistance
Assistive devices 
Community-based protection activities focusing on social cohesion
Other (please, specify)
None of the above</t>
  </si>
  <si>
    <t>Улучшение ситуации с безопасностью в МВП и/или на окружающей его территории
Предоставление информации о помощи, оказываемой гуманитарными организациями
Предоставление информации о доступных административных и социальных услугах, а также льготах
Консультации по вопросам защиты и юридическая помощь
Повышение осведомленности о правах в сфере собвтенности на землю и жилье
Психосоциальная поддержка для взрослых
Психосоциальная поддержка для детей
Помощь в обустройствеигровых площадок для детей
Индивидуальное консультирование и социальное сопровождение
Помощь транспортом
Социальные услуги для пожилых людей и людей с инвалидностью, нуждающихся в уходе
Инфрастуктура для людей с инвалидностью и других групп маломобильного населения 
Мероприятия в сфере защиты на уровне громады, направленные на социальную сплоченность
Другое, уточните
Ничего из вышеперечисленного</t>
  </si>
  <si>
    <t xml:space="preserve">Поліпшення ситуації з безпекою в МТП та/або на територыъ быля МТП
Надання інформації про допомогу, яку надають гуманітарні організації
Надання інформації про доступні адміністративні та соціальні послуги, а також пільги
Консультації з питань захисту та юридична допомога
Підвищення обізнаності про права у сфері власності на землю та житло
Психосоціальна підтримка для дорослих
Психосоціальна підтримка для дітей
Допомога в облаштуванні ігрових майданчиків для дітей
Індивідуальне консультування та соціальний супровід
Допомога транспортом
Соціальні послуги для людей похилого віку та людей з інвалідністю, які потребують догляду
Інфрастуктура для людей з інвалідністю та інших груп маломобільного населення
Заходи у сфері захисту на рівні громади, спрямовані на соціальну згуртованість
Інше, уточніть
Нічого з перерахованого </t>
  </si>
  <si>
    <t xml:space="preserve">Community-based protection activities means the  engagement  of  individuals,  groups of IDPs in planning and implementing strategies to prevent or reduce protection risks, mitigate and address the  consequences  of  violence,  coercion  and  deprivation,  address  the  root  causes,  and  build  community resilience and preparedness through enhanced capacity and effective use of local resources </t>
  </si>
  <si>
    <t>Мероприятия в сфере защиты на уровне громады означают вовлечение отдельных лиц, групп ВПО в планирование и реализацию стратегий по предотвращению или снижению рисков в сфере защиты, смягчению и устранению последствий насилия, принуждения и дискриминации, устранению причин и укреплению потенциала громады за счет эффективного использования имебщихся ресурсов</t>
  </si>
  <si>
    <t>Заходи у сфері захисту на рівні громади означають залучення окремих осіб, груп ВПО у планування та реалізацію стратегій щодо запобігання або зниження ризиків у сфері захисту, пом'якшення та усунення наслідків насильства, примусу та дискримінації, усунення причин та зміцнення потенціалу громади за рахунок ефективного використання наявних ресурсів</t>
  </si>
  <si>
    <t>H8.1</t>
  </si>
  <si>
    <t xml:space="preserve">Была ли полученная помощь в области защиты достаточной для удовлетворения потребностей ВПЛ в МВП? </t>
  </si>
  <si>
    <t xml:space="preserve">Чи була отримана допомога у сфері захисту достатньою для задоволення потреб ВПО в МТП? </t>
  </si>
  <si>
    <t>Access to healthcare</t>
  </si>
  <si>
    <r>
      <t xml:space="preserve">Availability of first-aid kit
</t>
    </r>
    <r>
      <rPr>
        <sz val="11"/>
        <color rgb="FFFF0000"/>
        <rFont val="Arial"/>
        <family val="2"/>
        <charset val="204"/>
      </rPr>
      <t>RES930_533</t>
    </r>
  </si>
  <si>
    <t>Are there healthcare facilities near the site (up to a 30-minute drive via public transport)?</t>
  </si>
  <si>
    <t>Имеются ли неподалеку от МВП медицинские учреждения (до 30 минут общественным тарнспортом)?</t>
  </si>
  <si>
    <t>Yes, both primary and secondary healthcare facilities
Yes, but only primary healthcare facilities
Yes, but only secondary healthcare facilities
Neither primary nor secondary healthcare facilities
Do not know / Refuse to answer</t>
  </si>
  <si>
    <t>Да, есть и первичные, и вторичные медучреждения
Да, но только первичные медучреждения
Да, но только вторичные медучреждения
Нет ни первичных, ни вторичных медучреждений
Не знаю / Отказываюсь отвечать</t>
  </si>
  <si>
    <t>Так, є і первинні, і вторинні медичні заклади
Так, але лише первинні медичні заклади
Так, але вторинні медичні заклади
Відсутні як первинні, так і вторинні медичні заклади
Не знаю / Відмовляюсь відповідати</t>
  </si>
  <si>
    <t>To your knowledge, if the site residents have access to healthcare services on site?</t>
  </si>
  <si>
    <t>По Вашим сведениям, доступны ли жителям МВП медицинские услуги непосредственно в МВП?</t>
  </si>
  <si>
    <t>Наскільки Вам відомо, чи доступні мешканцям медичні послуги безпосередньо в МТП?</t>
  </si>
  <si>
    <t xml:space="preserve">Yes, family doctors and/or nurses visit the site regularly (at least once a week)
Yes, family doctors and/or nurses visit the site from time to time (once a month and rarely)
Yes, specialised doctors visit the site regularly (at least once a week)
Yes, specialised doctors visit the site from time to time (once a month and rarely)
Yes, volunteer organisation / NGO provides healthcare services on the site regularly (at least once a week)
Yes, volunteer organisation / NGO provides healthcare services on the site  from time to time (once a month and rarely)
Other (specify)
None of the above
Do not know / Refuse to answer
</t>
  </si>
  <si>
    <t>Да, семейный врач и/или медсестра регулярно посещают МВП (по крайней мере 1 раз в неделю)
Да, семейный врач и/или медсестра посещают МВП время от времени (раз в месяц и реже)
Да, специализированные врачи регулярно посещают МВП (по крайней мере 1 раз в неделю)
Да, специализированные врачи посещают МВП время от времени (раз в месяц и реже)
Да, волонтерские организации / НГО регулярно предоставляют медицинские услуги в МВП (по крайней мере 1 раз в неделю)
Да, волонтерские организации / НГО  время от времени предоставляют медицинские услуги в МВП (раз в месяц и реже)
Другое (уточните)
Ничего з перечисленного
Не знаю / Отказываюсь отвечать</t>
  </si>
  <si>
    <t xml:space="preserve">Так, сімейний врач та/або медсестра регулярно відвідують МТП (принаймні 1 раз на тиждень)
Так, сімейний врач та/або медсестра відвідують МТП час від часу (раз на місяць та рідше)
Так, спеціалізовані лікарі регулярно відвідують МТП (принаймні 1 раз на тиждень)
Так, спеціалізовані лікарі відвідують МТП час від часу (раз на місяць та рідше)
Так, волонтерські організації / НГО регулярно надають медичні послуги в МТП (принаймні 1 раз на тиждень)
Так, волонтерські організації / НГО час від часу надають медичні послуги в МТП (раз на місяць та рідше)
Інше (уточніть)
Нічого з перерахованого
Не знаю / Відмовляюсь відповідати
</t>
  </si>
  <si>
    <r>
      <t xml:space="preserve">Remote learning </t>
    </r>
    <r>
      <rPr>
        <sz val="11"/>
        <color rgb="FF00B050"/>
        <rFont val="Arial"/>
        <family val="2"/>
        <charset val="204"/>
      </rPr>
      <t>in local schools
Remote learning in schools in area of origin</t>
    </r>
    <r>
      <rPr>
        <sz val="11"/>
        <rFont val="Arial"/>
        <family val="2"/>
      </rPr>
      <t xml:space="preserve">
</t>
    </r>
    <r>
      <rPr>
        <sz val="11"/>
        <rFont val="Arial"/>
        <family val="2"/>
        <charset val="204"/>
      </rPr>
      <t>In-person</t>
    </r>
    <r>
      <rPr>
        <sz val="11"/>
        <rFont val="Arial"/>
        <family val="2"/>
      </rPr>
      <t xml:space="preserve"> learning
</t>
    </r>
    <r>
      <rPr>
        <sz val="11"/>
        <rFont val="Arial"/>
        <family val="2"/>
        <charset val="204"/>
      </rPr>
      <t xml:space="preserve">Mixed mode </t>
    </r>
    <r>
      <rPr>
        <sz val="11"/>
        <rFont val="Arial"/>
        <family val="2"/>
      </rPr>
      <t xml:space="preserve">
Not sure</t>
    </r>
  </si>
  <si>
    <r>
      <t>Дистанционная форма</t>
    </r>
    <r>
      <rPr>
        <sz val="11"/>
        <rFont val="Arial"/>
        <family val="2"/>
      </rPr>
      <t xml:space="preserve"> обучение </t>
    </r>
    <r>
      <rPr>
        <sz val="11"/>
        <color rgb="FF00B050"/>
        <rFont val="Arial"/>
        <family val="2"/>
        <charset val="204"/>
      </rPr>
      <t xml:space="preserve">в школах принимающей громады
Дистанционная форма обучения в школах постоянного места проживания </t>
    </r>
    <r>
      <rPr>
        <sz val="11"/>
        <rFont val="Arial"/>
        <family val="2"/>
      </rPr>
      <t xml:space="preserve">
Очная </t>
    </r>
    <r>
      <rPr>
        <sz val="11"/>
        <rFont val="Arial"/>
        <family val="2"/>
        <charset val="204"/>
      </rPr>
      <t>форма</t>
    </r>
    <r>
      <rPr>
        <sz val="11"/>
        <rFont val="Arial"/>
        <family val="2"/>
      </rPr>
      <t xml:space="preserve"> обучения
Смешанная </t>
    </r>
    <r>
      <rPr>
        <sz val="11"/>
        <rFont val="Arial"/>
        <family val="2"/>
        <charset val="204"/>
      </rPr>
      <t>форма</t>
    </r>
    <r>
      <rPr>
        <sz val="11"/>
        <rFont val="Arial"/>
        <family val="2"/>
      </rPr>
      <t xml:space="preserve"> обучения
Не уверен </t>
    </r>
  </si>
  <si>
    <r>
      <t>Дистанційна форма</t>
    </r>
    <r>
      <rPr>
        <sz val="11"/>
        <rFont val="Arial"/>
        <family val="2"/>
      </rPr>
      <t xml:space="preserve"> навчання </t>
    </r>
    <r>
      <rPr>
        <sz val="11"/>
        <color rgb="FF00B050"/>
        <rFont val="Arial"/>
        <family val="2"/>
        <charset val="204"/>
      </rPr>
      <t>у школах приймаючої громади
Дистанційна форма навчання в школах у місці постійного проживання</t>
    </r>
    <r>
      <rPr>
        <sz val="11"/>
        <rFont val="Arial"/>
        <family val="2"/>
      </rPr>
      <t xml:space="preserve">
Очна </t>
    </r>
    <r>
      <rPr>
        <sz val="11"/>
        <rFont val="Arial"/>
        <family val="2"/>
        <charset val="204"/>
      </rPr>
      <t>форма</t>
    </r>
    <r>
      <rPr>
        <sz val="11"/>
        <rFont val="Arial"/>
        <family val="2"/>
      </rPr>
      <t xml:space="preserve"> навчанння
Змішана </t>
    </r>
    <r>
      <rPr>
        <sz val="11"/>
        <rFont val="Arial"/>
        <family val="2"/>
        <charset val="204"/>
      </rPr>
      <t>форма</t>
    </r>
    <r>
      <rPr>
        <sz val="11"/>
        <rFont val="Arial"/>
        <family val="2"/>
      </rPr>
      <t xml:space="preserve"> навчання
Не впевнений </t>
    </r>
  </si>
  <si>
    <t>Area of origin - the settlement where the IDPs lived permanently and from which they were displaced with the beginning of the war</t>
  </si>
  <si>
    <t>Постоянное место жительства - населенный пункт, в котором ВПЛ проживали постоянно и были вынуждены уехать в связи с началом войны</t>
  </si>
  <si>
    <t>Місце постійного проижвання - населений пункт, в якому ВПО постійно мешкали і були змушені покинути у зв'язку з початком війни</t>
  </si>
  <si>
    <t>Какие препятствия существуют для детей в МВП касательно доступа к образованию?</t>
  </si>
  <si>
    <t>Які перешкоди існують для дітей в МТП щодо доступу до освіти?</t>
  </si>
  <si>
    <r>
      <t xml:space="preserve">None
Lack of separate space in CSs for distance learning
Lack of internet connection
Lack of equipment (laptops)
</t>
    </r>
    <r>
      <rPr>
        <sz val="11"/>
        <color rgb="FF00B050"/>
        <rFont val="Arial"/>
        <family val="2"/>
        <charset val="204"/>
      </rPr>
      <t xml:space="preserve">Lack of learning materials or inability to purchase them (stationary, textbooks, backpack, uniform, etc.)
Lack of access to offline schooling for children with special educational needs or disabilities
</t>
    </r>
    <r>
      <rPr>
        <strike/>
        <sz val="11"/>
        <color rgb="FFFF0000"/>
        <rFont val="Arial"/>
        <family val="2"/>
        <charset val="204"/>
      </rPr>
      <t>Security concerns of child travelling to school (fear of physical threat, abduction, etc.)
Security concerns at school (e.g., attacks on school facilities)
Gender-based or sexual violence/abuse
Verbal or physical bullying between students
Unsafe infrastructure/lack of bomb shelter
Lack of teaching staff qualified in providing psychosocial support
Discrimination of the child based on sex, age, disability, HIV status, nationality, race, ethnicity, religion, language, culture, political affiliation, sexual orientation socioeconomic background, geographic location, or specific education needs</t>
    </r>
    <r>
      <rPr>
        <sz val="11"/>
        <rFont val="Arial"/>
        <family val="2"/>
      </rPr>
      <t xml:space="preserve">
Other (specify)
Not sure / Prefer not to answer                                                                          </t>
    </r>
  </si>
  <si>
    <r>
      <t xml:space="preserve">
Никаких
Отсутствие отдельного помещения в МВП для дистанционного образования
Отсутствие интернета
Отсутствие необходимого оборудования (ноутбуки)
</t>
    </r>
    <r>
      <rPr>
        <sz val="11"/>
        <color rgb="FF00B050"/>
        <rFont val="Arial"/>
        <family val="2"/>
        <charset val="204"/>
      </rPr>
      <t xml:space="preserve">Отсутствие учебных материалов или невозможность их приобретения (канцелярские товары, учебники, рюкзаки, униформа и т. д.)
Отсутствие доступа к офлайн-обучению для детей с особыми образовательными потребностями или инвалидностью
</t>
    </r>
    <r>
      <rPr>
        <strike/>
        <sz val="11"/>
        <color rgb="FFFF0000"/>
        <rFont val="Arial"/>
        <family val="2"/>
        <charset val="204"/>
      </rPr>
      <t>Угроза безопасности ребенка по дороге в школу (страх физической угрозы, похищения и т.д.)
Угроза безопасности ребенка в школе (например, угроза нападение)
Гендерно обусловленное/ сексуальное насилие
Словесные оскорбления или физические издевательства школьников над сверстниками
Ненадежная инфраструктура/ отсутствие бомбоубежища
Отсутствие педагогов, способных оказать психосоциальную помощь
Дискриминация ребенка по половому или возрастному признаку, наличию инвалидности, ВИЧ-статусу, национальности, расе, этнической принадлежности, религиозному, языковому, культурному, региональному, политическому признаку, из-за его сексуальной ориентации, социально-экономического положения или особых потребностей в обучении</t>
    </r>
    <r>
      <rPr>
        <sz val="11"/>
        <rFont val="Arial"/>
        <family val="2"/>
      </rPr>
      <t xml:space="preserve">
Другое, уточните
Не уверен/ Не хочу отвечать</t>
    </r>
  </si>
  <si>
    <r>
      <t xml:space="preserve">Жодних
Відсутність окремого приміщення в МТП для дистанційного навчання
Відсутність інтернету
Відсутність необхідного обладнання (ноутбуки)
</t>
    </r>
    <r>
      <rPr>
        <sz val="11"/>
        <color rgb="FF00B050"/>
        <rFont val="Arial"/>
        <family val="2"/>
        <charset val="204"/>
      </rPr>
      <t xml:space="preserve">Відсутність учбових матеріалів або немолживість їх придбання (канцелярія, підручники, рюкзаки, уніформа та ін.)
Відсутність досутпу до офлайн-освіти для дітей з особливими освітніми потребами або інвалідністю
</t>
    </r>
    <r>
      <rPr>
        <strike/>
        <sz val="11"/>
        <color rgb="FFFF0000"/>
        <rFont val="Arial"/>
        <family val="2"/>
        <charset val="204"/>
      </rPr>
      <t>Загроза безпеці дитини дорогою до школи (страх фізичної загрози, викрадення тощо)
Загроза безпеці дитини в школі (наприклад, загроза нападу)
Ґендерно зумовлене/ сексуальне насильство
Словесні образи або фізичні знущання школярів над однолітками
Небезпечна інфраструктура/ відсутність бомбосховища
Відсутність педагогів, здатних надати психосоціальну допомогу
Дискримінація дитини за ознакою статі, віком, наявністю інвалідності, ВІЛ-статусом, національністю, расою, етнічною приналежністю, релігійною, мовною, культурною, регіональною, політичною ознакою, через її сексуальну орієнтацію, соціально-економічне становище або особливі потреби в навчанні</t>
    </r>
    <r>
      <rPr>
        <sz val="11"/>
        <rFont val="Arial"/>
        <family val="2"/>
      </rPr>
      <t xml:space="preserve">
Інше, уточніть
Не впевнений/ Не хочу відповідати</t>
    </r>
  </si>
  <si>
    <t>L2</t>
  </si>
  <si>
    <t>Please note any technical errors made in the questionnaire (regarding the name of the CS, the number of showers/bathrooms, toilets, etc.)</t>
  </si>
  <si>
    <t>Укажите, пожалуйста, любые технические ошибки, которые возможно были сделаны в опроснике (название МВП, количество душевых/ванных комнат, туалетов и т.д.)</t>
  </si>
  <si>
    <t>Зазначте, будь ласка, будь-які технічні помилки, які можливо були зроблені в опитувальнику (щодо назви МТП, кількість душових/ванних кімнат, туалетів тощо)</t>
  </si>
  <si>
    <t>Active</t>
  </si>
  <si>
    <t>Empty, but ready to host IDPs</t>
  </si>
  <si>
    <t>Non-active</t>
  </si>
  <si>
    <t>Да, работает</t>
  </si>
  <si>
    <t>Не заселен, но готов к приему ВПЛ</t>
  </si>
  <si>
    <t>Нет, не работает</t>
  </si>
  <si>
    <t>Так, працює</t>
  </si>
  <si>
    <t xml:space="preserve">Не заселений, але готовий до розміщення ВПО </t>
  </si>
  <si>
    <t>Ні, не працює</t>
  </si>
  <si>
    <t>site_active_no</t>
  </si>
  <si>
    <t>Residential building</t>
  </si>
  <si>
    <t>Non-residential building</t>
  </si>
  <si>
    <t>Житлова будівля</t>
  </si>
  <si>
    <t>Нежитлова будівля</t>
  </si>
  <si>
    <t>Жилое здание</t>
  </si>
  <si>
    <t>Нежилое здание</t>
  </si>
  <si>
    <t>residential_building</t>
  </si>
  <si>
    <t>non_residential_building</t>
  </si>
  <si>
    <t>select_one residential_building_opt</t>
  </si>
  <si>
    <t>select_one non_residential_building_opt</t>
  </si>
  <si>
    <t>residential_building_opt</t>
  </si>
  <si>
    <t>Private residential property (incl. hotels hostels etc.)</t>
  </si>
  <si>
    <t>type_residential_building</t>
  </si>
  <si>
    <t>type_non_residential_building</t>
  </si>
  <si>
    <t>non_residential_building_opt</t>
  </si>
  <si>
    <t>School / vocational school / university</t>
  </si>
  <si>
    <t>Школа / профессионально-техническое училище / университет</t>
  </si>
  <si>
    <t>Школа / професійно-технічне училище / університет</t>
  </si>
  <si>
    <t>Private non-residential property (religious building, library, shop, office building, house of culture, restaurant, public institution)</t>
  </si>
  <si>
    <t>Нежилое помещение (религиозное учреждение, библиотека, магазин, офисное здание, дом культуры, ресторан, административное здание)</t>
  </si>
  <si>
    <t>Нежитлове приміщення (релігійна установа, бібліотека, магазин, офісна будівля, будинок культури, ресторан, адміністративна будівля)</t>
  </si>
  <si>
    <t>Healthcare facility</t>
  </si>
  <si>
    <t>select_one closure_opt</t>
  </si>
  <si>
    <t>Not managed</t>
  </si>
  <si>
    <t>В связи с отсутствием ответственной за МВП организации</t>
  </si>
  <si>
    <t>У зв'язку з відсутністю керуючої організації</t>
  </si>
  <si>
    <t>not_managed</t>
  </si>
  <si>
    <t>Справка об отсутствии судимости</t>
  </si>
  <si>
    <t xml:space="preserve">Довідка про відсутність судимості         </t>
  </si>
  <si>
    <t>Choose all that apply
Do not voice the options</t>
  </si>
  <si>
    <t>Выберите все, что подходит
Не читайте вслух варианты ответов</t>
  </si>
  <si>
    <t>Виберіть все, що підходить
Не читайте вголос варіанти відповідей</t>
  </si>
  <si>
    <t>75% of pension for utilities</t>
  </si>
  <si>
    <t>75% от суммы пенсии для оплаты коммунальных услуг</t>
  </si>
  <si>
    <t>75% of pension for accommodation and utilities</t>
  </si>
  <si>
    <t>75% от суммы пенсии для оплаты за проживание и коммунальные услуги</t>
  </si>
  <si>
    <t>75% від розміру пенсії для оплати за проживання та комунальні послуги</t>
  </si>
  <si>
    <t>75_pension_for_utilities</t>
  </si>
  <si>
    <t>75_pension_for_accommodation_and_utilities</t>
  </si>
  <si>
    <t>access_site_feedback</t>
  </si>
  <si>
    <t>services_of_gbv</t>
  </si>
  <si>
    <t>gbv_report_incidents</t>
  </si>
  <si>
    <t>barriers_gbv_report_incidents</t>
  </si>
  <si>
    <t>select_multiple barriers_gbv_report_incidents_opt</t>
  </si>
  <si>
    <t>gbv_report_incidents_opt</t>
  </si>
  <si>
    <t>UN email</t>
  </si>
  <si>
    <t>Ombuds Person</t>
  </si>
  <si>
    <t>Other specify</t>
  </si>
  <si>
    <t>Уполномоченный по правам человека</t>
  </si>
  <si>
    <t>Уповановажений з прав людини</t>
  </si>
  <si>
    <t>un_email</t>
  </si>
  <si>
    <t>hotline</t>
  </si>
  <si>
    <t>ombuds_person</t>
  </si>
  <si>
    <t>barriers_gbv_report_incidents_opt</t>
  </si>
  <si>
    <t>Do not know how to report</t>
  </si>
  <si>
    <t>Bearucracy issues</t>
  </si>
  <si>
    <t>Survivor does not agree to referral</t>
  </si>
  <si>
    <t>Other, specify</t>
  </si>
  <si>
    <t>No barriers</t>
  </si>
  <si>
    <t>Не знаю порядок, в котором следует сообщать о подобных инцидентах</t>
  </si>
  <si>
    <t>Бюрократия в организациях, куда направляется информация об инциденте либо пострадавшие лица</t>
  </si>
  <si>
    <t>Препятствий нет</t>
  </si>
  <si>
    <t>Не знаю порядок, в якому слід повідомляти про такі випадки</t>
  </si>
  <si>
    <t>Бюрократія в організаціях, куди спрямовується інформація про інцидент або перенаправляються постраждалі особи</t>
  </si>
  <si>
    <t>Перешкоди відсутні</t>
  </si>
  <si>
    <t>do_not_know_how_to_report</t>
  </si>
  <si>
    <t>bearucracy_issues</t>
  </si>
  <si>
    <t>survivor_does_not_agree_to_referral</t>
  </si>
  <si>
    <t>Don't select any other options if you've selected "No barriers"</t>
  </si>
  <si>
    <t>Не выбирайте другие варианты, если вы выбрали "Препятствий нет"</t>
  </si>
  <si>
    <t>Не вибирайте інші варіанти, якщо ви вибрали "Перешкоди відсутні"</t>
  </si>
  <si>
    <t>select_multiple gbv_report_incidents_opt</t>
  </si>
  <si>
    <t>Don't select any other options if you've selected "Do not know"</t>
  </si>
  <si>
    <t xml:space="preserve">Which hotline(s) do you use? </t>
  </si>
  <si>
    <t>Какими горячими линиями пользуетесь?</t>
  </si>
  <si>
    <t xml:space="preserve">На які гарячі лінії телефонуєте? </t>
  </si>
  <si>
    <t>violations_gbv</t>
  </si>
  <si>
    <t>how_many_violations_gbv</t>
  </si>
  <si>
    <t>select_one how_many_violations_gbv_opt</t>
  </si>
  <si>
    <t>how_many_violations_gbv_opt</t>
  </si>
  <si>
    <t xml:space="preserve">Up to 10% of the site residents                                                                   </t>
  </si>
  <si>
    <t xml:space="preserve">Up to 25% of the site residents                                                                       </t>
  </si>
  <si>
    <t xml:space="preserve">Up to 50% of the site residents                                                             </t>
  </si>
  <si>
    <t xml:space="preserve">More than 50% of the site residents                                             </t>
  </si>
  <si>
    <t>Do not know / Refuse to answer</t>
  </si>
  <si>
    <t>До 10% жителей МВП</t>
  </si>
  <si>
    <t>До 25% жителей МВП</t>
  </si>
  <si>
    <t>До 50% жителей МВП</t>
  </si>
  <si>
    <t>Более чем 50% жителей МВП</t>
  </si>
  <si>
    <t xml:space="preserve">Не знаю / Отказываюсь отвечать </t>
  </si>
  <si>
    <t>До 10% мешканців МТП</t>
  </si>
  <si>
    <t>До 25% мешканців МТП</t>
  </si>
  <si>
    <t>До 50% мешканців МТП</t>
  </si>
  <si>
    <t>Більше ніж 50% мешканців МТП</t>
  </si>
  <si>
    <t xml:space="preserve">Не знаю / Відмовляюся відповідати </t>
  </si>
  <si>
    <t>up_10_site_residents</t>
  </si>
  <si>
    <t>up_25_site_residents</t>
  </si>
  <si>
    <t>up_50_site_residents</t>
  </si>
  <si>
    <t>more_than_50_site_residents</t>
  </si>
  <si>
    <t>Лица без гражданства</t>
  </si>
  <si>
    <t>Многодетные семьи (три и более детей)</t>
  </si>
  <si>
    <t>Багатодітні родини (три та більше дітей)</t>
  </si>
  <si>
    <t>Люди с инвалидностью (оформленной и неоформленной)</t>
  </si>
  <si>
    <t>Люди з інвалідністю (оформленою та неоформленою)</t>
  </si>
  <si>
    <t>Какие уязвимые группы на данный момент проживают в МВП и какова численность каждой из таких групп? - Лица без гражданства</t>
  </si>
  <si>
    <t xml:space="preserve">Choose all that apply
* A child-headed household is a household in which all members are younger than 18 years, or households where there are adults who may be too sick or too elderly to effectively head the household and a child takes this responsibility
** Female-headed household - household in which an adult female is the sole or main income producer and decision-maker
***Unaccompanied people who require caregiver support - people with disabilities or other people who are not able serve their own needs to the fullest extent and are not accompanied by caregiver </t>
  </si>
  <si>
    <t>Выберите все, что подходит.
* Домохозяйство, возглавляемое ребенком, — это домохозяйство, в котором все члены моложе 18 лет, или домохозяйство, где есть взрослые, которые могут быть слишком больны или пожилые, чтобы эффективно руководить домохозяйством, и эту ответственность берет ребенок
**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
*** Одинокие люди, нуждающиеся в уходе - люди с инвалидностью либо люди, которые не в полной мере могут обслужить свои потребности, и находящиеся в МВП без сопровождения опекуна либо попечителя</t>
  </si>
  <si>
    <t>Виберіть все, що підходить
* Домогосподарство, очолюване дитиною, - це домогосподарство, в якому всі члени молодше 18 років, або домогосподарство, де є дорослі, які можуть бути занадто хворі або занадто літні, щоб ефективно керувати домогосподарством, і цю відповідальність бере дитина
** Домогосподарство, яке очолюється жінкою - домогосподарство, в якому жінка є єдиним або основним джерелом доходу та особою, яка приймає основні рішення щодо домогосподарства
*** Одинокі люди, які потребують догляду - люди з інвалідністю або люди, які не у повній мірі здатні задовольнити власні потреби та перебувають в МТП без супроводу опікуна чи піклувальника</t>
  </si>
  <si>
    <t>caregiver_support_cannot_be_taken_care</t>
  </si>
  <si>
    <r>
      <rPr>
        <sz val="11"/>
        <color rgb="FFFF0000"/>
        <rFont val="Arial"/>
        <family val="2"/>
        <charset val="204"/>
      </rPr>
      <t>Прибывали ли в МВП ВПО</t>
    </r>
    <r>
      <rPr>
        <sz val="11"/>
        <rFont val="Arial"/>
        <family val="2"/>
      </rPr>
      <t xml:space="preserve"> за последние </t>
    </r>
    <r>
      <rPr>
        <sz val="11"/>
        <color rgb="FFFF0000"/>
        <rFont val="Arial"/>
        <family val="2"/>
        <charset val="204"/>
      </rPr>
      <t>3 (три) месяца?</t>
    </r>
  </si>
  <si>
    <t xml:space="preserve">Enter number
Unaccompanied people who require caregiver support - people with disabilities or other people who are not able serve their own needs to the fullest extent and are not accompanied by caregiver </t>
  </si>
  <si>
    <t>Введите число
Одинокие люди, нуждающиеся в уходе - люди с инвалидностью либо люди, которые не в полной мере могут обслужить свои потребности, и находящиеся в МВП без сопровождения опекуна либо попечителя</t>
  </si>
  <si>
    <t>Введіть число
Одинокі люди, які потребують догляду - люди з інвалідністю або люди, які не у повній мірі здатні задовольнити власні потреби та перебувають в МТП без супроводу опікуна чи піклувальника</t>
  </si>
  <si>
    <t>Lack of own housing</t>
  </si>
  <si>
    <t>Отсутствие собственного жилья</t>
  </si>
  <si>
    <t>Відсутність власного житла</t>
  </si>
  <si>
    <t>lack_of_own_housing</t>
  </si>
  <si>
    <t>Can no longer afford rent due to discontinuation of IDP allowance</t>
  </si>
  <si>
    <t>can_no_longer_afford_rent_due_to_discontinuation_idp_allowance</t>
  </si>
  <si>
    <t>heading_toward_directions</t>
  </si>
  <si>
    <t>select_multiple heading_toward_directions_opt</t>
  </si>
  <si>
    <t>heading_toward_directions_opt</t>
  </si>
  <si>
    <t>Returned to their area of origin</t>
  </si>
  <si>
    <t>Remained in this settlement</t>
  </si>
  <si>
    <t>Moved to another settlement in the same oblast</t>
  </si>
  <si>
    <t>Moved to another oblast</t>
  </si>
  <si>
    <t>Moved abroad</t>
  </si>
  <si>
    <t>Возвращение к месту постоянного жительства</t>
  </si>
  <si>
    <t>Остались в данном населенном пункте</t>
  </si>
  <si>
    <t>Переезд в другой населенный пункт в пределах данной области</t>
  </si>
  <si>
    <t>Переезд в другую область</t>
  </si>
  <si>
    <t>Переезд за границу</t>
  </si>
  <si>
    <t>Повернення до місця постійного проживання</t>
  </si>
  <si>
    <t>Залишились у цьому населеному пункті</t>
  </si>
  <si>
    <t>Переїзд до іншої області</t>
  </si>
  <si>
    <t>Переїзд за кордон</t>
  </si>
  <si>
    <t>Інше (уточніть)</t>
  </si>
  <si>
    <t>returned_their_area_origin</t>
  </si>
  <si>
    <t>remained_this_settlement</t>
  </si>
  <si>
    <t>moved_another_settlement_same_oblast</t>
  </si>
  <si>
    <t>moved_another_oblast</t>
  </si>
  <si>
    <t>moved_abroad</t>
  </si>
  <si>
    <t>idps_housing_opting</t>
  </si>
  <si>
    <t>select_multiple idps_housing_opting_opt</t>
  </si>
  <si>
    <t>idps_housing_opting_opt</t>
  </si>
  <si>
    <t>Moved to rented private housing</t>
  </si>
  <si>
    <t>Moved to their own accommodations</t>
  </si>
  <si>
    <t>Moved in with family/friends</t>
  </si>
  <si>
    <t>Moved to another collective site</t>
  </si>
  <si>
    <t>Переезд в арендованное жилье</t>
  </si>
  <si>
    <t>Переезд в собственное жилье</t>
  </si>
  <si>
    <t>Переезд к родным/друзьям</t>
  </si>
  <si>
    <t xml:space="preserve">Переезд в другой МВП </t>
  </si>
  <si>
    <t>Переїзд до орендованого житла</t>
  </si>
  <si>
    <t>Переїзд до власного житла</t>
  </si>
  <si>
    <t>Переїзд до родичів/друзів</t>
  </si>
  <si>
    <t xml:space="preserve">Переїзд до іншого МТП </t>
  </si>
  <si>
    <t>moved_rented_private_housing</t>
  </si>
  <si>
    <t>moved_their_own_accommodations</t>
  </si>
  <si>
    <t>moved_in_with_family_friends</t>
  </si>
  <si>
    <t>moved_another_collective_site</t>
  </si>
  <si>
    <r>
      <t xml:space="preserve">Был ли кто-то из жителей МВП выселен из МВП за последние </t>
    </r>
    <r>
      <rPr>
        <sz val="11"/>
        <color rgb="FFFF0000"/>
        <rFont val="Arial"/>
        <family val="2"/>
        <charset val="204"/>
      </rPr>
      <t>3 (три) месяца</t>
    </r>
    <r>
      <rPr>
        <sz val="11"/>
        <rFont val="Arial"/>
        <family val="2"/>
      </rPr>
      <t>?</t>
    </r>
  </si>
  <si>
    <t>Если да, какова причина выселения?</t>
  </si>
  <si>
    <t>Якщо так, то яка причина виселення?</t>
  </si>
  <si>
    <t>Removal of the site from the government list of collective sites</t>
  </si>
  <si>
    <t>Non-residence of IDP at the site for more than 60 consecutive days</t>
  </si>
  <si>
    <t>Cancellation of the IDP certificate</t>
  </si>
  <si>
    <t>Restoration of the house in the area of origin</t>
  </si>
  <si>
    <t>Failure to renew the contract with the site management</t>
  </si>
  <si>
    <t>Исключние МВП из официально утвержденного перечня мест временного проживания ВПЛ</t>
  </si>
  <si>
    <t>Отстутствие ВПЛ в МВП более чем 60 дней подряд</t>
  </si>
  <si>
    <t>Отмена регистрации в качестве ВПЛ</t>
  </si>
  <si>
    <t>Восстановление жилища в месте постоянного проживания</t>
  </si>
  <si>
    <t xml:space="preserve">Непродление договора с руководством МВП  </t>
  </si>
  <si>
    <t>Виключення МТП з офіційно затвердженого переліку місць тимчасового проживання ВПО</t>
  </si>
  <si>
    <t>Відсутність ВПО в МТП більш ніж 60 днів поспіль</t>
  </si>
  <si>
    <t>Скасування реєстрації в якості ВПО</t>
  </si>
  <si>
    <t>Відновлення житла у місці постійного проживання</t>
  </si>
  <si>
    <t>Непродовження договору з керівництвом МТП</t>
  </si>
  <si>
    <t>removal_site_from_government_list_collective_sites</t>
  </si>
  <si>
    <t>non_residence_idp_the_site_more_60_consecutive_days</t>
  </si>
  <si>
    <t>cancellation_idp_certificate</t>
  </si>
  <si>
    <t>restoration_house_area_origin</t>
  </si>
  <si>
    <t>failure_renew_contract_with_site_management</t>
  </si>
  <si>
    <t>Общая кухня</t>
  </si>
  <si>
    <t>Все вышеперечисленное</t>
  </si>
  <si>
    <t>Усе перелічене</t>
  </si>
  <si>
    <t>Нічого з переліченого</t>
  </si>
  <si>
    <t>all_above</t>
  </si>
  <si>
    <t>not((selected(., 'none') or selected(.,'all_above')) and (count-selected(.)&gt;1))</t>
  </si>
  <si>
    <t>select_one sleeping_in_common_use_opt</t>
  </si>
  <si>
    <t>sleeping_in_common_use_opt</t>
  </si>
  <si>
    <t>No, also used for other purposes</t>
  </si>
  <si>
    <t>Нет, также используется для других целей</t>
  </si>
  <si>
    <t>Ні, також використовуються для інших цілей</t>
  </si>
  <si>
    <t>Choose one
For example, as recreation or eating spaces, etc.</t>
  </si>
  <si>
    <t>Выберите один вариант
Например, в качестве комнат  отдыха, столовой и т.д.</t>
  </si>
  <si>
    <t>Виберіть один варіант
Наприклад, в якості зони відпочинку, їдальні тощо</t>
  </si>
  <si>
    <t>engineering_systems</t>
  </si>
  <si>
    <t>select_one smooth_functioning_engineering_systems_opt</t>
  </si>
  <si>
    <t>select_multiple engineering_systems_opt</t>
  </si>
  <si>
    <t>engineering_systems_opt</t>
  </si>
  <si>
    <t>Electricity supply</t>
  </si>
  <si>
    <t>Cold water supply</t>
  </si>
  <si>
    <t>Hot water supply</t>
  </si>
  <si>
    <t>Drainage system</t>
  </si>
  <si>
    <t>Ventlation system</t>
  </si>
  <si>
    <t xml:space="preserve">None of the above </t>
  </si>
  <si>
    <t>Отопление</t>
  </si>
  <si>
    <t>Водоснабжение холодной воды</t>
  </si>
  <si>
    <t>Водоснабжение горячей воды</t>
  </si>
  <si>
    <t>Канализация</t>
  </si>
  <si>
    <t>Вентиляция</t>
  </si>
  <si>
    <t>Опалення</t>
  </si>
  <si>
    <t>Водопостачання холодної води</t>
  </si>
  <si>
    <t>Водопостачання гарячої води</t>
  </si>
  <si>
    <t>Каналізація</t>
  </si>
  <si>
    <t>Вентиляція</t>
  </si>
  <si>
    <t>Все перераховане вище</t>
  </si>
  <si>
    <t xml:space="preserve">Нічого з перерахованого вище </t>
  </si>
  <si>
    <t>electricity_supply</t>
  </si>
  <si>
    <t>heating_system</t>
  </si>
  <si>
    <t>cold_water_supply</t>
  </si>
  <si>
    <t>hot_water_supply</t>
  </si>
  <si>
    <t>drainage_system</t>
  </si>
  <si>
    <t>ventlation_system</t>
  </si>
  <si>
    <t>Don't select any other options if you've selected "None of the above" or "All of the above"</t>
  </si>
  <si>
    <t>Не выбирайте другие варианты, если вы выбрали "Ничего из вышеперечисленного" или "Все вышеперечисленное"</t>
  </si>
  <si>
    <t>Не вибирайте інші варіанти, якщо ви вибрали "Нічого з перерахованого вище" або "Усе перелічене"</t>
  </si>
  <si>
    <t>smooth_functioning_engineering_systems_opt</t>
  </si>
  <si>
    <t>Yes, totally</t>
  </si>
  <si>
    <t>No, interruptions occur</t>
  </si>
  <si>
    <t xml:space="preserve">No, insufficient capacity </t>
  </si>
  <si>
    <t>No, system is under refurbishment</t>
  </si>
  <si>
    <t>Да, полностью</t>
  </si>
  <si>
    <t>Нет, случаются перебои</t>
  </si>
  <si>
    <t xml:space="preserve">Нет, недостаточно мощностей </t>
  </si>
  <si>
    <t>Нет, система находится в стадии ремонта</t>
  </si>
  <si>
    <t>Так, повністю</t>
  </si>
  <si>
    <t>Ні, трапляються перебої</t>
  </si>
  <si>
    <t xml:space="preserve">Ні, недостатньо потужностей </t>
  </si>
  <si>
    <t>Ні, система знаходиться у стадії ремонту</t>
  </si>
  <si>
    <t>no_interruptions_occur</t>
  </si>
  <si>
    <t>no_insufficient_capacity</t>
  </si>
  <si>
    <t>no_system_is_under_refurbishment</t>
  </si>
  <si>
    <t>Электроснабжение</t>
  </si>
  <si>
    <t>Електропостачання</t>
  </si>
  <si>
    <t>smooth_functioning_electricity_supply</t>
  </si>
  <si>
    <t>smooth_functioning_heating_system</t>
  </si>
  <si>
    <t>smooth_functioning_cold_water_supply</t>
  </si>
  <si>
    <t>smooth_functioning_hot_water_supply</t>
  </si>
  <si>
    <t>smooth_functioning_drainage_system</t>
  </si>
  <si>
    <t>smooth_functioning_ventlation_system</t>
  </si>
  <si>
    <t>Arrangement of bomb shelter (in or within 500m of site building)</t>
  </si>
  <si>
    <t>Обустройство бомбоубежища (в здании МВП либо в пределах 500 м от него)</t>
  </si>
  <si>
    <t>Облаштування бомбосховища (в будівлі МТП або в межах 500 м від нього)</t>
  </si>
  <si>
    <t>alternative_source_heating</t>
  </si>
  <si>
    <t>Lack of fuel for heating and / or power sources</t>
  </si>
  <si>
    <t>Отсутствие топлива для отопительных приборов и/либо источников питания</t>
  </si>
  <si>
    <t>Відсутність палива для опалювальних приладів та/або джерел живлення</t>
  </si>
  <si>
    <t>Ремонт или оборудование системы отопления</t>
  </si>
  <si>
    <t>Ремонт або облаштування системи опалення</t>
  </si>
  <si>
    <t>heating_system_repairs_or_installation</t>
  </si>
  <si>
    <t>Alternative source of heating (electric heaters, etc.)</t>
  </si>
  <si>
    <t xml:space="preserve">Резервный источник отопления (электрические обогреватели и т.д.) </t>
  </si>
  <si>
    <t>Резервне джерело опалення (електричні обігрівачі тощо)</t>
  </si>
  <si>
    <t>Alternative power source (generators, etc.)</t>
  </si>
  <si>
    <t>Резервный источник питания (генераторы и т.д.)</t>
  </si>
  <si>
    <t>Резеврне джерело живлення (генератори тощо)</t>
  </si>
  <si>
    <t>Fuel for heating and power sources</t>
  </si>
  <si>
    <t>Топливо для отопительных приборов и/или источников питания</t>
  </si>
  <si>
    <t>Паливо для опалювальних приладів та/або джерел живлення</t>
  </si>
  <si>
    <t>Insulation works</t>
  </si>
  <si>
    <t>sufficient_winterization_support_heating_system_repairs_or_installation</t>
  </si>
  <si>
    <t xml:space="preserve">Residents buy / bring their own water </t>
  </si>
  <si>
    <t>Жители покупают / добывают воду самостоятельно</t>
  </si>
  <si>
    <t>Воду мешканці купують / дістають воду самостійно</t>
  </si>
  <si>
    <t>Some WASH actors have been supporting with trucked water</t>
  </si>
  <si>
    <t>Некоторые партнерские организации кластера по вопросам обеспечения водой, санитарии и гигиены обеспечивают жителей МВП привозной водой в цистернах</t>
  </si>
  <si>
    <t>Деякі партнерські організації кластеру з питань водопостачання, санітарії та гігієни забезпечують мешканців МТП привозною водою в цистернах</t>
  </si>
  <si>
    <t>some_wash_actors_have_been_supporting_with_trucked_water</t>
  </si>
  <si>
    <t>Personal hygiene (e.g. brushing teeth, bathing, etc.)</t>
  </si>
  <si>
    <t>Вода для личной гигиены (например для чистки зубов, купания и т.д.)</t>
  </si>
  <si>
    <t>Вода для особистої гігієни (наприклад, для чистки зубів, купання тощо)</t>
  </si>
  <si>
    <t>Need in repairs of water supply (cold and / or hot)</t>
  </si>
  <si>
    <t>Необходим ремонт инфраструктуры водоснабжения (холодной и/или горячей воды) и/или системы водоотведения</t>
  </si>
  <si>
    <t xml:space="preserve">Необхідний ремонт інфраструктури водопостачання (холодної та/або гарячої води) та/або водовідведення </t>
  </si>
  <si>
    <t>Installation of disability-friendly facilities / toilets</t>
  </si>
  <si>
    <t>Бойлери для нагріву води</t>
  </si>
  <si>
    <t>Disinfection of site premises from rodents and insects</t>
  </si>
  <si>
    <t>Дезинфекция помещений МВП от грызунов и насекомых</t>
  </si>
  <si>
    <t>Дезінфекція приміщень МТП від гризунів та комах</t>
  </si>
  <si>
    <t>CCCM Ukraine. IDP Collective Sites Monitoring R12. March 2024</t>
  </si>
  <si>
    <t>CCCM_Ukraine_IDP_Collective_Sites_Monitoring_R12_2024</t>
  </si>
  <si>
    <t>type_waste_disposal</t>
  </si>
  <si>
    <t>select_one type_waste_disposal_opt</t>
  </si>
  <si>
    <t>type_waste_disposal_opt</t>
  </si>
  <si>
    <t>It’s disposed of at a specific collection point(s) on site for later municipal collection</t>
  </si>
  <si>
    <t>It’s disposed of by burning</t>
  </si>
  <si>
    <t>It's disposed of by burying</t>
  </si>
  <si>
    <t>It's disposed of on the street or in public places with no collection</t>
  </si>
  <si>
    <t>It's sorted and given for recycling</t>
  </si>
  <si>
    <t>Оставляется на улице или в общественных местах без дальнейшего сбора отходов и вывоза</t>
  </si>
  <si>
    <t>Сортируется и передается на переработку</t>
  </si>
  <si>
    <t>Залишається на вулиці або громадських місцях без подальшого збору відходів та вивезення</t>
  </si>
  <si>
    <t>Сортується та передається на переробку</t>
  </si>
  <si>
    <t>disposed_specific_collection_point</t>
  </si>
  <si>
    <t>disposed_burning</t>
  </si>
  <si>
    <t>disposed_burying</t>
  </si>
  <si>
    <t>disposed_on_street_or_public_places_with_no_collection</t>
  </si>
  <si>
    <t>sorted_and_given_recycling</t>
  </si>
  <si>
    <t>garbage_bins_radius_opt</t>
  </si>
  <si>
    <t>select_one garbage_bins_radius_opt</t>
  </si>
  <si>
    <t>Yes, but insufficient for amount of waste generated</t>
  </si>
  <si>
    <t xml:space="preserve">Да, но в недостаточно для объема собранных отходов </t>
  </si>
  <si>
    <t xml:space="preserve">Так, але у недостатньо для обсягу зібраних відходів </t>
  </si>
  <si>
    <t>yes_but_insufficient_amount_waste_generated</t>
  </si>
  <si>
    <t>Extreme need</t>
  </si>
  <si>
    <t xml:space="preserve">Partial need                                                           </t>
  </si>
  <si>
    <t>No need</t>
  </si>
  <si>
    <t>Существенная потребность</t>
  </si>
  <si>
    <t xml:space="preserve">Частичная потребность                                                     </t>
  </si>
  <si>
    <t>Нет потребности</t>
  </si>
  <si>
    <t>Значні потреби</t>
  </si>
  <si>
    <t xml:space="preserve">Часткові потреби                                               </t>
  </si>
  <si>
    <t>Потреби відсутні</t>
  </si>
  <si>
    <t>Hygiene and cleaning items</t>
  </si>
  <si>
    <t>Средства личной гигиены и чистящие средства</t>
  </si>
  <si>
    <t>Засоби особистої гігієни та чистячі засоби</t>
  </si>
  <si>
    <t>hygiene_and_cleaning_items</t>
  </si>
  <si>
    <t xml:space="preserve">Folding beds </t>
  </si>
  <si>
    <t>Раскладушки</t>
  </si>
  <si>
    <t>Функциональные кровати</t>
  </si>
  <si>
    <t>Зимние одеяла</t>
  </si>
  <si>
    <t>Функціональні ліжка</t>
  </si>
  <si>
    <t>Шафи для одягу</t>
  </si>
  <si>
    <t>Шкафы для одежды</t>
  </si>
  <si>
    <t>hygiene_cleaning_items_need</t>
  </si>
  <si>
    <t>select_multiple hygiene_cleaning_items_need_opt</t>
  </si>
  <si>
    <t>hygiene_cleaning_items_need_opt</t>
  </si>
  <si>
    <t>Toilet paper &amp; wet wipes</t>
  </si>
  <si>
    <t>Shampoo &amp; body soap</t>
  </si>
  <si>
    <t>Tooth paste and brushes</t>
  </si>
  <si>
    <t>Menstrual pads and tampons</t>
  </si>
  <si>
    <t>Diapers for kids</t>
  </si>
  <si>
    <t>Adult diapers</t>
  </si>
  <si>
    <t>Detergents (toilet, glass, floor, all-purpose)</t>
  </si>
  <si>
    <t xml:space="preserve">Disinfectants </t>
  </si>
  <si>
    <t>Dish soap</t>
  </si>
  <si>
    <t>Laundry detergents</t>
  </si>
  <si>
    <t>Brooms, mops, and dustpans</t>
  </si>
  <si>
    <t>Garbage bags</t>
  </si>
  <si>
    <t>Infection prevention control consumables</t>
  </si>
  <si>
    <t>Туалетная бумага и влажные салфетки</t>
  </si>
  <si>
    <t xml:space="preserve">Шампунь и туалетное мыло </t>
  </si>
  <si>
    <t>Зубная паста и щетки</t>
  </si>
  <si>
    <t>Прокладки и тампоны для женщин</t>
  </si>
  <si>
    <t>Подгузники для детей</t>
  </si>
  <si>
    <t>Подгузники для взрослых</t>
  </si>
  <si>
    <t>Моющие средства (для туалетов, стекла, пола, универсальные)</t>
  </si>
  <si>
    <t xml:space="preserve">Дезинфицирующие средства </t>
  </si>
  <si>
    <t>Жидкость для мытья посуды</t>
  </si>
  <si>
    <t>Моющие средства для стирки</t>
  </si>
  <si>
    <t>Веники, швабры и совки</t>
  </si>
  <si>
    <t>Мусорные пакеты</t>
  </si>
  <si>
    <t>Средства по профилактике инфекций</t>
  </si>
  <si>
    <t>Туалетний папір та вологі серветки</t>
  </si>
  <si>
    <t xml:space="preserve">Шампунь та туалетне мило </t>
  </si>
  <si>
    <t>Зубна паста та щітки</t>
  </si>
  <si>
    <t>Прокладки і тампони для жінок</t>
  </si>
  <si>
    <t>Підгузки для дітей</t>
  </si>
  <si>
    <t>Підгузки для дорослих</t>
  </si>
  <si>
    <t>Миючі засоби (для туалетів, скла, підлоги, універсальні)</t>
  </si>
  <si>
    <t xml:space="preserve">Дезінфікуючі засоби </t>
  </si>
  <si>
    <t xml:space="preserve">Рідина для миття посуду </t>
  </si>
  <si>
    <t>Миючі засоби для прання</t>
  </si>
  <si>
    <t>Віники, швабри та совки</t>
  </si>
  <si>
    <t>Пакети для сміття</t>
  </si>
  <si>
    <t>Засоби із профілактики інфекцій</t>
  </si>
  <si>
    <t>toilet_paper_wet_wipes</t>
  </si>
  <si>
    <t>shampoo_body_soap</t>
  </si>
  <si>
    <t>tooth_paste_brushes</t>
  </si>
  <si>
    <t>menstrual_pads_tampons</t>
  </si>
  <si>
    <t>diapers_for_kids</t>
  </si>
  <si>
    <t>adult_diapers</t>
  </si>
  <si>
    <t>detergents</t>
  </si>
  <si>
    <t>disinfectants</t>
  </si>
  <si>
    <t>dish_soap</t>
  </si>
  <si>
    <t>laundry_detergents</t>
  </si>
  <si>
    <t>brooms_mops_and_dustpans</t>
  </si>
  <si>
    <t>garbage_bags</t>
  </si>
  <si>
    <t>infection_prevention_control_consumables</t>
  </si>
  <si>
    <t>Кухонные плиты</t>
  </si>
  <si>
    <t>Кухонні плити</t>
  </si>
  <si>
    <t>Waste bins</t>
  </si>
  <si>
    <t xml:space="preserve">Thermos </t>
  </si>
  <si>
    <t>Мусорные баки</t>
  </si>
  <si>
    <t>Термосы</t>
  </si>
  <si>
    <t>Сміттєві баки</t>
  </si>
  <si>
    <t>Термоси</t>
  </si>
  <si>
    <t>waste_bins</t>
  </si>
  <si>
    <t>thermos</t>
  </si>
  <si>
    <r>
      <t xml:space="preserve">Which of the following psychosocial support services </t>
    </r>
    <r>
      <rPr>
        <sz val="11"/>
        <color rgb="FF00B050"/>
        <rFont val="Arial"/>
        <family val="2"/>
        <charset val="204"/>
      </rPr>
      <t>for children</t>
    </r>
    <r>
      <rPr>
        <sz val="11"/>
        <color theme="1"/>
        <rFont val="Arial"/>
        <family val="2"/>
      </rPr>
      <t xml:space="preserve"> are available on the site?</t>
    </r>
  </si>
  <si>
    <r>
      <t xml:space="preserve">Do the residents of the site know how to access  </t>
    </r>
    <r>
      <rPr>
        <sz val="11"/>
        <color rgb="FFFF0000"/>
        <rFont val="Arial"/>
        <family val="2"/>
        <charset val="204"/>
      </rPr>
      <t xml:space="preserve">psychosocial support </t>
    </r>
    <r>
      <rPr>
        <sz val="11"/>
        <rFont val="Arial"/>
        <family val="2"/>
      </rPr>
      <t>for children?</t>
    </r>
  </si>
  <si>
    <t>Group counseling</t>
  </si>
  <si>
    <t xml:space="preserve">One-on-one social work support </t>
  </si>
  <si>
    <t>Групповые занятия с психологм или социальным работником</t>
  </si>
  <si>
    <t>Индивидуальные занятия с психологом или социальным работником</t>
  </si>
  <si>
    <t>Групові заняття з психологом або соціальним працівником</t>
  </si>
  <si>
    <t>Індивідуальні заняття з психологом або соціальним працівником</t>
  </si>
  <si>
    <t>group_counseling</t>
  </si>
  <si>
    <t>one_on_one_social_work_support</t>
  </si>
  <si>
    <t>idp_employment</t>
  </si>
  <si>
    <t>select_one idp_employment_opt</t>
  </si>
  <si>
    <t>idp_employment_opt</t>
  </si>
  <si>
    <t>26-50%</t>
  </si>
  <si>
    <t>51-75%</t>
  </si>
  <si>
    <t>Don't know/ Do not want to answer</t>
  </si>
  <si>
    <t>0-25%</t>
  </si>
  <si>
    <t>Не знаю / Отказываюсь отвечать</t>
  </si>
  <si>
    <t>Не знаю / Відмовляюсь відповідати</t>
  </si>
  <si>
    <t>0_25</t>
  </si>
  <si>
    <t>26_50</t>
  </si>
  <si>
    <t>51_75</t>
  </si>
  <si>
    <t>causes_of_unemployment</t>
  </si>
  <si>
    <t>select_multiple causes_of_unemployment_opt</t>
  </si>
  <si>
    <t>causes_of_unemployment_opt</t>
  </si>
  <si>
    <t>The site residents do not know where to look for a job</t>
  </si>
  <si>
    <t>Fear of conscription</t>
  </si>
  <si>
    <t>Caring responsibilities (taking care of other HH members)</t>
  </si>
  <si>
    <t xml:space="preserve">Lack of opportunities/vacancies available </t>
  </si>
  <si>
    <t xml:space="preserve">There are work opportunities but the site residents do not have the proper qualifications </t>
  </si>
  <si>
    <t xml:space="preserve">There are work opportunities but the wages are too low </t>
  </si>
  <si>
    <t>Job opportunities are located too far / lack of transportation means</t>
  </si>
  <si>
    <t>Physically unable to work</t>
  </si>
  <si>
    <t>Administrative issue (e.g., no IDP certificate)</t>
  </si>
  <si>
    <t>The site resident feel discriminated against while trying to access the job market</t>
  </si>
  <si>
    <t>The site residents do not need/want to find a job</t>
  </si>
  <si>
    <t>Жители МВП не нуждаются/не хотят искать работу</t>
  </si>
  <si>
    <t>Жители МВП не знают, где искать работу</t>
  </si>
  <si>
    <t>Страх призыва на военную службу</t>
  </si>
  <si>
    <t>Отсутствие подходящих вакансий</t>
  </si>
  <si>
    <t>Возможности трудоустройства есть, но жители МВП не обладают достаточной квалификацией</t>
  </si>
  <si>
    <t>Работа есть, но зарплата низкая</t>
  </si>
  <si>
    <t>Рабочие места расположены слишком далеко / отсутствие транспортных средств</t>
  </si>
  <si>
    <t>Жители МВП отмечают дискриминацию из-за своего статуса при поиске работы</t>
  </si>
  <si>
    <t>Не знаю/Не хочу отвечать</t>
  </si>
  <si>
    <t>Жителі МТП не потребують/не хочуть шукати роботу</t>
  </si>
  <si>
    <t>Жителі МТП не знають, де шукати роботу</t>
  </si>
  <si>
    <t>Страх призову на військову службу</t>
  </si>
  <si>
    <t>Відсутність відповідних вакансій</t>
  </si>
  <si>
    <t>Можливості працевлаштування є, але жителі МТП не мають достатньої кваліфікації</t>
  </si>
  <si>
    <t>Робота є, але низька зарплата</t>
  </si>
  <si>
    <t>Робочі місця розташовані надто далеко / відсутність транспортних засобів</t>
  </si>
  <si>
    <t>Жителі МВП відзначають дискримінацію через свій статус під час пошуку роботи</t>
  </si>
  <si>
    <t>Не знаю/Не хочу відповідати</t>
  </si>
  <si>
    <t>site_residents_do_not_need_want_find_job</t>
  </si>
  <si>
    <t>site_residents_do_not_know_where_look_job</t>
  </si>
  <si>
    <t>fear_conscription</t>
  </si>
  <si>
    <t>caring_responsibilities</t>
  </si>
  <si>
    <t>lack_opportunities_vacancies_available</t>
  </si>
  <si>
    <t>work_opportunities_but_site_residents_do_not_have_proper_qualifications</t>
  </si>
  <si>
    <t>work_opportunities_but_wages_are_too_low</t>
  </si>
  <si>
    <t>job_opportunities_located_too_far_lack_transportation_means</t>
  </si>
  <si>
    <t>physically_unable_work</t>
  </si>
  <si>
    <t>administrative_issue</t>
  </si>
  <si>
    <t>site_resident_feel_discriminated_against_while_trying_access_job_market</t>
  </si>
  <si>
    <t>relationship_site_residents_host_community</t>
  </si>
  <si>
    <t>select_one relationship_site_residents_host_community_opt</t>
  </si>
  <si>
    <t>social_cohesion_negative_factors</t>
  </si>
  <si>
    <t>select_multiple social_cohesion_negative_factors_opt</t>
  </si>
  <si>
    <t>relationship_site_residents_host_community_opt</t>
  </si>
  <si>
    <t>Relatively good</t>
  </si>
  <si>
    <t>Relatively Bad</t>
  </si>
  <si>
    <t xml:space="preserve">Very bad </t>
  </si>
  <si>
    <t>Do not know / Do not want to answer</t>
  </si>
  <si>
    <t>Относительно хорошие</t>
  </si>
  <si>
    <t>Нейтральные</t>
  </si>
  <si>
    <t>Относительно плохие</t>
  </si>
  <si>
    <t>Дуже гарні</t>
  </si>
  <si>
    <t>Відносно гарні</t>
  </si>
  <si>
    <t>Нейтральні</t>
  </si>
  <si>
    <t>Відносно погані</t>
  </si>
  <si>
    <t>Дуже погані</t>
  </si>
  <si>
    <t>relatively_good</t>
  </si>
  <si>
    <t>relatively_bad</t>
  </si>
  <si>
    <t>very_bad</t>
  </si>
  <si>
    <t>social_cohesion_negative_factors_opt</t>
  </si>
  <si>
    <t>Different cultural identities (including religious beliefs)</t>
  </si>
  <si>
    <t xml:space="preserve">Different language </t>
  </si>
  <si>
    <t xml:space="preserve">Stereotypes against each other </t>
  </si>
  <si>
    <t xml:space="preserve">A lack of willingness from both groups to interact </t>
  </si>
  <si>
    <t>A (perceived) lack of proactivity from the site residents in trying to find work</t>
  </si>
  <si>
    <t>Do not know/ Do not want to answer</t>
  </si>
  <si>
    <t>Отсутствие доверия / единства / солидарности между жителями МВП и принимающей громадой</t>
  </si>
  <si>
    <t>Разница в менталитете (включая религиозные убеждения)</t>
  </si>
  <si>
    <t>Другой язык</t>
  </si>
  <si>
    <t>Стереотипы друг против друга</t>
  </si>
  <si>
    <t>Отсутствие желания обеих групп взаимодействовать</t>
  </si>
  <si>
    <t>Отсутствие (по мнению жителей принимающей громады) активности со стороны жителей МВП в поисках работы</t>
  </si>
  <si>
    <t>Відсутність довіри / єдності / солідарності між жителями МТП та приймаючою громадою</t>
  </si>
  <si>
    <t>Різниця у менталітеті (включаючи релігійні переконання)</t>
  </si>
  <si>
    <t>Інша мова</t>
  </si>
  <si>
    <t>Стереотипи один проти одного</t>
  </si>
  <si>
    <t>Відсутність бажання обох груп взаємодіяти</t>
  </si>
  <si>
    <t>Відсутність (на думку мешканців приймаючої громади) активності з боку жителів МТП у пошуках роботи</t>
  </si>
  <si>
    <t>A lack of sense of trust/unity/solidarity between the site residents and the host community</t>
  </si>
  <si>
    <t>lack_sense_trust_unity_solidarity_site_residents_host_community</t>
  </si>
  <si>
    <t>different_cultural_identities</t>
  </si>
  <si>
    <t>different_language</t>
  </si>
  <si>
    <t>stereotypes_against_each_other</t>
  </si>
  <si>
    <t>lack_willingness_from_both_groups_interact</t>
  </si>
  <si>
    <t>lack_proactivity_from_site_residents_trying_find_work</t>
  </si>
  <si>
    <t>Accommodation is not safe</t>
  </si>
  <si>
    <t>Area around collective site is not safe</t>
  </si>
  <si>
    <t>Risk of eviction without alternative accommodation proposed</t>
  </si>
  <si>
    <t>Lack of information about services available in the host hromada</t>
  </si>
  <si>
    <t>Lack of information on reporting GBV, human trafficking, sexual exploitation</t>
  </si>
  <si>
    <t>Psychosocial support for adults</t>
  </si>
  <si>
    <t>Psychosocial support for children</t>
  </si>
  <si>
    <t>One-on-one social work support for children</t>
  </si>
  <si>
    <t xml:space="preserve">Absence of child friendly space or areas for recreation for children  </t>
  </si>
  <si>
    <t>Tensions among IDPs inside the site</t>
  </si>
  <si>
    <t>Issues related to substance abuse</t>
  </si>
  <si>
    <t>Проживание в данном МВП небезопасно</t>
  </si>
  <si>
    <t>Территория возле МВП небезопасна</t>
  </si>
  <si>
    <t xml:space="preserve">Риск выселения из МВП без предоставления альтернативного жилья </t>
  </si>
  <si>
    <t>Отсутствие информации об услугах, доступных в принимающей громаде</t>
  </si>
  <si>
    <t>Отсутствие информации о порядке уведомления о случаях гендерно обусловленного насилия, торговле людьми и сексуальной эксплуатации</t>
  </si>
  <si>
    <t>Психосоциальная помощь взрослым</t>
  </si>
  <si>
    <t>Психосоциальная помощь детям</t>
  </si>
  <si>
    <t>Индивидуальная работа социальных работников с детьми</t>
  </si>
  <si>
    <t>Отсутствие безопасного игрового пространства для детей</t>
  </si>
  <si>
    <t>Напряжение между жителями данного МВП</t>
  </si>
  <si>
    <t>Територія біля МТП є небезпечною</t>
  </si>
  <si>
    <t>Ризик виселення з МТП без надання альтернативного житла</t>
  </si>
  <si>
    <t>Юридична допомога</t>
  </si>
  <si>
    <t>Відсутність інформації про послуги, доступні у приймаючій громаді</t>
  </si>
  <si>
    <t>Відсутність інформації про порядок повідомлення про випадки гендерно зумовленого насильства, торгівлю людми та сексуальну експлуатацію</t>
  </si>
  <si>
    <t>Психосоціальна допомога дорослим</t>
  </si>
  <si>
    <t>Психосоціальна допомога дітям</t>
  </si>
  <si>
    <t>Індивідуальна робота соціальних працівників з дітьми</t>
  </si>
  <si>
    <t>Відсутність безпечного ігрового простору для дітей</t>
  </si>
  <si>
    <t>Напружені відносини між мешканцями цього МТП</t>
  </si>
  <si>
    <t>accommodation_not_safe</t>
  </si>
  <si>
    <t>area_around_collective_site_not_safe</t>
  </si>
  <si>
    <t>risk_eviction_without_alternative_accommodation_proposed</t>
  </si>
  <si>
    <t>lack_information_about_services_available_host_hromada</t>
  </si>
  <si>
    <t>lack_information_on_reporting_gbv_human_trafficking_sexual_exploitation</t>
  </si>
  <si>
    <t>psychosocial_support_adults</t>
  </si>
  <si>
    <t>psychosocial_support_children</t>
  </si>
  <si>
    <t>one_on_one_social_work_support_children</t>
  </si>
  <si>
    <t>absence_child_friendly_space_areas_for_recreation_for_children</t>
  </si>
  <si>
    <t>tensions_among_idps_inside_site</t>
  </si>
  <si>
    <t>issues_related_substance_abuse</t>
  </si>
  <si>
    <t>Improving the safety situation in and / or around the collection site</t>
  </si>
  <si>
    <t>Provision of information about assistance provided by humanitarian actors</t>
  </si>
  <si>
    <t xml:space="preserve">Provision of information on available administrative and social services and entitlements </t>
  </si>
  <si>
    <t>Protection counseling and legal assistance</t>
  </si>
  <si>
    <t>HLP awareness raising</t>
  </si>
  <si>
    <t>Assistance with equipping child-friendly space</t>
  </si>
  <si>
    <t>Case management and social accompaniment</t>
  </si>
  <si>
    <t>Social services for older people and people with disabilities in need of external assistance</t>
  </si>
  <si>
    <t xml:space="preserve">Assistive devices </t>
  </si>
  <si>
    <t>Community-based protection activities focusing on social cohesion</t>
  </si>
  <si>
    <t>Улучшение ситуации с безопасностью в МВП и/или на окружающей его территории</t>
  </si>
  <si>
    <t>Предоставление информации о помощи, оказываемой гуманитарными организациями</t>
  </si>
  <si>
    <t>Предоставление информации о доступных административных и социальных услугах, а также льготах</t>
  </si>
  <si>
    <t>Консультации по вопросам защиты и юридическая помощь</t>
  </si>
  <si>
    <t>Повышение осведомленности о правах в сфере собвтенности на землю и жилье</t>
  </si>
  <si>
    <t>Психосоциальная поддержка для взрослых</t>
  </si>
  <si>
    <t>Психосоциальная поддержка для детей</t>
  </si>
  <si>
    <t>Помощь в обустройствеигровых площадок для детей</t>
  </si>
  <si>
    <t>Индивидуальное консультирование и социальное сопровождение</t>
  </si>
  <si>
    <t>Помощь транспортом</t>
  </si>
  <si>
    <t>Социальные услуги для пожилых людей и людей с инвалидностью, нуждающихся в уходе</t>
  </si>
  <si>
    <t xml:space="preserve">Инфрастуктура для людей с инвалидностью и других групп маломобильного населения </t>
  </si>
  <si>
    <t>Мероприятия в сфере защиты на уровне громады, направленные на социальную сплоченность</t>
  </si>
  <si>
    <t>Надання інформації про допомогу, яку надають гуманітарні організації</t>
  </si>
  <si>
    <t>Надання інформації про доступні адміністративні та соціальні послуги, а також пільги</t>
  </si>
  <si>
    <t>Консультації з питань захисту та юридична допомога</t>
  </si>
  <si>
    <t>Підвищення обізнаності про права у сфері власності на землю та житло</t>
  </si>
  <si>
    <t>Психосоціальна підтримка для дорослих</t>
  </si>
  <si>
    <t>Психосоціальна підтримка для дітей</t>
  </si>
  <si>
    <t>Допомога в облаштуванні ігрових майданчиків для дітей</t>
  </si>
  <si>
    <t>Індивідуальне консультування та соціальний супровід</t>
  </si>
  <si>
    <t>Соціальні послуги для людей похилого віку та людей з інвалідністю, які потребують догляду</t>
  </si>
  <si>
    <t>Інфрастуктура для людей з інвалідністю та інших груп маломобільного населення</t>
  </si>
  <si>
    <t>Заходи у сфері захисту на рівні громади, спрямовані на соціальну згуртованість</t>
  </si>
  <si>
    <t>improving_safety_situation_around_collection_site</t>
  </si>
  <si>
    <t>provision_information_about_assistance_provided_humanitarian_actors</t>
  </si>
  <si>
    <t>provision_information_available_administrative_social_services_entitlements</t>
  </si>
  <si>
    <t>protection_counseling_legal_assistance</t>
  </si>
  <si>
    <t>hlp_awareness_raising</t>
  </si>
  <si>
    <t>assistance_with_equipping_child_friendly_space</t>
  </si>
  <si>
    <t>case_management_social_accompaniment</t>
  </si>
  <si>
    <t>social_services_older_people_people_disabilities_need_external_assistance</t>
  </si>
  <si>
    <t>assistive_devices</t>
  </si>
  <si>
    <t>community_based_protection_activities_focusing_social_cohesion</t>
  </si>
  <si>
    <t>site_closure_other</t>
  </si>
  <si>
    <t>sufficient_protection_support_improving_safety_situation_around_collection_site</t>
  </si>
  <si>
    <t>sufficient_protection_support_provision_information_about_assistance_provided_humanitarian_actors</t>
  </si>
  <si>
    <t>sufficient_protection_support_provision_information_available_administrative_social_services_entitlements</t>
  </si>
  <si>
    <t>sufficient_protection_support_protection_counseling_legal_assistance</t>
  </si>
  <si>
    <t>sufficient_protection_support_hlp_awareness_raising</t>
  </si>
  <si>
    <t>sufficient_protection_support_psychosocial_support_adults</t>
  </si>
  <si>
    <t>sufficient_protection_support_psychosocial_support_children</t>
  </si>
  <si>
    <t>sufficient_protection_support_assistance_with_equipping_child_friendly_space</t>
  </si>
  <si>
    <t>sufficient_protection_support_case_management_social_accompaniment</t>
  </si>
  <si>
    <t>sufficient_protection_support_social_services_older_people_people_disabilities_need_external_assistance</t>
  </si>
  <si>
    <t>sufficient_protection_support_assistive_devices</t>
  </si>
  <si>
    <t>sufficient_protection_support_community_based_protection_activities_focusing_social_cohesion</t>
  </si>
  <si>
    <t>healthcare_facilities_near_site</t>
  </si>
  <si>
    <t>access_healthcare_services</t>
  </si>
  <si>
    <t>select_one healthcare_facilities_near_site_opt</t>
  </si>
  <si>
    <t>select_multiple access_healthcare_services_opt</t>
  </si>
  <si>
    <t xml:space="preserve">Используются ли ЖИЛЫЕ помещения исключительно для размещения ВПЛ? </t>
  </si>
  <si>
    <t>Чи використовуються ЖИТЛОВІ приміщення виключно для розміщення ВПО?</t>
  </si>
  <si>
    <t>select_one maintain_temperature_opt</t>
  </si>
  <si>
    <t>healthcare_facilities_near_site_opt</t>
  </si>
  <si>
    <t>Yes, but only primary healthcare facilities</t>
  </si>
  <si>
    <t>Yes, but only secondary healthcare facilities</t>
  </si>
  <si>
    <t>Neither primary nor secondary healthcare facilities</t>
  </si>
  <si>
    <t>Да, есть и первичные, и вторичные медучреждения</t>
  </si>
  <si>
    <t>Да, но только первичные медучреждения</t>
  </si>
  <si>
    <t>Да, но только вторичные медучреждения</t>
  </si>
  <si>
    <t>Нет ни первичных, ни вторичных медучреждений</t>
  </si>
  <si>
    <t>Так, є і первинні, і вторинні медичні заклади</t>
  </si>
  <si>
    <t>Так, але лише первинні медичні заклади</t>
  </si>
  <si>
    <t>Так, але вторинні медичні заклади</t>
  </si>
  <si>
    <t>Відсутні як первинні, так і вторинні медичні заклади</t>
  </si>
  <si>
    <t>Yes, both primary and secondary healthcare facilities</t>
  </si>
  <si>
    <t>yes_both_primary_secondary_healthcare_facilities</t>
  </si>
  <si>
    <t>yes_but_only_primary_healthcare_facilities</t>
  </si>
  <si>
    <t>yes_but_only_secondary_healthcare_facilities</t>
  </si>
  <si>
    <t>neither_primary_nor_secondary_healthcare_facilities</t>
  </si>
  <si>
    <t>access_healthcare_services_opt</t>
  </si>
  <si>
    <t>Yes, family doctors and/or nurses visit the site from time to time (once a month and rarely)</t>
  </si>
  <si>
    <t>Yes, specialised doctors visit the site regularly (at least once a week)</t>
  </si>
  <si>
    <t>Yes, specialised doctors visit the site from time to time (once a month and rarely)</t>
  </si>
  <si>
    <t>Да, семейный врач и/или медсестра регулярно посещают МВП (по крайней мере 1 раз в неделю)</t>
  </si>
  <si>
    <t>Да, семейный врач и/или медсестра посещают МВП время от времени (раз в месяц и реже)</t>
  </si>
  <si>
    <t>Да, специализированные врачи регулярно посещают МВП (по крайней мере 1 раз в неделю)</t>
  </si>
  <si>
    <t>Да, специализированные врачи посещают МВП время от времени (раз в месяц и реже)</t>
  </si>
  <si>
    <t>Ничего з перечисленного</t>
  </si>
  <si>
    <t>Так, спеціалізовані лікарі регулярно відвідують МТП (принаймні 1 раз на тиждень)</t>
  </si>
  <si>
    <t>Так, спеціалізовані лікарі відвідують МТП час від часу (раз на місяць та рідше)</t>
  </si>
  <si>
    <t>Нічого з перерахованого</t>
  </si>
  <si>
    <t>Yes, family doctors and/or nurses visit the site regularly (at least once a week)</t>
  </si>
  <si>
    <t>yes_family_doctors_nurses_visit_site_regularly</t>
  </si>
  <si>
    <t>yes_family_doctors_nurses_visit_site_time_to_time</t>
  </si>
  <si>
    <t>yes_specialised_doctors_visit_site_regularly</t>
  </si>
  <si>
    <t>yes_specialised_doctors_visit_site_from_time_to_time</t>
  </si>
  <si>
    <t>yes_ngo_provides_healthcare_services_from_time_to_time</t>
  </si>
  <si>
    <t>yes_ngo_provides_healthcare_services_regularly</t>
  </si>
  <si>
    <t>Don't select any other options if you've selected "None of the above" or "Do not know / Refuse to answer "</t>
  </si>
  <si>
    <t>Не выбирайте другие варианты, если вы выбрали "Ничего з перечисленного" или "Не знаю / Отказываюсь отвечать"</t>
  </si>
  <si>
    <t>Не вибирайте інші варіанти, якщо ви вибрали "Нічого з перерахованого" або "Не знаю / Відмовляюсь відповідати"</t>
  </si>
  <si>
    <t>Remote learning in local schools</t>
  </si>
  <si>
    <t>Remote learning in schools in area of origin</t>
  </si>
  <si>
    <t>In-person learning</t>
  </si>
  <si>
    <t>Дистанционная форма обучение в школах принимающей громады</t>
  </si>
  <si>
    <t xml:space="preserve">Дистанционная форма обучения в школах постоянного места проживания </t>
  </si>
  <si>
    <t>Дистанційна форма навчання у школах приймаючої громади</t>
  </si>
  <si>
    <t>Дистанційна форма навчання в школах у місці постійного проживання</t>
  </si>
  <si>
    <t>Choose one
Area of origin - the settlement where the IDPs lived permanently and from which they were displaced with the beginning of the war</t>
  </si>
  <si>
    <t>Выберите один вариант
Постоянное место жительства - населенный пункт, в котором ВПЛ проживали постоянно и были вынуждены уехать в связи с началом войны</t>
  </si>
  <si>
    <t>Lack of learning materials or inability to purchase them (stationary, textbooks, backpack, uniform, etc.)</t>
  </si>
  <si>
    <t>Lack of access to offline schooling for children with special educational needs or disabilities</t>
  </si>
  <si>
    <t>Отсутствие учебных материалов или невозможность их приобретения (канцелярские товары, учебники, рюкзаки, униформа и т. д.)</t>
  </si>
  <si>
    <t>Отсутствие доступа к офлайн-обучению для детей с особыми образовательными потребностями или инвалидностью</t>
  </si>
  <si>
    <t>lack_of_learning_materials_inability_purchase_them</t>
  </si>
  <si>
    <t>lack_of_access_offline_schooling_for_children_with_special_educational_needs_disabilities</t>
  </si>
  <si>
    <t>Instantaneous or tankless water heater</t>
  </si>
  <si>
    <t>Колонка для подогрева воды либо проточный водонагреватель</t>
  </si>
  <si>
    <t>Колонка для підігріву води або проточний водонагрівач</t>
  </si>
  <si>
    <t>wash_concerns_needs</t>
  </si>
  <si>
    <t>remote_learning_in_schools_in_area_origin</t>
  </si>
  <si>
    <t>Нет финансовой возможности арендовать жилье</t>
  </si>
  <si>
    <t>Больше не могу себе позволить арендовать жилье из-за прекращения выплаты ежемесячной адресной помощи ВПЛ</t>
  </si>
  <si>
    <t>Немає фінансової можливості орендувати житло</t>
  </si>
  <si>
    <t>Більше не можу дозволити оренду житла через припинення виплати щомісячної адресної допомоги ВПО</t>
  </si>
  <si>
    <t>select_one site_active_no_opt</t>
  </si>
  <si>
    <t>site_active_no_opt</t>
  </si>
  <si>
    <t>Site is under refurbishment</t>
  </si>
  <si>
    <t>Residents have been relocated to the other site for the winter season</t>
  </si>
  <si>
    <t>МВП закрыт на ремонт</t>
  </si>
  <si>
    <t>Жители МВП переселены в другое МВП на время зимнего периода</t>
  </si>
  <si>
    <t>МТП зачинений на ремонт</t>
  </si>
  <si>
    <t>Мешканці МТП переселені до іншого МТП на зимовий період</t>
  </si>
  <si>
    <t>site_under_refurbishment</t>
  </si>
  <si>
    <t>residents_have_been_relocated_other_site_winter</t>
  </si>
  <si>
    <t>CCCM Ukraine
IDP Collective Sites Monitoring
Round 12. March 2024</t>
  </si>
  <si>
    <t>СССМ Украина
Мониторинг мест временного  проживания ВПЛ
Раунд 12. Март 2024</t>
  </si>
  <si>
    <t>Моніторинг місць тимчасового проживання ВПО
Раунд 12. Березень 2024</t>
  </si>
  <si>
    <r>
      <t xml:space="preserve">Які типи непродовольчих товарів були надані ВПО в МТП протягом останніх </t>
    </r>
    <r>
      <rPr>
        <sz val="11"/>
        <color rgb="FFFF0000"/>
        <rFont val="Arial"/>
        <family val="2"/>
        <charset val="204"/>
      </rPr>
      <t>3 (трьох) місяців</t>
    </r>
    <r>
      <rPr>
        <sz val="11"/>
        <rFont val="Arial"/>
        <family val="2"/>
      </rPr>
      <t>?</t>
    </r>
  </si>
  <si>
    <r>
      <t>Какие виды непродовольственных товаров были предоставлены ВПЛ в МВП за последние</t>
    </r>
    <r>
      <rPr>
        <sz val="11"/>
        <color rgb="FFFF0000"/>
        <rFont val="Arial"/>
        <family val="2"/>
        <charset val="204"/>
      </rPr>
      <t xml:space="preserve"> 3 (три) месяца</t>
    </r>
    <r>
      <rPr>
        <sz val="11"/>
        <rFont val="Arial"/>
        <family val="2"/>
      </rPr>
      <t>?</t>
    </r>
  </si>
  <si>
    <t>Перебування у даному МТП є небезпечним</t>
  </si>
  <si>
    <t>Choose one
Temperature should be maintained not lower 18 C° both in sleeping and common area for IDPs</t>
  </si>
  <si>
    <t>Выберите один вариант
Температура должна  быть не менее 18 C° как в жилых помещениях, так и помещениях общего пользования ВПЛ</t>
  </si>
  <si>
    <t>Виберіть один варіант
Температура має бути не нижче 18 C° як у житлових кімнатах, так і приміщеннях для спільного користування ВПО</t>
  </si>
  <si>
    <t>75% від розміру пенсії для оплати комунальних послуг</t>
  </si>
  <si>
    <t>Так, сімейний лікар та/або медсестра регулярно відвідують МТП (принаймні 1 раз на тиждень)</t>
  </si>
  <si>
    <t>Так, сімейний лікар та/або медсестра відвідують МТП час від часу (раз на місяць та рідше)</t>
  </si>
  <si>
    <t>Предусматривается ли закрытие МВП  в течение следующих трех месяцев?</t>
  </si>
  <si>
    <t>Чи передбачається закриття МТП  протягом наступних трьох місяців?</t>
  </si>
  <si>
    <t>mistake_furniture</t>
  </si>
  <si>
    <t>mistake_sleeping_items</t>
  </si>
  <si>
    <t>You have selected an option related to furniture, but did not select the answer option "Furniture (communal and individual use)" in question G1. Please correct the error.</t>
  </si>
  <si>
    <t>You selected an option related to bedding, but did not select the answer option "Sleeping items" in question G1. Please correct the error.</t>
  </si>
  <si>
    <t>Вы выбрали опцию, которая связана с мебелью, но не выбрали вариант ответа "Мебель (общего и индивидуального пользования)" в вопросе G1. Пожалуйста, исправьте ошибку.</t>
  </si>
  <si>
    <t>Вы выбрали опцию, которая связана с постельными принадлежностями, но не выбрали вариант ответа "Спальные принадлежности" в вопросе G1. Пожалуйста, исправьте ошибку.</t>
  </si>
  <si>
    <t>mistake_furniture_none</t>
  </si>
  <si>
    <t>mistake_sleeping_items_none</t>
  </si>
  <si>
    <t>Ви обрали опцію, яка пов'язана з "постільними речами", але не обрали варіант відповіді "Постільні речі" у питанні G1 "Які непродовольчі товари (НПТ) потрібні в МТП?". Будь ласка, виправте помилку.</t>
  </si>
  <si>
    <t>Ви обрали опцію, яка пов'язана з меблями, але не обрали варіант відповіді "Меблі (загального та індивідуального користування)" у питанні G1 "Які непродовольчі товари (НПТ) потрібні в МТП?". Будь ласка, виправте помилку.</t>
  </si>
  <si>
    <t>Ви обрали у питанні G1 "Які непродовольчі товари (НПТ) потрібні в МТП?"  опцію "Мебель (общего и индивидуального пользования)", але не обрали жодної опції у питанні G1.1 "Які меблі та/або постільні речі потрібні?" яка б була пов'язана з "Меблями". Будь ласка, виправте помилку.</t>
  </si>
  <si>
    <t>Ви обрали у питанні G1 "Які непродовольчі товари (НПТ) потрібні в МТП?" опцію "Постільні речі", але не обрали жодної опції у питанні G1.1 "Які меблі та/або постільні речі потрібні?" яка б була пов'язана з "Постільними речами" .Будь ласка, виправте помилку.</t>
  </si>
  <si>
    <t>Вы выбрали в вопросе G1 "Какие непродовольственные товары (НПТ) нужны в МТП?" опцию "Мебель (общего и индивидуального пользования)", но не выбрали ни одной опции в вопросе G1.1 "Какие мебель и/или постельные принадлежности нужны?" которая была бы связана с "Мебелью". Пожалуйста, исправьте ошибку.</t>
  </si>
  <si>
    <t>Вы выбрали в вопросе G1 "Какие непродовольственные товары (НПТ) нужны в МТП?" опцию "Постельные принадлежности", но не выбрали ни одной опции в вопросе G1.1 "Какая мебель и/или постельные принадлежности нужны?" которая была бы связана с "Постельными принадлежностями".</t>
  </si>
  <si>
    <t>You have selected the option "Sleeping items" in question G1 "What non-food items (NFIs) are needed in the ICC?", but you have not selected any option in question G1.1 "What furniture and /or sleeping NFIs are needed??" that would be related to "Sleeping items". Please correct the error.</t>
  </si>
  <si>
    <t>You have selected the option "Furniture (general and individual use)" in question G1 "What non-food items (NFIs) are needed in the ICC?", but you have not selected any option in question G1.1 "What furniture and /or sleeping NFIs are needed?" that would be related to "Furniture". Please correct this mistake.</t>
  </si>
  <si>
    <t>Чи відомо вам, скільки мешканців МТП повідомили про ці порушення?</t>
  </si>
  <si>
    <t>Знаете ли Вы о каких-либо службах, куда можно направить человека, пережившего гендерно обусловленное насилие, торговлю людьми или сексуальную эксплуатацию либо насилие, в случае необходимости и с согласия пострадавшего?</t>
  </si>
  <si>
    <t>Чи знаєте Ви про будь-які служби, куди можна направити постраждалого від гендерно зумовленого насильства, торгівлі людьми або сексуальної експлуатації чи насильства, у разі необхідності і за згоди постраждалого?</t>
  </si>
  <si>
    <t>Постраждалі особи не дають згоду на передачу інформації або перенаправлення до відповідних органів</t>
  </si>
  <si>
    <t>Переселились из других МВП</t>
  </si>
  <si>
    <t>МВП принадлежит к учебному заведению, в проходят обучение ВПО-жители МВП</t>
  </si>
  <si>
    <t>Переїзд до іншого населеного пункту у межах даної області</t>
  </si>
  <si>
    <r>
      <t xml:space="preserve">Чи був хтось із мешканців МТП виселений з МТП за останні </t>
    </r>
    <r>
      <rPr>
        <sz val="11"/>
        <color rgb="FFFF0000"/>
        <rFont val="Arial"/>
        <family val="2"/>
        <charset val="204"/>
      </rPr>
      <t>3 (три) місяці</t>
    </r>
    <r>
      <rPr>
        <sz val="11"/>
        <rFont val="Arial"/>
        <family val="2"/>
      </rPr>
      <t>?</t>
    </r>
  </si>
  <si>
    <t>Чи підтримується температура в приміщеннях МТП відповідно до сезонних показників, але не нижче 18 С°?</t>
  </si>
  <si>
    <t>Поддерживается ли температура в помещениях МВП в соответствии с сезонными показателями, но не ниже 18С°?</t>
  </si>
  <si>
    <t>Чи отримував МТП будь-яку допомогу, пов'язану із підготовкою до зимового періоду, за останні 3 (три) місяці?</t>
  </si>
  <si>
    <t>Получал ли МВП какую-либо помощь, связанную с подготовкой к зимнему периоду, за последние 3 (три) месяца?</t>
  </si>
  <si>
    <t>Чи обізнані мешканці МТП із встановленим керівництвом МТП порядком звернення із скаргами/заявами?</t>
  </si>
  <si>
    <t>Ознакомлены ли жители МВП с установленным руководством МВП порядком обращения с жалообами/заявлениями?</t>
  </si>
  <si>
    <t>Hotline(s)</t>
  </si>
  <si>
    <t>Телефонные "горячие" линии</t>
  </si>
  <si>
    <t>Телефонні "гарячі" лінії</t>
  </si>
  <si>
    <t>На електронну пошту агенцій / організацій ООН</t>
  </si>
  <si>
    <t>На электронную почту агентств / организаций ООН</t>
  </si>
  <si>
    <t>Where do you report incidents of GBV, trafficking, or SEA?</t>
  </si>
  <si>
    <t>Куди Ви повідомляєте про випадки гендерно зумовленого насильства, торгівлі людьми та сексуальної експлуатації чи насильства?</t>
  </si>
  <si>
    <t>Куда Вы сообщаете о случаях генедерно обусловленного насильства, торговли людьми и сексуальной эксплуатации либо насильства?</t>
  </si>
  <si>
    <t>What barriers do you face in reporting GBV, trafficking, SEA incidents, or referring survivors?</t>
  </si>
  <si>
    <t xml:space="preserve"> З якими перешкодами Ви стикаєтесь під час повідомлення про випадки гендерно зумовленого насильства, торгівлі людьми та сексуальної експлуатації чи насильства та/або перенаправлення постраждалих осіб?</t>
  </si>
  <si>
    <t>Пострадавшие не дают согласие на передачу информации либо перенаправление в другие органы / организации</t>
  </si>
  <si>
    <t>Національні меншини (наприклад, роми)</t>
  </si>
  <si>
    <t>Национальные меньшинства (например, ромы)</t>
  </si>
  <si>
    <t>Чи прибували ВПО до МТП за останні 3 (три) місяці?</t>
  </si>
  <si>
    <t>В течение последних 3 (трёх) месяцев, выезжали ли жители из МВП по собственному желанию?</t>
  </si>
  <si>
    <t>Чи використовується приміщення МТП виключно для розміщення ВПО?</t>
  </si>
  <si>
    <t>Есть ли помещения общего пользования для приготовления пищи (кухня), приема пищи (столовая), хранения продуктов (кладовая)?</t>
  </si>
  <si>
    <t>Чи існують приміщення загального користування для приготування їжі (кухня), прийому їжі (їдальня) та зберігання продуктів (кладова)?</t>
  </si>
  <si>
    <t>Спільна кухня</t>
  </si>
  <si>
    <t>Їдальня</t>
  </si>
  <si>
    <t>Кладова</t>
  </si>
  <si>
    <t>Столовая</t>
  </si>
  <si>
    <t>Кладовая</t>
  </si>
  <si>
    <t>Чи наявні в МТП будь-які з перерахованих нижче приміщень?</t>
  </si>
  <si>
    <t>Есть ли в МВП какие-либо из перечисленных ниже помещения?</t>
  </si>
  <si>
    <t>Інфраструктура для людей з обмеженою мобільністю (крім пов'язаної з водопостачанням, санітарією та гігієною) (ліфти, зовнішні пандуси, горизонтальні перекладини на дверях і т.д.)</t>
  </si>
  <si>
    <t>Инфраструктура для людей с ограниченной мобильностью (кроме водоснабжения, санитарии и гигиены) (лифты, внешние пандусы, горизонтальные перекладины на дверях и т.д.)</t>
  </si>
  <si>
    <t>Is fuel needed for the heating season?</t>
  </si>
  <si>
    <t>Есть ли необходимость в топливе для прохождения зимнего периода?</t>
  </si>
  <si>
    <t>Чи потрiбне паливо для проходження зимового періоду?</t>
  </si>
  <si>
    <t>Які проблеми або потреби в МТП, пов'язані із підготовкою та проходженням зимового періоду?</t>
  </si>
  <si>
    <t>Каковы проблемы или потребности МВП, связанные с подготовкой и прохождением зимнего периода?</t>
  </si>
  <si>
    <t>Які найнагальніші проблеми чи потреби має МТП, пов'язані із підготовкою та прохожденням зимового періоду? (Виберіть не більше 3 варіантів)</t>
  </si>
  <si>
    <t>Каковы наиболее актуальные проблемы или потребности МВП, связанные с подготовкой и прохождением зимнего периода? (Выберите не более 3 вариантов)</t>
  </si>
  <si>
    <t>Выберите все, что подходит
К маломобильным группам населения относятся пожилые люди, люди с инвалидностью, беременные женщины, люди с нестандартными размерами тела и другие
Потребности, касающиеся условий проживания, подготовки к зимнему периоду, непродовольственных товаров, продуктов питания и сферы защиты, содержатся в соответствующих разделах</t>
  </si>
  <si>
    <t>Виберіть все, що підходить
До маломобільних груп населення належать особи літнього віку, особи з інвалідністю, вагітні жінки, люди з нестандартними розмірами тіла та інші
Потреби, що стосуються умов проживання, підготовки до зимового періоду, непродовольчих товарів, продуктів харчування і захисту, містяться у відповідних розділах</t>
  </si>
  <si>
    <t>Виберіть все, що підходить
До маломобільних груп населення належать особи літнього віку, особи з інвалідністю, вагітні жінки, люди з нестандартними розмірами тіла та інші</t>
  </si>
  <si>
    <t>Виберіть не більше 3 варіантів
До маломобільних груп населення належать особи літнього віку, особи з інвалідністю, вагітні жінки, люди з нестандартними розмірами тіла та інші</t>
  </si>
  <si>
    <t>Выберите не более 3 вариантов
К маломобильным группам населения относятся пожилые люди, люди с инвалидностью, беременные женщины, люди с нестандартными размерами тела и другие</t>
  </si>
  <si>
    <t>Выберите все, что подходит
К маломобильным группам населения относятся пожилые люди, люди с инвалидностью, беременные женщины, люди с нестандартными размерами тела и другие</t>
  </si>
  <si>
    <t>Enter number
59 included, up to 60</t>
  </si>
  <si>
    <t>Введіть число
59 років включно</t>
  </si>
  <si>
    <t>Введите число
59 лет включительно</t>
  </si>
  <si>
    <t>Enter number
From 60 onwards</t>
  </si>
  <si>
    <t>Введіть число
60 років та старше</t>
  </si>
  <si>
    <t>Введите число
60 років та старше</t>
  </si>
  <si>
    <t>Of those in the site, how many are male/female aged 60 and over?</t>
  </si>
  <si>
    <t>No, system is missing or not working at all</t>
  </si>
  <si>
    <t>no_system_is_missing_or_not_working_at_all</t>
  </si>
  <si>
    <t>Система отсутствет либо полностью не работает</t>
  </si>
  <si>
    <t>Ні, система відсутня або повністю не працює</t>
  </si>
  <si>
    <t>Виберіть все, що підходить
Потреби, пов'язані з умовами проживання;  водопостачанням, санітарією, гігієною; непродовольчих товарів, продуктів харчування і питаннями захисту, містяться у відповідному розділі.</t>
  </si>
  <si>
    <t>Выберите все, что подходит
Потребности, касающиеся условий проживания; водоснабжения, санитарии, гигиены; непродовольственных товаров, продуктов питания и сферы защиты, содержатся в соответствующем разделе.</t>
  </si>
  <si>
    <t>select_one wash_concerns_needs_opt</t>
  </si>
  <si>
    <t>wash_concerns_needs_opt</t>
  </si>
  <si>
    <t>Yes, functional</t>
  </si>
  <si>
    <t>Yes, need repair</t>
  </si>
  <si>
    <t>No, exist but need replacement</t>
  </si>
  <si>
    <t>No, no boilers on site</t>
  </si>
  <si>
    <t>yes_functional</t>
  </si>
  <si>
    <t>yes_need_repair</t>
  </si>
  <si>
    <t>no_exist_but_need_replacement</t>
  </si>
  <si>
    <t>no_boilers_on_site</t>
  </si>
  <si>
    <t>Да, в рабочем состоянии</t>
  </si>
  <si>
    <t>Да, но требуют ремонта</t>
  </si>
  <si>
    <t>Нет, имеются,но не в рабочем состоянии, требуют замены</t>
  </si>
  <si>
    <t>Нет, бойлеров нет</t>
  </si>
  <si>
    <t>Так, у працюючому стані</t>
  </si>
  <si>
    <t>Так, але потребують ремонту</t>
  </si>
  <si>
    <t>Ні, наявні, але у непрацюючому стані, потребують заміни</t>
  </si>
  <si>
    <t>Ні, бойлери відсутні</t>
  </si>
  <si>
    <t>Choose all that apply
*Accommodation is related to sleeping arrangements
** Household is defined as a group of people who live under the same roof, share income and meals</t>
  </si>
  <si>
    <t>Выберите все, что подходит
*Под размещением имеется в виду предоставление мест для сна
** Под домохозяйством подразумевается группа людей, живущих под одной крышей, с общим бюджетом и питанием</t>
  </si>
  <si>
    <t>Виберіть все, що підходить
*Під розміщенням мається на увазі надання місць для сну
** Під домогосподарством слід розуміти групу людей, які живуть під одним дахом, із загальним бюджетом та харчування</t>
  </si>
  <si>
    <t>Choose one
People with reduced mobility include the elderly persons, people with disabilities, pregnant women, people with non-standard body sizes and others</t>
  </si>
  <si>
    <t>Выберите один вариант
 К маломобильным группам относятся пожилые люди, люди с инвалидностью, беременные женщины, люди с нестандартными размерами тела и другие</t>
  </si>
  <si>
    <t>Виберіть один варіант
До маломобільних груп відносяться люди літнього віку, особи з інвалідністю, вагітні жінки, люди з нестандартними розмірами тіла та інші</t>
  </si>
  <si>
    <t>Каково качество воды?</t>
  </si>
  <si>
    <t>quality_drinking_water</t>
  </si>
  <si>
    <t>select_one quality_drinking_water_opt</t>
  </si>
  <si>
    <t>Poor electricity infrastructure (insufficient power, old wiring, lack of necessary project documentation)</t>
  </si>
  <si>
    <t>lack_of_lighting</t>
  </si>
  <si>
    <t>Lack of lighting (inside the building and near the site)</t>
  </si>
  <si>
    <t>Недостаточное освещение в здании и на территории МВП</t>
  </si>
  <si>
    <t>Недостатнє освітлення у будівлі та на території МТП</t>
  </si>
  <si>
    <t>Проблеми з електромережею (недостатня потужність, стара електропроводка, відсутність необхідної проєктної документації)</t>
  </si>
  <si>
    <t>Проблемы с электросетью (недостаточная мощность, старая электропроводка, отсутствие необходимой проектной документации)</t>
  </si>
  <si>
    <t>Выберите один вариант 
К маломобильным группам населения относятся пожилые люди, люди с инвалидностью, беременные женщины, люди с нестандартными размерами тела и другие</t>
  </si>
  <si>
    <t>Виберіть один варіант 
До маломобільних груп населення належать особи літнього віку, особи з інвалідністю, вагітні жінки, люди з нестандартними розмірами тіла та інші</t>
  </si>
  <si>
    <t>Каким образом утилизируется мусор в МВП?</t>
  </si>
  <si>
    <t xml:space="preserve">Яким чином утилізується сміття в МТП?
</t>
  </si>
  <si>
    <t>types_nfis_provided</t>
  </si>
  <si>
    <t>select_multiple types_nfis_provided_opt</t>
  </si>
  <si>
    <t>types_nfis_provided_opt</t>
  </si>
  <si>
    <t>Clothes and/or shoes</t>
  </si>
  <si>
    <t>Кухонные оборудование и принадлежности</t>
  </si>
  <si>
    <t>Одежда и/или обувь</t>
  </si>
  <si>
    <t>Одяг і/чи взуття</t>
  </si>
  <si>
    <t>enum_021</t>
  </si>
  <si>
    <t>enum_022</t>
  </si>
  <si>
    <t>enum_023</t>
  </si>
  <si>
    <t>enum_024</t>
  </si>
  <si>
    <t>enum_025</t>
  </si>
  <si>
    <t>enum_026</t>
  </si>
  <si>
    <t>enum_027</t>
  </si>
  <si>
    <t>enum_028</t>
  </si>
  <si>
    <t>enum_029</t>
  </si>
  <si>
    <t>enum_030</t>
  </si>
  <si>
    <t>Утилізується у спеціальному пункті (пунктах) збору в МТП для подальшого вивезення комунальними службами</t>
  </si>
  <si>
    <t>Утилізується шляхом спалювання</t>
  </si>
  <si>
    <t>Утилізується шляхом закопування</t>
  </si>
  <si>
    <t>Утилизируется в специальном пункте (пунктах) сбора в МВП для дальнейшего вывоза коммунальными службами</t>
  </si>
  <si>
    <t>Утилизируется путем сжигания</t>
  </si>
  <si>
    <t>Утилизируется путем закапывания</t>
  </si>
  <si>
    <t>Выберите не более 3 вариантов
Потребности, касающиеся условий проживания, подготовки к зимнему периоду; водоснабжения, санитарии, гигиены;  непродовольственных товаров и сферы защиты содержатся в соответствующих разделах</t>
  </si>
  <si>
    <t>Виберіть не більше 3 варіантів
Потреби, що стосуються умов проживання, підготовки до зимового періоду; водопостачанням, санітарією, гігієною; непродовольчих товарів  і сфери захисту, містяться у відповідних розділах</t>
  </si>
  <si>
    <t>Choose all that apply
Needs related to Shelter, Winterization, WASH, Food, Protection are covered in the respective section
Needs in bed (incl. functional ones) are asked in Sleeping items section</t>
  </si>
  <si>
    <t>Выберите все, что подходит
Потребности, связанные с условиями проживания, подготовкой к зимнему периоду; водоснабжением, санитарией и гигиеной; продуктами питания и защищенностью, содержатся в соответствующем разделе
О потребностях в кроватях (включая функциональные) укажите в разделе "Спальные принадлежности"</t>
  </si>
  <si>
    <t>Виберіть все, що підходить
Потреби, що стосуються умов проживання, підготовки до зимового періоду; водопостачання, санітарії та гігієни; продуктів харчування і питань захисту, містяться у відповідному розділі
Про потреби у ліжках (у т.ч. функціональних) зазначте, будь ласка, в розділі "Постільні речі"</t>
  </si>
  <si>
    <t>Платный</t>
  </si>
  <si>
    <t>Платний</t>
  </si>
  <si>
    <t>Сфера защиты</t>
  </si>
  <si>
    <t>What are the modalities of the psychological services for adults that are available on the site?</t>
  </si>
  <si>
    <t>Какая основная форма предоставления консультационных услуг в МВП?</t>
  </si>
  <si>
    <t xml:space="preserve">Какая основная форма предоставления психологических услуг взрослым в МВП? </t>
  </si>
  <si>
    <t>Яка основна форма надання психологічних послуг дорослим в МТП?</t>
  </si>
  <si>
    <t>What are the modalities of the сounselling services that are available on the site?</t>
  </si>
  <si>
    <t xml:space="preserve"> Яка основна форма надання консультаційних послуг в МТП?</t>
  </si>
  <si>
    <t>Обязанности по уходу за другими членами домохозяйства</t>
  </si>
  <si>
    <t>Физически не могут работать</t>
  </si>
  <si>
    <t xml:space="preserve">Проблемы с документами (например, отсутствие справки ВПЛ) </t>
  </si>
  <si>
    <t>Обов'язки з догляду за іншими членами домогосподарства</t>
  </si>
  <si>
    <t>Фізично не можуть працювати</t>
  </si>
  <si>
    <t>Проблеми з документами (наприклад, відсутність довідки ВПО)</t>
  </si>
  <si>
    <t>Choose no more than 3 options</t>
  </si>
  <si>
    <t>Проблеми, пов'язані зі зловживанням мешканцями МТП психотропними речовинами</t>
  </si>
  <si>
    <t>Проблемы, связанные со злоупотреблением жителями МВП психотропными веществами</t>
  </si>
  <si>
    <t>Choose all that apply
Community-based protection activities means the  engagement  of  individuals,  groups of IDPs in planning and implementing strategies to prevent or reduce protection risks, mitigate and address the  consequences  of  violence,  coercion  and  deprivation,  address  the  root  causes,  and  build  community resilience and preparedness through enhanced capacity and effective use of local resources</t>
  </si>
  <si>
    <t>Выберите все, что подходит
Мероприятия в сфере защиты на уровне громады означают вовлечение отдельных лиц, групп ВПО в планирование и реализацию стратегий по предотвращению или снижению рисков в сфере защиты, смягчению и устранению последствий насилия, принуждения и дискриминации, устранению причин и укреплению потенциала громады за счет эффективного использования имебщихся ресурсов</t>
  </si>
  <si>
    <t>Виберіть все, що підходить
Заходи у сфері захисту на рівні громади означають залучення окремих осіб, груп ВПО у планування та реалізацію стратегій щодо запобігання або зниження ризиків у сфері захисту, пом'якшення та усунення наслідків насильства, примусу та дискримінації, усунення причин та зміцнення потенціалу громади за рахунок ефективного використання наявних ресурсів</t>
  </si>
  <si>
    <t>Чи є поблизу МТП медичні заклади (до 30 хвилин громадським транспортом)?</t>
  </si>
  <si>
    <t>Чи є поблизу МТП дитячі садочки/школи із можливістю зарахувати дитину до навчання (до 30 хвилин громадським транспортом)?</t>
  </si>
  <si>
    <t xml:space="preserve">Есть ли вблизи МВП детские сады/школы с возможностью зачислить ребёнка на обучение (до 30 минут общественным транспортом)? </t>
  </si>
  <si>
    <t>Виберіть один варіант
Місце постійного проживання - населений пункт, в якому ВПО постійно мешкали і були змушені покинути у зв'язку з початком війни</t>
  </si>
  <si>
    <t>Покращення ситуації з безпекою в МТП та/або на території біля МТП</t>
  </si>
  <si>
    <t>Відсутність учбових матеріалів або неможливість їх придбання (канцелярія, підручники, рюкзаки, уніформа та ін.)</t>
  </si>
  <si>
    <t>Відсутність доступу до офлайн-освіти для дітей з особливими освітніми потребами або інвалідністю</t>
  </si>
  <si>
    <t>provided_hygiene_and_cleaning_items</t>
  </si>
  <si>
    <t>Site building resumed its original function</t>
  </si>
  <si>
    <t>No more need for accommodation (the number of IDPs reduced)</t>
  </si>
  <si>
    <t>Residents have been relocated to the other site due to poor living conditions</t>
  </si>
  <si>
    <t>Здание МВП  выполняет свою первоначальную функцию</t>
  </si>
  <si>
    <t xml:space="preserve">МВП закрыто из-за недостаточного количества жителей (ВПЛ) </t>
  </si>
  <si>
    <t>Жители МВП переселены в другое МВП в связи плохими условиями проживания в данном МВП</t>
  </si>
  <si>
    <t>Будівля МТП виконує свої первісну функцію</t>
  </si>
  <si>
    <t xml:space="preserve">МТП зачинене з причини недостатньої кількості мешканців (ВПО) </t>
  </si>
  <si>
    <t>Мешканці МТП переселені до іншого МТП з огляду на погані умови проживання в цьому МТП</t>
  </si>
  <si>
    <t>site_resumed_its_original_function</t>
  </si>
  <si>
    <t>no_more_need_for_accommodation</t>
  </si>
  <si>
    <t>residents_relocated_to_other_site_due_poor_living_conditions</t>
  </si>
  <si>
    <t>Can you indicate how much do site's residents pay per month in UAH for stay (rent or some other form of compensation to be hosted in the site, exlcuding charges for utilities, per one resident)?</t>
  </si>
  <si>
    <t>Можете ли Вы указать, сколько платят жители МВП в месяц в гривнах за проживание (арендная плата или другая форма компенсации за размещение в МВП, не считая оплаты коммунальных услуг, на одного жителя)?</t>
  </si>
  <si>
    <t>Чи можете Ви вказати, скільки платять мешканці МТП в місяць у гривнях за проживання (орендна плата або інша форма компенсації за розміщення в МТП, не враховуючи оплати комунальних послуг, на одного мешканця)?</t>
  </si>
  <si>
    <t>How much do site's residents pay per month in UAH for stay (rent or some other form of compensation to be hosted in the site, excluding charges for utilities, per one resident)?</t>
  </si>
  <si>
    <t>International or national NGO</t>
  </si>
  <si>
    <t>Міжнародна або національна неурядова / гуманітарна організація</t>
  </si>
  <si>
    <t>Международная или национальная неправительственная /  гуманитарная организация</t>
  </si>
  <si>
    <t>international_national_ngo</t>
  </si>
  <si>
    <t>Multiple households (incl. single-person HHs) sharing rooms, with space dividers (screens, partitions)</t>
  </si>
  <si>
    <t>Multiple households (incl. single-person HHs) sharing rooms, without space dividers (screens, partitions)</t>
  </si>
  <si>
    <t>Open space (e.g., gym or hall) with space dividers (screens, partitions)</t>
  </si>
  <si>
    <t>Open space (e.g., gym or hall) without space dividers</t>
  </si>
  <si>
    <t>Размещение в семейных комнатах (у каждой семьи есть своя комната)</t>
  </si>
  <si>
    <t>Совместное использование комнат (несколько семей живут в одной комнате), разделенных на отдельные зоны для проживания (ширмы, перегородки)</t>
  </si>
  <si>
    <t>Совместное использование комнат несколькими семьями без разделения на отдельные зоны для проживания (ширмы, перегородки)</t>
  </si>
  <si>
    <t>Совместное использование одного общего пространства (например, спортзала или холла), разделенного на отдельные зоны для проживания (ширмы, перегородки)</t>
  </si>
  <si>
    <t>Совместное использование одного общего пространства (например, спортзала или холла) без разделения на отдельные зоны для проживания</t>
  </si>
  <si>
    <t>Розміщення в окремих сімейних кімнатах (у кожної сім'ї є окрема кімната)</t>
  </si>
  <si>
    <t>Спільне використання кімнат (кілька сімей живуть в одній кімнаті), поділених на окремі зони для проживання (з використанням ширм та перегородок)</t>
  </si>
  <si>
    <t>Спільне використання кімнат декількома сім'ями без поділу на окремі зони для проживання (ширми, перегородки)</t>
  </si>
  <si>
    <t>Спільне використання одного загального простору (наприклад, спортзалу чи холу), поділеного на окремі зони для проживання (ширми, перегородки)</t>
  </si>
  <si>
    <t>Спільне використання одного загального простору (наприклад, спортзалу чи холу) без поділу на окремі зони для проживання</t>
  </si>
  <si>
    <t>open_space_with_space_dividers</t>
  </si>
  <si>
    <t>open_space_without_space_dividers</t>
  </si>
  <si>
    <t>Is there a bomb shelter or other protective construction nearby (less than 500m away) or in the facility itself?</t>
  </si>
  <si>
    <t>Чи є бомбосховище чи інше укриття поблизу (до 500 метрів) або ж безпосередньо в самому МТП?</t>
  </si>
  <si>
    <t>Есть ли поблизости бомбоубежище либо другое укрытие (менее 500 метров) или непосредственно в самом МВП?</t>
  </si>
  <si>
    <t>Достаточна ли вместимость бомбоубежища или другого укрытия для жителей МВП? (ВПЛ и работников МВП)?</t>
  </si>
  <si>
    <t>Чи достатня місткість бомбосховища або іншого укриття для мешканців МТП? (ВПО та працівників МТП)?</t>
  </si>
  <si>
    <t>Is the capacity of the bomb shelter or other protective construction sufficient for the site residents? (IDPs and site staff)?</t>
  </si>
  <si>
    <t>Is the bomb shelter or other protective construction accessible for people with disabilities and with reduced mobility?</t>
  </si>
  <si>
    <t>Доступно ли бомбоубежище либо иное укрытие для людей с инвалидностью и других малобильных групп населения?</t>
  </si>
  <si>
    <t>Чи доступне бомбосховище або інше укриття для осіб з інвалідністю та інших маломобільних груп населення?</t>
  </si>
  <si>
    <t>76_99</t>
  </si>
  <si>
    <t xml:space="preserve">76%-99% </t>
  </si>
  <si>
    <t>1 (2024-03-17)</t>
  </si>
  <si>
    <t>100%</t>
  </si>
  <si>
    <t>Ventilation system repairs or installation</t>
  </si>
  <si>
    <t>Mental health support services for children</t>
  </si>
  <si>
    <t>microdistrict</t>
  </si>
  <si>
    <t>common_spaces_cooking</t>
  </si>
  <si>
    <t>common_spaces_eating</t>
  </si>
  <si>
    <t>common_spaces_food_storage</t>
  </si>
  <si>
    <t>Psychological services are not available</t>
  </si>
  <si>
    <t>About how to apply to local authorities/state bodies, receive documents confirming the fact of damages of house and/or property as a result of the war as well as receive compensation available in the site</t>
  </si>
  <si>
    <t>Yes, volunteer organisation / NGO provides healthcare services on the site regularly (at least once a week)</t>
  </si>
  <si>
    <t>Yes, volunteer organisation / NGO provides healthcare services on the site from time to time (once a month and rarely)</t>
  </si>
  <si>
    <t>Да, волонтерские организации / НГО регулярно предоставляют медицинские услуги в МВП (по крайней мере 1 раз в неделю)</t>
  </si>
  <si>
    <t>Да, волонтерские организации / НГО  время от времени предоставляют медицинские услуги в МВП (раз в месяц и реже)</t>
  </si>
  <si>
    <t>Так, волонтерські організації / НГО регулярно надають медичні послуги в МТП (принаймні 1 раз на тиждень)</t>
  </si>
  <si>
    <t>Так, волонтерські організації / НГО час від часу надають медичні послуги в МТП (раз на місяць та рідше)</t>
  </si>
  <si>
    <t>fuel_heating_and_power_sources</t>
  </si>
  <si>
    <t>resume_original</t>
  </si>
  <si>
    <t>idp_ in_site_insufficient</t>
  </si>
  <si>
    <t>track-changes=true location-priority=high-accuracy location-min-interval=300 location-max-age=400</t>
  </si>
  <si>
    <t>UA0502003004</t>
  </si>
  <si>
    <t>Vinnytski Khutory</t>
  </si>
  <si>
    <t>Винницкие Хутора</t>
  </si>
  <si>
    <t>Вінницькі Хутори</t>
  </si>
  <si>
    <t>UA0502005001</t>
  </si>
  <si>
    <t>Voronovytsia</t>
  </si>
  <si>
    <t>Вороновица</t>
  </si>
  <si>
    <t>Вороновиця</t>
  </si>
  <si>
    <t>UA0502007001</t>
  </si>
  <si>
    <t>Hnivan</t>
  </si>
  <si>
    <t>Гнивань</t>
  </si>
  <si>
    <t>Гнівань</t>
  </si>
  <si>
    <t>UA0502007005</t>
  </si>
  <si>
    <t>Demydivka</t>
  </si>
  <si>
    <t>Демидовка</t>
  </si>
  <si>
    <t>Демидівка</t>
  </si>
  <si>
    <t>UA0502009001</t>
  </si>
  <si>
    <t>Illintsi</t>
  </si>
  <si>
    <t>Ильинцы</t>
  </si>
  <si>
    <t>Іллінці</t>
  </si>
  <si>
    <t>UA0502011011</t>
  </si>
  <si>
    <t>Zoziv</t>
  </si>
  <si>
    <t>Зозов</t>
  </si>
  <si>
    <t>Зозів</t>
  </si>
  <si>
    <t>UA0502013001</t>
  </si>
  <si>
    <t>Lityn</t>
  </si>
  <si>
    <t>Литин</t>
  </si>
  <si>
    <t>Літин</t>
  </si>
  <si>
    <t>UA0502013030</t>
  </si>
  <si>
    <t>Sadove</t>
  </si>
  <si>
    <t>Садовое</t>
  </si>
  <si>
    <t>Садове</t>
  </si>
  <si>
    <t>UA0502017001</t>
  </si>
  <si>
    <t>Nemyriv</t>
  </si>
  <si>
    <t>Немиров</t>
  </si>
  <si>
    <t>Немирів</t>
  </si>
  <si>
    <t>UA0502019045</t>
  </si>
  <si>
    <t>Cherniavka</t>
  </si>
  <si>
    <t>Чернявка</t>
  </si>
  <si>
    <t>UA0502021001</t>
  </si>
  <si>
    <t>Pohrebyshche</t>
  </si>
  <si>
    <t>Погребище</t>
  </si>
  <si>
    <t>UA0502021038</t>
  </si>
  <si>
    <t>Plyskiv</t>
  </si>
  <si>
    <t>Плисков</t>
  </si>
  <si>
    <t>Плисків</t>
  </si>
  <si>
    <t>UA0502023003</t>
  </si>
  <si>
    <t>Dorozhne</t>
  </si>
  <si>
    <t>Дорожное</t>
  </si>
  <si>
    <t>Дорожне</t>
  </si>
  <si>
    <t>UA0502025001</t>
  </si>
  <si>
    <t>Sutysky</t>
  </si>
  <si>
    <t>Сутиски</t>
  </si>
  <si>
    <t>UA0502027001</t>
  </si>
  <si>
    <t>Tyvriv</t>
  </si>
  <si>
    <t>Тывров</t>
  </si>
  <si>
    <t>Тиврів</t>
  </si>
  <si>
    <t>UA0502029010</t>
  </si>
  <si>
    <t>Kostiantynivka</t>
  </si>
  <si>
    <t>Константиновка</t>
  </si>
  <si>
    <t>Костянтинівка</t>
  </si>
  <si>
    <t>UA0502029012</t>
  </si>
  <si>
    <t>Nova Pryluka</t>
  </si>
  <si>
    <t>Новая Прилука</t>
  </si>
  <si>
    <t>Нова Прилука</t>
  </si>
  <si>
    <t>UA0504001001</t>
  </si>
  <si>
    <t>Bershad</t>
  </si>
  <si>
    <t>Бершадь</t>
  </si>
  <si>
    <t>UA0504003010</t>
  </si>
  <si>
    <t>Hubnyk</t>
  </si>
  <si>
    <t>Губник</t>
  </si>
  <si>
    <t>UA0504007001</t>
  </si>
  <si>
    <t>Dzhulynka</t>
  </si>
  <si>
    <t>Джулинка</t>
  </si>
  <si>
    <t>UA0504013001</t>
  </si>
  <si>
    <t>Ladyzhyn</t>
  </si>
  <si>
    <t>Ладыжин</t>
  </si>
  <si>
    <t>Ладижин</t>
  </si>
  <si>
    <t>UA0504013002</t>
  </si>
  <si>
    <t>Vasylivka</t>
  </si>
  <si>
    <t>Василевка</t>
  </si>
  <si>
    <t>Василівка</t>
  </si>
  <si>
    <t>UA0504013003</t>
  </si>
  <si>
    <t>Zaozerne</t>
  </si>
  <si>
    <t>Заозерное</t>
  </si>
  <si>
    <t>Заозерне</t>
  </si>
  <si>
    <t>UA0504015007</t>
  </si>
  <si>
    <t>Nova Obodivka</t>
  </si>
  <si>
    <t>Новая Ободовка</t>
  </si>
  <si>
    <t>Нова Ободівка</t>
  </si>
  <si>
    <t>UA0504015009</t>
  </si>
  <si>
    <t>Tsybulivka</t>
  </si>
  <si>
    <t>Цибулевка</t>
  </si>
  <si>
    <t>Цибулівка</t>
  </si>
  <si>
    <t>UA0504019001</t>
  </si>
  <si>
    <t>Raihorod</t>
  </si>
  <si>
    <t>Райгород</t>
  </si>
  <si>
    <t>UA0504023002</t>
  </si>
  <si>
    <t>Bdzhilna</t>
  </si>
  <si>
    <t>Бджильна</t>
  </si>
  <si>
    <t>Бджільна</t>
  </si>
  <si>
    <t>UA0504025005</t>
  </si>
  <si>
    <t>Hordiivka</t>
  </si>
  <si>
    <t>Гордиевка</t>
  </si>
  <si>
    <t>Гордіївка</t>
  </si>
  <si>
    <t>UA0506001001</t>
  </si>
  <si>
    <t>Bar</t>
  </si>
  <si>
    <t>Бар</t>
  </si>
  <si>
    <t>UA0506001013</t>
  </si>
  <si>
    <t>Harmaky</t>
  </si>
  <si>
    <t>Гармаки</t>
  </si>
  <si>
    <t>UA0506001029</t>
  </si>
  <si>
    <t>Komarivtsi</t>
  </si>
  <si>
    <t>Комаровцы</t>
  </si>
  <si>
    <t>Комарівці</t>
  </si>
  <si>
    <t>UA0506001034</t>
  </si>
  <si>
    <t>Martynivka</t>
  </si>
  <si>
    <t>Мартыновка</t>
  </si>
  <si>
    <t>Мартинівка</t>
  </si>
  <si>
    <t>UA0506003001</t>
  </si>
  <si>
    <t>Dzhuryn</t>
  </si>
  <si>
    <t>Джурин</t>
  </si>
  <si>
    <t>UA0506003011</t>
  </si>
  <si>
    <t>Pokutyne</t>
  </si>
  <si>
    <t>Покутино</t>
  </si>
  <si>
    <t>Покутине</t>
  </si>
  <si>
    <t>UA0506003013</t>
  </si>
  <si>
    <t>Sapizhanka</t>
  </si>
  <si>
    <t>Сапежанка</t>
  </si>
  <si>
    <t>Сапіжанка</t>
  </si>
  <si>
    <t>UA0506005001</t>
  </si>
  <si>
    <t>Zhmerynka</t>
  </si>
  <si>
    <t>Жмеринка</t>
  </si>
  <si>
    <t>UA0506005002</t>
  </si>
  <si>
    <t>Brailiv</t>
  </si>
  <si>
    <t>Браилов</t>
  </si>
  <si>
    <t>Браїлів</t>
  </si>
  <si>
    <t>UA0506005007</t>
  </si>
  <si>
    <t>Karmaliukove</t>
  </si>
  <si>
    <t>Кармалюково</t>
  </si>
  <si>
    <t>Кармалюкове</t>
  </si>
  <si>
    <t>UA0506005013</t>
  </si>
  <si>
    <t>Liudavka</t>
  </si>
  <si>
    <t>Людавка</t>
  </si>
  <si>
    <t>UA0506007006</t>
  </si>
  <si>
    <t>Hrabivtsi</t>
  </si>
  <si>
    <t>Грабовцы</t>
  </si>
  <si>
    <t>Грабівці</t>
  </si>
  <si>
    <t>UA0506011001</t>
  </si>
  <si>
    <t>Severynivka</t>
  </si>
  <si>
    <t>Севериновка</t>
  </si>
  <si>
    <t>Северинівка</t>
  </si>
  <si>
    <t>UA0506015001</t>
  </si>
  <si>
    <t>Sharhorod</t>
  </si>
  <si>
    <t>Шаргород</t>
  </si>
  <si>
    <t>UA0508001001</t>
  </si>
  <si>
    <t>Babchyntsi</t>
  </si>
  <si>
    <t>Бабчинцы</t>
  </si>
  <si>
    <t>Бабчинці</t>
  </si>
  <si>
    <t>UA0508003005</t>
  </si>
  <si>
    <t>Hrabarivka</t>
  </si>
  <si>
    <t>Грабаровка</t>
  </si>
  <si>
    <t>Грабарівка</t>
  </si>
  <si>
    <t>UA0508003021</t>
  </si>
  <si>
    <t>Suhaky</t>
  </si>
  <si>
    <t>Сугаки</t>
  </si>
  <si>
    <t>UA0508005001</t>
  </si>
  <si>
    <t>UA0508005002</t>
  </si>
  <si>
    <t>Bronnytsia</t>
  </si>
  <si>
    <t>Бронница</t>
  </si>
  <si>
    <t>Бронниця</t>
  </si>
  <si>
    <t>UA0508005010</t>
  </si>
  <si>
    <t>Ozaryntsi</t>
  </si>
  <si>
    <t>Озаринцы</t>
  </si>
  <si>
    <t>Озаринці</t>
  </si>
  <si>
    <t>UA0508005011</t>
  </si>
  <si>
    <t>Olenivka</t>
  </si>
  <si>
    <t>Оленовка</t>
  </si>
  <si>
    <t>Оленівка</t>
  </si>
  <si>
    <t>UA0508007001</t>
  </si>
  <si>
    <t>Murovani Kurylivtsi</t>
  </si>
  <si>
    <t>Мурованые Куриловцы</t>
  </si>
  <si>
    <t>Муровані Курилівці</t>
  </si>
  <si>
    <t>UA0508011001</t>
  </si>
  <si>
    <t>Yampil</t>
  </si>
  <si>
    <t>Ямполь</t>
  </si>
  <si>
    <t>Ямпіль</t>
  </si>
  <si>
    <t>UA0508011021</t>
  </si>
  <si>
    <t>Oksanivka</t>
  </si>
  <si>
    <t>Оксановка</t>
  </si>
  <si>
    <t>Оксанівка</t>
  </si>
  <si>
    <t>UA0508013001</t>
  </si>
  <si>
    <t>Yaryshiv</t>
  </si>
  <si>
    <t>Ярышев</t>
  </si>
  <si>
    <t>Яришів</t>
  </si>
  <si>
    <t>UA0510001001</t>
  </si>
  <si>
    <t>Bratslav</t>
  </si>
  <si>
    <t>Брацлав</t>
  </si>
  <si>
    <t>UA0510003001</t>
  </si>
  <si>
    <t>Vapniarka</t>
  </si>
  <si>
    <t>Вапнярка</t>
  </si>
  <si>
    <t>UA0510005001</t>
  </si>
  <si>
    <t>Horodkivka</t>
  </si>
  <si>
    <t>Городковка</t>
  </si>
  <si>
    <t>Городківка</t>
  </si>
  <si>
    <t>UA0510005003</t>
  </si>
  <si>
    <t>Verbka</t>
  </si>
  <si>
    <t>Вербка</t>
  </si>
  <si>
    <t>UA0510005005</t>
  </si>
  <si>
    <t>Vilshanka</t>
  </si>
  <si>
    <t>Ольшанка</t>
  </si>
  <si>
    <t>Вільшанка</t>
  </si>
  <si>
    <t>UA0510005006</t>
  </si>
  <si>
    <t>Hariachkivka</t>
  </si>
  <si>
    <t>Горячковка</t>
  </si>
  <si>
    <t>Гарячківка</t>
  </si>
  <si>
    <t>UA0510007004</t>
  </si>
  <si>
    <t>Zabolotne</t>
  </si>
  <si>
    <t>Заболотное</t>
  </si>
  <si>
    <t>Заболотне</t>
  </si>
  <si>
    <t>UA0510007007</t>
  </si>
  <si>
    <t>Illivka</t>
  </si>
  <si>
    <t>Ильевка</t>
  </si>
  <si>
    <t>Іллівка</t>
  </si>
  <si>
    <t>UA0510009003</t>
  </si>
  <si>
    <t>Horodyshche</t>
  </si>
  <si>
    <t>Городище</t>
  </si>
  <si>
    <t>UA0510009006</t>
  </si>
  <si>
    <t>Myroliubivka</t>
  </si>
  <si>
    <t>Миролюбовка</t>
  </si>
  <si>
    <t>Миролюбівка</t>
  </si>
  <si>
    <t>UA0510009011</t>
  </si>
  <si>
    <t>Yavorivka</t>
  </si>
  <si>
    <t>Яворовка</t>
  </si>
  <si>
    <t>Яворівка</t>
  </si>
  <si>
    <t>UA0510011002</t>
  </si>
  <si>
    <t>Bolhan</t>
  </si>
  <si>
    <t>Болган</t>
  </si>
  <si>
    <t>UA0510013001</t>
  </si>
  <si>
    <t>Tomashpil</t>
  </si>
  <si>
    <t>Томашполь</t>
  </si>
  <si>
    <t>Томашпіль</t>
  </si>
  <si>
    <t>UA0510013007</t>
  </si>
  <si>
    <t>Hnatkiv</t>
  </si>
  <si>
    <t>Гнатков</t>
  </si>
  <si>
    <t>Гнатків</t>
  </si>
  <si>
    <t>UA0510013014</t>
  </si>
  <si>
    <t>Komarhorod</t>
  </si>
  <si>
    <t>Комаргород</t>
  </si>
  <si>
    <t>UA0510015001</t>
  </si>
  <si>
    <t>Tulchyn</t>
  </si>
  <si>
    <t>Тульчин</t>
  </si>
  <si>
    <t>UA0510015006</t>
  </si>
  <si>
    <t>Hannopil</t>
  </si>
  <si>
    <t>Аннополь</t>
  </si>
  <si>
    <t>Ганнопіль</t>
  </si>
  <si>
    <t>UA0510015010</t>
  </si>
  <si>
    <t>Zarichne</t>
  </si>
  <si>
    <t>Заречное</t>
  </si>
  <si>
    <t>Зарічне</t>
  </si>
  <si>
    <t>UA0510015013</t>
  </si>
  <si>
    <t>Kleban</t>
  </si>
  <si>
    <t>Клебань</t>
  </si>
  <si>
    <t>UA0510017024</t>
  </si>
  <si>
    <t>Yarove</t>
  </si>
  <si>
    <t>Яровое</t>
  </si>
  <si>
    <t>Ярове</t>
  </si>
  <si>
    <t>UA0512001001</t>
  </si>
  <si>
    <t>Hlukhivtsi</t>
  </si>
  <si>
    <t>Глуховцы</t>
  </si>
  <si>
    <t>Глухівці</t>
  </si>
  <si>
    <t>UA0512001006</t>
  </si>
  <si>
    <t>Vernyhorodok</t>
  </si>
  <si>
    <t>Вернигородок</t>
  </si>
  <si>
    <t>UA0512003010</t>
  </si>
  <si>
    <t>Semky</t>
  </si>
  <si>
    <t>Семки</t>
  </si>
  <si>
    <t>UA0512005004</t>
  </si>
  <si>
    <t>Hushchyntsi</t>
  </si>
  <si>
    <t>Гущинцы</t>
  </si>
  <si>
    <t>Гущинці</t>
  </si>
  <si>
    <t>UA0512007001</t>
  </si>
  <si>
    <t>Kalynivka</t>
  </si>
  <si>
    <t>Калиновка</t>
  </si>
  <si>
    <t>Калинівка</t>
  </si>
  <si>
    <t>UA0512007004</t>
  </si>
  <si>
    <t>Berezhany</t>
  </si>
  <si>
    <t>Бережаны</t>
  </si>
  <si>
    <t>Бережани</t>
  </si>
  <si>
    <t>UA0512007028</t>
  </si>
  <si>
    <t>Nova Hreblia</t>
  </si>
  <si>
    <t>Новая Гребля</t>
  </si>
  <si>
    <t>Нова Гребля</t>
  </si>
  <si>
    <t>UA0512009001</t>
  </si>
  <si>
    <t>Koziatyn</t>
  </si>
  <si>
    <t>Казатин</t>
  </si>
  <si>
    <t>Козятин</t>
  </si>
  <si>
    <t>UA0512011001</t>
  </si>
  <si>
    <t>Makhnivka</t>
  </si>
  <si>
    <t>Махновка</t>
  </si>
  <si>
    <t>Махнівка</t>
  </si>
  <si>
    <t>UA0512013001</t>
  </si>
  <si>
    <t>Samhorodok</t>
  </si>
  <si>
    <t>Самгородок</t>
  </si>
  <si>
    <t>UA0512015001</t>
  </si>
  <si>
    <t>Ulaniv</t>
  </si>
  <si>
    <t>Уланов</t>
  </si>
  <si>
    <t>Уланів</t>
  </si>
  <si>
    <t>UA0512017001</t>
  </si>
  <si>
    <t>Khmilnyk</t>
  </si>
  <si>
    <t>Хмельник</t>
  </si>
  <si>
    <t>Хмільник</t>
  </si>
  <si>
    <t>UA0512017018</t>
  </si>
  <si>
    <t>Kumanivtsi</t>
  </si>
  <si>
    <t>Кумановцы</t>
  </si>
  <si>
    <t>Куманівці</t>
  </si>
  <si>
    <t>UA0702001001</t>
  </si>
  <si>
    <t>Volodymyr</t>
  </si>
  <si>
    <t>Владимир</t>
  </si>
  <si>
    <t>Володимир</t>
  </si>
  <si>
    <t>UA0702001006</t>
  </si>
  <si>
    <t>Novosilky</t>
  </si>
  <si>
    <t>Новоселки</t>
  </si>
  <si>
    <t>Новосілки</t>
  </si>
  <si>
    <t>UA0702005001</t>
  </si>
  <si>
    <t>Zymne</t>
  </si>
  <si>
    <t>Зимнее</t>
  </si>
  <si>
    <t>Зимне</t>
  </si>
  <si>
    <t>UA0702005003</t>
  </si>
  <si>
    <t>Berezovychi</t>
  </si>
  <si>
    <t>Березовичи</t>
  </si>
  <si>
    <t>Березовичі</t>
  </si>
  <si>
    <t>UA0702005010</t>
  </si>
  <si>
    <t>Lotnyche</t>
  </si>
  <si>
    <t>Летничье</t>
  </si>
  <si>
    <t>Льотниче</t>
  </si>
  <si>
    <t>UA0702005020</t>
  </si>
  <si>
    <t>Rusniv</t>
  </si>
  <si>
    <t>Руснов</t>
  </si>
  <si>
    <t>Руснів</t>
  </si>
  <si>
    <t>UA0702005026</t>
  </si>
  <si>
    <t>Khobultova</t>
  </si>
  <si>
    <t>Хобултова</t>
  </si>
  <si>
    <t>UA0702009001</t>
  </si>
  <si>
    <t>Lytovezh</t>
  </si>
  <si>
    <t>Литовеж</t>
  </si>
  <si>
    <t>UA0702009004</t>
  </si>
  <si>
    <t>Zastavne</t>
  </si>
  <si>
    <t>Заставное</t>
  </si>
  <si>
    <t>Заставне</t>
  </si>
  <si>
    <t>UA0702011001</t>
  </si>
  <si>
    <t>Lokachi</t>
  </si>
  <si>
    <t>Локачи</t>
  </si>
  <si>
    <t>Локачі</t>
  </si>
  <si>
    <t>UA0702013001</t>
  </si>
  <si>
    <t>Novovolynsk</t>
  </si>
  <si>
    <t>Нововолынск</t>
  </si>
  <si>
    <t>Нововолинськ</t>
  </si>
  <si>
    <t>UA0702013002</t>
  </si>
  <si>
    <t>Blahodatne</t>
  </si>
  <si>
    <t>Благодатное</t>
  </si>
  <si>
    <t>Благодатне</t>
  </si>
  <si>
    <t>UA0702015001</t>
  </si>
  <si>
    <t>Ovadne</t>
  </si>
  <si>
    <t>Овадное</t>
  </si>
  <si>
    <t>Овадне</t>
  </si>
  <si>
    <t>UA0702015002</t>
  </si>
  <si>
    <t>Bilyn</t>
  </si>
  <si>
    <t>Белин</t>
  </si>
  <si>
    <t>Білин</t>
  </si>
  <si>
    <t>UA0702015003</t>
  </si>
  <si>
    <t>Verba</t>
  </si>
  <si>
    <t>Верба</t>
  </si>
  <si>
    <t>UA0702015005</t>
  </si>
  <si>
    <t>Haiky</t>
  </si>
  <si>
    <t>Гайки</t>
  </si>
  <si>
    <t>UA0702015009</t>
  </si>
  <si>
    <t>Krasnostav</t>
  </si>
  <si>
    <t>Красностав</t>
  </si>
  <si>
    <t>UA0702015011</t>
  </si>
  <si>
    <t>Lisky</t>
  </si>
  <si>
    <t>Лески</t>
  </si>
  <si>
    <t>Ліски</t>
  </si>
  <si>
    <t>UA0702015012</t>
  </si>
  <si>
    <t>Liudmylpil</t>
  </si>
  <si>
    <t>Людмилполь</t>
  </si>
  <si>
    <t>Людмильпіль</t>
  </si>
  <si>
    <t>UA0702015014</t>
  </si>
  <si>
    <t>Ovlochyn</t>
  </si>
  <si>
    <t>Овлочин</t>
  </si>
  <si>
    <t>UA0702015017</t>
  </si>
  <si>
    <t>Ruda</t>
  </si>
  <si>
    <t>Руда</t>
  </si>
  <si>
    <t>UA0702015018</t>
  </si>
  <si>
    <t>Sviichiv</t>
  </si>
  <si>
    <t>Свийчев</t>
  </si>
  <si>
    <t>Свійчів</t>
  </si>
  <si>
    <t>UA0702015021</t>
  </si>
  <si>
    <t>Yahidne</t>
  </si>
  <si>
    <t>Ягодное</t>
  </si>
  <si>
    <t>Ягідне</t>
  </si>
  <si>
    <t>UA0702017012</t>
  </si>
  <si>
    <t>Pereslavychi</t>
  </si>
  <si>
    <t>Переславичи</t>
  </si>
  <si>
    <t>Переславичі</t>
  </si>
  <si>
    <t>UA0702019001</t>
  </si>
  <si>
    <t>Poromiv</t>
  </si>
  <si>
    <t>Поромов</t>
  </si>
  <si>
    <t>Поромів</t>
  </si>
  <si>
    <t>UA0702019002</t>
  </si>
  <si>
    <t>Bortniv</t>
  </si>
  <si>
    <t>Бортнов</t>
  </si>
  <si>
    <t>Бортнів</t>
  </si>
  <si>
    <t>UA0702019003</t>
  </si>
  <si>
    <t>Budiatychi</t>
  </si>
  <si>
    <t>Будятичи</t>
  </si>
  <si>
    <t>Будятичі</t>
  </si>
  <si>
    <t>UA0702019006</t>
  </si>
  <si>
    <t>Volytsia-Morozovytska</t>
  </si>
  <si>
    <t>Волица-Морозовицкая</t>
  </si>
  <si>
    <t>Волиця-Морозовицька</t>
  </si>
  <si>
    <t>UA0702019008</t>
  </si>
  <si>
    <t>Kosmivka</t>
  </si>
  <si>
    <t>Космовка</t>
  </si>
  <si>
    <t>Космівка</t>
  </si>
  <si>
    <t>UA0702019009</t>
  </si>
  <si>
    <t>Lezhnytsia</t>
  </si>
  <si>
    <t>Лежница</t>
  </si>
  <si>
    <t>Лежниця</t>
  </si>
  <si>
    <t>UA0702019011</t>
  </si>
  <si>
    <t>Mlynyshche</t>
  </si>
  <si>
    <t>Млынище</t>
  </si>
  <si>
    <t>Млинище</t>
  </si>
  <si>
    <t>UA0702019012</t>
  </si>
  <si>
    <t>Morozovychi</t>
  </si>
  <si>
    <t>Морозовичи</t>
  </si>
  <si>
    <t>Морозовичі</t>
  </si>
  <si>
    <t>UA0702019013</t>
  </si>
  <si>
    <t>Nova Lishnia</t>
  </si>
  <si>
    <t>Новая Лешня</t>
  </si>
  <si>
    <t>Нова Лішня</t>
  </si>
  <si>
    <t>UA0702019015</t>
  </si>
  <si>
    <t>Petrove</t>
  </si>
  <si>
    <t>Петрово</t>
  </si>
  <si>
    <t>Петрове</t>
  </si>
  <si>
    <t>UA0702019017</t>
  </si>
  <si>
    <t>Stara Lishnia</t>
  </si>
  <si>
    <t>Старая Лешня</t>
  </si>
  <si>
    <t>Стара Лішня</t>
  </si>
  <si>
    <t>UA0702021008</t>
  </si>
  <si>
    <t>Izov</t>
  </si>
  <si>
    <t>Изов</t>
  </si>
  <si>
    <t>Ізов</t>
  </si>
  <si>
    <t>UA0702021010</t>
  </si>
  <si>
    <t>Korytnytsia</t>
  </si>
  <si>
    <t>Корытница</t>
  </si>
  <si>
    <t>Коритниця</t>
  </si>
  <si>
    <t>UA0702021012</t>
  </si>
  <si>
    <t>Mykytychi</t>
  </si>
  <si>
    <t>Никитичи</t>
  </si>
  <si>
    <t>Микитичі</t>
  </si>
  <si>
    <t>UA0702021013</t>
  </si>
  <si>
    <t>Novyny</t>
  </si>
  <si>
    <t>Новины</t>
  </si>
  <si>
    <t>Новини</t>
  </si>
  <si>
    <t>UA0702021016</t>
  </si>
  <si>
    <t>Piatydni</t>
  </si>
  <si>
    <t>Пятидни</t>
  </si>
  <si>
    <t>П'ятидні</t>
  </si>
  <si>
    <t>UA0702021017</t>
  </si>
  <si>
    <t>Rohozhany</t>
  </si>
  <si>
    <t>Рогожаны</t>
  </si>
  <si>
    <t>Рогожани</t>
  </si>
  <si>
    <t>UA0702021022</t>
  </si>
  <si>
    <t>Trostianka</t>
  </si>
  <si>
    <t>Тростянка</t>
  </si>
  <si>
    <t>UA0702021025</t>
  </si>
  <si>
    <t>Khrypalychi</t>
  </si>
  <si>
    <t>Хрипаличи</t>
  </si>
  <si>
    <t>Хрипаличі</t>
  </si>
  <si>
    <t>UA0704001006</t>
  </si>
  <si>
    <t>Velykyi Obzyr</t>
  </si>
  <si>
    <t>Великий Обзыр</t>
  </si>
  <si>
    <t>Великий Обзир</t>
  </si>
  <si>
    <t>UA0704001042</t>
  </si>
  <si>
    <t>Pidtsyria</t>
  </si>
  <si>
    <t>Подцирье</t>
  </si>
  <si>
    <t>Підцир'я</t>
  </si>
  <si>
    <t>UA0704003001</t>
  </si>
  <si>
    <t>Liubeshiv</t>
  </si>
  <si>
    <t>Любешов</t>
  </si>
  <si>
    <t>Любешів</t>
  </si>
  <si>
    <t>UA0704005001</t>
  </si>
  <si>
    <t>Manevychi</t>
  </si>
  <si>
    <t>Маневичи</t>
  </si>
  <si>
    <t>Маневичі</t>
  </si>
  <si>
    <t>UA0704005006</t>
  </si>
  <si>
    <t>Vovchytsk</t>
  </si>
  <si>
    <t>Волчицк</t>
  </si>
  <si>
    <t>Вовчицьк</t>
  </si>
  <si>
    <t>UA0704005032</t>
  </si>
  <si>
    <t>Troianivka</t>
  </si>
  <si>
    <t>Трояновка</t>
  </si>
  <si>
    <t>Троянівка</t>
  </si>
  <si>
    <t>UA0704007001</t>
  </si>
  <si>
    <t>Prylisne</t>
  </si>
  <si>
    <t>Прилесное</t>
  </si>
  <si>
    <t>Прилісне</t>
  </si>
  <si>
    <t>UA0704007011</t>
  </si>
  <si>
    <t>Toboly</t>
  </si>
  <si>
    <t>Тоболы</t>
  </si>
  <si>
    <t>Тоболи</t>
  </si>
  <si>
    <t>UA0704009001</t>
  </si>
  <si>
    <t>Soshychne</t>
  </si>
  <si>
    <t>Сошично</t>
  </si>
  <si>
    <t>Сошичне</t>
  </si>
  <si>
    <t>UA0704009005</t>
  </si>
  <si>
    <t>Karpylivka</t>
  </si>
  <si>
    <t>Карпиловка</t>
  </si>
  <si>
    <t>Карпилівка</t>
  </si>
  <si>
    <t>UA0704009008</t>
  </si>
  <si>
    <t>Nuino</t>
  </si>
  <si>
    <t>Нуйно</t>
  </si>
  <si>
    <t>UA0704009010</t>
  </si>
  <si>
    <t>Radoshynka</t>
  </si>
  <si>
    <t>Радошинка</t>
  </si>
  <si>
    <t>UA0706001001</t>
  </si>
  <si>
    <t>Velymche</t>
  </si>
  <si>
    <t>Велимче</t>
  </si>
  <si>
    <t>UA0706003001</t>
  </si>
  <si>
    <t>Velytsk</t>
  </si>
  <si>
    <t>Велицк</t>
  </si>
  <si>
    <t>Велицьк</t>
  </si>
  <si>
    <t>UA0706005017</t>
  </si>
  <si>
    <t>UA0706007013</t>
  </si>
  <si>
    <t>Malyi Porsk</t>
  </si>
  <si>
    <t>Малый Порск</t>
  </si>
  <si>
    <t>Малий Порськ</t>
  </si>
  <si>
    <t>UA0706007015</t>
  </si>
  <si>
    <t>Novyi Mosyr</t>
  </si>
  <si>
    <t>Новый Мосыр</t>
  </si>
  <si>
    <t>Новий Мосир</t>
  </si>
  <si>
    <t>UA0706009001</t>
  </si>
  <si>
    <t>Holovne</t>
  </si>
  <si>
    <t>Головно</t>
  </si>
  <si>
    <t>Головне</t>
  </si>
  <si>
    <t>UA0706009005</t>
  </si>
  <si>
    <t>UA0706015001</t>
  </si>
  <si>
    <t>Zabolottia</t>
  </si>
  <si>
    <t>Заболотье</t>
  </si>
  <si>
    <t>Заболоття</t>
  </si>
  <si>
    <t>UA0706019001</t>
  </si>
  <si>
    <t>Kovel</t>
  </si>
  <si>
    <t>Ковель</t>
  </si>
  <si>
    <t>UA0706019002</t>
  </si>
  <si>
    <t>UA0706019004</t>
  </si>
  <si>
    <t>Volia-Kovelska</t>
  </si>
  <si>
    <t>Воля-Ковельская</t>
  </si>
  <si>
    <t>Воля-Ковельська</t>
  </si>
  <si>
    <t>UA0706021013</t>
  </si>
  <si>
    <t>Liubytiv</t>
  </si>
  <si>
    <t>Любитов</t>
  </si>
  <si>
    <t>Любитів</t>
  </si>
  <si>
    <t>UA0706023001</t>
  </si>
  <si>
    <t>Lukiv</t>
  </si>
  <si>
    <t>Луков</t>
  </si>
  <si>
    <t>Луків</t>
  </si>
  <si>
    <t>UA0706027001</t>
  </si>
  <si>
    <t>Liuboml</t>
  </si>
  <si>
    <t>Любомль</t>
  </si>
  <si>
    <t>UA0706027006</t>
  </si>
  <si>
    <t>Horodnie</t>
  </si>
  <si>
    <t>Городнее</t>
  </si>
  <si>
    <t>Городнє</t>
  </si>
  <si>
    <t>UA0706029001</t>
  </si>
  <si>
    <t>Povorsk</t>
  </si>
  <si>
    <t>Поворск</t>
  </si>
  <si>
    <t>Поворськ</t>
  </si>
  <si>
    <t>UA0706039001</t>
  </si>
  <si>
    <t>Smidyn</t>
  </si>
  <si>
    <t>Смидин</t>
  </si>
  <si>
    <t>Смідин</t>
  </si>
  <si>
    <t>UA0706039002</t>
  </si>
  <si>
    <t>Bilychi</t>
  </si>
  <si>
    <t>Беличи</t>
  </si>
  <si>
    <t>Біличі</t>
  </si>
  <si>
    <t>UA0706039005</t>
  </si>
  <si>
    <t>Zachernechchia</t>
  </si>
  <si>
    <t>Зачернечье</t>
  </si>
  <si>
    <t>Зачернеччя</t>
  </si>
  <si>
    <t>UA0706039009</t>
  </si>
  <si>
    <t>Rudnia</t>
  </si>
  <si>
    <t>Рудня</t>
  </si>
  <si>
    <t>UA0706041001</t>
  </si>
  <si>
    <t>Stara Vyzhivka</t>
  </si>
  <si>
    <t>Старая Выжевка</t>
  </si>
  <si>
    <t>Стара Вижівка</t>
  </si>
  <si>
    <t>UA0706041007</t>
  </si>
  <si>
    <t>Myzove</t>
  </si>
  <si>
    <t>Мызово</t>
  </si>
  <si>
    <t>Мизове</t>
  </si>
  <si>
    <t>UA0706041010</t>
  </si>
  <si>
    <t>Rudka</t>
  </si>
  <si>
    <t>Рудка</t>
  </si>
  <si>
    <t>UA0706041011</t>
  </si>
  <si>
    <t>Sedlyshche</t>
  </si>
  <si>
    <t>Седлище</t>
  </si>
  <si>
    <t>UA0706041013</t>
  </si>
  <si>
    <t>Stara Huta</t>
  </si>
  <si>
    <t>Старая Гута</t>
  </si>
  <si>
    <t>Стара Гута</t>
  </si>
  <si>
    <t>UA0706043001</t>
  </si>
  <si>
    <t>Turiisk</t>
  </si>
  <si>
    <t>Турийск</t>
  </si>
  <si>
    <t>Турійськ</t>
  </si>
  <si>
    <t>UA0706045001</t>
  </si>
  <si>
    <t>Shatsk</t>
  </si>
  <si>
    <t>Шацк</t>
  </si>
  <si>
    <t>Шацьк</t>
  </si>
  <si>
    <t>UA0708001001</t>
  </si>
  <si>
    <t>Berestechko</t>
  </si>
  <si>
    <t>Берестечко</t>
  </si>
  <si>
    <t>UA0708001006</t>
  </si>
  <si>
    <t>Hektary</t>
  </si>
  <si>
    <t>Гектары</t>
  </si>
  <si>
    <t>Гектари</t>
  </si>
  <si>
    <t>UA0708003006</t>
  </si>
  <si>
    <t>Hirka Polonka</t>
  </si>
  <si>
    <t>Горькая Полонка</t>
  </si>
  <si>
    <t>Гірка Полонка</t>
  </si>
  <si>
    <t>UA0708005002</t>
  </si>
  <si>
    <t>Senkevychivka</t>
  </si>
  <si>
    <t>Сенкевичевка</t>
  </si>
  <si>
    <t>Сенкевичівка</t>
  </si>
  <si>
    <t>UA0708007001</t>
  </si>
  <si>
    <t>Horokhiv</t>
  </si>
  <si>
    <t>Горохов</t>
  </si>
  <si>
    <t>Горохів</t>
  </si>
  <si>
    <t>UA0708007010</t>
  </si>
  <si>
    <t>Zvyniache</t>
  </si>
  <si>
    <t>Звиняче</t>
  </si>
  <si>
    <t>UA0708007024</t>
  </si>
  <si>
    <t>Ozertsi</t>
  </si>
  <si>
    <t>Озерцы</t>
  </si>
  <si>
    <t>Озерці</t>
  </si>
  <si>
    <t>UA0708007032</t>
  </si>
  <si>
    <t>Rachyn</t>
  </si>
  <si>
    <t>Рачин</t>
  </si>
  <si>
    <t>UA0708007033</t>
  </si>
  <si>
    <t>Siltse</t>
  </si>
  <si>
    <t>Сельцо</t>
  </si>
  <si>
    <t>Сільце</t>
  </si>
  <si>
    <t>UA0708007035</t>
  </si>
  <si>
    <t>Skobelka</t>
  </si>
  <si>
    <t>Скобелка</t>
  </si>
  <si>
    <t>UA0708007041</t>
  </si>
  <si>
    <t>Kholoniv</t>
  </si>
  <si>
    <t>Холонов</t>
  </si>
  <si>
    <t>Холонів</t>
  </si>
  <si>
    <t>UA0708009001</t>
  </si>
  <si>
    <t>Dorosyni</t>
  </si>
  <si>
    <t>Доросини</t>
  </si>
  <si>
    <t>Доросині</t>
  </si>
  <si>
    <t>UA0708009007</t>
  </si>
  <si>
    <t>Kyiazh</t>
  </si>
  <si>
    <t>Кияж</t>
  </si>
  <si>
    <t>UA0708011005</t>
  </si>
  <si>
    <t>Domashiv</t>
  </si>
  <si>
    <t>Домашов</t>
  </si>
  <si>
    <t>Домашів</t>
  </si>
  <si>
    <t>UA0708011014</t>
  </si>
  <si>
    <t>Ozero</t>
  </si>
  <si>
    <t>Озеро</t>
  </si>
  <si>
    <t>UA0708013001</t>
  </si>
  <si>
    <t>Kolky</t>
  </si>
  <si>
    <t>Колки</t>
  </si>
  <si>
    <t>UA0708017001</t>
  </si>
  <si>
    <t>Lutsk</t>
  </si>
  <si>
    <t>Луцк</t>
  </si>
  <si>
    <t>Луцьк</t>
  </si>
  <si>
    <t>UA0708017011</t>
  </si>
  <si>
    <t>Dachne</t>
  </si>
  <si>
    <t>Дачное</t>
  </si>
  <si>
    <t>Дачне</t>
  </si>
  <si>
    <t>UA0708017019</t>
  </si>
  <si>
    <t>Kniahynynok</t>
  </si>
  <si>
    <t>Княгининок</t>
  </si>
  <si>
    <t>UA0708019001</t>
  </si>
  <si>
    <t>Marianivka</t>
  </si>
  <si>
    <t>Марьяновка</t>
  </si>
  <si>
    <t>Мар'янівка</t>
  </si>
  <si>
    <t>UA0708019003</t>
  </si>
  <si>
    <t>Borochyche</t>
  </si>
  <si>
    <t>Борочиче</t>
  </si>
  <si>
    <t>UA0708019013</t>
  </si>
  <si>
    <t>Tsehiv</t>
  </si>
  <si>
    <t>Цегов</t>
  </si>
  <si>
    <t>Цегів</t>
  </si>
  <si>
    <t>UA0708021001</t>
  </si>
  <si>
    <t>Olyka</t>
  </si>
  <si>
    <t>Олыка</t>
  </si>
  <si>
    <t>Олика</t>
  </si>
  <si>
    <t>UA0708021003</t>
  </si>
  <si>
    <t>Derno</t>
  </si>
  <si>
    <t>Дерно</t>
  </si>
  <si>
    <t>UA0708021008</t>
  </si>
  <si>
    <t>Lychany</t>
  </si>
  <si>
    <t>Лычаны</t>
  </si>
  <si>
    <t>Личани</t>
  </si>
  <si>
    <t>UA0708021009</t>
  </si>
  <si>
    <t>Metelne</t>
  </si>
  <si>
    <t>Метельное</t>
  </si>
  <si>
    <t>Метельне</t>
  </si>
  <si>
    <t>UA0708021015</t>
  </si>
  <si>
    <t>Stavok</t>
  </si>
  <si>
    <t>Ставок</t>
  </si>
  <si>
    <t>UA0708023012</t>
  </si>
  <si>
    <t>Lypyny</t>
  </si>
  <si>
    <t>Липины</t>
  </si>
  <si>
    <t>Липини</t>
  </si>
  <si>
    <t>UA0708023016</t>
  </si>
  <si>
    <t>Palche</t>
  </si>
  <si>
    <t>Пальче</t>
  </si>
  <si>
    <t>UA0708023017</t>
  </si>
  <si>
    <t>Piddubtsi</t>
  </si>
  <si>
    <t>Поддубцы</t>
  </si>
  <si>
    <t>Піддубці</t>
  </si>
  <si>
    <t>UA0708025001</t>
  </si>
  <si>
    <t>Rozhyshche</t>
  </si>
  <si>
    <t>Рожище</t>
  </si>
  <si>
    <t>UA0708027001</t>
  </si>
  <si>
    <t>Torchyn</t>
  </si>
  <si>
    <t>Торчин</t>
  </si>
  <si>
    <t>UA0708027006</t>
  </si>
  <si>
    <t>Vesele</t>
  </si>
  <si>
    <t>Веселое</t>
  </si>
  <si>
    <t>Веселе</t>
  </si>
  <si>
    <t>UA0708027007</t>
  </si>
  <si>
    <t>Voiutyn</t>
  </si>
  <si>
    <t>Воютин</t>
  </si>
  <si>
    <t>UA0708029001</t>
  </si>
  <si>
    <t>Tsuman</t>
  </si>
  <si>
    <t>Цумань</t>
  </si>
  <si>
    <t>UA0708029011</t>
  </si>
  <si>
    <t>Lypne</t>
  </si>
  <si>
    <t>Липно</t>
  </si>
  <si>
    <t>Липне</t>
  </si>
  <si>
    <t>UA1202001001</t>
  </si>
  <si>
    <t>Dnipro</t>
  </si>
  <si>
    <t>Днипро</t>
  </si>
  <si>
    <t>Дніпро</t>
  </si>
  <si>
    <t>UA1202003001</t>
  </si>
  <si>
    <t>Kytaihorod</t>
  </si>
  <si>
    <t>Китайгород</t>
  </si>
  <si>
    <t>UA1202011001</t>
  </si>
  <si>
    <t>Mohyliv</t>
  </si>
  <si>
    <t>Могилев</t>
  </si>
  <si>
    <t>Могилів</t>
  </si>
  <si>
    <t>UA1202011012</t>
  </si>
  <si>
    <t>Molodizhne</t>
  </si>
  <si>
    <t>Молодежное</t>
  </si>
  <si>
    <t>Молодіжне</t>
  </si>
  <si>
    <t>UA1202013001</t>
  </si>
  <si>
    <t>Novooleksandrivka</t>
  </si>
  <si>
    <t>Новоалександровка</t>
  </si>
  <si>
    <t>Новоолександрівка</t>
  </si>
  <si>
    <t>UA1202013003</t>
  </si>
  <si>
    <t>Voloske</t>
  </si>
  <si>
    <t>Волосское</t>
  </si>
  <si>
    <t>Волоське</t>
  </si>
  <si>
    <t>UA1202015001</t>
  </si>
  <si>
    <t>Novopokrovka</t>
  </si>
  <si>
    <t>Новопокровка</t>
  </si>
  <si>
    <t>UA1202015002</t>
  </si>
  <si>
    <t>Bahate</t>
  </si>
  <si>
    <t>Богатое</t>
  </si>
  <si>
    <t>Багате</t>
  </si>
  <si>
    <t>UA1202015011</t>
  </si>
  <si>
    <t>Iverske</t>
  </si>
  <si>
    <t>Иверское</t>
  </si>
  <si>
    <t>Іверське</t>
  </si>
  <si>
    <t>UA1202015015</t>
  </si>
  <si>
    <t>Krynychky</t>
  </si>
  <si>
    <t>Кринички</t>
  </si>
  <si>
    <t>UA1202015024</t>
  </si>
  <si>
    <t>Oleksandropil</t>
  </si>
  <si>
    <t>Александрополь</t>
  </si>
  <si>
    <t>Олександропіль</t>
  </si>
  <si>
    <t>UA1202015027</t>
  </si>
  <si>
    <t>Petrykivka</t>
  </si>
  <si>
    <t>Петриковка</t>
  </si>
  <si>
    <t>Петриківка</t>
  </si>
  <si>
    <t>UA1202017001</t>
  </si>
  <si>
    <t>Obukhivka</t>
  </si>
  <si>
    <t>Обуховка</t>
  </si>
  <si>
    <t>Обухівка</t>
  </si>
  <si>
    <t>UA1202019002</t>
  </si>
  <si>
    <t>Kurylivka</t>
  </si>
  <si>
    <t>Куриловка</t>
  </si>
  <si>
    <t>Курилівка</t>
  </si>
  <si>
    <t>UA1202021001</t>
  </si>
  <si>
    <t>Pidhorodne</t>
  </si>
  <si>
    <t>Подгородное</t>
  </si>
  <si>
    <t>Підгородне</t>
  </si>
  <si>
    <t>UA1202025001</t>
  </si>
  <si>
    <t>Slobozhanske</t>
  </si>
  <si>
    <t>Слобожанское</t>
  </si>
  <si>
    <t>Слобожанське</t>
  </si>
  <si>
    <t>UA1202025005</t>
  </si>
  <si>
    <t>Partyzanske</t>
  </si>
  <si>
    <t>Партизанское</t>
  </si>
  <si>
    <t>Партизанське</t>
  </si>
  <si>
    <t>UA1202025006</t>
  </si>
  <si>
    <t>Stepove</t>
  </si>
  <si>
    <t>Степовое</t>
  </si>
  <si>
    <t>Степове</t>
  </si>
  <si>
    <t>UA1202027001</t>
  </si>
  <si>
    <t>Solone</t>
  </si>
  <si>
    <t>Соленое</t>
  </si>
  <si>
    <t>Солоне</t>
  </si>
  <si>
    <t>UA1202031001</t>
  </si>
  <si>
    <t>Tsarychanka</t>
  </si>
  <si>
    <t>Царичанка</t>
  </si>
  <si>
    <t>UA1202031002</t>
  </si>
  <si>
    <t>Babaikivka</t>
  </si>
  <si>
    <t>Бабайковка</t>
  </si>
  <si>
    <t>Бабайківка</t>
  </si>
  <si>
    <t>UA1202031012</t>
  </si>
  <si>
    <t>Mykhailivka</t>
  </si>
  <si>
    <t>Михайловка</t>
  </si>
  <si>
    <t>Михайлівка</t>
  </si>
  <si>
    <t>UA1202033001</t>
  </si>
  <si>
    <t>Chumaky</t>
  </si>
  <si>
    <t>Чумаки</t>
  </si>
  <si>
    <t>UA1202033009</t>
  </si>
  <si>
    <t>Pryiut</t>
  </si>
  <si>
    <t>Приют</t>
  </si>
  <si>
    <t>UA1204001011</t>
  </si>
  <si>
    <t>Vilne</t>
  </si>
  <si>
    <t>Вольное</t>
  </si>
  <si>
    <t>Вільне</t>
  </si>
  <si>
    <t>UA1204001016</t>
  </si>
  <si>
    <t>Zoria</t>
  </si>
  <si>
    <t>Заря</t>
  </si>
  <si>
    <t>Зоря</t>
  </si>
  <si>
    <t>UA1204001028</t>
  </si>
  <si>
    <t>Novomyloradivka</t>
  </si>
  <si>
    <t>Новомилорадовка</t>
  </si>
  <si>
    <t>Новомилорадівка</t>
  </si>
  <si>
    <t>UA1204003011</t>
  </si>
  <si>
    <t>Sokolivka</t>
  </si>
  <si>
    <t>Соколовка</t>
  </si>
  <si>
    <t>Соколівка</t>
  </si>
  <si>
    <t>UA1204005001</t>
  </si>
  <si>
    <t>Verkhnodniprovsk</t>
  </si>
  <si>
    <t>Верхнеднепровск</t>
  </si>
  <si>
    <t>Верхньодніпровськ</t>
  </si>
  <si>
    <t>UA1204007001</t>
  </si>
  <si>
    <t>Vyshneve</t>
  </si>
  <si>
    <t>Вишневое</t>
  </si>
  <si>
    <t>Вишневе</t>
  </si>
  <si>
    <t>UA1204009001</t>
  </si>
  <si>
    <t>Vilnohirsk</t>
  </si>
  <si>
    <t>Вольногорск</t>
  </si>
  <si>
    <t>Вільногірськ</t>
  </si>
  <si>
    <t>UA1204011001</t>
  </si>
  <si>
    <t>Zhovti Vody</t>
  </si>
  <si>
    <t>Желтые Воды</t>
  </si>
  <si>
    <t>Жовті Води</t>
  </si>
  <si>
    <t>UA1204013001</t>
  </si>
  <si>
    <t>Zatyshne</t>
  </si>
  <si>
    <t>Затишное</t>
  </si>
  <si>
    <t>Затишне</t>
  </si>
  <si>
    <t>UA1204013006</t>
  </si>
  <si>
    <t>Vitrivka</t>
  </si>
  <si>
    <t>Ветровка</t>
  </si>
  <si>
    <t>Вітрівка</t>
  </si>
  <si>
    <t>UA1204013015</t>
  </si>
  <si>
    <t>Preobrazhenka</t>
  </si>
  <si>
    <t>Преображенка</t>
  </si>
  <si>
    <t>UA1204015001</t>
  </si>
  <si>
    <t>Kamianske</t>
  </si>
  <si>
    <t>Каменское</t>
  </si>
  <si>
    <t>Кам'янське</t>
  </si>
  <si>
    <t>UA1204019001</t>
  </si>
  <si>
    <t>Lykhivka</t>
  </si>
  <si>
    <t>Лиховка</t>
  </si>
  <si>
    <t>Лихівка</t>
  </si>
  <si>
    <t>UA1204021001</t>
  </si>
  <si>
    <t>Piatykhatky</t>
  </si>
  <si>
    <t>Пятихатки</t>
  </si>
  <si>
    <t>П'ятихатки</t>
  </si>
  <si>
    <t>UA1206017001</t>
  </si>
  <si>
    <t>Kryvyi Rih</t>
  </si>
  <si>
    <t>Кривой Рог</t>
  </si>
  <si>
    <t>Кривий Ріг</t>
  </si>
  <si>
    <t>UA1206027001</t>
  </si>
  <si>
    <t>Sofiivka</t>
  </si>
  <si>
    <t>Софиевка</t>
  </si>
  <si>
    <t>Софіївка</t>
  </si>
  <si>
    <t>UA1208003004</t>
  </si>
  <si>
    <t>Vyshchetarasivka</t>
  </si>
  <si>
    <t>Высшетарасовка</t>
  </si>
  <si>
    <t>Вищетарасівка</t>
  </si>
  <si>
    <t>UA1208003012</t>
  </si>
  <si>
    <t>Topyla</t>
  </si>
  <si>
    <t>Топила</t>
  </si>
  <si>
    <t>UA1208005001</t>
  </si>
  <si>
    <t>Nikopol</t>
  </si>
  <si>
    <t>Никополь</t>
  </si>
  <si>
    <t>Нікополь</t>
  </si>
  <si>
    <t>UA1208009001</t>
  </si>
  <si>
    <t>Pokrov</t>
  </si>
  <si>
    <t>Покров</t>
  </si>
  <si>
    <t>UA1208011001</t>
  </si>
  <si>
    <t>Pokrovske</t>
  </si>
  <si>
    <t>Покровское</t>
  </si>
  <si>
    <t>Покровське</t>
  </si>
  <si>
    <t>UA1208013001</t>
  </si>
  <si>
    <t>Tomakivka</t>
  </si>
  <si>
    <t>Томаковка</t>
  </si>
  <si>
    <t>Томаківка</t>
  </si>
  <si>
    <t>UA1208015006</t>
  </si>
  <si>
    <t>Prydniprovske</t>
  </si>
  <si>
    <t>Приднепровское</t>
  </si>
  <si>
    <t>Придніпровське</t>
  </si>
  <si>
    <t>UA1210001004</t>
  </si>
  <si>
    <t>UA1210001006</t>
  </si>
  <si>
    <t>UA1210001009</t>
  </si>
  <si>
    <t>Hnativka</t>
  </si>
  <si>
    <t>Гнатовка</t>
  </si>
  <si>
    <t>Гнатівка</t>
  </si>
  <si>
    <t>UA1210001010</t>
  </si>
  <si>
    <t>Yevetsko-Mykolaivka</t>
  </si>
  <si>
    <t>Евецко-Николаевка</t>
  </si>
  <si>
    <t>Євецько-Миколаївка</t>
  </si>
  <si>
    <t>UA1210001012</t>
  </si>
  <si>
    <t>Ivano-Mykhailivka</t>
  </si>
  <si>
    <t>Ивано-Михайловка</t>
  </si>
  <si>
    <t>Івано-Михайлівка</t>
  </si>
  <si>
    <t>UA1210001013</t>
  </si>
  <si>
    <t>Korolivka</t>
  </si>
  <si>
    <t>Королевка</t>
  </si>
  <si>
    <t>Королівка</t>
  </si>
  <si>
    <t>UA1210001014</t>
  </si>
  <si>
    <t>UA1210001015</t>
  </si>
  <si>
    <t>Mykolaivka</t>
  </si>
  <si>
    <t>Николаевка</t>
  </si>
  <si>
    <t>Миколаївка</t>
  </si>
  <si>
    <t>UA1210001024</t>
  </si>
  <si>
    <t>Khashcheve</t>
  </si>
  <si>
    <t>Хащевое</t>
  </si>
  <si>
    <t>Хащеве</t>
  </si>
  <si>
    <t>UA1210005001</t>
  </si>
  <si>
    <t>Mahdalynivka</t>
  </si>
  <si>
    <t>Магдалиновка</t>
  </si>
  <si>
    <t>Магдалинівка</t>
  </si>
  <si>
    <t>UA1210005010</t>
  </si>
  <si>
    <t>Zhdanivka</t>
  </si>
  <si>
    <t>Ждановка</t>
  </si>
  <si>
    <t>Жданівка</t>
  </si>
  <si>
    <t>UA1210005012</t>
  </si>
  <si>
    <t>Kaznacheivka</t>
  </si>
  <si>
    <t>Казначеевка</t>
  </si>
  <si>
    <t>Казначеївка</t>
  </si>
  <si>
    <t>UA1210005014</t>
  </si>
  <si>
    <t>Kilchen</t>
  </si>
  <si>
    <t>Кильчень</t>
  </si>
  <si>
    <t>Кільчень</t>
  </si>
  <si>
    <t>UA1210005015</t>
  </si>
  <si>
    <t>Kotovka</t>
  </si>
  <si>
    <t>Котовка</t>
  </si>
  <si>
    <t>UA1210005018</t>
  </si>
  <si>
    <t>Marivka</t>
  </si>
  <si>
    <t>Марьевка</t>
  </si>
  <si>
    <t>Мар'ївка</t>
  </si>
  <si>
    <t>UA1210005020</t>
  </si>
  <si>
    <t>Novopetrivka</t>
  </si>
  <si>
    <t>Новопетровка</t>
  </si>
  <si>
    <t>Новопетрівка</t>
  </si>
  <si>
    <t>UA1210005022</t>
  </si>
  <si>
    <t>UA1210005025</t>
  </si>
  <si>
    <t>Pershotravenka</t>
  </si>
  <si>
    <t>Першотравенка</t>
  </si>
  <si>
    <t>UA1210005026</t>
  </si>
  <si>
    <t>Polyvanivka</t>
  </si>
  <si>
    <t>Поливановка</t>
  </si>
  <si>
    <t>Поливанівка</t>
  </si>
  <si>
    <t>UA1210005027</t>
  </si>
  <si>
    <t>Pochyno-Sofiivka</t>
  </si>
  <si>
    <t>Почино-Софиевка</t>
  </si>
  <si>
    <t>Почино-Софіївка</t>
  </si>
  <si>
    <t>UA1210005033</t>
  </si>
  <si>
    <t>Topchyne</t>
  </si>
  <si>
    <t>Топчино</t>
  </si>
  <si>
    <t>Топчине</t>
  </si>
  <si>
    <t>UA1210007001</t>
  </si>
  <si>
    <t>Novomoskovsk</t>
  </si>
  <si>
    <t>Новомосковск</t>
  </si>
  <si>
    <t>Новомосковськ</t>
  </si>
  <si>
    <t>UA1210009001</t>
  </si>
  <si>
    <t>Pereshchepyne</t>
  </si>
  <si>
    <t>Перещепино</t>
  </si>
  <si>
    <t>Перещепине</t>
  </si>
  <si>
    <t>UA1210009021</t>
  </si>
  <si>
    <t>UA1210011001</t>
  </si>
  <si>
    <t>Pishchanka</t>
  </si>
  <si>
    <t>Песчанка</t>
  </si>
  <si>
    <t>Піщанка</t>
  </si>
  <si>
    <t>UA1210011002</t>
  </si>
  <si>
    <t>Melioratyvne</t>
  </si>
  <si>
    <t>Мелиоративное</t>
  </si>
  <si>
    <t>Меліоративне</t>
  </si>
  <si>
    <t>UA1210011003</t>
  </si>
  <si>
    <t>Znamenivka</t>
  </si>
  <si>
    <t>Знаменовка</t>
  </si>
  <si>
    <t>Знаменівка</t>
  </si>
  <si>
    <t>UA1210011006</t>
  </si>
  <si>
    <t>Orlivshchyna</t>
  </si>
  <si>
    <t>Орловщина</t>
  </si>
  <si>
    <t>Орлівщина</t>
  </si>
  <si>
    <t>UA1210015001</t>
  </si>
  <si>
    <t>Chernechchyna</t>
  </si>
  <si>
    <t>Чернетчина</t>
  </si>
  <si>
    <t>Чернеччина</t>
  </si>
  <si>
    <t>UA1212001002</t>
  </si>
  <si>
    <t>Bohuslav</t>
  </si>
  <si>
    <t>Богуслав</t>
  </si>
  <si>
    <t>UA1212001007</t>
  </si>
  <si>
    <t>Nova Dacha</t>
  </si>
  <si>
    <t>Новая Дача</t>
  </si>
  <si>
    <t>Нова Дача</t>
  </si>
  <si>
    <t>UA1212001009</t>
  </si>
  <si>
    <t>Samarske</t>
  </si>
  <si>
    <t>Самарское</t>
  </si>
  <si>
    <t>Самарське</t>
  </si>
  <si>
    <t>UA1212003001</t>
  </si>
  <si>
    <t>Verbky</t>
  </si>
  <si>
    <t>Вербки</t>
  </si>
  <si>
    <t>UA1212003009</t>
  </si>
  <si>
    <t>Oleksandrivka</t>
  </si>
  <si>
    <t>Александровка</t>
  </si>
  <si>
    <t>Олександрівка</t>
  </si>
  <si>
    <t>UA1212005005</t>
  </si>
  <si>
    <t>Karabynivka</t>
  </si>
  <si>
    <t>Карабиновка</t>
  </si>
  <si>
    <t>Карабинівка</t>
  </si>
  <si>
    <t>UA1212007001</t>
  </si>
  <si>
    <t>Pavlohrad</t>
  </si>
  <si>
    <t>Павлоград</t>
  </si>
  <si>
    <t>UA1212009001</t>
  </si>
  <si>
    <t>Ternivka</t>
  </si>
  <si>
    <t>Терновка</t>
  </si>
  <si>
    <t>Тернівка</t>
  </si>
  <si>
    <t>UA1212011001</t>
  </si>
  <si>
    <t>Troitske</t>
  </si>
  <si>
    <t>Троицкое</t>
  </si>
  <si>
    <t>Троїцьке</t>
  </si>
  <si>
    <t>UA1212013001</t>
  </si>
  <si>
    <t>Yurivka</t>
  </si>
  <si>
    <t>Юрьевка</t>
  </si>
  <si>
    <t>Юр'ївка</t>
  </si>
  <si>
    <t>UA1214003001</t>
  </si>
  <si>
    <t>Vasylkivka</t>
  </si>
  <si>
    <t>Васильковка</t>
  </si>
  <si>
    <t>Васильківка</t>
  </si>
  <si>
    <t>UA1214003013</t>
  </si>
  <si>
    <t>Voskresenivka</t>
  </si>
  <si>
    <t>Воскресеновка</t>
  </si>
  <si>
    <t>Воскресенівка</t>
  </si>
  <si>
    <t>UA1214003015</t>
  </si>
  <si>
    <t>Debaltseve</t>
  </si>
  <si>
    <t>Дебальцево</t>
  </si>
  <si>
    <t>Дебальцеве</t>
  </si>
  <si>
    <t>UA1214003038</t>
  </si>
  <si>
    <t>Pavlivka</t>
  </si>
  <si>
    <t>Павловка</t>
  </si>
  <si>
    <t>Павлівка</t>
  </si>
  <si>
    <t>UA1214007002</t>
  </si>
  <si>
    <t>Chaplyne</t>
  </si>
  <si>
    <t>Чаплино</t>
  </si>
  <si>
    <t>Чаплине</t>
  </si>
  <si>
    <t>UA1214007004</t>
  </si>
  <si>
    <t>Brovky</t>
  </si>
  <si>
    <t>Бровки</t>
  </si>
  <si>
    <t>UA1214007007</t>
  </si>
  <si>
    <t>Dobrovillia</t>
  </si>
  <si>
    <t>Доброволье</t>
  </si>
  <si>
    <t>Добровілля</t>
  </si>
  <si>
    <t>UA1214007017</t>
  </si>
  <si>
    <t>Medychne</t>
  </si>
  <si>
    <t>Медичное</t>
  </si>
  <si>
    <t>Медичне</t>
  </si>
  <si>
    <t>UA1214007027</t>
  </si>
  <si>
    <t>Shevchenkove</t>
  </si>
  <si>
    <t>Шевченково</t>
  </si>
  <si>
    <t>Шевченкове</t>
  </si>
  <si>
    <t>UA1214009007</t>
  </si>
  <si>
    <t>Maiske</t>
  </si>
  <si>
    <t>Майское</t>
  </si>
  <si>
    <t>Майське</t>
  </si>
  <si>
    <t>UA1214011001</t>
  </si>
  <si>
    <t>Ilarionove</t>
  </si>
  <si>
    <t>Илларионово</t>
  </si>
  <si>
    <t>Іларіонове</t>
  </si>
  <si>
    <t>UA1214015001</t>
  </si>
  <si>
    <t>Mezhova</t>
  </si>
  <si>
    <t>Межевая</t>
  </si>
  <si>
    <t>Межова</t>
  </si>
  <si>
    <t>UA1214017001</t>
  </si>
  <si>
    <t>UA1214017004</t>
  </si>
  <si>
    <t>Dmytrivka</t>
  </si>
  <si>
    <t>Дмитровка</t>
  </si>
  <si>
    <t>Дмитрівка</t>
  </si>
  <si>
    <t>UA1214021001</t>
  </si>
  <si>
    <t>Pershotravensk</t>
  </si>
  <si>
    <t>Першотравенск</t>
  </si>
  <si>
    <t>Першотравенськ</t>
  </si>
  <si>
    <t>UA1214025001</t>
  </si>
  <si>
    <t>UA1214027032</t>
  </si>
  <si>
    <t>Novohnide</t>
  </si>
  <si>
    <t>Новогнедое</t>
  </si>
  <si>
    <t>Новогніде</t>
  </si>
  <si>
    <t>UA1214031001</t>
  </si>
  <si>
    <t>Synelnykove</t>
  </si>
  <si>
    <t>Синельниково</t>
  </si>
  <si>
    <t>Синельникове</t>
  </si>
  <si>
    <t>UA1214033005</t>
  </si>
  <si>
    <t>Varvarivka</t>
  </si>
  <si>
    <t>Варваровка</t>
  </si>
  <si>
    <t>Варварівка</t>
  </si>
  <si>
    <t>UA1412003001</t>
  </si>
  <si>
    <t>Druzhkivka</t>
  </si>
  <si>
    <t>Дружковка</t>
  </si>
  <si>
    <t>Дружківка</t>
  </si>
  <si>
    <t>UA1412007001</t>
  </si>
  <si>
    <t>UA1412009001</t>
  </si>
  <si>
    <t>Kramatorsk</t>
  </si>
  <si>
    <t>Краматорск</t>
  </si>
  <si>
    <t>Краматорськ</t>
  </si>
  <si>
    <t>UA1412019001</t>
  </si>
  <si>
    <t>Sviatohirsk</t>
  </si>
  <si>
    <t>Святогорск</t>
  </si>
  <si>
    <t>Святогірськ</t>
  </si>
  <si>
    <t>UA1416007001</t>
  </si>
  <si>
    <t>Dobropillia</t>
  </si>
  <si>
    <t>Доброполье</t>
  </si>
  <si>
    <t>Добропілля</t>
  </si>
  <si>
    <t>UA1416007002</t>
  </si>
  <si>
    <t>Bilytske</t>
  </si>
  <si>
    <t>Белицкое</t>
  </si>
  <si>
    <t>Білицьке</t>
  </si>
  <si>
    <t>UA1416011001</t>
  </si>
  <si>
    <t>Kurakhove</t>
  </si>
  <si>
    <t>Курахово</t>
  </si>
  <si>
    <t>Курахове</t>
  </si>
  <si>
    <t>UA1416013012</t>
  </si>
  <si>
    <t>Maksymilianivka</t>
  </si>
  <si>
    <t>Максимильяновка</t>
  </si>
  <si>
    <t>Максимільянівка</t>
  </si>
  <si>
    <t>UA1416015001</t>
  </si>
  <si>
    <t>Myrnohrad</t>
  </si>
  <si>
    <t>Мирноград</t>
  </si>
  <si>
    <t>UA1416017001</t>
  </si>
  <si>
    <t>Novohrodivka</t>
  </si>
  <si>
    <t>Новогродовка</t>
  </si>
  <si>
    <t>Новогродівка</t>
  </si>
  <si>
    <t>UA1416021001</t>
  </si>
  <si>
    <t>Pokrovsk</t>
  </si>
  <si>
    <t>Покровск</t>
  </si>
  <si>
    <t>Покровськ</t>
  </si>
  <si>
    <t>UA1416023001</t>
  </si>
  <si>
    <t>Selydove</t>
  </si>
  <si>
    <t>Селидово</t>
  </si>
  <si>
    <t>Селидове</t>
  </si>
  <si>
    <t>UA1416027007</t>
  </si>
  <si>
    <t>Zolotyi Kolodiaz</t>
  </si>
  <si>
    <t>Золотой Колодезь</t>
  </si>
  <si>
    <t>Золотий Колодязь</t>
  </si>
  <si>
    <t>UA1802001001</t>
  </si>
  <si>
    <t>Andrushivka</t>
  </si>
  <si>
    <t>Андрушевка</t>
  </si>
  <si>
    <t>Андрушівка</t>
  </si>
  <si>
    <t>UA1802001003</t>
  </si>
  <si>
    <t>Brovky Druhi</t>
  </si>
  <si>
    <t>Бровки-Вторые</t>
  </si>
  <si>
    <t>Бровки Другі</t>
  </si>
  <si>
    <t>UA1802001006</t>
  </si>
  <si>
    <t>Halchyn</t>
  </si>
  <si>
    <t>Гальчин</t>
  </si>
  <si>
    <t>UA1802001009</t>
  </si>
  <si>
    <t>UA1802001022</t>
  </si>
  <si>
    <t>Pavelky</t>
  </si>
  <si>
    <t>Павелки</t>
  </si>
  <si>
    <t>UA1802003001</t>
  </si>
  <si>
    <t>Berdychiv</t>
  </si>
  <si>
    <t>Бердичев</t>
  </si>
  <si>
    <t>Бердичів</t>
  </si>
  <si>
    <t>UA1802005001</t>
  </si>
  <si>
    <t>Vchoraishe</t>
  </si>
  <si>
    <t>Вчерайше</t>
  </si>
  <si>
    <t>Вчорайше</t>
  </si>
  <si>
    <t>UA1802007008</t>
  </si>
  <si>
    <t>Nykonivka</t>
  </si>
  <si>
    <t>Никоновка</t>
  </si>
  <si>
    <t>Никонівка</t>
  </si>
  <si>
    <t>UA1802011007</t>
  </si>
  <si>
    <t>Velyka Piatyhirka</t>
  </si>
  <si>
    <t>Великая Пятигорка</t>
  </si>
  <si>
    <t>Велика П'ятигірка</t>
  </si>
  <si>
    <t>UA1802013003</t>
  </si>
  <si>
    <t>Bystryk</t>
  </si>
  <si>
    <t>Быстрик</t>
  </si>
  <si>
    <t>Бистрик</t>
  </si>
  <si>
    <t>UA1802013006</t>
  </si>
  <si>
    <t>Verkhivnia</t>
  </si>
  <si>
    <t>Верховня</t>
  </si>
  <si>
    <t>Верхівня</t>
  </si>
  <si>
    <t>UA1802013010</t>
  </si>
  <si>
    <t>Horodok</t>
  </si>
  <si>
    <t>Городок</t>
  </si>
  <si>
    <t>UA1802013024</t>
  </si>
  <si>
    <t>Nemyryntsi</t>
  </si>
  <si>
    <t>Немиринцы</t>
  </si>
  <si>
    <t>Немиринці</t>
  </si>
  <si>
    <t>UA1802013025</t>
  </si>
  <si>
    <t>Ohiivka</t>
  </si>
  <si>
    <t>Огиевка</t>
  </si>
  <si>
    <t>Огіївка</t>
  </si>
  <si>
    <t>UA1802017001</t>
  </si>
  <si>
    <t>Chervone</t>
  </si>
  <si>
    <t>Червоное</t>
  </si>
  <si>
    <t>Червоне</t>
  </si>
  <si>
    <t>UA1802017002</t>
  </si>
  <si>
    <t>Velyki Moshkivtsi</t>
  </si>
  <si>
    <t>Великие Мошковцы</t>
  </si>
  <si>
    <t>Великі Мошківці</t>
  </si>
  <si>
    <t>UA1804001003</t>
  </si>
  <si>
    <t>Krasnohirka</t>
  </si>
  <si>
    <t>Красногорка</t>
  </si>
  <si>
    <t>Красногірка</t>
  </si>
  <si>
    <t>UA1804003002</t>
  </si>
  <si>
    <t>Barashivka</t>
  </si>
  <si>
    <t>Барашевка</t>
  </si>
  <si>
    <t>Барашівка</t>
  </si>
  <si>
    <t>UA1804003011</t>
  </si>
  <si>
    <t>Ivanivka</t>
  </si>
  <si>
    <t>Ивановка</t>
  </si>
  <si>
    <t>Іванівка</t>
  </si>
  <si>
    <t>UA1804005024</t>
  </si>
  <si>
    <t>Pylyponka</t>
  </si>
  <si>
    <t>Пилипонка</t>
  </si>
  <si>
    <t>UA1804013005</t>
  </si>
  <si>
    <t>Stara Kotelnia</t>
  </si>
  <si>
    <t>Старая Котельня</t>
  </si>
  <si>
    <t>Стара Котельня</t>
  </si>
  <si>
    <t>UA1804019001</t>
  </si>
  <si>
    <t>Zhytomyr</t>
  </si>
  <si>
    <t>Житомир</t>
  </si>
  <si>
    <t>UA1804023001</t>
  </si>
  <si>
    <t>Kornyn</t>
  </si>
  <si>
    <t>Корнин</t>
  </si>
  <si>
    <t>UA1804025001</t>
  </si>
  <si>
    <t>Korostyshiv</t>
  </si>
  <si>
    <t>Коростышев</t>
  </si>
  <si>
    <t>Коростишів</t>
  </si>
  <si>
    <t>UA1804027016</t>
  </si>
  <si>
    <t>Sokoliv</t>
  </si>
  <si>
    <t>Соколов</t>
  </si>
  <si>
    <t>Соколів</t>
  </si>
  <si>
    <t>UA1804029001</t>
  </si>
  <si>
    <t>Liubar</t>
  </si>
  <si>
    <t>Любар</t>
  </si>
  <si>
    <t>UA1804043023</t>
  </si>
  <si>
    <t>Ocheretianka</t>
  </si>
  <si>
    <t>Очеретянка</t>
  </si>
  <si>
    <t>UA1806001003</t>
  </si>
  <si>
    <t>Novi Bilokorovychi</t>
  </si>
  <si>
    <t>Новые Белокоровичи</t>
  </si>
  <si>
    <t>Нові Білокоровичі</t>
  </si>
  <si>
    <t>UA1806009001</t>
  </si>
  <si>
    <t>Korosten</t>
  </si>
  <si>
    <t>Коростень</t>
  </si>
  <si>
    <t>UA1806009011</t>
  </si>
  <si>
    <t>Hrozyne</t>
  </si>
  <si>
    <t>Грозино</t>
  </si>
  <si>
    <t>Грозине</t>
  </si>
  <si>
    <t>UA1806009017</t>
  </si>
  <si>
    <t>Iskorost</t>
  </si>
  <si>
    <t>Искорость</t>
  </si>
  <si>
    <t>Іскорость</t>
  </si>
  <si>
    <t>UA1808001017</t>
  </si>
  <si>
    <t>Kashperivka</t>
  </si>
  <si>
    <t>Кашперовка</t>
  </si>
  <si>
    <t>Кашперівка</t>
  </si>
  <si>
    <t>UA1808009001</t>
  </si>
  <si>
    <t>Dovbysh</t>
  </si>
  <si>
    <t>Довбыш</t>
  </si>
  <si>
    <t>Довбиш</t>
  </si>
  <si>
    <t>UA1808015001</t>
  </si>
  <si>
    <t>Zviahel</t>
  </si>
  <si>
    <t>Звягель</t>
  </si>
  <si>
    <t>UA1808019006</t>
  </si>
  <si>
    <t>Kyianka</t>
  </si>
  <si>
    <t>Киянка</t>
  </si>
  <si>
    <t>UA2102001001</t>
  </si>
  <si>
    <t>Batovo</t>
  </si>
  <si>
    <t>Батьево</t>
  </si>
  <si>
    <t>Батьово</t>
  </si>
  <si>
    <t>UA2102001003</t>
  </si>
  <si>
    <t>Bakosh</t>
  </si>
  <si>
    <t>Бакош</t>
  </si>
  <si>
    <t>UA2102003001</t>
  </si>
  <si>
    <t>Berehove</t>
  </si>
  <si>
    <t>Берегово</t>
  </si>
  <si>
    <t>Берегове</t>
  </si>
  <si>
    <t>UA2102003004</t>
  </si>
  <si>
    <t>Bene</t>
  </si>
  <si>
    <t>Бэнэ</t>
  </si>
  <si>
    <t>Бене</t>
  </si>
  <si>
    <t>UA2102003018</t>
  </si>
  <si>
    <t>Yanoshi</t>
  </si>
  <si>
    <t>Яноши</t>
  </si>
  <si>
    <t>Яноші</t>
  </si>
  <si>
    <t>UA2102005001</t>
  </si>
  <si>
    <t>Velyki Berehy</t>
  </si>
  <si>
    <t>Великие Береги</t>
  </si>
  <si>
    <t>Великі Береги</t>
  </si>
  <si>
    <t>UA2102007001</t>
  </si>
  <si>
    <t>Velyka Byihan</t>
  </si>
  <si>
    <t>Великая Быйгань</t>
  </si>
  <si>
    <t>Велика Бийгань</t>
  </si>
  <si>
    <t>UA2102007002</t>
  </si>
  <si>
    <t>Astei</t>
  </si>
  <si>
    <t>Астей</t>
  </si>
  <si>
    <t>UA2102007004</t>
  </si>
  <si>
    <t>Hut</t>
  </si>
  <si>
    <t>Гут</t>
  </si>
  <si>
    <t>UA2102009004</t>
  </si>
  <si>
    <t>Karachyn</t>
  </si>
  <si>
    <t>Карачин</t>
  </si>
  <si>
    <t>UA2102009007</t>
  </si>
  <si>
    <t>Perekhrestia</t>
  </si>
  <si>
    <t>Перекрестье</t>
  </si>
  <si>
    <t>Перехрестя</t>
  </si>
  <si>
    <t>UA2102011001</t>
  </si>
  <si>
    <t>Vynohradiv</t>
  </si>
  <si>
    <t>Виноградов</t>
  </si>
  <si>
    <t>Виноградів</t>
  </si>
  <si>
    <t>UA2102011010</t>
  </si>
  <si>
    <t>Pidvynohradiv</t>
  </si>
  <si>
    <t>Подвиноградов</t>
  </si>
  <si>
    <t>Підвиноградів</t>
  </si>
  <si>
    <t>UA2102013001</t>
  </si>
  <si>
    <t>UA2102013002</t>
  </si>
  <si>
    <t>Ardanovo</t>
  </si>
  <si>
    <t>Арданово</t>
  </si>
  <si>
    <t>UA2102013007</t>
  </si>
  <si>
    <t>UA2102015001</t>
  </si>
  <si>
    <t>Korolevo</t>
  </si>
  <si>
    <t>Королево</t>
  </si>
  <si>
    <t>UA2102015008</t>
  </si>
  <si>
    <t>Khyzha</t>
  </si>
  <si>
    <t>Хижа</t>
  </si>
  <si>
    <t>UA2102017003</t>
  </si>
  <si>
    <t>Zapson</t>
  </si>
  <si>
    <t>Запсонь</t>
  </si>
  <si>
    <t>UA2102019006</t>
  </si>
  <si>
    <t>Zatysivka</t>
  </si>
  <si>
    <t>Затисовка</t>
  </si>
  <si>
    <t>Затисівка</t>
  </si>
  <si>
    <t>UA2102019015</t>
  </si>
  <si>
    <t>Chepa</t>
  </si>
  <si>
    <t>Чепа</t>
  </si>
  <si>
    <t>UA2104001001</t>
  </si>
  <si>
    <t>Velyki Luchky</t>
  </si>
  <si>
    <t>Великие Лучки</t>
  </si>
  <si>
    <t>Великі Лучки</t>
  </si>
  <si>
    <t>UA2104003002</t>
  </si>
  <si>
    <t>Berezynka</t>
  </si>
  <si>
    <t>Березинка</t>
  </si>
  <si>
    <t>UA2104003007</t>
  </si>
  <si>
    <t>Kushtanovytsia</t>
  </si>
  <si>
    <t>Куштановица</t>
  </si>
  <si>
    <t>Куштановиця</t>
  </si>
  <si>
    <t>UA2104003011</t>
  </si>
  <si>
    <t>Stanovo</t>
  </si>
  <si>
    <t>Станово</t>
  </si>
  <si>
    <t>UA2104005001</t>
  </si>
  <si>
    <t>Volovets</t>
  </si>
  <si>
    <t>Воловец</t>
  </si>
  <si>
    <t>Воловець</t>
  </si>
  <si>
    <t>UA2104005002</t>
  </si>
  <si>
    <t>Huklyvyi</t>
  </si>
  <si>
    <t>Гукливый</t>
  </si>
  <si>
    <t>Гукливий</t>
  </si>
  <si>
    <t>UA2104005004</t>
  </si>
  <si>
    <t>Skotarske</t>
  </si>
  <si>
    <t>Скотарское</t>
  </si>
  <si>
    <t>Скотарське</t>
  </si>
  <si>
    <t>UA2104007003</t>
  </si>
  <si>
    <t>Strabychovo</t>
  </si>
  <si>
    <t>Страбичово</t>
  </si>
  <si>
    <t>UA2104009001</t>
  </si>
  <si>
    <t>Zhdeniievo</t>
  </si>
  <si>
    <t>Ждениево</t>
  </si>
  <si>
    <t>Жденієво</t>
  </si>
  <si>
    <t>UA2104009009</t>
  </si>
  <si>
    <t>Roztoka</t>
  </si>
  <si>
    <t>Ростока</t>
  </si>
  <si>
    <t>Розтока</t>
  </si>
  <si>
    <t>UA2104011008</t>
  </si>
  <si>
    <t>Lokhovo</t>
  </si>
  <si>
    <t>Лохово</t>
  </si>
  <si>
    <t>UA2104013001</t>
  </si>
  <si>
    <t>Kolchyno</t>
  </si>
  <si>
    <t>Кольчино</t>
  </si>
  <si>
    <t>UA2104013006</t>
  </si>
  <si>
    <t>Klenovets</t>
  </si>
  <si>
    <t>Кленовец</t>
  </si>
  <si>
    <t>Кленовець</t>
  </si>
  <si>
    <t>UA2104015001</t>
  </si>
  <si>
    <t>Mukachevo</t>
  </si>
  <si>
    <t>Мукачево</t>
  </si>
  <si>
    <t>UA2104019001</t>
  </si>
  <si>
    <t>Nyzhni Vorota</t>
  </si>
  <si>
    <t>Нижние Ворота</t>
  </si>
  <si>
    <t>Нижні Ворота</t>
  </si>
  <si>
    <t>UA2104021001</t>
  </si>
  <si>
    <t>Poliana</t>
  </si>
  <si>
    <t>Поляна</t>
  </si>
  <si>
    <t>UA2104021002</t>
  </si>
  <si>
    <t>Holubyne</t>
  </si>
  <si>
    <t>Голубиное</t>
  </si>
  <si>
    <t>Голубине</t>
  </si>
  <si>
    <t>UA2104021003</t>
  </si>
  <si>
    <t>Olenovo</t>
  </si>
  <si>
    <t>Оленево</t>
  </si>
  <si>
    <t>Оленьово</t>
  </si>
  <si>
    <t>UA2104021008</t>
  </si>
  <si>
    <t>Rodnykivka</t>
  </si>
  <si>
    <t>Родниковка</t>
  </si>
  <si>
    <t>Родниківка</t>
  </si>
  <si>
    <t>UA2104021011</t>
  </si>
  <si>
    <t>Suskovo</t>
  </si>
  <si>
    <t>Сусково</t>
  </si>
  <si>
    <t>UA2104023001</t>
  </si>
  <si>
    <t>Svaliava</t>
  </si>
  <si>
    <t>Свалява</t>
  </si>
  <si>
    <t>UA2104025001</t>
  </si>
  <si>
    <t>Chynadiiovo</t>
  </si>
  <si>
    <t>Чинадиево</t>
  </si>
  <si>
    <t>Чинадійово</t>
  </si>
  <si>
    <t>UA2106001001</t>
  </si>
  <si>
    <t>Bohdan</t>
  </si>
  <si>
    <t>Богдан</t>
  </si>
  <si>
    <t>UA2106001003</t>
  </si>
  <si>
    <t>Vydrychka</t>
  </si>
  <si>
    <t>Выдричка</t>
  </si>
  <si>
    <t>Видричка</t>
  </si>
  <si>
    <t>UA2106001005</t>
  </si>
  <si>
    <t>Luhy</t>
  </si>
  <si>
    <t>Луги</t>
  </si>
  <si>
    <t>UA2106003001</t>
  </si>
  <si>
    <t>Velykyi Bychkiv</t>
  </si>
  <si>
    <t>Великий Бычков</t>
  </si>
  <si>
    <t>Великий Бичків</t>
  </si>
  <si>
    <t>UA2106003002</t>
  </si>
  <si>
    <t>Kobyletska Poliana</t>
  </si>
  <si>
    <t>Кобылецкая Поляна</t>
  </si>
  <si>
    <t>Кобилецька Поляна</t>
  </si>
  <si>
    <t>UA2106003005</t>
  </si>
  <si>
    <t>Kosivska Poliana</t>
  </si>
  <si>
    <t>Косовская Поляна</t>
  </si>
  <si>
    <t>Косівська Поляна</t>
  </si>
  <si>
    <t>UA2106003006</t>
  </si>
  <si>
    <t>Luh</t>
  </si>
  <si>
    <t>Луг</t>
  </si>
  <si>
    <t>UA2106005001</t>
  </si>
  <si>
    <t>Rakhiv</t>
  </si>
  <si>
    <t>Рахов</t>
  </si>
  <si>
    <t>Рахів</t>
  </si>
  <si>
    <t>UA2106005002</t>
  </si>
  <si>
    <t>UA2106007001</t>
  </si>
  <si>
    <t>Yasinia</t>
  </si>
  <si>
    <t>Ясиня</t>
  </si>
  <si>
    <t>Ясіня</t>
  </si>
  <si>
    <t>UA2108001001</t>
  </si>
  <si>
    <t>Bedevlia</t>
  </si>
  <si>
    <t>Бедевля</t>
  </si>
  <si>
    <t>UA2108003001</t>
  </si>
  <si>
    <t>Bushtyno</t>
  </si>
  <si>
    <t>Буштыно</t>
  </si>
  <si>
    <t>Буштино</t>
  </si>
  <si>
    <t>UA2108003008</t>
  </si>
  <si>
    <t>Tereblia</t>
  </si>
  <si>
    <t>Теребля</t>
  </si>
  <si>
    <t>UA2108005001</t>
  </si>
  <si>
    <t>Vilkhivtsi</t>
  </si>
  <si>
    <t>Ольховцы</t>
  </si>
  <si>
    <t>Вільхівці</t>
  </si>
  <si>
    <t>UA2108007001</t>
  </si>
  <si>
    <t>Dubove</t>
  </si>
  <si>
    <t>Дубовое</t>
  </si>
  <si>
    <t>Дубове</t>
  </si>
  <si>
    <t>UA2108009001</t>
  </si>
  <si>
    <t>Neresnytsia</t>
  </si>
  <si>
    <t>Нересница</t>
  </si>
  <si>
    <t>Нересниця</t>
  </si>
  <si>
    <t>UA2108009009</t>
  </si>
  <si>
    <t>Ternovo</t>
  </si>
  <si>
    <t>Терново</t>
  </si>
  <si>
    <t>UA2108011001</t>
  </si>
  <si>
    <t>Solotvyno</t>
  </si>
  <si>
    <t>Солотвино</t>
  </si>
  <si>
    <t>UA2108011005</t>
  </si>
  <si>
    <t>Nyzhnia Apsha</t>
  </si>
  <si>
    <t>Нижняя Апша</t>
  </si>
  <si>
    <t>Нижня Апша</t>
  </si>
  <si>
    <t>UA2108013001</t>
  </si>
  <si>
    <t>Teresva</t>
  </si>
  <si>
    <t>Тересва</t>
  </si>
  <si>
    <t>UA2108015001</t>
  </si>
  <si>
    <t>Tiachiv</t>
  </si>
  <si>
    <t>Тячев</t>
  </si>
  <si>
    <t>Тячів</t>
  </si>
  <si>
    <t>UA2108015003</t>
  </si>
  <si>
    <t>Okruhla</t>
  </si>
  <si>
    <t>Округлая</t>
  </si>
  <si>
    <t>Округла</t>
  </si>
  <si>
    <t>UA2108017001</t>
  </si>
  <si>
    <t>Uhlia</t>
  </si>
  <si>
    <t>Угля</t>
  </si>
  <si>
    <t>UA2108019001</t>
  </si>
  <si>
    <t>Ust-Chorna</t>
  </si>
  <si>
    <t>Усть-Чорна</t>
  </si>
  <si>
    <t>UA2110001001</t>
  </si>
  <si>
    <t>Baranyntsi</t>
  </si>
  <si>
    <t>Баранинцы</t>
  </si>
  <si>
    <t>Баранинці</t>
  </si>
  <si>
    <t>UA2110001004</t>
  </si>
  <si>
    <t>Hlyboke</t>
  </si>
  <si>
    <t>Глубокое</t>
  </si>
  <si>
    <t>Глибоке</t>
  </si>
  <si>
    <t>UA2110001008</t>
  </si>
  <si>
    <t>Ruski Komarivtsi</t>
  </si>
  <si>
    <t>Русские Комаровцы</t>
  </si>
  <si>
    <t>Руські Комарівці</t>
  </si>
  <si>
    <t>UA2110001011</t>
  </si>
  <si>
    <t>Tsyhanivtsi</t>
  </si>
  <si>
    <t>Цыгановцы</t>
  </si>
  <si>
    <t>Циганівці</t>
  </si>
  <si>
    <t>UA2110001012</t>
  </si>
  <si>
    <t>Yarok</t>
  </si>
  <si>
    <t>Ярок</t>
  </si>
  <si>
    <t>UA2110003001</t>
  </si>
  <si>
    <t>Velykyi Bereznyi</t>
  </si>
  <si>
    <t>Великий Березный</t>
  </si>
  <si>
    <t>Великий Березний</t>
  </si>
  <si>
    <t>UA2110003003</t>
  </si>
  <si>
    <t>Zabrid</t>
  </si>
  <si>
    <t>Забродь</t>
  </si>
  <si>
    <t>Забрідь</t>
  </si>
  <si>
    <t>UA2110005001</t>
  </si>
  <si>
    <t>Velyka Dobron</t>
  </si>
  <si>
    <t>Великая Добронь</t>
  </si>
  <si>
    <t>Велика Добронь</t>
  </si>
  <si>
    <t>UA2110007001</t>
  </si>
  <si>
    <t>Dubrynychi</t>
  </si>
  <si>
    <t>Дубриничи</t>
  </si>
  <si>
    <t>Дубриничі</t>
  </si>
  <si>
    <t>UA2110007004</t>
  </si>
  <si>
    <t>Malyi Bereznyi</t>
  </si>
  <si>
    <t>Малый Березный</t>
  </si>
  <si>
    <t>Малий Березний</t>
  </si>
  <si>
    <t>UA2110007006</t>
  </si>
  <si>
    <t>Novoselytsia</t>
  </si>
  <si>
    <t>Новоселица</t>
  </si>
  <si>
    <t>Новоселиця</t>
  </si>
  <si>
    <t>UA2110009002</t>
  </si>
  <si>
    <t>Vyshka</t>
  </si>
  <si>
    <t>Вышка</t>
  </si>
  <si>
    <t>Вишка</t>
  </si>
  <si>
    <t>UA2110009005</t>
  </si>
  <si>
    <t>Liuta</t>
  </si>
  <si>
    <t>Люта</t>
  </si>
  <si>
    <t>UA2110011001</t>
  </si>
  <si>
    <t>Onokivtsi</t>
  </si>
  <si>
    <t>Оноковцы</t>
  </si>
  <si>
    <t>Оноківці</t>
  </si>
  <si>
    <t>UA2110011002</t>
  </si>
  <si>
    <t>Huta</t>
  </si>
  <si>
    <t>Гута</t>
  </si>
  <si>
    <t>UA2110011004</t>
  </si>
  <si>
    <t>Nevytske</t>
  </si>
  <si>
    <t>Невицкое</t>
  </si>
  <si>
    <t>Невицьке</t>
  </si>
  <si>
    <t>UA2110011005</t>
  </si>
  <si>
    <t>Orikhovytsia</t>
  </si>
  <si>
    <t>Ореховица</t>
  </si>
  <si>
    <t>Оріховиця</t>
  </si>
  <si>
    <t>UA2110013001</t>
  </si>
  <si>
    <t>Perechyn</t>
  </si>
  <si>
    <t>Перечин</t>
  </si>
  <si>
    <t>UA2110013002</t>
  </si>
  <si>
    <t>Vorochovo</t>
  </si>
  <si>
    <t>Ворочево</t>
  </si>
  <si>
    <t>Ворочово</t>
  </si>
  <si>
    <t>UA2110013003</t>
  </si>
  <si>
    <t>Zarichovo</t>
  </si>
  <si>
    <t>Заречево</t>
  </si>
  <si>
    <t>Зарічово</t>
  </si>
  <si>
    <t>UA2110013004</t>
  </si>
  <si>
    <t>Simer</t>
  </si>
  <si>
    <t>Симер</t>
  </si>
  <si>
    <t>Сімер</t>
  </si>
  <si>
    <t>UA2110015001</t>
  </si>
  <si>
    <t>Serednie</t>
  </si>
  <si>
    <t>Среднее</t>
  </si>
  <si>
    <t>Середнє</t>
  </si>
  <si>
    <t>UA2110015002</t>
  </si>
  <si>
    <t>Andriivka</t>
  </si>
  <si>
    <t>Андреевка</t>
  </si>
  <si>
    <t>Андріївка</t>
  </si>
  <si>
    <t>UA2110015003</t>
  </si>
  <si>
    <t>Antalovtsi</t>
  </si>
  <si>
    <t>Анталовцы</t>
  </si>
  <si>
    <t>Анталовці</t>
  </si>
  <si>
    <t>UA2110015005</t>
  </si>
  <si>
    <t>Vovkove</t>
  </si>
  <si>
    <t>Волково</t>
  </si>
  <si>
    <t>Вовкове</t>
  </si>
  <si>
    <t>UA2110015007</t>
  </si>
  <si>
    <t>Dubrivka</t>
  </si>
  <si>
    <t>Дубровка</t>
  </si>
  <si>
    <t>Дубрівка</t>
  </si>
  <si>
    <t>UA2110015015</t>
  </si>
  <si>
    <t>Chertezh</t>
  </si>
  <si>
    <t>Чертеж</t>
  </si>
  <si>
    <t>UA2110017001</t>
  </si>
  <si>
    <t>Stavne</t>
  </si>
  <si>
    <t>Ставное</t>
  </si>
  <si>
    <t>Ставне</t>
  </si>
  <si>
    <t>UA2110017005</t>
  </si>
  <si>
    <t>Zhornava</t>
  </si>
  <si>
    <t>Жорнава</t>
  </si>
  <si>
    <t>UA2110019004</t>
  </si>
  <si>
    <t>Haloch</t>
  </si>
  <si>
    <t>Галоч</t>
  </si>
  <si>
    <t>UA2110019005</t>
  </si>
  <si>
    <t>Mali Heivtsi</t>
  </si>
  <si>
    <t>Малые Геевцы</t>
  </si>
  <si>
    <t>Малі Геївці</t>
  </si>
  <si>
    <t>UA2110019007</t>
  </si>
  <si>
    <t>Palad-Komarivtsi</t>
  </si>
  <si>
    <t>Паладь-Комаровцы</t>
  </si>
  <si>
    <t>Паладь-Комарівці</t>
  </si>
  <si>
    <t>UA2110019009</t>
  </si>
  <si>
    <t>Rativtsi</t>
  </si>
  <si>
    <t>Ратовцы</t>
  </si>
  <si>
    <t>Ратівці</t>
  </si>
  <si>
    <t>UA2110019011</t>
  </si>
  <si>
    <t>Tyihlash</t>
  </si>
  <si>
    <t>Тыйглаш</t>
  </si>
  <si>
    <t>Тийглаш</t>
  </si>
  <si>
    <t>UA2110019012</t>
  </si>
  <si>
    <t>Chaslivtsi</t>
  </si>
  <si>
    <t>Часловцы</t>
  </si>
  <si>
    <t>Часлівці</t>
  </si>
  <si>
    <t>UA2110021001</t>
  </si>
  <si>
    <t>Turi Remety</t>
  </si>
  <si>
    <t>Турьи Реметы</t>
  </si>
  <si>
    <t>Тур'ї Ремети</t>
  </si>
  <si>
    <t>UA2110021002</t>
  </si>
  <si>
    <t>Vilshynky</t>
  </si>
  <si>
    <t>Ольшинки</t>
  </si>
  <si>
    <t>Вільшинки</t>
  </si>
  <si>
    <t>UA2110021009</t>
  </si>
  <si>
    <t>Polianska Huta</t>
  </si>
  <si>
    <t>Полянская Гута</t>
  </si>
  <si>
    <t>Полянська Гута</t>
  </si>
  <si>
    <t>UA2110021010</t>
  </si>
  <si>
    <t>Poroshkovo</t>
  </si>
  <si>
    <t>Порошково</t>
  </si>
  <si>
    <t>UA2110021011</t>
  </si>
  <si>
    <t>Rakovo</t>
  </si>
  <si>
    <t>Раково</t>
  </si>
  <si>
    <t>UA2110021014</t>
  </si>
  <si>
    <t>Turychky</t>
  </si>
  <si>
    <t>Турички</t>
  </si>
  <si>
    <t>UA2110021015</t>
  </si>
  <si>
    <t>Turia Pasika</t>
  </si>
  <si>
    <t>Турья Пасека</t>
  </si>
  <si>
    <t>Тур'я Пасіка</t>
  </si>
  <si>
    <t>UA2110021017</t>
  </si>
  <si>
    <t>Turia-Bystra</t>
  </si>
  <si>
    <t>Турья-Быстрая</t>
  </si>
  <si>
    <t>Тур'я-Бистра</t>
  </si>
  <si>
    <t>UA2110023001</t>
  </si>
  <si>
    <t>Uzhhorod</t>
  </si>
  <si>
    <t>Ужгород</t>
  </si>
  <si>
    <t>UA2110025004</t>
  </si>
  <si>
    <t>Kontsovo</t>
  </si>
  <si>
    <t>Концово</t>
  </si>
  <si>
    <t>UA2110025006</t>
  </si>
  <si>
    <t>Mynai</t>
  </si>
  <si>
    <t>Минай</t>
  </si>
  <si>
    <t>UA2110027001</t>
  </si>
  <si>
    <t>Chop</t>
  </si>
  <si>
    <t>Чоп</t>
  </si>
  <si>
    <t>UA2112001001</t>
  </si>
  <si>
    <t>Bilky</t>
  </si>
  <si>
    <t>Белки</t>
  </si>
  <si>
    <t>Білки</t>
  </si>
  <si>
    <t>UA2112001004</t>
  </si>
  <si>
    <t>Imstychovo</t>
  </si>
  <si>
    <t>Имстичево</t>
  </si>
  <si>
    <t>Імстичово</t>
  </si>
  <si>
    <t>UA2112003001</t>
  </si>
  <si>
    <t>Vyshkovo</t>
  </si>
  <si>
    <t>Вышково</t>
  </si>
  <si>
    <t>Вишково</t>
  </si>
  <si>
    <t>UA2112003002</t>
  </si>
  <si>
    <t>Veliatyno</t>
  </si>
  <si>
    <t>Велятино</t>
  </si>
  <si>
    <t>UA2112003004</t>
  </si>
  <si>
    <t>Rakosh</t>
  </si>
  <si>
    <t>Ракош</t>
  </si>
  <si>
    <t>UA2112003005</t>
  </si>
  <si>
    <t>Shaian</t>
  </si>
  <si>
    <t>Шаян</t>
  </si>
  <si>
    <t>UA2112003006</t>
  </si>
  <si>
    <t>Yablunivka</t>
  </si>
  <si>
    <t>Яблоновка</t>
  </si>
  <si>
    <t>Яблунівка</t>
  </si>
  <si>
    <t>UA2112005001</t>
  </si>
  <si>
    <t>Horinchovo</t>
  </si>
  <si>
    <t>Горинчово</t>
  </si>
  <si>
    <t>Горінчово</t>
  </si>
  <si>
    <t>UA2112005008</t>
  </si>
  <si>
    <t>Nyzhnii Bystryi</t>
  </si>
  <si>
    <t>Нижний Быстрый</t>
  </si>
  <si>
    <t>Нижній Бистрий</t>
  </si>
  <si>
    <t>UA2112005011</t>
  </si>
  <si>
    <t>Potochok</t>
  </si>
  <si>
    <t>Поточек</t>
  </si>
  <si>
    <t>Поточок</t>
  </si>
  <si>
    <t>UA2112005012</t>
  </si>
  <si>
    <t>Protyven</t>
  </si>
  <si>
    <t>Противень</t>
  </si>
  <si>
    <t>UA2112007001</t>
  </si>
  <si>
    <t>Dovhe</t>
  </si>
  <si>
    <t>Долгое</t>
  </si>
  <si>
    <t>Довге</t>
  </si>
  <si>
    <t>UA2112007006</t>
  </si>
  <si>
    <t>Pryborzhavske</t>
  </si>
  <si>
    <t>Приборжавское</t>
  </si>
  <si>
    <t>Приборжавське</t>
  </si>
  <si>
    <t>UA2112009001</t>
  </si>
  <si>
    <t>Drahovo</t>
  </si>
  <si>
    <t>Драгово</t>
  </si>
  <si>
    <t>UA2112009002</t>
  </si>
  <si>
    <t>Vilshany</t>
  </si>
  <si>
    <t>Ольшаны</t>
  </si>
  <si>
    <t>Вільшани</t>
  </si>
  <si>
    <t>UA2112011001</t>
  </si>
  <si>
    <t>Zarichchia</t>
  </si>
  <si>
    <t>Заречье</t>
  </si>
  <si>
    <t>Заріччя</t>
  </si>
  <si>
    <t>UA2112011002</t>
  </si>
  <si>
    <t>Vilkhivka</t>
  </si>
  <si>
    <t>Ольховка</t>
  </si>
  <si>
    <t>Вільхівка</t>
  </si>
  <si>
    <t>UA2112013003</t>
  </si>
  <si>
    <t>Velyka Roztoka</t>
  </si>
  <si>
    <t>Великая Ростока</t>
  </si>
  <si>
    <t>Велика Розтока</t>
  </si>
  <si>
    <t>UA2112013007</t>
  </si>
  <si>
    <t>Zahattia</t>
  </si>
  <si>
    <t>Загатье</t>
  </si>
  <si>
    <t>Загаття</t>
  </si>
  <si>
    <t>UA2112013009</t>
  </si>
  <si>
    <t>Ilnytsia</t>
  </si>
  <si>
    <t>Ильница</t>
  </si>
  <si>
    <t>Ільниця</t>
  </si>
  <si>
    <t>UA2112013016</t>
  </si>
  <si>
    <t>Osii</t>
  </si>
  <si>
    <t>Осой</t>
  </si>
  <si>
    <t>Осій</t>
  </si>
  <si>
    <t>UA2112017001</t>
  </si>
  <si>
    <t>Kolochava</t>
  </si>
  <si>
    <t>Колочава</t>
  </si>
  <si>
    <t>UA2112017002</t>
  </si>
  <si>
    <t>Horb</t>
  </si>
  <si>
    <t>Горб</t>
  </si>
  <si>
    <t>UA2112017005</t>
  </si>
  <si>
    <t>Nehrovets</t>
  </si>
  <si>
    <t>Негровец</t>
  </si>
  <si>
    <t>Негровець</t>
  </si>
  <si>
    <t>UA2112019001</t>
  </si>
  <si>
    <t>Mizhhiria</t>
  </si>
  <si>
    <t>Межгорье</t>
  </si>
  <si>
    <t>Міжгір'я</t>
  </si>
  <si>
    <t>UA2112019002</t>
  </si>
  <si>
    <t>Verkhnii Bystryi</t>
  </si>
  <si>
    <t>Верхний Быстрый</t>
  </si>
  <si>
    <t>Верхній Бистрий</t>
  </si>
  <si>
    <t>UA2112019003</t>
  </si>
  <si>
    <t>Vuchkove</t>
  </si>
  <si>
    <t>Вучково</t>
  </si>
  <si>
    <t>Вучкове</t>
  </si>
  <si>
    <t>UA2112019009</t>
  </si>
  <si>
    <t>Lozianskyi</t>
  </si>
  <si>
    <t>Лозянский</t>
  </si>
  <si>
    <t>Лозянський</t>
  </si>
  <si>
    <t>UA2112019010</t>
  </si>
  <si>
    <t>Lopushne</t>
  </si>
  <si>
    <t>Лопушное</t>
  </si>
  <si>
    <t>Лопушне</t>
  </si>
  <si>
    <t>UA2112019011</t>
  </si>
  <si>
    <t>Maidan</t>
  </si>
  <si>
    <t>Майдан</t>
  </si>
  <si>
    <t>UA2112019017</t>
  </si>
  <si>
    <t>Soimy</t>
  </si>
  <si>
    <t>Соймы</t>
  </si>
  <si>
    <t>Сойми</t>
  </si>
  <si>
    <t>UA2112021001</t>
  </si>
  <si>
    <t>Pylypets</t>
  </si>
  <si>
    <t>Пилипец</t>
  </si>
  <si>
    <t>Пилипець</t>
  </si>
  <si>
    <t>UA2112021004</t>
  </si>
  <si>
    <t>Izky</t>
  </si>
  <si>
    <t>Изки</t>
  </si>
  <si>
    <t>Ізки</t>
  </si>
  <si>
    <t>UA2112021007</t>
  </si>
  <si>
    <t>Podobovets</t>
  </si>
  <si>
    <t>Подобовец</t>
  </si>
  <si>
    <t>Подобовець</t>
  </si>
  <si>
    <t>UA2112021009</t>
  </si>
  <si>
    <t>Richka</t>
  </si>
  <si>
    <t>Речка</t>
  </si>
  <si>
    <t>Річка</t>
  </si>
  <si>
    <t>UA2112021010</t>
  </si>
  <si>
    <t>UA2112021011</t>
  </si>
  <si>
    <t>Tiushka</t>
  </si>
  <si>
    <t>Тюшка</t>
  </si>
  <si>
    <t>UA2112023001</t>
  </si>
  <si>
    <t>Synevyr</t>
  </si>
  <si>
    <t>Синевир</t>
  </si>
  <si>
    <t>UA2112025001</t>
  </si>
  <si>
    <t>Khust</t>
  </si>
  <si>
    <t>Хуст</t>
  </si>
  <si>
    <t>UA2112025003</t>
  </si>
  <si>
    <t>Vertep</t>
  </si>
  <si>
    <t>Вертеп</t>
  </si>
  <si>
    <t>UA2112025010</t>
  </si>
  <si>
    <t>Kopashnovo</t>
  </si>
  <si>
    <t>Копашново</t>
  </si>
  <si>
    <t>UA2112025014</t>
  </si>
  <si>
    <t>Kryva</t>
  </si>
  <si>
    <t>Крива</t>
  </si>
  <si>
    <t>UA2112025017</t>
  </si>
  <si>
    <t>Lypcha</t>
  </si>
  <si>
    <t>Липча</t>
  </si>
  <si>
    <t>UA2112025019</t>
  </si>
  <si>
    <t>Nankovo</t>
  </si>
  <si>
    <t>Нанково</t>
  </si>
  <si>
    <t>UA2112025020</t>
  </si>
  <si>
    <t>Nyzhnie Selyshche</t>
  </si>
  <si>
    <t>Нижнее Селище</t>
  </si>
  <si>
    <t>Нижнє Селище</t>
  </si>
  <si>
    <t>UA2306007001</t>
  </si>
  <si>
    <t>Zaporizhzhia</t>
  </si>
  <si>
    <t>Запорожье</t>
  </si>
  <si>
    <t>Запоріжжя</t>
  </si>
  <si>
    <t>UA2306017026</t>
  </si>
  <si>
    <t>Shyroke</t>
  </si>
  <si>
    <t>Широкое</t>
  </si>
  <si>
    <t>Широке</t>
  </si>
  <si>
    <t>UA2306019001</t>
  </si>
  <si>
    <t>Novomykolaivka</t>
  </si>
  <si>
    <t>Новониколаевка</t>
  </si>
  <si>
    <t>Новомиколаївка</t>
  </si>
  <si>
    <t>UA2306019027</t>
  </si>
  <si>
    <t>Mykolai-Pole</t>
  </si>
  <si>
    <t>Николай-Поле</t>
  </si>
  <si>
    <t>Миколай-Поле</t>
  </si>
  <si>
    <t>UA2306033001</t>
  </si>
  <si>
    <t>UA2306033007</t>
  </si>
  <si>
    <t>Dniprelstan</t>
  </si>
  <si>
    <t>Днепрельстан</t>
  </si>
  <si>
    <t>Дніпрельстан</t>
  </si>
  <si>
    <t>UA2306033015</t>
  </si>
  <si>
    <t>Lukasheve</t>
  </si>
  <si>
    <t>Лукашево</t>
  </si>
  <si>
    <t>Лукашеве</t>
  </si>
  <si>
    <t>UA2306033017</t>
  </si>
  <si>
    <t>UA2306033034</t>
  </si>
  <si>
    <t>Vidradne</t>
  </si>
  <si>
    <t>Отрадное</t>
  </si>
  <si>
    <t>Відрадне</t>
  </si>
  <si>
    <t>UA2602001001</t>
  </si>
  <si>
    <t>Белоберезка</t>
  </si>
  <si>
    <t>Білоберізка</t>
  </si>
  <si>
    <t>UA2602001007</t>
  </si>
  <si>
    <t>Dovhopole</t>
  </si>
  <si>
    <t>Долгополе</t>
  </si>
  <si>
    <t>Довгополе</t>
  </si>
  <si>
    <t>UA2602003001</t>
  </si>
  <si>
    <t>Verkhovyna</t>
  </si>
  <si>
    <t>Верховина</t>
  </si>
  <si>
    <t>UA2602003003</t>
  </si>
  <si>
    <t>Bukovets</t>
  </si>
  <si>
    <t>Буковец</t>
  </si>
  <si>
    <t>Буковець</t>
  </si>
  <si>
    <t>UA2602003005</t>
  </si>
  <si>
    <t>Verkhnii Yaseniv</t>
  </si>
  <si>
    <t>Верхний Ясенов</t>
  </si>
  <si>
    <t>Верхній Ясенів</t>
  </si>
  <si>
    <t>UA2602003009</t>
  </si>
  <si>
    <t>Holovy</t>
  </si>
  <si>
    <t>Головы</t>
  </si>
  <si>
    <t>Голови</t>
  </si>
  <si>
    <t>UA2602003010</t>
  </si>
  <si>
    <t>Zamahora</t>
  </si>
  <si>
    <t>Замагора</t>
  </si>
  <si>
    <t>UA2602003013</t>
  </si>
  <si>
    <t>Krasnoillia</t>
  </si>
  <si>
    <t>Красноилья</t>
  </si>
  <si>
    <t>Красноїлля</t>
  </si>
  <si>
    <t>UA2602003014</t>
  </si>
  <si>
    <t>Kryvopillia</t>
  </si>
  <si>
    <t>Кривополье</t>
  </si>
  <si>
    <t>Кривопілля</t>
  </si>
  <si>
    <t>UA2602003015</t>
  </si>
  <si>
    <t>Kryvorivnia</t>
  </si>
  <si>
    <t>Криворовня</t>
  </si>
  <si>
    <t>Криворівня</t>
  </si>
  <si>
    <t>UA2602003016</t>
  </si>
  <si>
    <t>Perekhresne</t>
  </si>
  <si>
    <t>Перекрестное</t>
  </si>
  <si>
    <t>Перехресне</t>
  </si>
  <si>
    <t>UA2604001001</t>
  </si>
  <si>
    <t>Bilshivtsi</t>
  </si>
  <si>
    <t>Большовцы</t>
  </si>
  <si>
    <t>Більшівці</t>
  </si>
  <si>
    <t>UA2604003001</t>
  </si>
  <si>
    <t>Bohorodchany</t>
  </si>
  <si>
    <t>Богородчаны</t>
  </si>
  <si>
    <t>Богородчани</t>
  </si>
  <si>
    <t>UA2604003005</t>
  </si>
  <si>
    <t>Horokholyna</t>
  </si>
  <si>
    <t>Горохолина</t>
  </si>
  <si>
    <t>UA2604003008</t>
  </si>
  <si>
    <t>Zhuraky</t>
  </si>
  <si>
    <t>Жураки</t>
  </si>
  <si>
    <t>UA2604003015</t>
  </si>
  <si>
    <t>Sadzhava</t>
  </si>
  <si>
    <t>Саджава</t>
  </si>
  <si>
    <t>UA2604007001</t>
  </si>
  <si>
    <t>Burshtyn</t>
  </si>
  <si>
    <t>Бурштын</t>
  </si>
  <si>
    <t>Бурштин</t>
  </si>
  <si>
    <t>UA2604007013</t>
  </si>
  <si>
    <t>Ozeriany</t>
  </si>
  <si>
    <t>Озеряны</t>
  </si>
  <si>
    <t>Озеряни</t>
  </si>
  <si>
    <t>UA2604009023</t>
  </si>
  <si>
    <t>Sokil</t>
  </si>
  <si>
    <t>Сокол</t>
  </si>
  <si>
    <t>Сокіл</t>
  </si>
  <si>
    <t>UA2604011001</t>
  </si>
  <si>
    <t>Dzvyniach</t>
  </si>
  <si>
    <t>Дзвиняч</t>
  </si>
  <si>
    <t>UA2604013006</t>
  </si>
  <si>
    <t>Kinchaky</t>
  </si>
  <si>
    <t>Кинчаки</t>
  </si>
  <si>
    <t>Кінчаки</t>
  </si>
  <si>
    <t>UA2604013009</t>
  </si>
  <si>
    <t>Mariiampil</t>
  </si>
  <si>
    <t>Мариямполь</t>
  </si>
  <si>
    <t>Маріямпіль</t>
  </si>
  <si>
    <t>UA2604013014</t>
  </si>
  <si>
    <t>Tumyr</t>
  </si>
  <si>
    <t>Тумир</t>
  </si>
  <si>
    <t>UA2604015001</t>
  </si>
  <si>
    <t>Yezupil</t>
  </si>
  <si>
    <t>Езупиль</t>
  </si>
  <si>
    <t>Єзупіль</t>
  </si>
  <si>
    <t>UA2604019001</t>
  </si>
  <si>
    <t>Ivano-Frankivsk</t>
  </si>
  <si>
    <t>Ивано-Франковск</t>
  </si>
  <si>
    <t>Івано-Франківськ</t>
  </si>
  <si>
    <t>UA2604019010</t>
  </si>
  <si>
    <t>Mykytyntsi</t>
  </si>
  <si>
    <t>Никитинцы</t>
  </si>
  <si>
    <t>Микитинці</t>
  </si>
  <si>
    <t>UA2604019015</t>
  </si>
  <si>
    <t>Uhornyky</t>
  </si>
  <si>
    <t>Угорники</t>
  </si>
  <si>
    <t>UA2604019017</t>
  </si>
  <si>
    <t>Khryplyn</t>
  </si>
  <si>
    <t>Хриплин</t>
  </si>
  <si>
    <t>UA2604021001</t>
  </si>
  <si>
    <t>Lysets</t>
  </si>
  <si>
    <t>Лисец</t>
  </si>
  <si>
    <t>Лисець</t>
  </si>
  <si>
    <t>UA2604023001</t>
  </si>
  <si>
    <t>Obertyn</t>
  </si>
  <si>
    <t>Обертин</t>
  </si>
  <si>
    <t>UA2604023006</t>
  </si>
  <si>
    <t>Zhukiv</t>
  </si>
  <si>
    <t>Жуков</t>
  </si>
  <si>
    <t>Жуків</t>
  </si>
  <si>
    <t>UA2604025001</t>
  </si>
  <si>
    <t>Olesha</t>
  </si>
  <si>
    <t>Олеша</t>
  </si>
  <si>
    <t>UA2604025011</t>
  </si>
  <si>
    <t>Petriv</t>
  </si>
  <si>
    <t>Петров</t>
  </si>
  <si>
    <t>Петрів</t>
  </si>
  <si>
    <t>UA2604027001</t>
  </si>
  <si>
    <t>Rohatyn</t>
  </si>
  <si>
    <t>Рогатин</t>
  </si>
  <si>
    <t>UA2604027022</t>
  </si>
  <si>
    <t>Zhuriv</t>
  </si>
  <si>
    <t>Журов</t>
  </si>
  <si>
    <t>Журів</t>
  </si>
  <si>
    <t>UA2604027029</t>
  </si>
  <si>
    <t>Klishchivna</t>
  </si>
  <si>
    <t>Клещивна</t>
  </si>
  <si>
    <t>Кліщівна</t>
  </si>
  <si>
    <t>UA2604027044</t>
  </si>
  <si>
    <t>Obelnytsia</t>
  </si>
  <si>
    <t>Обельница</t>
  </si>
  <si>
    <t>Обельниця</t>
  </si>
  <si>
    <t>UA2604027050</t>
  </si>
  <si>
    <t>Pidmykhailivtsi</t>
  </si>
  <si>
    <t>Подмихайловцы</t>
  </si>
  <si>
    <t>Підмихайлівці</t>
  </si>
  <si>
    <t>UA2604027062</t>
  </si>
  <si>
    <t>Cherche</t>
  </si>
  <si>
    <t>Черче</t>
  </si>
  <si>
    <t>UA2604029001</t>
  </si>
  <si>
    <t>Solotvyn</t>
  </si>
  <si>
    <t>Солотвин</t>
  </si>
  <si>
    <t>UA2604029007</t>
  </si>
  <si>
    <t>Maniava</t>
  </si>
  <si>
    <t>Манява</t>
  </si>
  <si>
    <t>UA2604029011</t>
  </si>
  <si>
    <t>Rakovets</t>
  </si>
  <si>
    <t>Раковец</t>
  </si>
  <si>
    <t>Раковець</t>
  </si>
  <si>
    <t>UA2604033001</t>
  </si>
  <si>
    <t>Tysmenytsia</t>
  </si>
  <si>
    <t>Тысменица</t>
  </si>
  <si>
    <t>Тисмениця</t>
  </si>
  <si>
    <t>UA2604033011</t>
  </si>
  <si>
    <t>Pohonia</t>
  </si>
  <si>
    <t>Погоня</t>
  </si>
  <si>
    <t>UA2604035001</t>
  </si>
  <si>
    <t>Tlumach</t>
  </si>
  <si>
    <t>Тлумач</t>
  </si>
  <si>
    <t>UA2604035012</t>
  </si>
  <si>
    <t>Hrynivtsi</t>
  </si>
  <si>
    <t>Гриновцы</t>
  </si>
  <si>
    <t>Гринівці</t>
  </si>
  <si>
    <t>UA2604035025</t>
  </si>
  <si>
    <t>Nyzhniv</t>
  </si>
  <si>
    <t>Нижнев</t>
  </si>
  <si>
    <t>Нижнів</t>
  </si>
  <si>
    <t>UA2606001001</t>
  </si>
  <si>
    <t>Bolekhiv</t>
  </si>
  <si>
    <t>Болехов</t>
  </si>
  <si>
    <t>Болехів</t>
  </si>
  <si>
    <t>UA2606003001</t>
  </si>
  <si>
    <t>Broshniv-Osada</t>
  </si>
  <si>
    <t>Брошнев-Осада</t>
  </si>
  <si>
    <t>Брошнів-Осада</t>
  </si>
  <si>
    <t>UA2606007016</t>
  </si>
  <si>
    <t>Staryi Mizun</t>
  </si>
  <si>
    <t>Старый Мизунь</t>
  </si>
  <si>
    <t>Старий Мізунь</t>
  </si>
  <si>
    <t>UA2606007017</t>
  </si>
  <si>
    <t>UA2606011001</t>
  </si>
  <si>
    <t>Voinyliv</t>
  </si>
  <si>
    <t>Войнилов</t>
  </si>
  <si>
    <t>Войнилів</t>
  </si>
  <si>
    <t>UA2606011016</t>
  </si>
  <si>
    <t>Tsvitova</t>
  </si>
  <si>
    <t>Цветовая</t>
  </si>
  <si>
    <t>Цвітова</t>
  </si>
  <si>
    <t>UA2606013001</t>
  </si>
  <si>
    <t>Dolyna</t>
  </si>
  <si>
    <t>Долина</t>
  </si>
  <si>
    <t>UA2606017001</t>
  </si>
  <si>
    <t>Kalush</t>
  </si>
  <si>
    <t>Калуш</t>
  </si>
  <si>
    <t>UA2606017003</t>
  </si>
  <si>
    <t>Bodnariv</t>
  </si>
  <si>
    <t>Боднаров</t>
  </si>
  <si>
    <t>Боднарів</t>
  </si>
  <si>
    <t>UA2606017010</t>
  </si>
  <si>
    <t>Mostyshche</t>
  </si>
  <si>
    <t>Мостище</t>
  </si>
  <si>
    <t>UA2606021008</t>
  </si>
  <si>
    <t>Osmoloda</t>
  </si>
  <si>
    <t>Осмолода</t>
  </si>
  <si>
    <t>UA2608001003</t>
  </si>
  <si>
    <t>Kulachkivtsi</t>
  </si>
  <si>
    <t>Кулачковцы</t>
  </si>
  <si>
    <t>Кулачківці</t>
  </si>
  <si>
    <t>UA2608001006</t>
  </si>
  <si>
    <t>Staryi Hvizdets</t>
  </si>
  <si>
    <t>Старый Гвоздец</t>
  </si>
  <si>
    <t>Старий Гвіздець</t>
  </si>
  <si>
    <t>UA2608003001</t>
  </si>
  <si>
    <t>Horodenka</t>
  </si>
  <si>
    <t>Городенка</t>
  </si>
  <si>
    <t>UA2608003026</t>
  </si>
  <si>
    <t>Semakivtsi</t>
  </si>
  <si>
    <t>Семаковцы</t>
  </si>
  <si>
    <t>Семаківці</t>
  </si>
  <si>
    <t>UA2608003030</t>
  </si>
  <si>
    <t>Soroky</t>
  </si>
  <si>
    <t>Сороки</t>
  </si>
  <si>
    <t>UA2608005001</t>
  </si>
  <si>
    <t>Zabolotiv</t>
  </si>
  <si>
    <t>Заболотов</t>
  </si>
  <si>
    <t>Заболотів</t>
  </si>
  <si>
    <t>UA2608005003</t>
  </si>
  <si>
    <t>Borshchiv</t>
  </si>
  <si>
    <t>Борщов</t>
  </si>
  <si>
    <t>Борщів</t>
  </si>
  <si>
    <t>UA2608005007</t>
  </si>
  <si>
    <t>Hankivtsi</t>
  </si>
  <si>
    <t>Ганьковцы</t>
  </si>
  <si>
    <t>Ганьківці</t>
  </si>
  <si>
    <t>UA2608005010</t>
  </si>
  <si>
    <t>Kelykhiv</t>
  </si>
  <si>
    <t>Келихов</t>
  </si>
  <si>
    <t>Келихів</t>
  </si>
  <si>
    <t>UA2608005011</t>
  </si>
  <si>
    <t>Liubkivtsi</t>
  </si>
  <si>
    <t>Любковцы</t>
  </si>
  <si>
    <t>Любківці</t>
  </si>
  <si>
    <t>UA2608005015</t>
  </si>
  <si>
    <t>Troitsia</t>
  </si>
  <si>
    <t>Троица</t>
  </si>
  <si>
    <t>Троїця</t>
  </si>
  <si>
    <t>UA2608005016</t>
  </si>
  <si>
    <t>Trostianets</t>
  </si>
  <si>
    <t>Тростянец</t>
  </si>
  <si>
    <t>Тростянець</t>
  </si>
  <si>
    <t>UA2608005018</t>
  </si>
  <si>
    <t>Tulukiv</t>
  </si>
  <si>
    <t>Тулуков</t>
  </si>
  <si>
    <t>Тулуків</t>
  </si>
  <si>
    <t>UA2608007001</t>
  </si>
  <si>
    <t>Kolomyia</t>
  </si>
  <si>
    <t>Коломыя</t>
  </si>
  <si>
    <t>Коломия</t>
  </si>
  <si>
    <t>UA2608007002</t>
  </si>
  <si>
    <t>Voskresyntsi</t>
  </si>
  <si>
    <t>Воскресинцы</t>
  </si>
  <si>
    <t>Воскресинці</t>
  </si>
  <si>
    <t>UA2608007006</t>
  </si>
  <si>
    <t>UA2608009001</t>
  </si>
  <si>
    <t>Korshiv</t>
  </si>
  <si>
    <t>Коршев</t>
  </si>
  <si>
    <t>Коршів</t>
  </si>
  <si>
    <t>UA2608011005</t>
  </si>
  <si>
    <t>Zaluchchia</t>
  </si>
  <si>
    <t>Залучье</t>
  </si>
  <si>
    <t>Залуччя</t>
  </si>
  <si>
    <t>UA2608011006</t>
  </si>
  <si>
    <t>Zamulyntsi</t>
  </si>
  <si>
    <t>Замулинцы</t>
  </si>
  <si>
    <t>Замулинці</t>
  </si>
  <si>
    <t>UA2608011013</t>
  </si>
  <si>
    <t>UA2608011014</t>
  </si>
  <si>
    <t>Trach</t>
  </si>
  <si>
    <t>Трач</t>
  </si>
  <si>
    <t>UA2608013001</t>
  </si>
  <si>
    <t>Nyzhnii Verbizh</t>
  </si>
  <si>
    <t>Нижний Вербиж</t>
  </si>
  <si>
    <t>Нижній Вербіж</t>
  </si>
  <si>
    <t>UA2608013002</t>
  </si>
  <si>
    <t>Velykyi Kliuchiv</t>
  </si>
  <si>
    <t>Великий Ключев</t>
  </si>
  <si>
    <t>Великий Ключів</t>
  </si>
  <si>
    <t>UA2608013004</t>
  </si>
  <si>
    <t>Kovalivka</t>
  </si>
  <si>
    <t>Ковалевка</t>
  </si>
  <si>
    <t>Ковалівка</t>
  </si>
  <si>
    <t>UA2608013005</t>
  </si>
  <si>
    <t>Myshyn</t>
  </si>
  <si>
    <t>Мышин</t>
  </si>
  <si>
    <t>Мишин</t>
  </si>
  <si>
    <t>UA2608015001</t>
  </si>
  <si>
    <t>Otyniia</t>
  </si>
  <si>
    <t>Отыния</t>
  </si>
  <si>
    <t>Отинія</t>
  </si>
  <si>
    <t>UA2608015005</t>
  </si>
  <si>
    <t>Vorona</t>
  </si>
  <si>
    <t>Ворона</t>
  </si>
  <si>
    <t>UA2608015008</t>
  </si>
  <si>
    <t>Hrabych</t>
  </si>
  <si>
    <t>Грабич</t>
  </si>
  <si>
    <t>UA2608015013</t>
  </si>
  <si>
    <t>Sidlyshche</t>
  </si>
  <si>
    <t>Сідлище</t>
  </si>
  <si>
    <t>UA2608015016</t>
  </si>
  <si>
    <t>Strupkiv</t>
  </si>
  <si>
    <t>Струпков</t>
  </si>
  <si>
    <t>Струпків</t>
  </si>
  <si>
    <t>UA2608015017</t>
  </si>
  <si>
    <t>Torhovytsia</t>
  </si>
  <si>
    <t>Торговица</t>
  </si>
  <si>
    <t>Торговиця</t>
  </si>
  <si>
    <t>UA2608017001</t>
  </si>
  <si>
    <t>Pechenizhyn</t>
  </si>
  <si>
    <t>Печенежин</t>
  </si>
  <si>
    <t>Печеніжин</t>
  </si>
  <si>
    <t>UA2608017006</t>
  </si>
  <si>
    <t>Molodiatyn</t>
  </si>
  <si>
    <t>Молодятин</t>
  </si>
  <si>
    <t>UA2608017007</t>
  </si>
  <si>
    <t>Runhury</t>
  </si>
  <si>
    <t>Рунгуры</t>
  </si>
  <si>
    <t>Рунгури</t>
  </si>
  <si>
    <t>UA2608019001</t>
  </si>
  <si>
    <t>Pidhaichyky</t>
  </si>
  <si>
    <t>Подгайчики</t>
  </si>
  <si>
    <t>Підгайчики</t>
  </si>
  <si>
    <t>UA2608019002</t>
  </si>
  <si>
    <t>Dzhurkiv</t>
  </si>
  <si>
    <t>Джурков</t>
  </si>
  <si>
    <t>Джурків</t>
  </si>
  <si>
    <t>UA2608021001</t>
  </si>
  <si>
    <t>Piadyky</t>
  </si>
  <si>
    <t>Пядики</t>
  </si>
  <si>
    <t>П'ядики</t>
  </si>
  <si>
    <t>UA2608021004</t>
  </si>
  <si>
    <t>Mala Kamianka</t>
  </si>
  <si>
    <t>Малая Каменка</t>
  </si>
  <si>
    <t>Мала Кам'янка</t>
  </si>
  <si>
    <t>UA2608021007</t>
  </si>
  <si>
    <t>Tseniava</t>
  </si>
  <si>
    <t>Ценява</t>
  </si>
  <si>
    <t>UA2608023001</t>
  </si>
  <si>
    <t>Sniatyn</t>
  </si>
  <si>
    <t>Снятын</t>
  </si>
  <si>
    <t>Снятин</t>
  </si>
  <si>
    <t>UA2608023004</t>
  </si>
  <si>
    <t>Vydyniv</t>
  </si>
  <si>
    <t>Видинов</t>
  </si>
  <si>
    <t>Видинів</t>
  </si>
  <si>
    <t>UA2608023005</t>
  </si>
  <si>
    <t>Vovchkivtsi</t>
  </si>
  <si>
    <t>Волчковцы</t>
  </si>
  <si>
    <t>Вовчківці</t>
  </si>
  <si>
    <t>UA2608023006</t>
  </si>
  <si>
    <t>Horishnie Zaluchchia</t>
  </si>
  <si>
    <t>Горишнее Залучье</t>
  </si>
  <si>
    <t>Горішнє Залуччя</t>
  </si>
  <si>
    <t>UA2608023007</t>
  </si>
  <si>
    <t>Dzhuriv</t>
  </si>
  <si>
    <t>Джуров</t>
  </si>
  <si>
    <t>Джурів</t>
  </si>
  <si>
    <t>UA2608023008</t>
  </si>
  <si>
    <t>Dolishnie Zaluchchia</t>
  </si>
  <si>
    <t>Долишнее Залучье</t>
  </si>
  <si>
    <t>Долішнє Залуччя</t>
  </si>
  <si>
    <t>UA2608023011</t>
  </si>
  <si>
    <t>Zadubrivtsi</t>
  </si>
  <si>
    <t>Задубровцы</t>
  </si>
  <si>
    <t>Задубрівці</t>
  </si>
  <si>
    <t>UA2608023013</t>
  </si>
  <si>
    <t>Kniazhe</t>
  </si>
  <si>
    <t>Княже</t>
  </si>
  <si>
    <t>UA2608023017</t>
  </si>
  <si>
    <t>Pidvysoke</t>
  </si>
  <si>
    <t>Подвысокое</t>
  </si>
  <si>
    <t>Підвисоке</t>
  </si>
  <si>
    <t>UA2608023018</t>
  </si>
  <si>
    <t>Popelnyky</t>
  </si>
  <si>
    <t>Попельники</t>
  </si>
  <si>
    <t>UA2608023019</t>
  </si>
  <si>
    <t>Potichok</t>
  </si>
  <si>
    <t>Потічок</t>
  </si>
  <si>
    <t>UA2608023020</t>
  </si>
  <si>
    <t>Prutivka</t>
  </si>
  <si>
    <t>Прутовка</t>
  </si>
  <si>
    <t>Прутівка</t>
  </si>
  <si>
    <t>UA2608023022</t>
  </si>
  <si>
    <t>Stetseva</t>
  </si>
  <si>
    <t>Стецева</t>
  </si>
  <si>
    <t>UA2608023027</t>
  </si>
  <si>
    <t>Khutir-Budyliv</t>
  </si>
  <si>
    <t>Хутор-Будилов</t>
  </si>
  <si>
    <t>Хутір-Будилів</t>
  </si>
  <si>
    <t>UA2608025001</t>
  </si>
  <si>
    <t>Chernelytsia</t>
  </si>
  <si>
    <t>Чернелица</t>
  </si>
  <si>
    <t>Чернелиця</t>
  </si>
  <si>
    <t>UA2608025002</t>
  </si>
  <si>
    <t>UA2608025003</t>
  </si>
  <si>
    <t>Daleshove</t>
  </si>
  <si>
    <t>Далешево</t>
  </si>
  <si>
    <t>Далешове</t>
  </si>
  <si>
    <t>UA2608025005</t>
  </si>
  <si>
    <t>Kolinky</t>
  </si>
  <si>
    <t>Коленки</t>
  </si>
  <si>
    <t>Колінки</t>
  </si>
  <si>
    <t>UA2608025006</t>
  </si>
  <si>
    <t>Kopachyntsi</t>
  </si>
  <si>
    <t>Копачинцы</t>
  </si>
  <si>
    <t>Копачинці</t>
  </si>
  <si>
    <t>UA2608025010</t>
  </si>
  <si>
    <t>Khmeleva</t>
  </si>
  <si>
    <t>Хмелева</t>
  </si>
  <si>
    <t>UA2610001001</t>
  </si>
  <si>
    <t>Kosiv</t>
  </si>
  <si>
    <t>Косов</t>
  </si>
  <si>
    <t>Косів</t>
  </si>
  <si>
    <t>UA2610001003</t>
  </si>
  <si>
    <t>Verbovets</t>
  </si>
  <si>
    <t>Вербовец</t>
  </si>
  <si>
    <t>Вербовець</t>
  </si>
  <si>
    <t>UA2610001006</t>
  </si>
  <si>
    <t>Pistyn</t>
  </si>
  <si>
    <t>Пистынь</t>
  </si>
  <si>
    <t>Пістинь</t>
  </si>
  <si>
    <t>UA2610001007</t>
  </si>
  <si>
    <t>UA2610001008</t>
  </si>
  <si>
    <t>Smodna</t>
  </si>
  <si>
    <t>Смодна</t>
  </si>
  <si>
    <t>UA2610001011</t>
  </si>
  <si>
    <t>Staryi Kosiv</t>
  </si>
  <si>
    <t>Старый Косов</t>
  </si>
  <si>
    <t>Старий Косів</t>
  </si>
  <si>
    <t>UA2610001015</t>
  </si>
  <si>
    <t>Yavoriv</t>
  </si>
  <si>
    <t>Яворов</t>
  </si>
  <si>
    <t>Яворів</t>
  </si>
  <si>
    <t>UA2610003001</t>
  </si>
  <si>
    <t>Kosmach</t>
  </si>
  <si>
    <t>Космач</t>
  </si>
  <si>
    <t>UA2610003002</t>
  </si>
  <si>
    <t>Brustury</t>
  </si>
  <si>
    <t>Брустуры</t>
  </si>
  <si>
    <t>Брустури</t>
  </si>
  <si>
    <t>UA2610005001</t>
  </si>
  <si>
    <t>Kuty</t>
  </si>
  <si>
    <t>Куты</t>
  </si>
  <si>
    <t>Кути</t>
  </si>
  <si>
    <t>UA2610005003</t>
  </si>
  <si>
    <t>Malyi Rozhyn</t>
  </si>
  <si>
    <t>Малый Рожин</t>
  </si>
  <si>
    <t>Малий Рожин</t>
  </si>
  <si>
    <t>UA2610005004</t>
  </si>
  <si>
    <t>Roztoky</t>
  </si>
  <si>
    <t>Ростоки</t>
  </si>
  <si>
    <t>Розтоки</t>
  </si>
  <si>
    <t>UA2610005006</t>
  </si>
  <si>
    <t>Stari Kuty</t>
  </si>
  <si>
    <t>Старые Куты</t>
  </si>
  <si>
    <t>Старі Кути</t>
  </si>
  <si>
    <t>UA2610005007</t>
  </si>
  <si>
    <t>Tiudiv</t>
  </si>
  <si>
    <t>Тюдов</t>
  </si>
  <si>
    <t>Тюдів</t>
  </si>
  <si>
    <t>UA2610007001</t>
  </si>
  <si>
    <t>Rozhniv</t>
  </si>
  <si>
    <t>Рожнов</t>
  </si>
  <si>
    <t>Рожнів</t>
  </si>
  <si>
    <t>UA2610007002</t>
  </si>
  <si>
    <t>Kobaky</t>
  </si>
  <si>
    <t>Кобаки</t>
  </si>
  <si>
    <t>UA2610007003</t>
  </si>
  <si>
    <t>Rybne</t>
  </si>
  <si>
    <t>Рыбное</t>
  </si>
  <si>
    <t>Рибне</t>
  </si>
  <si>
    <t>UA2610007004</t>
  </si>
  <si>
    <t>Khymchyn</t>
  </si>
  <si>
    <t>Химчин</t>
  </si>
  <si>
    <t>Хімчин</t>
  </si>
  <si>
    <t>UA2610009001</t>
  </si>
  <si>
    <t>Yabluniv</t>
  </si>
  <si>
    <t>Яблонов</t>
  </si>
  <si>
    <t>Яблунів</t>
  </si>
  <si>
    <t>UA2610009002</t>
  </si>
  <si>
    <t>Akreshory</t>
  </si>
  <si>
    <t>Акрешоры</t>
  </si>
  <si>
    <t>Акрешори</t>
  </si>
  <si>
    <t>UA2610009003</t>
  </si>
  <si>
    <t>Bania-Bereziv</t>
  </si>
  <si>
    <t>Баня-Березов</t>
  </si>
  <si>
    <t>Баня-Березів</t>
  </si>
  <si>
    <t>UA2610009004</t>
  </si>
  <si>
    <t>Vyzhnii Bereziv</t>
  </si>
  <si>
    <t>Вижний Березов</t>
  </si>
  <si>
    <t>Вижній Березів</t>
  </si>
  <si>
    <t>UA2610009005</t>
  </si>
  <si>
    <t>Liucha</t>
  </si>
  <si>
    <t>Люча</t>
  </si>
  <si>
    <t>UA2610009006</t>
  </si>
  <si>
    <t>Liuchky</t>
  </si>
  <si>
    <t>Лючки</t>
  </si>
  <si>
    <t>UA2612001001</t>
  </si>
  <si>
    <t>Vorokhta</t>
  </si>
  <si>
    <t>Ворохта</t>
  </si>
  <si>
    <t>UA2612003001</t>
  </si>
  <si>
    <t>Deliatyn</t>
  </si>
  <si>
    <t>Делятин</t>
  </si>
  <si>
    <t>UA2612003002</t>
  </si>
  <si>
    <t>Bili Oslavy</t>
  </si>
  <si>
    <t>Белые Ославы</t>
  </si>
  <si>
    <t>Білі Ослави</t>
  </si>
  <si>
    <t>UA2612003003</t>
  </si>
  <si>
    <t>UA2612005004</t>
  </si>
  <si>
    <t>Dobrotiv</t>
  </si>
  <si>
    <t>Добротов</t>
  </si>
  <si>
    <t>Добротів</t>
  </si>
  <si>
    <t>UA2612007001</t>
  </si>
  <si>
    <t>Nadvirna</t>
  </si>
  <si>
    <t>Надворная</t>
  </si>
  <si>
    <t>Надвірна</t>
  </si>
  <si>
    <t>UA2612007004</t>
  </si>
  <si>
    <t>Krasna</t>
  </si>
  <si>
    <t>Красная</t>
  </si>
  <si>
    <t>Красна</t>
  </si>
  <si>
    <t>UA2612009001</t>
  </si>
  <si>
    <t>Pasichna</t>
  </si>
  <si>
    <t>Пасечная</t>
  </si>
  <si>
    <t>Пасічна</t>
  </si>
  <si>
    <t>UA2612009002</t>
  </si>
  <si>
    <t>Bytkiv</t>
  </si>
  <si>
    <t>Бытков</t>
  </si>
  <si>
    <t>Битків</t>
  </si>
  <si>
    <t>UA2612009005</t>
  </si>
  <si>
    <t>Zelena</t>
  </si>
  <si>
    <t>Зеленая</t>
  </si>
  <si>
    <t>Зелена</t>
  </si>
  <si>
    <t>UA2612011001</t>
  </si>
  <si>
    <t>Pererisl</t>
  </si>
  <si>
    <t>Переросль</t>
  </si>
  <si>
    <t>Перерісль</t>
  </si>
  <si>
    <t>UA2612011002</t>
  </si>
  <si>
    <t>Volosiv</t>
  </si>
  <si>
    <t>Волосов</t>
  </si>
  <si>
    <t>Волосів</t>
  </si>
  <si>
    <t>UA2612011003</t>
  </si>
  <si>
    <t>Havrylivka</t>
  </si>
  <si>
    <t>Гавриловка</t>
  </si>
  <si>
    <t>Гаврилівка</t>
  </si>
  <si>
    <t>UA2612011004</t>
  </si>
  <si>
    <t>Fytkiv</t>
  </si>
  <si>
    <t>Фитьков</t>
  </si>
  <si>
    <t>Фитьків</t>
  </si>
  <si>
    <t>UA2612013001</t>
  </si>
  <si>
    <t>Polianytsia</t>
  </si>
  <si>
    <t>Поляница</t>
  </si>
  <si>
    <t>Поляниця</t>
  </si>
  <si>
    <t>UA2612013002</t>
  </si>
  <si>
    <t>Bystrytsia</t>
  </si>
  <si>
    <t>Быстрица</t>
  </si>
  <si>
    <t>Бистриця</t>
  </si>
  <si>
    <t>UA2612013003</t>
  </si>
  <si>
    <t>Voronenko</t>
  </si>
  <si>
    <t>Вороненко</t>
  </si>
  <si>
    <t>UA2612013005</t>
  </si>
  <si>
    <t>Yablunytsia</t>
  </si>
  <si>
    <t>Яблоница</t>
  </si>
  <si>
    <t>Яблуниця</t>
  </si>
  <si>
    <t>UA2612015001</t>
  </si>
  <si>
    <t>Yaremche</t>
  </si>
  <si>
    <t>Яремче</t>
  </si>
  <si>
    <t>UA3202001001</t>
  </si>
  <si>
    <t>Bila Tserkva</t>
  </si>
  <si>
    <t>Белая Церковь</t>
  </si>
  <si>
    <t>Біла Церква</t>
  </si>
  <si>
    <t>UA3202001002</t>
  </si>
  <si>
    <t>Terezyne</t>
  </si>
  <si>
    <t>Терезино</t>
  </si>
  <si>
    <t>Терезине</t>
  </si>
  <si>
    <t>UA3202003001</t>
  </si>
  <si>
    <t>Volodarka</t>
  </si>
  <si>
    <t>Володарка</t>
  </si>
  <si>
    <t>UA3202003019</t>
  </si>
  <si>
    <t>Matviikha</t>
  </si>
  <si>
    <t>Матвеиха</t>
  </si>
  <si>
    <t>Матвіїха</t>
  </si>
  <si>
    <t>UA3202003030</t>
  </si>
  <si>
    <t>Rude Selo</t>
  </si>
  <si>
    <t>Рудое Село</t>
  </si>
  <si>
    <t>Руде Село</t>
  </si>
  <si>
    <t>UA3202009016</t>
  </si>
  <si>
    <t>Fastivka</t>
  </si>
  <si>
    <t>Фастовка</t>
  </si>
  <si>
    <t>Фастівка</t>
  </si>
  <si>
    <t>UA3202011001</t>
  </si>
  <si>
    <t>Medvyn</t>
  </si>
  <si>
    <t>Медвин</t>
  </si>
  <si>
    <t>UA3202013001</t>
  </si>
  <si>
    <t>Rokytne</t>
  </si>
  <si>
    <t>Ракитное</t>
  </si>
  <si>
    <t>Рокитне</t>
  </si>
  <si>
    <t>UA3202013020</t>
  </si>
  <si>
    <t>Syniava</t>
  </si>
  <si>
    <t>Синява</t>
  </si>
  <si>
    <t>UA3202015001</t>
  </si>
  <si>
    <t>Skvyra</t>
  </si>
  <si>
    <t>Сквира</t>
  </si>
  <si>
    <t>UA3202017001</t>
  </si>
  <si>
    <t>Stavyshche</t>
  </si>
  <si>
    <t>Ставище</t>
  </si>
  <si>
    <t>UA3202017006</t>
  </si>
  <si>
    <t>Vasylykha</t>
  </si>
  <si>
    <t>Василиха</t>
  </si>
  <si>
    <t>UA3202017019</t>
  </si>
  <si>
    <t>Popruzhna</t>
  </si>
  <si>
    <t>Попружна</t>
  </si>
  <si>
    <t>UA3202019001</t>
  </si>
  <si>
    <t>Tarashcha</t>
  </si>
  <si>
    <t>Тараща</t>
  </si>
  <si>
    <t>UA3202019034</t>
  </si>
  <si>
    <t>Chernyn</t>
  </si>
  <si>
    <t>Чернин</t>
  </si>
  <si>
    <t>UA3202021008</t>
  </si>
  <si>
    <t>Denykhivka</t>
  </si>
  <si>
    <t>Дениховка</t>
  </si>
  <si>
    <t>Денихівка</t>
  </si>
  <si>
    <t>UA3202023001</t>
  </si>
  <si>
    <t>Uzyn</t>
  </si>
  <si>
    <t>Узин</t>
  </si>
  <si>
    <t>UA3202025008</t>
  </si>
  <si>
    <t>Pyshchyky</t>
  </si>
  <si>
    <t>Пищики</t>
  </si>
  <si>
    <t>UA3204011001</t>
  </si>
  <si>
    <t>Pereiaslav</t>
  </si>
  <si>
    <t>Переяслав</t>
  </si>
  <si>
    <t>UA3204013001</t>
  </si>
  <si>
    <t>Shchaslyve</t>
  </si>
  <si>
    <t>Счастливое</t>
  </si>
  <si>
    <t>Щасливе</t>
  </si>
  <si>
    <t>UA3204017001</t>
  </si>
  <si>
    <t>Tashan</t>
  </si>
  <si>
    <t>Ташань</t>
  </si>
  <si>
    <t>UA3204017016</t>
  </si>
  <si>
    <t>UA3204019001</t>
  </si>
  <si>
    <t>Tsybli</t>
  </si>
  <si>
    <t>Цибли</t>
  </si>
  <si>
    <t>Циблі</t>
  </si>
  <si>
    <t>UA3204021001</t>
  </si>
  <si>
    <t>Yahotyn</t>
  </si>
  <si>
    <t>Яготин</t>
  </si>
  <si>
    <t>UA3204021014</t>
  </si>
  <si>
    <t>Kapustyntsi</t>
  </si>
  <si>
    <t>Капустинцы</t>
  </si>
  <si>
    <t>Капустинці</t>
  </si>
  <si>
    <t>UA3204021039</t>
  </si>
  <si>
    <t>Cherniakhivka</t>
  </si>
  <si>
    <t>Черняховка</t>
  </si>
  <si>
    <t>Черняхівка</t>
  </si>
  <si>
    <t>UA3206001019</t>
  </si>
  <si>
    <t>Peremoha</t>
  </si>
  <si>
    <t>Перемога</t>
  </si>
  <si>
    <t>UA3206003001</t>
  </si>
  <si>
    <t>Berezan</t>
  </si>
  <si>
    <t>Березань</t>
  </si>
  <si>
    <t>UA3206005001</t>
  </si>
  <si>
    <t>Brovary</t>
  </si>
  <si>
    <t>Бровары</t>
  </si>
  <si>
    <t>Бровари</t>
  </si>
  <si>
    <t>UA3206007001</t>
  </si>
  <si>
    <t>Velyka Dymerka</t>
  </si>
  <si>
    <t>Великая Дымерка</t>
  </si>
  <si>
    <t>Велика Димерка</t>
  </si>
  <si>
    <t>UA3206011008</t>
  </si>
  <si>
    <t>Voitove</t>
  </si>
  <si>
    <t>Войтово</t>
  </si>
  <si>
    <t>Войтове</t>
  </si>
  <si>
    <t>UA3208001008</t>
  </si>
  <si>
    <t>Sviatopetrivske</t>
  </si>
  <si>
    <t>Святопетровское</t>
  </si>
  <si>
    <t>Святопетрівське</t>
  </si>
  <si>
    <t>UA3208003001</t>
  </si>
  <si>
    <t>Borodianka</t>
  </si>
  <si>
    <t>Бородянка</t>
  </si>
  <si>
    <t>UA3208005002</t>
  </si>
  <si>
    <t>Sofiivska Borshchahivka</t>
  </si>
  <si>
    <t>Софиевская Борщаговка</t>
  </si>
  <si>
    <t>Софіївська Борщагівка</t>
  </si>
  <si>
    <t>UA3208007001</t>
  </si>
  <si>
    <t>Bucha</t>
  </si>
  <si>
    <t>Буча</t>
  </si>
  <si>
    <t>UA3208007003</t>
  </si>
  <si>
    <t>Vorzel</t>
  </si>
  <si>
    <t>Ворзель</t>
  </si>
  <si>
    <t>UA3208011001</t>
  </si>
  <si>
    <t>Hostomel</t>
  </si>
  <si>
    <t>Гостомель</t>
  </si>
  <si>
    <t>UA3208011002</t>
  </si>
  <si>
    <t>Horenka</t>
  </si>
  <si>
    <t>Горенка</t>
  </si>
  <si>
    <t>UA3208013001</t>
  </si>
  <si>
    <t>UA3208013002</t>
  </si>
  <si>
    <t>Buzova</t>
  </si>
  <si>
    <t>Бузовая</t>
  </si>
  <si>
    <t>Бузова</t>
  </si>
  <si>
    <t>UA3208013009</t>
  </si>
  <si>
    <t>Liubymivka</t>
  </si>
  <si>
    <t>Любимовка</t>
  </si>
  <si>
    <t>Любимівка</t>
  </si>
  <si>
    <t>UA3208015001</t>
  </si>
  <si>
    <t>Irpin</t>
  </si>
  <si>
    <t>Ирпень</t>
  </si>
  <si>
    <t>Ірпінь</t>
  </si>
  <si>
    <t>UA3208019001</t>
  </si>
  <si>
    <t>Makariv</t>
  </si>
  <si>
    <t>Макаров</t>
  </si>
  <si>
    <t>Макарів</t>
  </si>
  <si>
    <t>UA3208019015</t>
  </si>
  <si>
    <t>Kolonshchyna</t>
  </si>
  <si>
    <t>Колонщина</t>
  </si>
  <si>
    <t>UA3210003009</t>
  </si>
  <si>
    <t>Demydiv</t>
  </si>
  <si>
    <t>Демидов</t>
  </si>
  <si>
    <t>Демидів</t>
  </si>
  <si>
    <t>UA3210005001</t>
  </si>
  <si>
    <t>Ivankiv</t>
  </si>
  <si>
    <t>Иванков</t>
  </si>
  <si>
    <t>Іванків</t>
  </si>
  <si>
    <t>UA3210005009</t>
  </si>
  <si>
    <t>Hornostaipil</t>
  </si>
  <si>
    <t>Горностайполь</t>
  </si>
  <si>
    <t>Горностайпіль</t>
  </si>
  <si>
    <t>UA3210005029</t>
  </si>
  <si>
    <t>Kukhari</t>
  </si>
  <si>
    <t>Кухари</t>
  </si>
  <si>
    <t>Кухарі</t>
  </si>
  <si>
    <t>UA3210009001</t>
  </si>
  <si>
    <t>Pirnove</t>
  </si>
  <si>
    <t>Пирново</t>
  </si>
  <si>
    <t>Пірнове</t>
  </si>
  <si>
    <t>UA3210011005</t>
  </si>
  <si>
    <t>Vovchkiv</t>
  </si>
  <si>
    <t>Волчков</t>
  </si>
  <si>
    <t>Вовчків</t>
  </si>
  <si>
    <t>UA3212001001</t>
  </si>
  <si>
    <t>UA3212003001</t>
  </si>
  <si>
    <t>Vasylkiv</t>
  </si>
  <si>
    <t>Васильков</t>
  </si>
  <si>
    <t>Васильків</t>
  </si>
  <si>
    <t>UA3212003008</t>
  </si>
  <si>
    <t>Zdorivka</t>
  </si>
  <si>
    <t>Здоровка</t>
  </si>
  <si>
    <t>Здорівка</t>
  </si>
  <si>
    <t>UA3212003010</t>
  </si>
  <si>
    <t>Kodaky</t>
  </si>
  <si>
    <t>Кодаки</t>
  </si>
  <si>
    <t>UA3212003017</t>
  </si>
  <si>
    <t>UA3212009001</t>
  </si>
  <si>
    <t>Myronivka</t>
  </si>
  <si>
    <t>Мироновка</t>
  </si>
  <si>
    <t>Миронівка</t>
  </si>
  <si>
    <t>UA3212009008</t>
  </si>
  <si>
    <t>Yemchykha</t>
  </si>
  <si>
    <t>Емчиха</t>
  </si>
  <si>
    <t>Ємчиха</t>
  </si>
  <si>
    <t>UA3212009009</t>
  </si>
  <si>
    <t>Zelenky</t>
  </si>
  <si>
    <t>Зеленьки</t>
  </si>
  <si>
    <t>UA3212009011</t>
  </si>
  <si>
    <t>Karapyshi</t>
  </si>
  <si>
    <t>Карапыши</t>
  </si>
  <si>
    <t>Карапиші</t>
  </si>
  <si>
    <t>UA3212011006</t>
  </si>
  <si>
    <t>Dereviana</t>
  </si>
  <si>
    <t>Деревянная</t>
  </si>
  <si>
    <t>Дерев'яна</t>
  </si>
  <si>
    <t>UA3212013001</t>
  </si>
  <si>
    <t>Rzhyshchiv</t>
  </si>
  <si>
    <t>Ржищев</t>
  </si>
  <si>
    <t>Ржищів</t>
  </si>
  <si>
    <t>UA3212013019</t>
  </si>
  <si>
    <t>Staiky</t>
  </si>
  <si>
    <t>Стайки</t>
  </si>
  <si>
    <t>UA3212013020</t>
  </si>
  <si>
    <t>Stritivka</t>
  </si>
  <si>
    <t>Стретовка</t>
  </si>
  <si>
    <t>Стрітівка</t>
  </si>
  <si>
    <t>UA3214001009</t>
  </si>
  <si>
    <t>UA3214003004</t>
  </si>
  <si>
    <t>Zabiria</t>
  </si>
  <si>
    <t>Заборье</t>
  </si>
  <si>
    <t>Забір'я</t>
  </si>
  <si>
    <t>UA3214003011</t>
  </si>
  <si>
    <t>Tarasivka</t>
  </si>
  <si>
    <t>Тарасовка</t>
  </si>
  <si>
    <t>Тарасівка</t>
  </si>
  <si>
    <t>UA3214007001</t>
  </si>
  <si>
    <t>Hlevakha</t>
  </si>
  <si>
    <t>Глеваха</t>
  </si>
  <si>
    <t>UA3214011006</t>
  </si>
  <si>
    <t>Malopolovetske</t>
  </si>
  <si>
    <t>Малополовецкое</t>
  </si>
  <si>
    <t>Малополовецьке</t>
  </si>
  <si>
    <t>UA3214011007</t>
  </si>
  <si>
    <t>Pylypivka</t>
  </si>
  <si>
    <t>Пилиповка</t>
  </si>
  <si>
    <t>Пилипівка</t>
  </si>
  <si>
    <t>UA3214013008</t>
  </si>
  <si>
    <t>Didivshchyna</t>
  </si>
  <si>
    <t>Дедовщина</t>
  </si>
  <si>
    <t>Дідівщина</t>
  </si>
  <si>
    <t>UA3214015001</t>
  </si>
  <si>
    <t>Fastiv</t>
  </si>
  <si>
    <t>Фастов</t>
  </si>
  <si>
    <t>Фастів</t>
  </si>
  <si>
    <t>UA3214015002</t>
  </si>
  <si>
    <t>Borova</t>
  </si>
  <si>
    <t>Боровая</t>
  </si>
  <si>
    <t>Борова</t>
  </si>
  <si>
    <t>UA3214015007</t>
  </si>
  <si>
    <t>Vepryk</t>
  </si>
  <si>
    <t>Веприк</t>
  </si>
  <si>
    <t>UA3214015014</t>
  </si>
  <si>
    <t>Motovylivka</t>
  </si>
  <si>
    <t>Мотовиловка</t>
  </si>
  <si>
    <t>Мотовилівка</t>
  </si>
  <si>
    <t>UA3214015015</t>
  </si>
  <si>
    <t>Motovylivska Slobidka</t>
  </si>
  <si>
    <t>Мотовиловская Слободка</t>
  </si>
  <si>
    <t>Мотовилівська Слобідка</t>
  </si>
  <si>
    <t>UA3502001001</t>
  </si>
  <si>
    <t>Blahovishchenske</t>
  </si>
  <si>
    <t>Благовещенское</t>
  </si>
  <si>
    <t>Благовіщенське</t>
  </si>
  <si>
    <t>UA3502001002</t>
  </si>
  <si>
    <t>Bohdanove</t>
  </si>
  <si>
    <t>Богданово</t>
  </si>
  <si>
    <t>Богданове</t>
  </si>
  <si>
    <t>UA3502001004</t>
  </si>
  <si>
    <t>Vilkhove</t>
  </si>
  <si>
    <t>Ольховое</t>
  </si>
  <si>
    <t>Вільхове</t>
  </si>
  <si>
    <t>UA3502001006</t>
  </si>
  <si>
    <t>Danylova Balka</t>
  </si>
  <si>
    <t>Данилова Балка</t>
  </si>
  <si>
    <t>UA3502001010</t>
  </si>
  <si>
    <t>Kamiana Krynytsia</t>
  </si>
  <si>
    <t>Каменная Криница</t>
  </si>
  <si>
    <t>Кам'яна Криниця</t>
  </si>
  <si>
    <t>UA3502001011</t>
  </si>
  <si>
    <t>Kamianyi Brid</t>
  </si>
  <si>
    <t>Каменный Брод</t>
  </si>
  <si>
    <t>Кам'яний Брід</t>
  </si>
  <si>
    <t>UA3502001013</t>
  </si>
  <si>
    <t>Lozuvata</t>
  </si>
  <si>
    <t>Лозоватая</t>
  </si>
  <si>
    <t>Лозувата</t>
  </si>
  <si>
    <t>UA3502001014</t>
  </si>
  <si>
    <t>Lupolove</t>
  </si>
  <si>
    <t>Луполово</t>
  </si>
  <si>
    <t>Луполове</t>
  </si>
  <si>
    <t>UA3502001016</t>
  </si>
  <si>
    <t>Mechyslavka</t>
  </si>
  <si>
    <t>Мечиславка</t>
  </si>
  <si>
    <t>UA3502001017</t>
  </si>
  <si>
    <t>UA3502001019</t>
  </si>
  <si>
    <t>Roznoshenske</t>
  </si>
  <si>
    <t>Разношенское</t>
  </si>
  <si>
    <t>Розношенське</t>
  </si>
  <si>
    <t>UA3502001020</t>
  </si>
  <si>
    <t>Sabatynivka</t>
  </si>
  <si>
    <t>Сабатиновка</t>
  </si>
  <si>
    <t>Сабатинівка</t>
  </si>
  <si>
    <t>UA3502003001</t>
  </si>
  <si>
    <t>UA3502003002</t>
  </si>
  <si>
    <t>Berezova Balka</t>
  </si>
  <si>
    <t>Березовая Балка</t>
  </si>
  <si>
    <t>Березова Балка</t>
  </si>
  <si>
    <t>UA3502003004</t>
  </si>
  <si>
    <t>Vivsianyky</t>
  </si>
  <si>
    <t>Овсяники</t>
  </si>
  <si>
    <t>Вівсяники</t>
  </si>
  <si>
    <t>UA3502003007</t>
  </si>
  <si>
    <t>Dobre</t>
  </si>
  <si>
    <t>Доброе</t>
  </si>
  <si>
    <t>UA3502003011</t>
  </si>
  <si>
    <t>Zaliznychne</t>
  </si>
  <si>
    <t>Зализничное</t>
  </si>
  <si>
    <t>Залізничне</t>
  </si>
  <si>
    <t>UA3502003012</t>
  </si>
  <si>
    <t>Yosypivka</t>
  </si>
  <si>
    <t>Йосиповка</t>
  </si>
  <si>
    <t>Йосипівка</t>
  </si>
  <si>
    <t>UA3502003023</t>
  </si>
  <si>
    <t>Chystopillia</t>
  </si>
  <si>
    <t>Чистополье</t>
  </si>
  <si>
    <t>Чистопілля</t>
  </si>
  <si>
    <t>UA3502005001</t>
  </si>
  <si>
    <t>Haivoron</t>
  </si>
  <si>
    <t>Гайворон</t>
  </si>
  <si>
    <t>UA3502005003</t>
  </si>
  <si>
    <t>Berestiahy</t>
  </si>
  <si>
    <t>Берестяги</t>
  </si>
  <si>
    <t>UA3502005010</t>
  </si>
  <si>
    <t>UA3502005016</t>
  </si>
  <si>
    <t>Khashchuvate</t>
  </si>
  <si>
    <t>Хащеватое</t>
  </si>
  <si>
    <t>Хащувате</t>
  </si>
  <si>
    <t>UA3502007001</t>
  </si>
  <si>
    <t>Holovanivsk</t>
  </si>
  <si>
    <t>Голованевск</t>
  </si>
  <si>
    <t>Голованівськ</t>
  </si>
  <si>
    <t>UA3502007002</t>
  </si>
  <si>
    <t>Verbove</t>
  </si>
  <si>
    <t>Вербовое</t>
  </si>
  <si>
    <t>Вербове</t>
  </si>
  <si>
    <t>UA3502007003</t>
  </si>
  <si>
    <t>Hruzke</t>
  </si>
  <si>
    <t>Грузское</t>
  </si>
  <si>
    <t>Грузьке</t>
  </si>
  <si>
    <t>UA3502007004</t>
  </si>
  <si>
    <t>Yemylivka</t>
  </si>
  <si>
    <t>Емиловка</t>
  </si>
  <si>
    <t>Ємилівка</t>
  </si>
  <si>
    <t>UA3502007005</t>
  </si>
  <si>
    <t>Zhuravlynka</t>
  </si>
  <si>
    <t>Журавлинка</t>
  </si>
  <si>
    <t>UA3502007007</t>
  </si>
  <si>
    <t>Klynove</t>
  </si>
  <si>
    <t>Клиновое</t>
  </si>
  <si>
    <t>Клинове</t>
  </si>
  <si>
    <t>UA3502007010</t>
  </si>
  <si>
    <t>UA3502007016</t>
  </si>
  <si>
    <t>Mezhyrichka</t>
  </si>
  <si>
    <t>Межиречка</t>
  </si>
  <si>
    <t>Межирічка</t>
  </si>
  <si>
    <t>UA3502007019</t>
  </si>
  <si>
    <t>Nalyvaika</t>
  </si>
  <si>
    <t>Наливайка</t>
  </si>
  <si>
    <t>UA3502007027</t>
  </si>
  <si>
    <t>Troianka</t>
  </si>
  <si>
    <t>Троянка</t>
  </si>
  <si>
    <t>UA3502007029</t>
  </si>
  <si>
    <t>Shepylove</t>
  </si>
  <si>
    <t>Шепилово</t>
  </si>
  <si>
    <t>Шепилове</t>
  </si>
  <si>
    <t>UA3502009001</t>
  </si>
  <si>
    <t>Zavallia</t>
  </si>
  <si>
    <t>Завалье</t>
  </si>
  <si>
    <t>Завалля</t>
  </si>
  <si>
    <t>UA3502009002</t>
  </si>
  <si>
    <t>Salkove</t>
  </si>
  <si>
    <t>Сальково</t>
  </si>
  <si>
    <t>Салькове</t>
  </si>
  <si>
    <t>UA3502009007</t>
  </si>
  <si>
    <t>Mohylne</t>
  </si>
  <si>
    <t>Могильное</t>
  </si>
  <si>
    <t>Могильне</t>
  </si>
  <si>
    <t>UA3502009008</t>
  </si>
  <si>
    <t>Tauzhne</t>
  </si>
  <si>
    <t>Таужное</t>
  </si>
  <si>
    <t>Таужне</t>
  </si>
  <si>
    <t>UA3502011001</t>
  </si>
  <si>
    <t>Nadlak</t>
  </si>
  <si>
    <t>Надлак</t>
  </si>
  <si>
    <t>UA3502011002</t>
  </si>
  <si>
    <t>UA3502011005</t>
  </si>
  <si>
    <t>UA3502011007</t>
  </si>
  <si>
    <t>Kalnybolota</t>
  </si>
  <si>
    <t>Кальниболота</t>
  </si>
  <si>
    <t>UA3502011012</t>
  </si>
  <si>
    <t>Tymofiivka</t>
  </si>
  <si>
    <t>Тимофеевка</t>
  </si>
  <si>
    <t>Тимофіївка</t>
  </si>
  <si>
    <t>UA3502013001</t>
  </si>
  <si>
    <t>Novoarkhanhelsk</t>
  </si>
  <si>
    <t>Новоархангельск</t>
  </si>
  <si>
    <t>Новоархангельськ</t>
  </si>
  <si>
    <t>UA3502013020</t>
  </si>
  <si>
    <t>UA3502015001</t>
  </si>
  <si>
    <t>Perehonivka</t>
  </si>
  <si>
    <t>Перегоновка</t>
  </si>
  <si>
    <t>Перегонівка</t>
  </si>
  <si>
    <t>UA3502015002</t>
  </si>
  <si>
    <t>Davydivka</t>
  </si>
  <si>
    <t>Давыдовка</t>
  </si>
  <si>
    <t>Давидівка</t>
  </si>
  <si>
    <t>UA3502015003</t>
  </si>
  <si>
    <t>Krutenke</t>
  </si>
  <si>
    <t>Крутенькое</t>
  </si>
  <si>
    <t>Крутеньке</t>
  </si>
  <si>
    <t>UA3502015004</t>
  </si>
  <si>
    <t>Lebedynka</t>
  </si>
  <si>
    <t>Лебединка</t>
  </si>
  <si>
    <t>UA3502015007</t>
  </si>
  <si>
    <t>Semyduby</t>
  </si>
  <si>
    <t>Семидубы</t>
  </si>
  <si>
    <t>Семидуби</t>
  </si>
  <si>
    <t>UA3502015008</t>
  </si>
  <si>
    <t>Tabanove</t>
  </si>
  <si>
    <t>Табаново</t>
  </si>
  <si>
    <t>Табанове</t>
  </si>
  <si>
    <t>UA3502017006</t>
  </si>
  <si>
    <t>Kopenkuvate</t>
  </si>
  <si>
    <t>Копенковатое</t>
  </si>
  <si>
    <t>Копенкувате</t>
  </si>
  <si>
    <t>UA3502017009</t>
  </si>
  <si>
    <t>Nerubaika</t>
  </si>
  <si>
    <t>Нерубайка</t>
  </si>
  <si>
    <t>UA3502017011</t>
  </si>
  <si>
    <t>Pokotylove</t>
  </si>
  <si>
    <t>Покотилово</t>
  </si>
  <si>
    <t>Покотилове</t>
  </si>
  <si>
    <t>UA3502017012</t>
  </si>
  <si>
    <t>Rozsokhuvatets</t>
  </si>
  <si>
    <t>Рассоховатец</t>
  </si>
  <si>
    <t>Розсохуватець</t>
  </si>
  <si>
    <t>UA3502017015</t>
  </si>
  <si>
    <t>UA3502017017</t>
  </si>
  <si>
    <t>Yatran</t>
  </si>
  <si>
    <t>Ятрань</t>
  </si>
  <si>
    <t>UA3502019001</t>
  </si>
  <si>
    <t>Pobuzke</t>
  </si>
  <si>
    <t>Побугское</t>
  </si>
  <si>
    <t>Побузьке</t>
  </si>
  <si>
    <t>UA3502019003</t>
  </si>
  <si>
    <t>Kapitanka</t>
  </si>
  <si>
    <t>Капитанка</t>
  </si>
  <si>
    <t>Капітанка</t>
  </si>
  <si>
    <t>UA3502019006</t>
  </si>
  <si>
    <t>Liushniuvate</t>
  </si>
  <si>
    <t>Люшневатое</t>
  </si>
  <si>
    <t>Люшнювате</t>
  </si>
  <si>
    <t>UA3502019008</t>
  </si>
  <si>
    <t>Pushkove</t>
  </si>
  <si>
    <t>Пушково</t>
  </si>
  <si>
    <t>Пушкове</t>
  </si>
  <si>
    <t>UA3502019009</t>
  </si>
  <si>
    <t>Sukhyi Tashlyk</t>
  </si>
  <si>
    <t>Сухой Ташлык</t>
  </si>
  <si>
    <t>Сухий Ташлик</t>
  </si>
  <si>
    <t>UA3504001001</t>
  </si>
  <si>
    <t>Adzhamka</t>
  </si>
  <si>
    <t>Аджамка</t>
  </si>
  <si>
    <t>UA3504003001</t>
  </si>
  <si>
    <t>Bobrynets</t>
  </si>
  <si>
    <t>Бобринец</t>
  </si>
  <si>
    <t>Бобринець</t>
  </si>
  <si>
    <t>UA3504005001</t>
  </si>
  <si>
    <t>Velyka Severynka</t>
  </si>
  <si>
    <t>Великая Северинка</t>
  </si>
  <si>
    <t>Велика Северинка</t>
  </si>
  <si>
    <t>UA3504005006</t>
  </si>
  <si>
    <t>Osytniazhka</t>
  </si>
  <si>
    <t>Оситняжка</t>
  </si>
  <si>
    <t>UA3504007003</t>
  </si>
  <si>
    <t>Bokove</t>
  </si>
  <si>
    <t>Боковое</t>
  </si>
  <si>
    <t>Бокове</t>
  </si>
  <si>
    <t>UA3504007004</t>
  </si>
  <si>
    <t>Bratoliubivka</t>
  </si>
  <si>
    <t>Братолюбовка</t>
  </si>
  <si>
    <t>Братолюбівка</t>
  </si>
  <si>
    <t>UA3504007008</t>
  </si>
  <si>
    <t>Hannivka</t>
  </si>
  <si>
    <t>Анновка</t>
  </si>
  <si>
    <t>Ганнівка</t>
  </si>
  <si>
    <t>UA3504007011</t>
  </si>
  <si>
    <t>UA3504009001</t>
  </si>
  <si>
    <t>UA3504009013</t>
  </si>
  <si>
    <t>Tsybuleve</t>
  </si>
  <si>
    <t>Цибулево</t>
  </si>
  <si>
    <t>Цибулеве</t>
  </si>
  <si>
    <t>UA3504011001</t>
  </si>
  <si>
    <t>UA3504011022</t>
  </si>
  <si>
    <t>UA3504013001</t>
  </si>
  <si>
    <t>Znamianka</t>
  </si>
  <si>
    <t>Знаменка</t>
  </si>
  <si>
    <t>Знам'янка</t>
  </si>
  <si>
    <t>UA3504013002</t>
  </si>
  <si>
    <t>Znamianka Druha</t>
  </si>
  <si>
    <t>Знаменка-Вторая</t>
  </si>
  <si>
    <t>Знам'янка Друга</t>
  </si>
  <si>
    <t>UA3504015001</t>
  </si>
  <si>
    <t>Katerynivka</t>
  </si>
  <si>
    <t>Катериновка</t>
  </si>
  <si>
    <t>Катеринівка</t>
  </si>
  <si>
    <t>UA3504015003</t>
  </si>
  <si>
    <t>Volodymyrivka</t>
  </si>
  <si>
    <t>Владимировка</t>
  </si>
  <si>
    <t>Володимирівка</t>
  </si>
  <si>
    <t>UA3504015004</t>
  </si>
  <si>
    <t>UA3504015005</t>
  </si>
  <si>
    <t>Lisne</t>
  </si>
  <si>
    <t>Лесное</t>
  </si>
  <si>
    <t>Лісне</t>
  </si>
  <si>
    <t>UA3504015008</t>
  </si>
  <si>
    <t>Mohutnie</t>
  </si>
  <si>
    <t>Могутнее</t>
  </si>
  <si>
    <t>Могутнє</t>
  </si>
  <si>
    <t>UA3504015009</t>
  </si>
  <si>
    <t>Oboznivka</t>
  </si>
  <si>
    <t>Обозновка</t>
  </si>
  <si>
    <t>Обознівка</t>
  </si>
  <si>
    <t>UA3504015012</t>
  </si>
  <si>
    <t>Oleksiivka</t>
  </si>
  <si>
    <t>Алексеевка</t>
  </si>
  <si>
    <t>Олексіївка</t>
  </si>
  <si>
    <t>UA3504017001</t>
  </si>
  <si>
    <t>Ketrysanivka</t>
  </si>
  <si>
    <t>Кетрисановка</t>
  </si>
  <si>
    <t>Кетрисанівка</t>
  </si>
  <si>
    <t>UA3504017003</t>
  </si>
  <si>
    <t>Aprelivske</t>
  </si>
  <si>
    <t>Апрелевское</t>
  </si>
  <si>
    <t>Апрелівське</t>
  </si>
  <si>
    <t>UA3504017006</t>
  </si>
  <si>
    <t>UA3504017007</t>
  </si>
  <si>
    <t>Bobrynka</t>
  </si>
  <si>
    <t>Бобринка</t>
  </si>
  <si>
    <t>UA3504017014</t>
  </si>
  <si>
    <t>Verkhnoinhulske</t>
  </si>
  <si>
    <t>Верхнеингульское</t>
  </si>
  <si>
    <t>Верхньоінгульське</t>
  </si>
  <si>
    <t>UA3504017015</t>
  </si>
  <si>
    <t>Veselivka</t>
  </si>
  <si>
    <t>Веселовка</t>
  </si>
  <si>
    <t>Веселівка</t>
  </si>
  <si>
    <t>UA3504017017</t>
  </si>
  <si>
    <t>Vytiazivka</t>
  </si>
  <si>
    <t>Витязевка</t>
  </si>
  <si>
    <t>Витязівка</t>
  </si>
  <si>
    <t>UA3504017025</t>
  </si>
  <si>
    <t>Zlatopillia</t>
  </si>
  <si>
    <t>Златополье</t>
  </si>
  <si>
    <t>Златопілля</t>
  </si>
  <si>
    <t>UA3504017028</t>
  </si>
  <si>
    <t>Kostomarivka</t>
  </si>
  <si>
    <t>Костомаровка</t>
  </si>
  <si>
    <t>Костомарівка</t>
  </si>
  <si>
    <t>UA3504017030</t>
  </si>
  <si>
    <t>Kryvonosove</t>
  </si>
  <si>
    <t>Кривоносово</t>
  </si>
  <si>
    <t>Кривоносове</t>
  </si>
  <si>
    <t>UA3504017040</t>
  </si>
  <si>
    <t>Novohradivka</t>
  </si>
  <si>
    <t>Новоградовка</t>
  </si>
  <si>
    <t>Новоградівка</t>
  </si>
  <si>
    <t>UA3504017042</t>
  </si>
  <si>
    <t>UA3504017047</t>
  </si>
  <si>
    <t>Pavlohirkivka</t>
  </si>
  <si>
    <t>Павлогорковка</t>
  </si>
  <si>
    <t>Павлогірківка</t>
  </si>
  <si>
    <t>UA3504017066</t>
  </si>
  <si>
    <t>Charivne</t>
  </si>
  <si>
    <t>Чаривное</t>
  </si>
  <si>
    <t>Чарівне</t>
  </si>
  <si>
    <t>UA3504019001</t>
  </si>
  <si>
    <t>Kompaniivka</t>
  </si>
  <si>
    <t>Компанеевка</t>
  </si>
  <si>
    <t>Компаніївка</t>
  </si>
  <si>
    <t>UA3504019008</t>
  </si>
  <si>
    <t>Vynohradivka</t>
  </si>
  <si>
    <t>Виноградовка</t>
  </si>
  <si>
    <t>Виноградівка</t>
  </si>
  <si>
    <t>UA3504019022</t>
  </si>
  <si>
    <t>Zelene</t>
  </si>
  <si>
    <t>Зеленое</t>
  </si>
  <si>
    <t>Зелене</t>
  </si>
  <si>
    <t>UA3504019026</t>
  </si>
  <si>
    <t>Korotiak</t>
  </si>
  <si>
    <t>Коротяк</t>
  </si>
  <si>
    <t>UA3504019029</t>
  </si>
  <si>
    <t>Lozuvatka</t>
  </si>
  <si>
    <t>Лозоватка</t>
  </si>
  <si>
    <t>Лозуватка</t>
  </si>
  <si>
    <t>UA3504019046</t>
  </si>
  <si>
    <t>UA3504021001</t>
  </si>
  <si>
    <t>UA3504021002</t>
  </si>
  <si>
    <t>Nove</t>
  </si>
  <si>
    <t>Новое</t>
  </si>
  <si>
    <t>Нове</t>
  </si>
  <si>
    <t>UA3504023001</t>
  </si>
  <si>
    <t>Novhorodka</t>
  </si>
  <si>
    <t>Новгородка</t>
  </si>
  <si>
    <t>UA3504023006</t>
  </si>
  <si>
    <t>Verbliuzhka</t>
  </si>
  <si>
    <t>Верблюжка</t>
  </si>
  <si>
    <t>UA3504025001</t>
  </si>
  <si>
    <t>UA3504025002</t>
  </si>
  <si>
    <t>Yelyzavethradka</t>
  </si>
  <si>
    <t>Елизаветградка</t>
  </si>
  <si>
    <t>Єлизаветградка</t>
  </si>
  <si>
    <t>UA3504025007</t>
  </si>
  <si>
    <t>Birky</t>
  </si>
  <si>
    <t>Бирки</t>
  </si>
  <si>
    <t>Бірки</t>
  </si>
  <si>
    <t>UA3504025008</t>
  </si>
  <si>
    <t>Bovtyshka</t>
  </si>
  <si>
    <t>Бовтышка</t>
  </si>
  <si>
    <t>Бовтишка</t>
  </si>
  <si>
    <t>UA3504025011</t>
  </si>
  <si>
    <t>UA3504025012</t>
  </si>
  <si>
    <t>Vyshchi Vereshchaky</t>
  </si>
  <si>
    <t>Высшие Верещаки</t>
  </si>
  <si>
    <t>Вищі Верещаки</t>
  </si>
  <si>
    <t>UA3504025013</t>
  </si>
  <si>
    <t>Haiove</t>
  </si>
  <si>
    <t>Гаевое</t>
  </si>
  <si>
    <t>Гайове</t>
  </si>
  <si>
    <t>UA3504025017</t>
  </si>
  <si>
    <t>Ivanhorod</t>
  </si>
  <si>
    <t>Ивангород</t>
  </si>
  <si>
    <t>Івангород</t>
  </si>
  <si>
    <t>UA3504025020</t>
  </si>
  <si>
    <t>Krasnosilka</t>
  </si>
  <si>
    <t>Красноселка</t>
  </si>
  <si>
    <t>Красносілка</t>
  </si>
  <si>
    <t>UA3504025021</t>
  </si>
  <si>
    <t>Krasnosillia</t>
  </si>
  <si>
    <t>Красноселье</t>
  </si>
  <si>
    <t>Красносілля</t>
  </si>
  <si>
    <t>UA3504025030</t>
  </si>
  <si>
    <t>Nesvatkove</t>
  </si>
  <si>
    <t>Несватково</t>
  </si>
  <si>
    <t>Несваткове</t>
  </si>
  <si>
    <t>UA3504025036</t>
  </si>
  <si>
    <t>Polove</t>
  </si>
  <si>
    <t>Полевое</t>
  </si>
  <si>
    <t>Польове</t>
  </si>
  <si>
    <t>UA3504025037</t>
  </si>
  <si>
    <t>Poselianivka</t>
  </si>
  <si>
    <t>Поселяновка</t>
  </si>
  <si>
    <t>Поселянівка</t>
  </si>
  <si>
    <t>UA3504025040</t>
  </si>
  <si>
    <t>Rozumivka</t>
  </si>
  <si>
    <t>Разумовка</t>
  </si>
  <si>
    <t>Розумівка</t>
  </si>
  <si>
    <t>UA3504025045</t>
  </si>
  <si>
    <t>Stavydla</t>
  </si>
  <si>
    <t>Ставидла</t>
  </si>
  <si>
    <t>UA3504025052</t>
  </si>
  <si>
    <t>Yasynove</t>
  </si>
  <si>
    <t>Ясиновое</t>
  </si>
  <si>
    <t>Ясинове</t>
  </si>
  <si>
    <t>UA3504027002</t>
  </si>
  <si>
    <t>Berezhynka</t>
  </si>
  <si>
    <t>Бережинка</t>
  </si>
  <si>
    <t>UA3504027004</t>
  </si>
  <si>
    <t>Haivka</t>
  </si>
  <si>
    <t>Гаевка</t>
  </si>
  <si>
    <t>Гаївка</t>
  </si>
  <si>
    <t>UA3504027015</t>
  </si>
  <si>
    <t>UA3504027019</t>
  </si>
  <si>
    <t>Fedorivka</t>
  </si>
  <si>
    <t>Федоровка</t>
  </si>
  <si>
    <t>Федорівка</t>
  </si>
  <si>
    <t>UA3504029001</t>
  </si>
  <si>
    <t>Sokolivske</t>
  </si>
  <si>
    <t>Соколовское</t>
  </si>
  <si>
    <t>Соколівське</t>
  </si>
  <si>
    <t>UA3504029003</t>
  </si>
  <si>
    <t>Vyshniakivka</t>
  </si>
  <si>
    <t>Вишняковка</t>
  </si>
  <si>
    <t>Вишняківка</t>
  </si>
  <si>
    <t>UA3504029004</t>
  </si>
  <si>
    <t>UA3504029009</t>
  </si>
  <si>
    <t>Ivano-Blahodatne</t>
  </si>
  <si>
    <t>Ивано-Благодатное</t>
  </si>
  <si>
    <t>Івано-Благодатне</t>
  </si>
  <si>
    <t>UA3504029010</t>
  </si>
  <si>
    <t>Karlivka</t>
  </si>
  <si>
    <t>Карловка</t>
  </si>
  <si>
    <t>Карлівка</t>
  </si>
  <si>
    <t>UA3504029013</t>
  </si>
  <si>
    <t>UA3504029018</t>
  </si>
  <si>
    <t>Oleno-Kosohorivka</t>
  </si>
  <si>
    <t>Олено-Косогоровка</t>
  </si>
  <si>
    <t>Олено-Косогорівка</t>
  </si>
  <si>
    <t>UA3504031005</t>
  </si>
  <si>
    <t>UA3504031009</t>
  </si>
  <si>
    <t>Kazarnia</t>
  </si>
  <si>
    <t>Казарня</t>
  </si>
  <si>
    <t>UA3504031018</t>
  </si>
  <si>
    <t>Novoromanivka</t>
  </si>
  <si>
    <t>Новоромановка</t>
  </si>
  <si>
    <t>Новороманівка</t>
  </si>
  <si>
    <t>UA3504031020</t>
  </si>
  <si>
    <t>Sablyne</t>
  </si>
  <si>
    <t>Саблино</t>
  </si>
  <si>
    <t>Саблине</t>
  </si>
  <si>
    <t>UA3504033006</t>
  </si>
  <si>
    <t>Hanno-Trebynivka</t>
  </si>
  <si>
    <t>Анно-Требиновка</t>
  </si>
  <si>
    <t>Ганно-Требинівка</t>
  </si>
  <si>
    <t>UA3504033007</t>
  </si>
  <si>
    <t>Dokuchaieve</t>
  </si>
  <si>
    <t>Докучаево</t>
  </si>
  <si>
    <t>Докучаєве</t>
  </si>
  <si>
    <t>UA3504033009</t>
  </si>
  <si>
    <t>Inhulske</t>
  </si>
  <si>
    <t>Ингульское</t>
  </si>
  <si>
    <t>Інгульське</t>
  </si>
  <si>
    <t>UA3504033012</t>
  </si>
  <si>
    <t>Krynychne</t>
  </si>
  <si>
    <t>Криничное</t>
  </si>
  <si>
    <t>Криничне</t>
  </si>
  <si>
    <t>UA3504033014</t>
  </si>
  <si>
    <t>Lebedyne</t>
  </si>
  <si>
    <t>Лебединое</t>
  </si>
  <si>
    <t>Лебедине</t>
  </si>
  <si>
    <t>UA3504033022</t>
  </si>
  <si>
    <t>Novoihorivka</t>
  </si>
  <si>
    <t>Новоигоревка</t>
  </si>
  <si>
    <t>Новоігорівка</t>
  </si>
  <si>
    <t>UA3504033026</t>
  </si>
  <si>
    <t>UA3504033030</t>
  </si>
  <si>
    <t>Sednivka</t>
  </si>
  <si>
    <t>Седневка</t>
  </si>
  <si>
    <t>Седнівка</t>
  </si>
  <si>
    <t>UA3504033033</t>
  </si>
  <si>
    <t>Stepanivka</t>
  </si>
  <si>
    <t>Степановка</t>
  </si>
  <si>
    <t>Степанівка</t>
  </si>
  <si>
    <t>UA3506001004</t>
  </si>
  <si>
    <t>Hryhorivka</t>
  </si>
  <si>
    <t>Григоровка</t>
  </si>
  <si>
    <t>Григорівка</t>
  </si>
  <si>
    <t>UA3506001007</t>
  </si>
  <si>
    <t>Kropyvnytske</t>
  </si>
  <si>
    <t>Кропивницкое</t>
  </si>
  <si>
    <t>Кропивницьке</t>
  </si>
  <si>
    <t>UA3506003001</t>
  </si>
  <si>
    <t>Hlodosy</t>
  </si>
  <si>
    <t>Глодосы</t>
  </si>
  <si>
    <t>Глодоси</t>
  </si>
  <si>
    <t>UA3506003002</t>
  </si>
  <si>
    <t>Verbivka</t>
  </si>
  <si>
    <t>Вербовка</t>
  </si>
  <si>
    <t>Вербівка</t>
  </si>
  <si>
    <t>UA3506003004</t>
  </si>
  <si>
    <t>Kozakova Balka</t>
  </si>
  <si>
    <t>Казакова Балка</t>
  </si>
  <si>
    <t>Козакова Балка</t>
  </si>
  <si>
    <t>UA3506003008</t>
  </si>
  <si>
    <t>UA3506005001</t>
  </si>
  <si>
    <t>Dobrovelychkivka</t>
  </si>
  <si>
    <t>Добровеличковка</t>
  </si>
  <si>
    <t>Добровеличківка</t>
  </si>
  <si>
    <t>UA3506005012</t>
  </si>
  <si>
    <t>Druzheliubivka</t>
  </si>
  <si>
    <t>Дружелюбовка</t>
  </si>
  <si>
    <t>Дружелюбівка</t>
  </si>
  <si>
    <t>UA3506005013</t>
  </si>
  <si>
    <t>Karbivka</t>
  </si>
  <si>
    <t>Карбовка</t>
  </si>
  <si>
    <t>Карбівка</t>
  </si>
  <si>
    <t>UA3506005020</t>
  </si>
  <si>
    <t>Novolutkivka</t>
  </si>
  <si>
    <t>Новолутковка</t>
  </si>
  <si>
    <t>Новолутківка</t>
  </si>
  <si>
    <t>UA3506007001</t>
  </si>
  <si>
    <t>Zlynka</t>
  </si>
  <si>
    <t>Злынка</t>
  </si>
  <si>
    <t>Злинка</t>
  </si>
  <si>
    <t>UA3506007005</t>
  </si>
  <si>
    <t>Rozsokhuvatka</t>
  </si>
  <si>
    <t>Рассоховатка</t>
  </si>
  <si>
    <t>Розсохуватка</t>
  </si>
  <si>
    <t>UA3506009001</t>
  </si>
  <si>
    <t>Mala Vyska</t>
  </si>
  <si>
    <t>Малая Виска</t>
  </si>
  <si>
    <t>Мала Виска</t>
  </si>
  <si>
    <t>UA3506009005</t>
  </si>
  <si>
    <t>UA3506009008</t>
  </si>
  <si>
    <t>UA3506009010</t>
  </si>
  <si>
    <t>UA3506009011</t>
  </si>
  <si>
    <t>Paliivka</t>
  </si>
  <si>
    <t>Палиевка</t>
  </si>
  <si>
    <t>Паліївка</t>
  </si>
  <si>
    <t>UA3506011001</t>
  </si>
  <si>
    <t>Velyka Vyska</t>
  </si>
  <si>
    <t>Великая Виска</t>
  </si>
  <si>
    <t>Велика Виска</t>
  </si>
  <si>
    <t>UA3506013001</t>
  </si>
  <si>
    <t>Novomyrhorod</t>
  </si>
  <si>
    <t>Новомиргород</t>
  </si>
  <si>
    <t>UA3506013002</t>
  </si>
  <si>
    <t>Kapitanivka</t>
  </si>
  <si>
    <t>Капитановка</t>
  </si>
  <si>
    <t>Капітанівка</t>
  </si>
  <si>
    <t>UA3506013007</t>
  </si>
  <si>
    <t>Burty</t>
  </si>
  <si>
    <t>Бурты</t>
  </si>
  <si>
    <t>Бурти</t>
  </si>
  <si>
    <t>UA3506013010</t>
  </si>
  <si>
    <t>Dibrivka</t>
  </si>
  <si>
    <t>Дибровка</t>
  </si>
  <si>
    <t>Дібрівка</t>
  </si>
  <si>
    <t>UA3506013011</t>
  </si>
  <si>
    <t>Zashchyta</t>
  </si>
  <si>
    <t>Защита</t>
  </si>
  <si>
    <t>UA3506013013</t>
  </si>
  <si>
    <t>UA3506013017</t>
  </si>
  <si>
    <t>Kanizh</t>
  </si>
  <si>
    <t>Каниж</t>
  </si>
  <si>
    <t>Каніж</t>
  </si>
  <si>
    <t>UA3506013022</t>
  </si>
  <si>
    <t>Lystopadove</t>
  </si>
  <si>
    <t>Листопадово</t>
  </si>
  <si>
    <t>Листопадове</t>
  </si>
  <si>
    <t>UA3506013023</t>
  </si>
  <si>
    <t>Likareve</t>
  </si>
  <si>
    <t>Лекарево</t>
  </si>
  <si>
    <t>Лікареве</t>
  </si>
  <si>
    <t>UA3506013025</t>
  </si>
  <si>
    <t>Martonosha</t>
  </si>
  <si>
    <t>Мартоноша</t>
  </si>
  <si>
    <t>UA3506013028</t>
  </si>
  <si>
    <t>UA3506013032</t>
  </si>
  <si>
    <t>UA3506013038</t>
  </si>
  <si>
    <t>Purpurivka</t>
  </si>
  <si>
    <t>Пурпуровка</t>
  </si>
  <si>
    <t>Пурпурівка</t>
  </si>
  <si>
    <t>UA3506013043</t>
  </si>
  <si>
    <t>Tyshkivka</t>
  </si>
  <si>
    <t>Тишковка</t>
  </si>
  <si>
    <t>Тишківка</t>
  </si>
  <si>
    <t>UA3506015001</t>
  </si>
  <si>
    <t>Novoukrainka</t>
  </si>
  <si>
    <t>Новоукраинка</t>
  </si>
  <si>
    <t>Новоукраїнка</t>
  </si>
  <si>
    <t>UA3506015014</t>
  </si>
  <si>
    <t>Furmanivka</t>
  </si>
  <si>
    <t>Фурмановка</t>
  </si>
  <si>
    <t>Фурманівка</t>
  </si>
  <si>
    <t>UA3506017001</t>
  </si>
  <si>
    <t>Pishchanyi Brid</t>
  </si>
  <si>
    <t>Песчаный Брод</t>
  </si>
  <si>
    <t>Піщаний Брід</t>
  </si>
  <si>
    <t>UA3506017008</t>
  </si>
  <si>
    <t>Liubomyrka</t>
  </si>
  <si>
    <t>Любомирка</t>
  </si>
  <si>
    <t>UA3506017010</t>
  </si>
  <si>
    <t>UA3506019001</t>
  </si>
  <si>
    <t>Pomichna</t>
  </si>
  <si>
    <t>Помошная</t>
  </si>
  <si>
    <t>Помічна</t>
  </si>
  <si>
    <t>UA3506021008</t>
  </si>
  <si>
    <t>UA3506023001</t>
  </si>
  <si>
    <t>Smoline</t>
  </si>
  <si>
    <t>Смолино</t>
  </si>
  <si>
    <t>Смоліне</t>
  </si>
  <si>
    <t>UA3506023009</t>
  </si>
  <si>
    <t>Kopanky</t>
  </si>
  <si>
    <t>Копанки</t>
  </si>
  <si>
    <t>UA3506023015</t>
  </si>
  <si>
    <t>Novopavlivka</t>
  </si>
  <si>
    <t>Новопавловка</t>
  </si>
  <si>
    <t>Новопавлівка</t>
  </si>
  <si>
    <t>UA3506023021</t>
  </si>
  <si>
    <t>Khmelove</t>
  </si>
  <si>
    <t>Хмелевое</t>
  </si>
  <si>
    <t>Хмельове</t>
  </si>
  <si>
    <t>UA3506023022</t>
  </si>
  <si>
    <t>Yakymivka</t>
  </si>
  <si>
    <t>Акимовка</t>
  </si>
  <si>
    <t>Якимівка</t>
  </si>
  <si>
    <t>UA3506025001</t>
  </si>
  <si>
    <t>UA3506025002</t>
  </si>
  <si>
    <t>UA3506025005</t>
  </si>
  <si>
    <t>UA3506025011</t>
  </si>
  <si>
    <t>UA3508001009</t>
  </si>
  <si>
    <t>UA3508001010</t>
  </si>
  <si>
    <t>Zakharivka</t>
  </si>
  <si>
    <t>Захаровка</t>
  </si>
  <si>
    <t>Захарівка</t>
  </si>
  <si>
    <t>UA3508003001</t>
  </si>
  <si>
    <t>Nova Praha</t>
  </si>
  <si>
    <t>Новая Прага</t>
  </si>
  <si>
    <t>Нова Прага</t>
  </si>
  <si>
    <t>UA3508003009</t>
  </si>
  <si>
    <t>Sharivka</t>
  </si>
  <si>
    <t>Шаровка</t>
  </si>
  <si>
    <t>Шарівка</t>
  </si>
  <si>
    <t>UA3508005001</t>
  </si>
  <si>
    <t>Oleksandriia</t>
  </si>
  <si>
    <t>Александрия</t>
  </si>
  <si>
    <t>Олександрія</t>
  </si>
  <si>
    <t>UA3508007001</t>
  </si>
  <si>
    <t>Onufriivka</t>
  </si>
  <si>
    <t>Онуфриевка</t>
  </si>
  <si>
    <t>Онуфріївка</t>
  </si>
  <si>
    <t>UA3508007006</t>
  </si>
  <si>
    <t>Vyshnivtsi</t>
  </si>
  <si>
    <t>Вишневцы</t>
  </si>
  <si>
    <t>Вишнівці</t>
  </si>
  <si>
    <t>UA3508007019</t>
  </si>
  <si>
    <t>Omelnyk</t>
  </si>
  <si>
    <t>Омельник</t>
  </si>
  <si>
    <t>UA3508007022</t>
  </si>
  <si>
    <t>Popivka</t>
  </si>
  <si>
    <t>Поповка</t>
  </si>
  <si>
    <t>Попівка</t>
  </si>
  <si>
    <t>UA3508007024</t>
  </si>
  <si>
    <t>Soldatske</t>
  </si>
  <si>
    <t>Солдатское</t>
  </si>
  <si>
    <t>Солдатське</t>
  </si>
  <si>
    <t>UA3508009003</t>
  </si>
  <si>
    <t>Dykivka</t>
  </si>
  <si>
    <t>Диковка</t>
  </si>
  <si>
    <t>Диківка</t>
  </si>
  <si>
    <t>UA3508009006</t>
  </si>
  <si>
    <t>Yasynuvatka</t>
  </si>
  <si>
    <t>Ясиноватка</t>
  </si>
  <si>
    <t>Ясинуватка</t>
  </si>
  <si>
    <t>UA3508011001</t>
  </si>
  <si>
    <t>UA3508011005</t>
  </si>
  <si>
    <t>Bohdanivka</t>
  </si>
  <si>
    <t>Богдановка</t>
  </si>
  <si>
    <t>Богданівка</t>
  </si>
  <si>
    <t>UA3508011007</t>
  </si>
  <si>
    <t>Vodiane</t>
  </si>
  <si>
    <t>Водяное</t>
  </si>
  <si>
    <t>Водяне</t>
  </si>
  <si>
    <t>UA3508011008</t>
  </si>
  <si>
    <t>UA3508011009</t>
  </si>
  <si>
    <t>UA3508011010</t>
  </si>
  <si>
    <t>UA3508011015</t>
  </si>
  <si>
    <t>Kozatske</t>
  </si>
  <si>
    <t>Казацкое</t>
  </si>
  <si>
    <t>Козацьке</t>
  </si>
  <si>
    <t>UA3508011019</t>
  </si>
  <si>
    <t>Luhanka</t>
  </si>
  <si>
    <t>Луганка</t>
  </si>
  <si>
    <t>UA3508011021</t>
  </si>
  <si>
    <t>Malynivka</t>
  </si>
  <si>
    <t>Малиновка</t>
  </si>
  <si>
    <t>Малинівка</t>
  </si>
  <si>
    <t>UA3508011024</t>
  </si>
  <si>
    <t>Novyi Starodub</t>
  </si>
  <si>
    <t>Новый Стародуб</t>
  </si>
  <si>
    <t>Новий Стародуб</t>
  </si>
  <si>
    <t>UA3508011037</t>
  </si>
  <si>
    <t>Chervonokostiantynivka</t>
  </si>
  <si>
    <t>Червоноконстантиновка</t>
  </si>
  <si>
    <t>Червонокостянтинівка</t>
  </si>
  <si>
    <t>UA3508011039</t>
  </si>
  <si>
    <t>Checheliivka</t>
  </si>
  <si>
    <t>Чечелиевка</t>
  </si>
  <si>
    <t>Чечеліївка</t>
  </si>
  <si>
    <t>UA3508013004</t>
  </si>
  <si>
    <t>Divoche Pole</t>
  </si>
  <si>
    <t>Девичье Поле</t>
  </si>
  <si>
    <t>Дівоче Поле</t>
  </si>
  <si>
    <t>UA3508013005</t>
  </si>
  <si>
    <t>Dobronadiivka</t>
  </si>
  <si>
    <t>Добронадиевка</t>
  </si>
  <si>
    <t>Добронадіївка</t>
  </si>
  <si>
    <t>UA3508013014</t>
  </si>
  <si>
    <t>UA3508013029</t>
  </si>
  <si>
    <t>UA3508015001</t>
  </si>
  <si>
    <t>Pryiutivka</t>
  </si>
  <si>
    <t>Приютовка</t>
  </si>
  <si>
    <t>Приютівка</t>
  </si>
  <si>
    <t>UA3508015006</t>
  </si>
  <si>
    <t>Voinivka</t>
  </si>
  <si>
    <t>Войновка</t>
  </si>
  <si>
    <t>Войнівка</t>
  </si>
  <si>
    <t>UA3508017001</t>
  </si>
  <si>
    <t>Svitlovodsk</t>
  </si>
  <si>
    <t>Светловодск</t>
  </si>
  <si>
    <t>Світловодськ</t>
  </si>
  <si>
    <t>UA3508017002</t>
  </si>
  <si>
    <t>Vlasivka</t>
  </si>
  <si>
    <t>Власовка</t>
  </si>
  <si>
    <t>Власівка</t>
  </si>
  <si>
    <t>UA3508017004</t>
  </si>
  <si>
    <t>UA4602001001</t>
  </si>
  <si>
    <t>Boryslav</t>
  </si>
  <si>
    <t>Борислав</t>
  </si>
  <si>
    <t>UA4602003001</t>
  </si>
  <si>
    <t>Drohobych</t>
  </si>
  <si>
    <t>Дрогобыч</t>
  </si>
  <si>
    <t>Дрогобич</t>
  </si>
  <si>
    <t>UA4602003002</t>
  </si>
  <si>
    <t>Stebnyk</t>
  </si>
  <si>
    <t>Стебник</t>
  </si>
  <si>
    <t>UA4602003007</t>
  </si>
  <si>
    <t>Bronytsia</t>
  </si>
  <si>
    <t>Броница</t>
  </si>
  <si>
    <t>Брониця</t>
  </si>
  <si>
    <t>UA4602003012</t>
  </si>
  <si>
    <t>Dobrivliany</t>
  </si>
  <si>
    <t>Добровляны</t>
  </si>
  <si>
    <t>Добрівляни</t>
  </si>
  <si>
    <t>UA4602003021</t>
  </si>
  <si>
    <t>Nahuievychi</t>
  </si>
  <si>
    <t>Нагуевичи</t>
  </si>
  <si>
    <t>Нагуєвичі</t>
  </si>
  <si>
    <t>UA4602005003</t>
  </si>
  <si>
    <t>Voloshcha</t>
  </si>
  <si>
    <t>Волоща</t>
  </si>
  <si>
    <t>UA4602005004</t>
  </si>
  <si>
    <t>Voroblevychi</t>
  </si>
  <si>
    <t>Вороблевичи</t>
  </si>
  <si>
    <t>Вороблевичі</t>
  </si>
  <si>
    <t>UA4602005006</t>
  </si>
  <si>
    <t>Hrushiv</t>
  </si>
  <si>
    <t>Грушев</t>
  </si>
  <si>
    <t>Грушів</t>
  </si>
  <si>
    <t>UA4602007002</t>
  </si>
  <si>
    <t>Pidbuzh</t>
  </si>
  <si>
    <t>Подбуж</t>
  </si>
  <si>
    <t>Підбуж</t>
  </si>
  <si>
    <t>UA4602009001</t>
  </si>
  <si>
    <t>Truskavets</t>
  </si>
  <si>
    <t>Трускавец</t>
  </si>
  <si>
    <t>Трускавець</t>
  </si>
  <si>
    <t>UA4602009005</t>
  </si>
  <si>
    <t>Modrychi</t>
  </si>
  <si>
    <t>Модрычи</t>
  </si>
  <si>
    <t>Модричі</t>
  </si>
  <si>
    <t>UA4604001001</t>
  </si>
  <si>
    <t>Brody</t>
  </si>
  <si>
    <t>Броды</t>
  </si>
  <si>
    <t>Броди</t>
  </si>
  <si>
    <t>UA4604003001</t>
  </si>
  <si>
    <t>Busk</t>
  </si>
  <si>
    <t>Буск</t>
  </si>
  <si>
    <t>Буськ</t>
  </si>
  <si>
    <t>UA4604003002</t>
  </si>
  <si>
    <t>Olesko</t>
  </si>
  <si>
    <t>Олеско</t>
  </si>
  <si>
    <t>Олесько</t>
  </si>
  <si>
    <t>UA4604005001</t>
  </si>
  <si>
    <t>Zabolottsi</t>
  </si>
  <si>
    <t>Заболотцы</t>
  </si>
  <si>
    <t>Заболотці</t>
  </si>
  <si>
    <t>UA4604005014</t>
  </si>
  <si>
    <t>Pidhirtsi</t>
  </si>
  <si>
    <t>Подгорцы</t>
  </si>
  <si>
    <t>Підгірці</t>
  </si>
  <si>
    <t>UA4604005015</t>
  </si>
  <si>
    <t>Razhniv</t>
  </si>
  <si>
    <t>Ражнев</t>
  </si>
  <si>
    <t>Ражнів</t>
  </si>
  <si>
    <t>UA4604007001</t>
  </si>
  <si>
    <t>Zolochiv</t>
  </si>
  <si>
    <t>Золочев</t>
  </si>
  <si>
    <t>Золочів</t>
  </si>
  <si>
    <t>UA4604007002</t>
  </si>
  <si>
    <t>Bilyi Kamin</t>
  </si>
  <si>
    <t>Белый Камень</t>
  </si>
  <si>
    <t>Білий Камінь</t>
  </si>
  <si>
    <t>UA4604007038</t>
  </si>
  <si>
    <t>Novoselyshche</t>
  </si>
  <si>
    <t>Новоселище</t>
  </si>
  <si>
    <t>UA4604007065</t>
  </si>
  <si>
    <t>UA4604009001</t>
  </si>
  <si>
    <t>Krasne</t>
  </si>
  <si>
    <t>Красное</t>
  </si>
  <si>
    <t>Красне</t>
  </si>
  <si>
    <t>UA4604009016</t>
  </si>
  <si>
    <t>Sknyliv</t>
  </si>
  <si>
    <t>Скнилов</t>
  </si>
  <si>
    <t>Скнилів</t>
  </si>
  <si>
    <t>UA4604009017</t>
  </si>
  <si>
    <t>Storonybaby</t>
  </si>
  <si>
    <t>Сторонибабы</t>
  </si>
  <si>
    <t>Сторонибаби</t>
  </si>
  <si>
    <t>UA4604011002</t>
  </si>
  <si>
    <t>Batkiv</t>
  </si>
  <si>
    <t>Батьков</t>
  </si>
  <si>
    <t>Батьків</t>
  </si>
  <si>
    <t>UA4604011004</t>
  </si>
  <si>
    <t>Holubytsia</t>
  </si>
  <si>
    <t>Голубица</t>
  </si>
  <si>
    <t>Голубиця</t>
  </si>
  <si>
    <t>UA4604011013</t>
  </si>
  <si>
    <t>Lukashi</t>
  </si>
  <si>
    <t>Лукаши</t>
  </si>
  <si>
    <t>Лукаші</t>
  </si>
  <si>
    <t>UA4604011018</t>
  </si>
  <si>
    <t>Nakvasha</t>
  </si>
  <si>
    <t>Накваша</t>
  </si>
  <si>
    <t>UA4604011020</t>
  </si>
  <si>
    <t>Orykhivchyk</t>
  </si>
  <si>
    <t>Орыховчик</t>
  </si>
  <si>
    <t>Орихівчик</t>
  </si>
  <si>
    <t>UA4604011021</t>
  </si>
  <si>
    <t>Palykorovy</t>
  </si>
  <si>
    <t>Паликоровы</t>
  </si>
  <si>
    <t>Паликорови</t>
  </si>
  <si>
    <t>UA4604013001</t>
  </si>
  <si>
    <t>Pomoriany</t>
  </si>
  <si>
    <t>Поморяны</t>
  </si>
  <si>
    <t>Поморяни</t>
  </si>
  <si>
    <t>UA4606003001</t>
  </si>
  <si>
    <t>Velykyi Liubin</t>
  </si>
  <si>
    <t>Великий Любень</t>
  </si>
  <si>
    <t>Великий Любінь</t>
  </si>
  <si>
    <t>UA4606005014</t>
  </si>
  <si>
    <t>Rozvoriany</t>
  </si>
  <si>
    <t>Розворяны</t>
  </si>
  <si>
    <t>Розворяни</t>
  </si>
  <si>
    <t>UA4606005019</t>
  </si>
  <si>
    <t>Yaktoriv</t>
  </si>
  <si>
    <t>Якторов</t>
  </si>
  <si>
    <t>Якторів</t>
  </si>
  <si>
    <t>UA4606007001</t>
  </si>
  <si>
    <t>UA4606007005</t>
  </si>
  <si>
    <t>Bratkovychi</t>
  </si>
  <si>
    <t>Братковичи</t>
  </si>
  <si>
    <t>Братковичі</t>
  </si>
  <si>
    <t>UA4606007033</t>
  </si>
  <si>
    <t>Rodatychi</t>
  </si>
  <si>
    <t>Родатичи</t>
  </si>
  <si>
    <t>Родатичі</t>
  </si>
  <si>
    <t>UA4606011027</t>
  </si>
  <si>
    <t>Monastyrok</t>
  </si>
  <si>
    <t>Монастырек</t>
  </si>
  <si>
    <t>Монастирок</t>
  </si>
  <si>
    <t>UA4606013001</t>
  </si>
  <si>
    <t>Zhovkva</t>
  </si>
  <si>
    <t>Жолква</t>
  </si>
  <si>
    <t>Жовква</t>
  </si>
  <si>
    <t>UA4606013019</t>
  </si>
  <si>
    <t>Zibolky</t>
  </si>
  <si>
    <t>Зиболки</t>
  </si>
  <si>
    <t>Зіболки</t>
  </si>
  <si>
    <t>UA4606019001</t>
  </si>
  <si>
    <t>UA4606021001</t>
  </si>
  <si>
    <t>Komarno</t>
  </si>
  <si>
    <t>Комарно</t>
  </si>
  <si>
    <t>UA4606021016</t>
  </si>
  <si>
    <t>Peremozhne</t>
  </si>
  <si>
    <t>Переможное</t>
  </si>
  <si>
    <t>Переможне</t>
  </si>
  <si>
    <t>UA4606025001</t>
  </si>
  <si>
    <t>Lviv</t>
  </si>
  <si>
    <t>Львов</t>
  </si>
  <si>
    <t>Львів</t>
  </si>
  <si>
    <t>UA4606025004</t>
  </si>
  <si>
    <t>Briukhovychi</t>
  </si>
  <si>
    <t>Брюховичи</t>
  </si>
  <si>
    <t>Брюховичі</t>
  </si>
  <si>
    <t>UA4606025006</t>
  </si>
  <si>
    <t>Velyki Hrybovychi</t>
  </si>
  <si>
    <t>Великие Грибовичи</t>
  </si>
  <si>
    <t>Великі Грибовичі</t>
  </si>
  <si>
    <t>UA4606029010</t>
  </si>
  <si>
    <t>Neslukhiv</t>
  </si>
  <si>
    <t>Неслухов</t>
  </si>
  <si>
    <t>Неслухів</t>
  </si>
  <si>
    <t>UA4606033054</t>
  </si>
  <si>
    <t>Univ</t>
  </si>
  <si>
    <t>Унив</t>
  </si>
  <si>
    <t>Унів</t>
  </si>
  <si>
    <t>UA4606039001</t>
  </si>
  <si>
    <t>UA4606041001</t>
  </si>
  <si>
    <t>Sokilnyky</t>
  </si>
  <si>
    <t>Сокольники</t>
  </si>
  <si>
    <t>Сокільники</t>
  </si>
  <si>
    <t>UA4606043021</t>
  </si>
  <si>
    <t>Khorosno</t>
  </si>
  <si>
    <t>Хоросно</t>
  </si>
  <si>
    <t>UA4608001005</t>
  </si>
  <si>
    <t>Bukova</t>
  </si>
  <si>
    <t>Букова</t>
  </si>
  <si>
    <t>UA4608001012</t>
  </si>
  <si>
    <t>Voiutychi</t>
  </si>
  <si>
    <t>Воютичи</t>
  </si>
  <si>
    <t>Воютичі</t>
  </si>
  <si>
    <t>UA4608001026</t>
  </si>
  <si>
    <t>Rakova</t>
  </si>
  <si>
    <t>Ракова</t>
  </si>
  <si>
    <t>UA4608003001</t>
  </si>
  <si>
    <t>Borynia</t>
  </si>
  <si>
    <t>Бориня</t>
  </si>
  <si>
    <t>UA4608003022</t>
  </si>
  <si>
    <t>Nyzhnie Vysotske</t>
  </si>
  <si>
    <t>Нижнее Высоцкое</t>
  </si>
  <si>
    <t>Нижнє Висоцьке</t>
  </si>
  <si>
    <t>UA4608005002</t>
  </si>
  <si>
    <t>Nyzhankovychi</t>
  </si>
  <si>
    <t>Нижанковичи</t>
  </si>
  <si>
    <t>Нижанковичі</t>
  </si>
  <si>
    <t>UA4608005004</t>
  </si>
  <si>
    <t>Boloziv</t>
  </si>
  <si>
    <t>Болозев</t>
  </si>
  <si>
    <t>Болозів</t>
  </si>
  <si>
    <t>UA4608005022</t>
  </si>
  <si>
    <t>Nyzhnia Vovcha</t>
  </si>
  <si>
    <t>Нижняя Волчья</t>
  </si>
  <si>
    <t>Нижня Вовча</t>
  </si>
  <si>
    <t>UA4608005028</t>
  </si>
  <si>
    <t>Posada-Novomiska</t>
  </si>
  <si>
    <t>Посада-Новомистская</t>
  </si>
  <si>
    <t>Посада-Новоміська</t>
  </si>
  <si>
    <t>UA4608009001</t>
  </si>
  <si>
    <t>Ralivka</t>
  </si>
  <si>
    <t>Ралевка</t>
  </si>
  <si>
    <t>Ралівка</t>
  </si>
  <si>
    <t>UA4608011001</t>
  </si>
  <si>
    <t>Rudky</t>
  </si>
  <si>
    <t>Рудки</t>
  </si>
  <si>
    <t>UA4608011003</t>
  </si>
  <si>
    <t>Vyshnia</t>
  </si>
  <si>
    <t>Вишня</t>
  </si>
  <si>
    <t>UA4608011022</t>
  </si>
  <si>
    <t>Novosilky-Hostynni</t>
  </si>
  <si>
    <t>Новоселки-Гостинные</t>
  </si>
  <si>
    <t>Новосілки-Гостинні</t>
  </si>
  <si>
    <t>UA4608011024</t>
  </si>
  <si>
    <t>Ostriv</t>
  </si>
  <si>
    <t>Остров</t>
  </si>
  <si>
    <t>Острів</t>
  </si>
  <si>
    <t>UA4608011028</t>
  </si>
  <si>
    <t>Rozdilne</t>
  </si>
  <si>
    <t>Раздельное</t>
  </si>
  <si>
    <t>Роздільне</t>
  </si>
  <si>
    <t>UA4608013001</t>
  </si>
  <si>
    <t>Sambir</t>
  </si>
  <si>
    <t>Самбор</t>
  </si>
  <si>
    <t>Самбір</t>
  </si>
  <si>
    <t>UA4608015002</t>
  </si>
  <si>
    <t>Stara Sil</t>
  </si>
  <si>
    <t>Старая Соль</t>
  </si>
  <si>
    <t>Стара Сіль</t>
  </si>
  <si>
    <t>UA4608015006</t>
  </si>
  <si>
    <t>Velykosillia</t>
  </si>
  <si>
    <t>Великоселье</t>
  </si>
  <si>
    <t>Великосілля</t>
  </si>
  <si>
    <t>UA4608015011</t>
  </si>
  <si>
    <t>Lavriv</t>
  </si>
  <si>
    <t>Лавров</t>
  </si>
  <si>
    <t>Лаврів</t>
  </si>
  <si>
    <t>UA4608015015</t>
  </si>
  <si>
    <t>Sozan</t>
  </si>
  <si>
    <t>Созань</t>
  </si>
  <si>
    <t>UA4608015021</t>
  </si>
  <si>
    <t>Sushytsia</t>
  </si>
  <si>
    <t>Сушица</t>
  </si>
  <si>
    <t>Сушиця</t>
  </si>
  <si>
    <t>UA4608015023</t>
  </si>
  <si>
    <t>Tershiv</t>
  </si>
  <si>
    <t>Тершев</t>
  </si>
  <si>
    <t>Тершів</t>
  </si>
  <si>
    <t>UA4608017001</t>
  </si>
  <si>
    <t>Strilky</t>
  </si>
  <si>
    <t>Стрелки</t>
  </si>
  <si>
    <t>Стрілки</t>
  </si>
  <si>
    <t>UA4608017020</t>
  </si>
  <si>
    <t>Turie</t>
  </si>
  <si>
    <t>Турье</t>
  </si>
  <si>
    <t>Тур'є</t>
  </si>
  <si>
    <t>UA4608019001</t>
  </si>
  <si>
    <t>Turka</t>
  </si>
  <si>
    <t>Турка</t>
  </si>
  <si>
    <t>UA4608019019</t>
  </si>
  <si>
    <t>Rozluch</t>
  </si>
  <si>
    <t>Розлуч</t>
  </si>
  <si>
    <t>UA4608019023</t>
  </si>
  <si>
    <t>Yavora</t>
  </si>
  <si>
    <t>Явора</t>
  </si>
  <si>
    <t>UA4608021001</t>
  </si>
  <si>
    <t>Khyriv</t>
  </si>
  <si>
    <t>Хыров</t>
  </si>
  <si>
    <t>Хирів</t>
  </si>
  <si>
    <t>UA4610001001</t>
  </si>
  <si>
    <t>Hnizdychiv</t>
  </si>
  <si>
    <t>Гнездычев</t>
  </si>
  <si>
    <t>Гніздичів</t>
  </si>
  <si>
    <t>UA4610001008</t>
  </si>
  <si>
    <t>Livchytsi</t>
  </si>
  <si>
    <t>Ливчицы</t>
  </si>
  <si>
    <t>Лівчиці</t>
  </si>
  <si>
    <t>UA4610003001</t>
  </si>
  <si>
    <t>Duliby</t>
  </si>
  <si>
    <t>Дулибы</t>
  </si>
  <si>
    <t>Дуліби</t>
  </si>
  <si>
    <t>UA4610003002</t>
  </si>
  <si>
    <t>Verkhnia Stynava</t>
  </si>
  <si>
    <t>Верхняя Стынава</t>
  </si>
  <si>
    <t>Верхня Стинава</t>
  </si>
  <si>
    <t>UA4610005001</t>
  </si>
  <si>
    <t>Zhydachiv</t>
  </si>
  <si>
    <t>Жидачов</t>
  </si>
  <si>
    <t>Жидачів</t>
  </si>
  <si>
    <t>UA4610007001</t>
  </si>
  <si>
    <t>Zhuravno</t>
  </si>
  <si>
    <t>Журавно</t>
  </si>
  <si>
    <t>UA4610007013</t>
  </si>
  <si>
    <t>Liubsha</t>
  </si>
  <si>
    <t>Любша</t>
  </si>
  <si>
    <t>UA4610009006</t>
  </si>
  <si>
    <t>Zavadka</t>
  </si>
  <si>
    <t>Завадка</t>
  </si>
  <si>
    <t>UA4610009016</t>
  </si>
  <si>
    <t>Oriavchyk</t>
  </si>
  <si>
    <t>Орявчик</t>
  </si>
  <si>
    <t>UA4610009024</t>
  </si>
  <si>
    <t>Tukholka</t>
  </si>
  <si>
    <t>Тухолька</t>
  </si>
  <si>
    <t>UA4610011001</t>
  </si>
  <si>
    <t>Mykolaiv</t>
  </si>
  <si>
    <t>Николаев</t>
  </si>
  <si>
    <t>Миколаїв</t>
  </si>
  <si>
    <t>UA4610013001</t>
  </si>
  <si>
    <t>Morshyn</t>
  </si>
  <si>
    <t>Моршин</t>
  </si>
  <si>
    <t>UA4610013009</t>
  </si>
  <si>
    <t>Lysovychi</t>
  </si>
  <si>
    <t>Лысовичи</t>
  </si>
  <si>
    <t>Лисовичі</t>
  </si>
  <si>
    <t>UA4610015001</t>
  </si>
  <si>
    <t>Novyi Rozdil</t>
  </si>
  <si>
    <t>Новый Роздол</t>
  </si>
  <si>
    <t>Новий Розділ</t>
  </si>
  <si>
    <t>UA4610015002</t>
  </si>
  <si>
    <t>Rozdil</t>
  </si>
  <si>
    <t>Роздол</t>
  </si>
  <si>
    <t>Розділ</t>
  </si>
  <si>
    <t>UA4610015005</t>
  </si>
  <si>
    <t>Horishnie</t>
  </si>
  <si>
    <t>Горишнее</t>
  </si>
  <si>
    <t>Горішнє</t>
  </si>
  <si>
    <t>UA4610017008</t>
  </si>
  <si>
    <t>Pisochna</t>
  </si>
  <si>
    <t>Песочная</t>
  </si>
  <si>
    <t>Пісочна</t>
  </si>
  <si>
    <t>UA4610019001</t>
  </si>
  <si>
    <t>Skole</t>
  </si>
  <si>
    <t>Сколе</t>
  </si>
  <si>
    <t>UA4610019002</t>
  </si>
  <si>
    <t>Verkhnie Synovydne</t>
  </si>
  <si>
    <t>Верхнее Синевидное</t>
  </si>
  <si>
    <t>Верхнє Синьовидне</t>
  </si>
  <si>
    <t>UA4610019005</t>
  </si>
  <si>
    <t>Kamianka</t>
  </si>
  <si>
    <t>Каменка</t>
  </si>
  <si>
    <t>Кам'янка</t>
  </si>
  <si>
    <t>UA4610021001</t>
  </si>
  <si>
    <t>Slavske</t>
  </si>
  <si>
    <t>Славское</t>
  </si>
  <si>
    <t>Славське</t>
  </si>
  <si>
    <t>UA4610021007</t>
  </si>
  <si>
    <t>Lavochne</t>
  </si>
  <si>
    <t>Лавочное</t>
  </si>
  <si>
    <t>Лавочне</t>
  </si>
  <si>
    <t>UA4610021008</t>
  </si>
  <si>
    <t>Lybokhora</t>
  </si>
  <si>
    <t>Либохора</t>
  </si>
  <si>
    <t>UA4610021012</t>
  </si>
  <si>
    <t>Ternavka</t>
  </si>
  <si>
    <t>Тернавка</t>
  </si>
  <si>
    <t>UA4610021013</t>
  </si>
  <si>
    <t>Tukhlia</t>
  </si>
  <si>
    <t>Тухля</t>
  </si>
  <si>
    <t>UA4610023001</t>
  </si>
  <si>
    <t>Stryi</t>
  </si>
  <si>
    <t>Стрый</t>
  </si>
  <si>
    <t>Стрий</t>
  </si>
  <si>
    <t>UA4610025008</t>
  </si>
  <si>
    <t>Zaklad</t>
  </si>
  <si>
    <t>Заклад</t>
  </si>
  <si>
    <t>UA4610027001</t>
  </si>
  <si>
    <t>Khodoriv</t>
  </si>
  <si>
    <t>Ходоров</t>
  </si>
  <si>
    <t>Ходорів</t>
  </si>
  <si>
    <t>UA4610027017</t>
  </si>
  <si>
    <t>Hrusiatychi</t>
  </si>
  <si>
    <t>Грусятичи</t>
  </si>
  <si>
    <t>Грусятичі</t>
  </si>
  <si>
    <t>UA4610027018</t>
  </si>
  <si>
    <t>Deviatnyky</t>
  </si>
  <si>
    <t>Девятники</t>
  </si>
  <si>
    <t>Дев'ятники</t>
  </si>
  <si>
    <t>UA4610027023</t>
  </si>
  <si>
    <t>Zhyrova</t>
  </si>
  <si>
    <t>Жирова</t>
  </si>
  <si>
    <t>UA4612001001</t>
  </si>
  <si>
    <t>Belz</t>
  </si>
  <si>
    <t>Белз</t>
  </si>
  <si>
    <t>UA4612001002</t>
  </si>
  <si>
    <t>Uhniv</t>
  </si>
  <si>
    <t>Угнев</t>
  </si>
  <si>
    <t>Угнів</t>
  </si>
  <si>
    <t>UA4612003001</t>
  </si>
  <si>
    <t>Velyki Mosty</t>
  </si>
  <si>
    <t>Великие Мосты</t>
  </si>
  <si>
    <t>Великі Мости</t>
  </si>
  <si>
    <t>UA4612003006</t>
  </si>
  <si>
    <t>Volytsia</t>
  </si>
  <si>
    <t>Волица</t>
  </si>
  <si>
    <t>Волиця</t>
  </si>
  <si>
    <t>UA4612003014</t>
  </si>
  <si>
    <t>Prystan</t>
  </si>
  <si>
    <t>Пристань</t>
  </si>
  <si>
    <t>UA4612005001</t>
  </si>
  <si>
    <t>Dobrotvir</t>
  </si>
  <si>
    <t>Добротвор</t>
  </si>
  <si>
    <t>Добротвір</t>
  </si>
  <si>
    <t>UA4612007001</t>
  </si>
  <si>
    <t>Lopatyn</t>
  </si>
  <si>
    <t>Лопатин</t>
  </si>
  <si>
    <t>UA4612007008</t>
  </si>
  <si>
    <t>Hrytsevolia</t>
  </si>
  <si>
    <t>Грицеволя</t>
  </si>
  <si>
    <t>UA4612007014</t>
  </si>
  <si>
    <t>UA4612009001</t>
  </si>
  <si>
    <t>Radekhiv</t>
  </si>
  <si>
    <t>Радехов</t>
  </si>
  <si>
    <t>Радехів</t>
  </si>
  <si>
    <t>UA4612009006</t>
  </si>
  <si>
    <t>Vuzlove</t>
  </si>
  <si>
    <t>Узловое</t>
  </si>
  <si>
    <t>Вузлове</t>
  </si>
  <si>
    <t>UA4612009029</t>
  </si>
  <si>
    <t>Radvantsi</t>
  </si>
  <si>
    <t>Радванцы</t>
  </si>
  <si>
    <t>Радванці</t>
  </si>
  <si>
    <t>UA4612009036</t>
  </si>
  <si>
    <t>Stoianiv</t>
  </si>
  <si>
    <t>Стоянов</t>
  </si>
  <si>
    <t>Стоянів</t>
  </si>
  <si>
    <t>UA4612011001</t>
  </si>
  <si>
    <t>Sokal</t>
  </si>
  <si>
    <t>Сокаль</t>
  </si>
  <si>
    <t>UA4612011002</t>
  </si>
  <si>
    <t>Zhvyrka</t>
  </si>
  <si>
    <t>Жвирка</t>
  </si>
  <si>
    <t>UA4612011008</t>
  </si>
  <si>
    <t>Velyke</t>
  </si>
  <si>
    <t>Великое</t>
  </si>
  <si>
    <t>Велике</t>
  </si>
  <si>
    <t>UA4612011010</t>
  </si>
  <si>
    <t>UA4612011021</t>
  </si>
  <si>
    <t>Komariv</t>
  </si>
  <si>
    <t>Комаров</t>
  </si>
  <si>
    <t>Комарів</t>
  </si>
  <si>
    <t>UA4612011024</t>
  </si>
  <si>
    <t>Leshkiv</t>
  </si>
  <si>
    <t>Лешкив</t>
  </si>
  <si>
    <t>Лешків</t>
  </si>
  <si>
    <t>UA4612013001</t>
  </si>
  <si>
    <t>Chervonohrad</t>
  </si>
  <si>
    <t>Червоноград</t>
  </si>
  <si>
    <t>UA4612013002</t>
  </si>
  <si>
    <t>Sosnivka</t>
  </si>
  <si>
    <t>Сосновка</t>
  </si>
  <si>
    <t>Соснівка</t>
  </si>
  <si>
    <t>UA4614001001</t>
  </si>
  <si>
    <t>Ivano-Frankove</t>
  </si>
  <si>
    <t>Ивано-Франково</t>
  </si>
  <si>
    <t>Івано-Франкове</t>
  </si>
  <si>
    <t>UA4614001005</t>
  </si>
  <si>
    <t>Velykopole</t>
  </si>
  <si>
    <t>Великополе</t>
  </si>
  <si>
    <t>UA4614001029</t>
  </si>
  <si>
    <t>Stradch</t>
  </si>
  <si>
    <t>Страдч</t>
  </si>
  <si>
    <t>UA4614005001</t>
  </si>
  <si>
    <t>Novoiavorivsk</t>
  </si>
  <si>
    <t>Новояворовск</t>
  </si>
  <si>
    <t>Новояворівськ</t>
  </si>
  <si>
    <t>UA4614005002</t>
  </si>
  <si>
    <t>Shklo</t>
  </si>
  <si>
    <t>Шкло</t>
  </si>
  <si>
    <t>UA4614005015</t>
  </si>
  <si>
    <t>Prylbychi</t>
  </si>
  <si>
    <t>Прилбичи</t>
  </si>
  <si>
    <t>Прилбичі</t>
  </si>
  <si>
    <t>UA4614007001</t>
  </si>
  <si>
    <t>Sudova Vyshnia</t>
  </si>
  <si>
    <t>Судовая Вишня</t>
  </si>
  <si>
    <t>Судова Вишня</t>
  </si>
  <si>
    <t>UA4614007003</t>
  </si>
  <si>
    <t>Bortiatyn</t>
  </si>
  <si>
    <t>Бортятин</t>
  </si>
  <si>
    <t>UA4614009001</t>
  </si>
  <si>
    <t>Shehyni</t>
  </si>
  <si>
    <t>Шегини</t>
  </si>
  <si>
    <t>Шегині</t>
  </si>
  <si>
    <t>UA4614009007</t>
  </si>
  <si>
    <t>Butsiv</t>
  </si>
  <si>
    <t>Буцов</t>
  </si>
  <si>
    <t>Буців</t>
  </si>
  <si>
    <t>UA4614009009</t>
  </si>
  <si>
    <t>UA4614009022</t>
  </si>
  <si>
    <t>Popovychi</t>
  </si>
  <si>
    <t>Поповичи</t>
  </si>
  <si>
    <t>Поповичі</t>
  </si>
  <si>
    <t>UA4614011001</t>
  </si>
  <si>
    <t>UA4614011003</t>
  </si>
  <si>
    <t>UA4614011076</t>
  </si>
  <si>
    <t>Chernyliava</t>
  </si>
  <si>
    <t>Чернилява</t>
  </si>
  <si>
    <t>UA4802005011</t>
  </si>
  <si>
    <t>Novopoltavka</t>
  </si>
  <si>
    <t>Новополтавка</t>
  </si>
  <si>
    <t>UA4802007001</t>
  </si>
  <si>
    <t>UA4802011002</t>
  </si>
  <si>
    <t>UA4802011014</t>
  </si>
  <si>
    <t>Lotskyne</t>
  </si>
  <si>
    <t>Лоцкино</t>
  </si>
  <si>
    <t>Лоцкине</t>
  </si>
  <si>
    <t>UA4802013008</t>
  </si>
  <si>
    <t>Vesela Balka</t>
  </si>
  <si>
    <t>Веселая Балка</t>
  </si>
  <si>
    <t>Весела Балка</t>
  </si>
  <si>
    <t>UA4802015001</t>
  </si>
  <si>
    <t>Novyi Buh</t>
  </si>
  <si>
    <t>Новый Буг</t>
  </si>
  <si>
    <t>Новий Буг</t>
  </si>
  <si>
    <t>UA4802021003</t>
  </si>
  <si>
    <t>Barativka</t>
  </si>
  <si>
    <t>Баратовка</t>
  </si>
  <si>
    <t>Баратівка</t>
  </si>
  <si>
    <t>UA4804005001</t>
  </si>
  <si>
    <t>Veselynove</t>
  </si>
  <si>
    <t>Веселиново</t>
  </si>
  <si>
    <t>Веселинове</t>
  </si>
  <si>
    <t>UA4804005028</t>
  </si>
  <si>
    <t>Novosvitlivka</t>
  </si>
  <si>
    <t>Новосветловка</t>
  </si>
  <si>
    <t>Новосвітлівка</t>
  </si>
  <si>
    <t>UA4804007001</t>
  </si>
  <si>
    <t>Voznesensk</t>
  </si>
  <si>
    <t>Вознесенск</t>
  </si>
  <si>
    <t>Вознесенськ</t>
  </si>
  <si>
    <t>UA4804011001</t>
  </si>
  <si>
    <t>Doroshivka</t>
  </si>
  <si>
    <t>Дорошовка</t>
  </si>
  <si>
    <t>Дорошівка</t>
  </si>
  <si>
    <t>UA4804015001</t>
  </si>
  <si>
    <t>Mostove</t>
  </si>
  <si>
    <t>Мостовое</t>
  </si>
  <si>
    <t>Мостове</t>
  </si>
  <si>
    <t>UA4806003001</t>
  </si>
  <si>
    <t>Vesniane</t>
  </si>
  <si>
    <t>Весняное</t>
  </si>
  <si>
    <t>Весняне</t>
  </si>
  <si>
    <t>UA4806009001</t>
  </si>
  <si>
    <t>Kobleve</t>
  </si>
  <si>
    <t>Коблево</t>
  </si>
  <si>
    <t>Коблеве</t>
  </si>
  <si>
    <t>UA4806015001</t>
  </si>
  <si>
    <t>UA4806017001</t>
  </si>
  <si>
    <t>Mishkovo-Pohorilove</t>
  </si>
  <si>
    <t>Мешково-Погорелово</t>
  </si>
  <si>
    <t>Мішково-Погорілове</t>
  </si>
  <si>
    <t>UA4806033003</t>
  </si>
  <si>
    <t>Buzke</t>
  </si>
  <si>
    <t>Бугское</t>
  </si>
  <si>
    <t>Бузьке</t>
  </si>
  <si>
    <t>UA4806033005</t>
  </si>
  <si>
    <t>Vorontsivka</t>
  </si>
  <si>
    <t>Воронцовка</t>
  </si>
  <si>
    <t>Воронцівка</t>
  </si>
  <si>
    <t>UA4806033008</t>
  </si>
  <si>
    <t>Novoshmidtivka</t>
  </si>
  <si>
    <t>Новошмидтовка</t>
  </si>
  <si>
    <t>Новошмідтівка</t>
  </si>
  <si>
    <t>UA4806035001</t>
  </si>
  <si>
    <t>Chornomorka</t>
  </si>
  <si>
    <t>Черноморка</t>
  </si>
  <si>
    <t>Чорноморка</t>
  </si>
  <si>
    <t>UA4806037013</t>
  </si>
  <si>
    <t>UA4808001002</t>
  </si>
  <si>
    <t>Ahronomiia</t>
  </si>
  <si>
    <t>Агрономия</t>
  </si>
  <si>
    <t>Агрономія</t>
  </si>
  <si>
    <t>UA4808009001</t>
  </si>
  <si>
    <t>Kryve Ozero</t>
  </si>
  <si>
    <t>Кривое Озеро</t>
  </si>
  <si>
    <t>Криве Озеро</t>
  </si>
  <si>
    <t>UA4808013001</t>
  </si>
  <si>
    <t>Pervomaisk</t>
  </si>
  <si>
    <t>Первомайск</t>
  </si>
  <si>
    <t>Первомайськ</t>
  </si>
  <si>
    <t>UA5102001001</t>
  </si>
  <si>
    <t>Andriievo-Ivanivka</t>
  </si>
  <si>
    <t>Андреево-Ивановка</t>
  </si>
  <si>
    <t>Андрієво-Іванівка</t>
  </si>
  <si>
    <t>UA5102001005</t>
  </si>
  <si>
    <t>Isaieve</t>
  </si>
  <si>
    <t>Исаево</t>
  </si>
  <si>
    <t>Ісаєве</t>
  </si>
  <si>
    <t>UA5102001007</t>
  </si>
  <si>
    <t>Levadivka</t>
  </si>
  <si>
    <t>Левадовка</t>
  </si>
  <si>
    <t>Левадівка</t>
  </si>
  <si>
    <t>UA5102001008</t>
  </si>
  <si>
    <t>Nastasiivka</t>
  </si>
  <si>
    <t>Настасиевка</t>
  </si>
  <si>
    <t>Настасіївка</t>
  </si>
  <si>
    <t>UA5102001012</t>
  </si>
  <si>
    <t>Skosarivka</t>
  </si>
  <si>
    <t>Скосаревка</t>
  </si>
  <si>
    <t>Скосарівка</t>
  </si>
  <si>
    <t>UA5102005001</t>
  </si>
  <si>
    <t>Velykyi Buialyk</t>
  </si>
  <si>
    <t>Большой Буялик</t>
  </si>
  <si>
    <t>Великий Буялик</t>
  </si>
  <si>
    <t>UA5102005002</t>
  </si>
  <si>
    <t>Petrivka</t>
  </si>
  <si>
    <t>Петровка</t>
  </si>
  <si>
    <t>Петрівка</t>
  </si>
  <si>
    <t>UA5102007001</t>
  </si>
  <si>
    <t>UA5102007002</t>
  </si>
  <si>
    <t>Radisne</t>
  </si>
  <si>
    <t>Радостное</t>
  </si>
  <si>
    <t>Радісне</t>
  </si>
  <si>
    <t>UA5102007011</t>
  </si>
  <si>
    <t>Polino-Osypenkove</t>
  </si>
  <si>
    <t>Полино-Осипенково</t>
  </si>
  <si>
    <t>Поліно-Осипенкове</t>
  </si>
  <si>
    <t>UA5102007016</t>
  </si>
  <si>
    <t>UA5102009001</t>
  </si>
  <si>
    <t>UA5102009005</t>
  </si>
  <si>
    <t>Bilka</t>
  </si>
  <si>
    <t>Белка</t>
  </si>
  <si>
    <t>Білка</t>
  </si>
  <si>
    <t>UA5102009009</t>
  </si>
  <si>
    <t>Zhovte</t>
  </si>
  <si>
    <t>Желтое</t>
  </si>
  <si>
    <t>Жовте</t>
  </si>
  <si>
    <t>UA5102011006</t>
  </si>
  <si>
    <t>Dzhuhastrove</t>
  </si>
  <si>
    <t>Джугастрово</t>
  </si>
  <si>
    <t>Джугастрове</t>
  </si>
  <si>
    <t>UA5102011007</t>
  </si>
  <si>
    <t>UA5102011012</t>
  </si>
  <si>
    <t>Markevycheve</t>
  </si>
  <si>
    <t>Маркевичево</t>
  </si>
  <si>
    <t>Маркевичеве</t>
  </si>
  <si>
    <t>UA5102013001</t>
  </si>
  <si>
    <t>Kurisove</t>
  </si>
  <si>
    <t>Курисово</t>
  </si>
  <si>
    <t>Курісове</t>
  </si>
  <si>
    <t>UA5102015001</t>
  </si>
  <si>
    <t>UA5102015002</t>
  </si>
  <si>
    <t>Ambariv</t>
  </si>
  <si>
    <t>Амбаров</t>
  </si>
  <si>
    <t>Амбарів</t>
  </si>
  <si>
    <t>UA5102015003</t>
  </si>
  <si>
    <t>Antoniuky</t>
  </si>
  <si>
    <t>Антонюки</t>
  </si>
  <si>
    <t>UA5102015004</t>
  </si>
  <si>
    <t>UA5102015012</t>
  </si>
  <si>
    <t>UA5102015016</t>
  </si>
  <si>
    <t>Pereselentsi</t>
  </si>
  <si>
    <t>Переселенцы</t>
  </si>
  <si>
    <t>Переселенці</t>
  </si>
  <si>
    <t>UA5102019001</t>
  </si>
  <si>
    <t>Petrovirivka</t>
  </si>
  <si>
    <t>Петроверовка</t>
  </si>
  <si>
    <t>Петровірівка</t>
  </si>
  <si>
    <t>UA5102019002</t>
  </si>
  <si>
    <t>Armashivka</t>
  </si>
  <si>
    <t>Армашевка</t>
  </si>
  <si>
    <t>Армашівка</t>
  </si>
  <si>
    <t>UA5102021006</t>
  </si>
  <si>
    <t>Marynove</t>
  </si>
  <si>
    <t>Мариновка</t>
  </si>
  <si>
    <t>Маринове</t>
  </si>
  <si>
    <t>UA5102023001</t>
  </si>
  <si>
    <t>Rozkvit</t>
  </si>
  <si>
    <t>Розквит</t>
  </si>
  <si>
    <t>Розквіт</t>
  </si>
  <si>
    <t>UA5102023002</t>
  </si>
  <si>
    <t>Anatolivka</t>
  </si>
  <si>
    <t>Анатольевка</t>
  </si>
  <si>
    <t>Анатолівка</t>
  </si>
  <si>
    <t>UA5102023012</t>
  </si>
  <si>
    <t>Stavkove</t>
  </si>
  <si>
    <t>Ставковое</t>
  </si>
  <si>
    <t>Ставкове</t>
  </si>
  <si>
    <t>UA5102027001</t>
  </si>
  <si>
    <t>Striukove</t>
  </si>
  <si>
    <t>Стрюково</t>
  </si>
  <si>
    <t>Стрюкове</t>
  </si>
  <si>
    <t>UA5102027007</t>
  </si>
  <si>
    <t>UA5102029001</t>
  </si>
  <si>
    <t>Chohodarivka</t>
  </si>
  <si>
    <t>Чегодаровка</t>
  </si>
  <si>
    <t>Чогодарівка</t>
  </si>
  <si>
    <t>UA5102029002</t>
  </si>
  <si>
    <t>Brankovanove</t>
  </si>
  <si>
    <t>Бранкованово</t>
  </si>
  <si>
    <t>Бранкованове</t>
  </si>
  <si>
    <t>UA5102029006</t>
  </si>
  <si>
    <t>Kopiikove</t>
  </si>
  <si>
    <t>Копейково</t>
  </si>
  <si>
    <t>Копійкове</t>
  </si>
  <si>
    <t>UA5102031001</t>
  </si>
  <si>
    <t>Shyriaieve</t>
  </si>
  <si>
    <t>Ширяево</t>
  </si>
  <si>
    <t>Ширяєве</t>
  </si>
  <si>
    <t>UA5104001001</t>
  </si>
  <si>
    <t>UA5104003004</t>
  </si>
  <si>
    <t>Zhovtyi Yar</t>
  </si>
  <si>
    <t>Желтый Яр</t>
  </si>
  <si>
    <t>Жовтий Яр</t>
  </si>
  <si>
    <t>UA5104005001</t>
  </si>
  <si>
    <t>Karolino-Buhaz</t>
  </si>
  <si>
    <t>Каролино-Бугаз</t>
  </si>
  <si>
    <t>Кароліно-Бугаз</t>
  </si>
  <si>
    <t>UA5104005002</t>
  </si>
  <si>
    <t>Zatoka</t>
  </si>
  <si>
    <t>Затока</t>
  </si>
  <si>
    <t>UA5104007001</t>
  </si>
  <si>
    <t>Kulevcha</t>
  </si>
  <si>
    <t>Кулевча</t>
  </si>
  <si>
    <t>UA5104007004</t>
  </si>
  <si>
    <t>Serhiivka</t>
  </si>
  <si>
    <t>Сергеевка</t>
  </si>
  <si>
    <t>Сергіївка</t>
  </si>
  <si>
    <t>UA5104009004</t>
  </si>
  <si>
    <t>Prymorske</t>
  </si>
  <si>
    <t>Приморское</t>
  </si>
  <si>
    <t>Приморське</t>
  </si>
  <si>
    <t>UA5104011005</t>
  </si>
  <si>
    <t>Monashi</t>
  </si>
  <si>
    <t>Монаши</t>
  </si>
  <si>
    <t>Монаші</t>
  </si>
  <si>
    <t>UA5104011006</t>
  </si>
  <si>
    <t>UA5104013004</t>
  </si>
  <si>
    <t>Vypasne</t>
  </si>
  <si>
    <t>Выпасное</t>
  </si>
  <si>
    <t>Випасне</t>
  </si>
  <si>
    <t>UA5104015001</t>
  </si>
  <si>
    <t>Petropavlivka</t>
  </si>
  <si>
    <t>Петропавловка</t>
  </si>
  <si>
    <t>Петропавлівка</t>
  </si>
  <si>
    <t>UA5104015004</t>
  </si>
  <si>
    <t>Pshenychne</t>
  </si>
  <si>
    <t>Пшеничное</t>
  </si>
  <si>
    <t>Пшеничне</t>
  </si>
  <si>
    <t>UA5104015007</t>
  </si>
  <si>
    <t>Faraonivka</t>
  </si>
  <si>
    <t>Фараоновка</t>
  </si>
  <si>
    <t>Фараонівка</t>
  </si>
  <si>
    <t>UA5104015008</t>
  </si>
  <si>
    <t>Furativka</t>
  </si>
  <si>
    <t>Фуратовка</t>
  </si>
  <si>
    <t>Фуратівка</t>
  </si>
  <si>
    <t>UA5104019010</t>
  </si>
  <si>
    <t>Novoselivka</t>
  </si>
  <si>
    <t>Новоселовка</t>
  </si>
  <si>
    <t>Новоселівка</t>
  </si>
  <si>
    <t>UA5104023001</t>
  </si>
  <si>
    <t>Starokozache</t>
  </si>
  <si>
    <t>Староказачье</t>
  </si>
  <si>
    <t>Старокозаче</t>
  </si>
  <si>
    <t>UA5104025004</t>
  </si>
  <si>
    <t>Borysivka</t>
  </si>
  <si>
    <t>Борисовка</t>
  </si>
  <si>
    <t>Борисівка</t>
  </si>
  <si>
    <t>UA5104025006</t>
  </si>
  <si>
    <t>Delzhyler</t>
  </si>
  <si>
    <t>Дельжилер</t>
  </si>
  <si>
    <t>UA5104031007</t>
  </si>
  <si>
    <t>Brytivka</t>
  </si>
  <si>
    <t>Бритовка</t>
  </si>
  <si>
    <t>Бритівка</t>
  </si>
  <si>
    <t>UA5106001001</t>
  </si>
  <si>
    <t>Artsyz</t>
  </si>
  <si>
    <t>Арциз</t>
  </si>
  <si>
    <t>UA5106001002</t>
  </si>
  <si>
    <t>UA5106001003</t>
  </si>
  <si>
    <t>Hlavani</t>
  </si>
  <si>
    <t>Главани</t>
  </si>
  <si>
    <t>Главані</t>
  </si>
  <si>
    <t>UA5106001006</t>
  </si>
  <si>
    <t>UA5106001007</t>
  </si>
  <si>
    <t>Nadezhdivka</t>
  </si>
  <si>
    <t>Надеждовка</t>
  </si>
  <si>
    <t>Надеждівка</t>
  </si>
  <si>
    <t>UA5106001010</t>
  </si>
  <si>
    <t>Plotsk</t>
  </si>
  <si>
    <t>Плоцк</t>
  </si>
  <si>
    <t>Плоцьк</t>
  </si>
  <si>
    <t>UA5106003003</t>
  </si>
  <si>
    <t>Vladychen</t>
  </si>
  <si>
    <t>Владычень</t>
  </si>
  <si>
    <t>Владичень</t>
  </si>
  <si>
    <t>UA5106005001</t>
  </si>
  <si>
    <t>Borodino</t>
  </si>
  <si>
    <t>Бородино</t>
  </si>
  <si>
    <t>Бородіно</t>
  </si>
  <si>
    <t>UA5106005003</t>
  </si>
  <si>
    <t>UA5106007001</t>
  </si>
  <si>
    <t>UA5106007005</t>
  </si>
  <si>
    <t>Karakurt</t>
  </si>
  <si>
    <t>Каракурт</t>
  </si>
  <si>
    <t>UA5106009001</t>
  </si>
  <si>
    <t>UA5106009002</t>
  </si>
  <si>
    <t>UA5106013003</t>
  </si>
  <si>
    <t>Orikhivka</t>
  </si>
  <si>
    <t>Ореховка</t>
  </si>
  <si>
    <t>Оріхівка</t>
  </si>
  <si>
    <t>UA5106015003</t>
  </si>
  <si>
    <t>Vyshniaky</t>
  </si>
  <si>
    <t>Вишняки</t>
  </si>
  <si>
    <t>UA5106017001</t>
  </si>
  <si>
    <t>Tarutyne</t>
  </si>
  <si>
    <t>Тарутино</t>
  </si>
  <si>
    <t>Тарутине</t>
  </si>
  <si>
    <t>UA5106017003</t>
  </si>
  <si>
    <t>Serpneve</t>
  </si>
  <si>
    <t>Серпневое</t>
  </si>
  <si>
    <t>Серпневе</t>
  </si>
  <si>
    <t>UA5106019003</t>
  </si>
  <si>
    <t>Myrnopillia</t>
  </si>
  <si>
    <t>Мирнополье</t>
  </si>
  <si>
    <t>Мирнопілля</t>
  </si>
  <si>
    <t>UA5108001001</t>
  </si>
  <si>
    <t>Vylkove</t>
  </si>
  <si>
    <t>Вилково</t>
  </si>
  <si>
    <t>Вилкове</t>
  </si>
  <si>
    <t>UA5108001004</t>
  </si>
  <si>
    <t>UA5108003001</t>
  </si>
  <si>
    <t>Izmail</t>
  </si>
  <si>
    <t>Измаил</t>
  </si>
  <si>
    <t>Ізмаїл</t>
  </si>
  <si>
    <t>UA5108005003</t>
  </si>
  <si>
    <t>UA5108007006</t>
  </si>
  <si>
    <t>Novosilske</t>
  </si>
  <si>
    <t>Новосельское</t>
  </si>
  <si>
    <t>Новосільське</t>
  </si>
  <si>
    <t>UA5108009006</t>
  </si>
  <si>
    <t>UA5108009016</t>
  </si>
  <si>
    <t>Ozerne</t>
  </si>
  <si>
    <t>Озерное</t>
  </si>
  <si>
    <t>Озерне</t>
  </si>
  <si>
    <t>UA5108011001</t>
  </si>
  <si>
    <t>Suvorove</t>
  </si>
  <si>
    <t>Суворово</t>
  </si>
  <si>
    <t>Суворове</t>
  </si>
  <si>
    <t>UA5110001001</t>
  </si>
  <si>
    <t>Avanhard</t>
  </si>
  <si>
    <t>Авангард</t>
  </si>
  <si>
    <t>UA5110001002</t>
  </si>
  <si>
    <t>Khlibodarske</t>
  </si>
  <si>
    <t>Хлебодарское</t>
  </si>
  <si>
    <t>Хлібодарське</t>
  </si>
  <si>
    <t>UA5110005001</t>
  </si>
  <si>
    <t>Velykyi Dalnyk</t>
  </si>
  <si>
    <t>Великий Дальник</t>
  </si>
  <si>
    <t>UA5110013002</t>
  </si>
  <si>
    <t>Baraboi</t>
  </si>
  <si>
    <t>Барабой</t>
  </si>
  <si>
    <t>UA5110013007</t>
  </si>
  <si>
    <t>Roksolany</t>
  </si>
  <si>
    <t>Роксоланы</t>
  </si>
  <si>
    <t>Роксолани</t>
  </si>
  <si>
    <t>UA5110015001</t>
  </si>
  <si>
    <t>UA5110017001</t>
  </si>
  <si>
    <t>Dobroslav</t>
  </si>
  <si>
    <t>Доброслав</t>
  </si>
  <si>
    <t>UA5110017011</t>
  </si>
  <si>
    <t>Stari Shompoly</t>
  </si>
  <si>
    <t>Старые Шомполы</t>
  </si>
  <si>
    <t>Старі Шомполи</t>
  </si>
  <si>
    <t>UA5110021001</t>
  </si>
  <si>
    <t>Maiaky</t>
  </si>
  <si>
    <t>Маяки</t>
  </si>
  <si>
    <t>UA5110021002</t>
  </si>
  <si>
    <t>UA5110021004</t>
  </si>
  <si>
    <t>Nadlymanske</t>
  </si>
  <si>
    <t>Надлиманское</t>
  </si>
  <si>
    <t>Надлиманське</t>
  </si>
  <si>
    <t>UA5110027001</t>
  </si>
  <si>
    <t>Odesa</t>
  </si>
  <si>
    <t>Одесса</t>
  </si>
  <si>
    <t>Одеса</t>
  </si>
  <si>
    <t>UA5110029001</t>
  </si>
  <si>
    <t>Tairove</t>
  </si>
  <si>
    <t>Таирово</t>
  </si>
  <si>
    <t>Таїрове</t>
  </si>
  <si>
    <t>UA5110033002</t>
  </si>
  <si>
    <t>Avhustivka</t>
  </si>
  <si>
    <t>Августовка</t>
  </si>
  <si>
    <t>Августівка</t>
  </si>
  <si>
    <t>UA5110035001</t>
  </si>
  <si>
    <t>Fontanka</t>
  </si>
  <si>
    <t>Фонтанка</t>
  </si>
  <si>
    <t>UA5110041001</t>
  </si>
  <si>
    <t>Yuzhne</t>
  </si>
  <si>
    <t>Южное</t>
  </si>
  <si>
    <t>Южне</t>
  </si>
  <si>
    <t>UA5112001001</t>
  </si>
  <si>
    <t>Ananiv</t>
  </si>
  <si>
    <t>Ананьев</t>
  </si>
  <si>
    <t>Ананьїв</t>
  </si>
  <si>
    <t>UA5112005001</t>
  </si>
  <si>
    <t>Dolynske</t>
  </si>
  <si>
    <t>Долинское</t>
  </si>
  <si>
    <t>Долинське</t>
  </si>
  <si>
    <t>UA5112007004</t>
  </si>
  <si>
    <t>Hvozdavka Druha</t>
  </si>
  <si>
    <t>Гвоздавка-Вторая</t>
  </si>
  <si>
    <t>Гвоздавка Друга</t>
  </si>
  <si>
    <t>UA5112007008</t>
  </si>
  <si>
    <t>Soltanivka</t>
  </si>
  <si>
    <t>Солтановка</t>
  </si>
  <si>
    <t>Солтанівка</t>
  </si>
  <si>
    <t>UA5112007011</t>
  </si>
  <si>
    <t>Yasenove Druhe</t>
  </si>
  <si>
    <t>Ясеново-Второе</t>
  </si>
  <si>
    <t>Ясенове Друге</t>
  </si>
  <si>
    <t>UA5112009016</t>
  </si>
  <si>
    <t>Serby</t>
  </si>
  <si>
    <t>Сербы</t>
  </si>
  <si>
    <t>Серби</t>
  </si>
  <si>
    <t>UA5112009017</t>
  </si>
  <si>
    <t>UA5112011001</t>
  </si>
  <si>
    <t>Kuialnyk</t>
  </si>
  <si>
    <t>Куяльник</t>
  </si>
  <si>
    <t>UA5112011017</t>
  </si>
  <si>
    <t>UA5112011024</t>
  </si>
  <si>
    <t>Klymentove</t>
  </si>
  <si>
    <t>Климентово</t>
  </si>
  <si>
    <t>Климентове</t>
  </si>
  <si>
    <t>UA5112011025</t>
  </si>
  <si>
    <t>Kosy</t>
  </si>
  <si>
    <t>Косы</t>
  </si>
  <si>
    <t>Коси</t>
  </si>
  <si>
    <t>UA5112011032</t>
  </si>
  <si>
    <t>Malyi Fontan</t>
  </si>
  <si>
    <t>Малый Фонтан</t>
  </si>
  <si>
    <t>Малий Фонтан</t>
  </si>
  <si>
    <t>UA5112011033</t>
  </si>
  <si>
    <t>Mardarivka</t>
  </si>
  <si>
    <t>Мардаровка</t>
  </si>
  <si>
    <t>Мардарівка</t>
  </si>
  <si>
    <t>UA5112011036</t>
  </si>
  <si>
    <t>Murovana</t>
  </si>
  <si>
    <t>Мурованая</t>
  </si>
  <si>
    <t>Мурована</t>
  </si>
  <si>
    <t>UA5112011047</t>
  </si>
  <si>
    <t>Rozalivka</t>
  </si>
  <si>
    <t>Розалевка</t>
  </si>
  <si>
    <t>Розалівка</t>
  </si>
  <si>
    <t>UA5112011049</t>
  </si>
  <si>
    <t>Sobolivka</t>
  </si>
  <si>
    <t>Соболевка</t>
  </si>
  <si>
    <t>Соболівка</t>
  </si>
  <si>
    <t>UA5112011052</t>
  </si>
  <si>
    <t>Stara Kulna</t>
  </si>
  <si>
    <t>Старая Кульна</t>
  </si>
  <si>
    <t>Стара Кульна</t>
  </si>
  <si>
    <t>UA5112013001</t>
  </si>
  <si>
    <t>Liubashivka</t>
  </si>
  <si>
    <t>Любашевка</t>
  </si>
  <si>
    <t>Любашівка</t>
  </si>
  <si>
    <t>UA5112013002</t>
  </si>
  <si>
    <t>Ahafiivka</t>
  </si>
  <si>
    <t>Агафиевка</t>
  </si>
  <si>
    <t>Агафіївка</t>
  </si>
  <si>
    <t>UA5112013003</t>
  </si>
  <si>
    <t>Aheivka</t>
  </si>
  <si>
    <t>Агеевка</t>
  </si>
  <si>
    <t>Агеївка</t>
  </si>
  <si>
    <t>UA5112013030</t>
  </si>
  <si>
    <t>UA5112013036</t>
  </si>
  <si>
    <t>UA5112019001</t>
  </si>
  <si>
    <t>Podilsk</t>
  </si>
  <si>
    <t>Подольск</t>
  </si>
  <si>
    <t>Подільськ</t>
  </si>
  <si>
    <t>UA5112021012</t>
  </si>
  <si>
    <t>Kapustianka</t>
  </si>
  <si>
    <t>Капустянка</t>
  </si>
  <si>
    <t>UA5112021014</t>
  </si>
  <si>
    <t>Kontseba</t>
  </si>
  <si>
    <t>Концеба</t>
  </si>
  <si>
    <t>UA5112023001</t>
  </si>
  <si>
    <t>Slobidka</t>
  </si>
  <si>
    <t>Слободка</t>
  </si>
  <si>
    <t>Слобідка</t>
  </si>
  <si>
    <t>UA5112023005</t>
  </si>
  <si>
    <t>Tymkove</t>
  </si>
  <si>
    <t>Тимково</t>
  </si>
  <si>
    <t>Тимкове</t>
  </si>
  <si>
    <t>UA5114001001</t>
  </si>
  <si>
    <t>Velyka Mykhailivka</t>
  </si>
  <si>
    <t>Великая Михайловка</t>
  </si>
  <si>
    <t>Велика Михайлівка</t>
  </si>
  <si>
    <t>UA5114001024</t>
  </si>
  <si>
    <t>Soshe-Ostrivske</t>
  </si>
  <si>
    <t>Соше-Островское</t>
  </si>
  <si>
    <t>Соше-Острівське</t>
  </si>
  <si>
    <t>UA5114001025</t>
  </si>
  <si>
    <t>Stoianove</t>
  </si>
  <si>
    <t>Стояново</t>
  </si>
  <si>
    <t>Стоянове</t>
  </si>
  <si>
    <t>UA5114003001</t>
  </si>
  <si>
    <t>Velykoploske</t>
  </si>
  <si>
    <t>Великоплоское</t>
  </si>
  <si>
    <t>Великоплоске</t>
  </si>
  <si>
    <t>UA5114007001</t>
  </si>
  <si>
    <t>UA5114009001</t>
  </si>
  <si>
    <t>Lymanske</t>
  </si>
  <si>
    <t>Лиманское</t>
  </si>
  <si>
    <t>Лиманське</t>
  </si>
  <si>
    <t>UA5302003001</t>
  </si>
  <si>
    <t>Horishni Plavni</t>
  </si>
  <si>
    <t>Горишние Плавни</t>
  </si>
  <si>
    <t>Горішні Плавні</t>
  </si>
  <si>
    <t>UA5302005001</t>
  </si>
  <si>
    <t>Hradyzk</t>
  </si>
  <si>
    <t>Градижск</t>
  </si>
  <si>
    <t>Градизьк</t>
  </si>
  <si>
    <t>UA5302011001</t>
  </si>
  <si>
    <t>Kremenchuk</t>
  </si>
  <si>
    <t>Кременчуг</t>
  </si>
  <si>
    <t>Кременчук</t>
  </si>
  <si>
    <t>UA5302013001</t>
  </si>
  <si>
    <t>Nova Haleshchyna</t>
  </si>
  <si>
    <t>Новая Галещина</t>
  </si>
  <si>
    <t>Нова Галещина</t>
  </si>
  <si>
    <t>UA5302021001</t>
  </si>
  <si>
    <t>Pryshyb</t>
  </si>
  <si>
    <t>Пришиб</t>
  </si>
  <si>
    <t>UA5304003001</t>
  </si>
  <si>
    <t>Lubny</t>
  </si>
  <si>
    <t>Лубны</t>
  </si>
  <si>
    <t>Лубни</t>
  </si>
  <si>
    <t>UA5304003011</t>
  </si>
  <si>
    <t>Voinykha</t>
  </si>
  <si>
    <t>Войниха</t>
  </si>
  <si>
    <t>UA5304005017</t>
  </si>
  <si>
    <t>Lazirky</t>
  </si>
  <si>
    <t>Лазорки</t>
  </si>
  <si>
    <t>Лазірки</t>
  </si>
  <si>
    <t>UA5304007001</t>
  </si>
  <si>
    <t>Orzhytsia</t>
  </si>
  <si>
    <t>Оржица</t>
  </si>
  <si>
    <t>Оржиця</t>
  </si>
  <si>
    <t>UA5304007012</t>
  </si>
  <si>
    <t>Krupoderyntsi</t>
  </si>
  <si>
    <t>Круподеринцы</t>
  </si>
  <si>
    <t>Круподеринці</t>
  </si>
  <si>
    <t>UA5304009001</t>
  </si>
  <si>
    <t>Pyriatyn</t>
  </si>
  <si>
    <t>Пирятин</t>
  </si>
  <si>
    <t>UA5304011001</t>
  </si>
  <si>
    <t>Khorol</t>
  </si>
  <si>
    <t>Хорол</t>
  </si>
  <si>
    <t>UA5304011036</t>
  </si>
  <si>
    <t>Kozubivka</t>
  </si>
  <si>
    <t>Козубовка</t>
  </si>
  <si>
    <t>Козубівка</t>
  </si>
  <si>
    <t>UA5304011051</t>
  </si>
  <si>
    <t>Meliushky</t>
  </si>
  <si>
    <t>Мелюшки</t>
  </si>
  <si>
    <t>UA5304011092</t>
  </si>
  <si>
    <t>Shtompelivka</t>
  </si>
  <si>
    <t>Штомпелевка</t>
  </si>
  <si>
    <t>Штомпелівка</t>
  </si>
  <si>
    <t>UA5306003010</t>
  </si>
  <si>
    <t>Dovhalivka</t>
  </si>
  <si>
    <t>Довгалевка</t>
  </si>
  <si>
    <t>Довгалівка</t>
  </si>
  <si>
    <t>UA5306005007</t>
  </si>
  <si>
    <t>UA5306009001</t>
  </si>
  <si>
    <t>Hadiach</t>
  </si>
  <si>
    <t>Гадяч</t>
  </si>
  <si>
    <t>UA5306009012</t>
  </si>
  <si>
    <t>Osniahy</t>
  </si>
  <si>
    <t>Осняги</t>
  </si>
  <si>
    <t>UA5306013001</t>
  </si>
  <si>
    <t>Zavodske</t>
  </si>
  <si>
    <t>Заводское</t>
  </si>
  <si>
    <t>Заводське</t>
  </si>
  <si>
    <t>UA5306017006</t>
  </si>
  <si>
    <t>Hrechanivka</t>
  </si>
  <si>
    <t>Гречановка</t>
  </si>
  <si>
    <t>Гречанівка</t>
  </si>
  <si>
    <t>UA5306019001</t>
  </si>
  <si>
    <t>Lokhvytsia</t>
  </si>
  <si>
    <t>Лохвица</t>
  </si>
  <si>
    <t>Лохвиця</t>
  </si>
  <si>
    <t>UA5306021001</t>
  </si>
  <si>
    <t>Liutenka</t>
  </si>
  <si>
    <t>Лютенька</t>
  </si>
  <si>
    <t>UA5306021011</t>
  </si>
  <si>
    <t>UA5306023001</t>
  </si>
  <si>
    <t>Myrhorod</t>
  </si>
  <si>
    <t>Миргород</t>
  </si>
  <si>
    <t>UA5306023011</t>
  </si>
  <si>
    <t>UA5306023034</t>
  </si>
  <si>
    <t>Khomutets</t>
  </si>
  <si>
    <t>Хомутец</t>
  </si>
  <si>
    <t>Хомутець</t>
  </si>
  <si>
    <t>UA5306025001</t>
  </si>
  <si>
    <t>Petrivka-Romenska</t>
  </si>
  <si>
    <t>Петровка-Роменская</t>
  </si>
  <si>
    <t>Петрівка-Роменська</t>
  </si>
  <si>
    <t>UA5306025003</t>
  </si>
  <si>
    <t>Berezova Luka</t>
  </si>
  <si>
    <t>Березовая Лука</t>
  </si>
  <si>
    <t>Березова Лука</t>
  </si>
  <si>
    <t>UA5306029001</t>
  </si>
  <si>
    <t>Sencha</t>
  </si>
  <si>
    <t>Сенча</t>
  </si>
  <si>
    <t>UA5306029003</t>
  </si>
  <si>
    <t>Vyrishalne</t>
  </si>
  <si>
    <t>Выришальное</t>
  </si>
  <si>
    <t>Вирішальне</t>
  </si>
  <si>
    <t>UA5306031007</t>
  </si>
  <si>
    <t>Kachanove</t>
  </si>
  <si>
    <t>Качаново</t>
  </si>
  <si>
    <t>Качанове</t>
  </si>
  <si>
    <t>UA5306033048</t>
  </si>
  <si>
    <t>UA5306033075</t>
  </si>
  <si>
    <t>Yaresky</t>
  </si>
  <si>
    <t>Яреськи</t>
  </si>
  <si>
    <t>UA5308001019</t>
  </si>
  <si>
    <t>Svichkareve</t>
  </si>
  <si>
    <t>Свечкарево</t>
  </si>
  <si>
    <t>Свічкареве</t>
  </si>
  <si>
    <t>UA5308003012</t>
  </si>
  <si>
    <t>Kovaleve</t>
  </si>
  <si>
    <t>Ковалево</t>
  </si>
  <si>
    <t>Ковалеве</t>
  </si>
  <si>
    <t>UA5308005032</t>
  </si>
  <si>
    <t>UA5308005044</t>
  </si>
  <si>
    <t>UA5308007014</t>
  </si>
  <si>
    <t>Mushyna Hreblia</t>
  </si>
  <si>
    <t>Мушина Гребля</t>
  </si>
  <si>
    <t>UA5308009003</t>
  </si>
  <si>
    <t>Arteliarshchyna</t>
  </si>
  <si>
    <t>Артелярщина</t>
  </si>
  <si>
    <t>UA5308009043</t>
  </si>
  <si>
    <t>UA5308011001</t>
  </si>
  <si>
    <t>UA5308013001</t>
  </si>
  <si>
    <t>Kobeliaky</t>
  </si>
  <si>
    <t>Кобеляки</t>
  </si>
  <si>
    <t>UA5308013043</t>
  </si>
  <si>
    <t>UA5308017003</t>
  </si>
  <si>
    <t>Derevky</t>
  </si>
  <si>
    <t>Деревки</t>
  </si>
  <si>
    <t>UA5308019001</t>
  </si>
  <si>
    <t>Lanna</t>
  </si>
  <si>
    <t>Ланна</t>
  </si>
  <si>
    <t>UA5308019002</t>
  </si>
  <si>
    <t>Verkhnia Lanna</t>
  </si>
  <si>
    <t>Верхняя Ланная</t>
  </si>
  <si>
    <t>Верхня Ланна</t>
  </si>
  <si>
    <t>UA5308021003</t>
  </si>
  <si>
    <t>UA5308029005</t>
  </si>
  <si>
    <t>Livenske</t>
  </si>
  <si>
    <t>Ливенское</t>
  </si>
  <si>
    <t>Лівенське</t>
  </si>
  <si>
    <t>UA5308031001</t>
  </si>
  <si>
    <t>Novi Sanzhary</t>
  </si>
  <si>
    <t>Новые Санжары</t>
  </si>
  <si>
    <t>Нові Санжари</t>
  </si>
  <si>
    <t>UA5308033026</t>
  </si>
  <si>
    <t>Petrashivka</t>
  </si>
  <si>
    <t>Петрашевка</t>
  </si>
  <si>
    <t>Петрашівка</t>
  </si>
  <si>
    <t>UA5308033027</t>
  </si>
  <si>
    <t>Runivshchyna</t>
  </si>
  <si>
    <t>Руновщина</t>
  </si>
  <si>
    <t>Рунівщина</t>
  </si>
  <si>
    <t>UA5308035001</t>
  </si>
  <si>
    <t>Opishnia</t>
  </si>
  <si>
    <t>Опошня</t>
  </si>
  <si>
    <t>Опішня</t>
  </si>
  <si>
    <t>UA5308035025</t>
  </si>
  <si>
    <t>Miski Mlyny</t>
  </si>
  <si>
    <t>Миськи Млыны</t>
  </si>
  <si>
    <t>Міські Млини</t>
  </si>
  <si>
    <t>UA5308035030</t>
  </si>
  <si>
    <t>Chovno-Fedorivka</t>
  </si>
  <si>
    <t>Челно-Федоровка</t>
  </si>
  <si>
    <t>Човно-Федорівка</t>
  </si>
  <si>
    <t>UA5308037001</t>
  </si>
  <si>
    <t>Poltava</t>
  </si>
  <si>
    <t>Полтава</t>
  </si>
  <si>
    <t>UA5308039001</t>
  </si>
  <si>
    <t>Reshetylivka</t>
  </si>
  <si>
    <t>Решетиловка</t>
  </si>
  <si>
    <t>Решетилівка</t>
  </si>
  <si>
    <t>UA5308039068</t>
  </si>
  <si>
    <t>Sukhorabivka</t>
  </si>
  <si>
    <t>Сухорабовка</t>
  </si>
  <si>
    <t>Сухорабівка</t>
  </si>
  <si>
    <t>UA5308041010</t>
  </si>
  <si>
    <t>Nova Kochubeivka</t>
  </si>
  <si>
    <t>Новая Кочубеевка</t>
  </si>
  <si>
    <t>Нова Кочубеївка</t>
  </si>
  <si>
    <t>UA5308041013</t>
  </si>
  <si>
    <t>UA5308043006</t>
  </si>
  <si>
    <t>Holovach</t>
  </si>
  <si>
    <t>Головач</t>
  </si>
  <si>
    <t>UA5308043011</t>
  </si>
  <si>
    <t>Kopyly</t>
  </si>
  <si>
    <t>Копылы</t>
  </si>
  <si>
    <t>Копили</t>
  </si>
  <si>
    <t>UA5308047001</t>
  </si>
  <si>
    <t>Shcherbani</t>
  </si>
  <si>
    <t>Щербани</t>
  </si>
  <si>
    <t>Щербані</t>
  </si>
  <si>
    <t>UA5308047012</t>
  </si>
  <si>
    <t>Rozsoshentsi</t>
  </si>
  <si>
    <t>Рассошенцы</t>
  </si>
  <si>
    <t>Розсошенці</t>
  </si>
  <si>
    <t>UA5602003014</t>
  </si>
  <si>
    <t>Sobishchytsi</t>
  </si>
  <si>
    <t>Собещицы</t>
  </si>
  <si>
    <t>Собіщиці</t>
  </si>
  <si>
    <t>UA5602005001</t>
  </si>
  <si>
    <t>Volodymyrets</t>
  </si>
  <si>
    <t>Владимирец</t>
  </si>
  <si>
    <t>Володимирець</t>
  </si>
  <si>
    <t>UA5602007001</t>
  </si>
  <si>
    <t>UA5602009001</t>
  </si>
  <si>
    <t>Kanonychi</t>
  </si>
  <si>
    <t>Каноничи</t>
  </si>
  <si>
    <t>Каноничі</t>
  </si>
  <si>
    <t>UA5602013001</t>
  </si>
  <si>
    <t>Polytsi</t>
  </si>
  <si>
    <t>Полицы</t>
  </si>
  <si>
    <t>Полиці</t>
  </si>
  <si>
    <t>UA5602013003</t>
  </si>
  <si>
    <t>Vereteno</t>
  </si>
  <si>
    <t>Веретено</t>
  </si>
  <si>
    <t>UA5602013004</t>
  </si>
  <si>
    <t>Ivanchi</t>
  </si>
  <si>
    <t>Иванчи</t>
  </si>
  <si>
    <t>Іванчі</t>
  </si>
  <si>
    <t>UA5602013007</t>
  </si>
  <si>
    <t>Romeiky</t>
  </si>
  <si>
    <t>Ромейки</t>
  </si>
  <si>
    <t>UA5602013008</t>
  </si>
  <si>
    <t>Soshnyky</t>
  </si>
  <si>
    <t>Сошники</t>
  </si>
  <si>
    <t>UA5604003005</t>
  </si>
  <si>
    <t>Maleve</t>
  </si>
  <si>
    <t>Малево</t>
  </si>
  <si>
    <t>Малеве</t>
  </si>
  <si>
    <t>UA5604005001</t>
  </si>
  <si>
    <t>Varkovychi</t>
  </si>
  <si>
    <t>Варковичи</t>
  </si>
  <si>
    <t>Варковичі</t>
  </si>
  <si>
    <t>UA5604005010</t>
  </si>
  <si>
    <t>UA5604009001</t>
  </si>
  <si>
    <t>UA5604009023</t>
  </si>
  <si>
    <t>Khrinnyky</t>
  </si>
  <si>
    <t>Хренники</t>
  </si>
  <si>
    <t>Хрінники</t>
  </si>
  <si>
    <t>UA5604011001</t>
  </si>
  <si>
    <t>Dubno</t>
  </si>
  <si>
    <t>Дубно</t>
  </si>
  <si>
    <t>UA5604017001</t>
  </si>
  <si>
    <t>Myrohoshcha Druha</t>
  </si>
  <si>
    <t>Мирогоща-Вторая</t>
  </si>
  <si>
    <t>Мирогоща Друга</t>
  </si>
  <si>
    <t>UA5604019001</t>
  </si>
  <si>
    <t>Mlyniv</t>
  </si>
  <si>
    <t>Млинов</t>
  </si>
  <si>
    <t>Млинів</t>
  </si>
  <si>
    <t>UA5604019007</t>
  </si>
  <si>
    <t>Dobriatyn</t>
  </si>
  <si>
    <t>Добрятин</t>
  </si>
  <si>
    <t>UA5604019019</t>
  </si>
  <si>
    <t>Maslianka</t>
  </si>
  <si>
    <t>Маслянка</t>
  </si>
  <si>
    <t>UA5604027002</t>
  </si>
  <si>
    <t>Bortnytsia</t>
  </si>
  <si>
    <t>Бортница</t>
  </si>
  <si>
    <t>Бортниця</t>
  </si>
  <si>
    <t>UA5604027011</t>
  </si>
  <si>
    <t>Molodavo Druhe</t>
  </si>
  <si>
    <t>Молодаво-Второе</t>
  </si>
  <si>
    <t>Молодаво Друге</t>
  </si>
  <si>
    <t>UA5604029001</t>
  </si>
  <si>
    <t>Radyvyliv</t>
  </si>
  <si>
    <t>Радивилов</t>
  </si>
  <si>
    <t>Радивилів</t>
  </si>
  <si>
    <t>UA5604035013</t>
  </si>
  <si>
    <t>Ploska</t>
  </si>
  <si>
    <t>Плоская</t>
  </si>
  <si>
    <t>Плоска</t>
  </si>
  <si>
    <t>UA5606001002</t>
  </si>
  <si>
    <t>Horbakiv</t>
  </si>
  <si>
    <t>Горбаков</t>
  </si>
  <si>
    <t>Горбаків</t>
  </si>
  <si>
    <t>UA5606003001</t>
  </si>
  <si>
    <t>Berezne</t>
  </si>
  <si>
    <t>Березно</t>
  </si>
  <si>
    <t>Березне</t>
  </si>
  <si>
    <t>UA5606005011</t>
  </si>
  <si>
    <t>Shubkiv</t>
  </si>
  <si>
    <t>Шубков</t>
  </si>
  <si>
    <t>Шубків</t>
  </si>
  <si>
    <t>UA5606007001</t>
  </si>
  <si>
    <t>Buhryn</t>
  </si>
  <si>
    <t>Бугрин</t>
  </si>
  <si>
    <t>UA5606011001</t>
  </si>
  <si>
    <t>Velyka Omeliana</t>
  </si>
  <si>
    <t>Великая Омеляна</t>
  </si>
  <si>
    <t>Велика Омеляна</t>
  </si>
  <si>
    <t>UA5606011002</t>
  </si>
  <si>
    <t>Veresneve</t>
  </si>
  <si>
    <t>Вересневое</t>
  </si>
  <si>
    <t>Вересневе</t>
  </si>
  <si>
    <t>UA5606011004</t>
  </si>
  <si>
    <t>Hrushvytsia Persha</t>
  </si>
  <si>
    <t>Грушвица-Первая</t>
  </si>
  <si>
    <t>Грушвиця Перша</t>
  </si>
  <si>
    <t>UA5606015001</t>
  </si>
  <si>
    <t>UA5606015005</t>
  </si>
  <si>
    <t>UA5606017029</t>
  </si>
  <si>
    <t>Pustomyty</t>
  </si>
  <si>
    <t>Пустомыты</t>
  </si>
  <si>
    <t>Пустомити</t>
  </si>
  <si>
    <t>UA5606017036</t>
  </si>
  <si>
    <t>Tuchyn</t>
  </si>
  <si>
    <t>Тучин</t>
  </si>
  <si>
    <t>UA5606019001</t>
  </si>
  <si>
    <t>Derazhne</t>
  </si>
  <si>
    <t>Деражное</t>
  </si>
  <si>
    <t>Деражне</t>
  </si>
  <si>
    <t>UA5606021001</t>
  </si>
  <si>
    <t>Diadkovychi</t>
  </si>
  <si>
    <t>Дядьковичи</t>
  </si>
  <si>
    <t>Дядьковичі</t>
  </si>
  <si>
    <t>UA5606021006</t>
  </si>
  <si>
    <t>Zaritsk</t>
  </si>
  <si>
    <t>Зарецк</t>
  </si>
  <si>
    <t>Заріцьк</t>
  </si>
  <si>
    <t>UA5606021013</t>
  </si>
  <si>
    <t>Peresopnytsia</t>
  </si>
  <si>
    <t>Пересопница</t>
  </si>
  <si>
    <t>Пересопниця</t>
  </si>
  <si>
    <t>UA5606023001</t>
  </si>
  <si>
    <t>Zdovbytsia</t>
  </si>
  <si>
    <t>Здолбица</t>
  </si>
  <si>
    <t>Здовбиця</t>
  </si>
  <si>
    <t>UA5606023003</t>
  </si>
  <si>
    <t>Hilcha Druha</t>
  </si>
  <si>
    <t>Гильча-Вторая</t>
  </si>
  <si>
    <t>Гільча Друга</t>
  </si>
  <si>
    <t>UA5606023006</t>
  </si>
  <si>
    <t>Zalissia</t>
  </si>
  <si>
    <t>Залесье</t>
  </si>
  <si>
    <t>Залісся</t>
  </si>
  <si>
    <t>UA5606023011</t>
  </si>
  <si>
    <t>Kunyn</t>
  </si>
  <si>
    <t>Кунин</t>
  </si>
  <si>
    <t>UA5606023013</t>
  </si>
  <si>
    <t>Myrotyn</t>
  </si>
  <si>
    <t>Миротин</t>
  </si>
  <si>
    <t>UA5606023014</t>
  </si>
  <si>
    <t>Uizdtsi</t>
  </si>
  <si>
    <t>Уездцы</t>
  </si>
  <si>
    <t>Уїздці</t>
  </si>
  <si>
    <t>UA5606025001</t>
  </si>
  <si>
    <t>Zdolbuniv</t>
  </si>
  <si>
    <t>Здолбунов</t>
  </si>
  <si>
    <t>Здолбунів</t>
  </si>
  <si>
    <t>UA5606027001</t>
  </si>
  <si>
    <t>UA5606027003</t>
  </si>
  <si>
    <t>Holyshiv</t>
  </si>
  <si>
    <t>Голышов</t>
  </si>
  <si>
    <t>Голишів</t>
  </si>
  <si>
    <t>UA5606027008</t>
  </si>
  <si>
    <t>Novozhukiv</t>
  </si>
  <si>
    <t>Новожуков</t>
  </si>
  <si>
    <t>Новожуків</t>
  </si>
  <si>
    <t>UA5606027009</t>
  </si>
  <si>
    <t>Novostav</t>
  </si>
  <si>
    <t>Новостав</t>
  </si>
  <si>
    <t>UA5606029001</t>
  </si>
  <si>
    <t>Klevan</t>
  </si>
  <si>
    <t>Клевань</t>
  </si>
  <si>
    <t>UA5606029003</t>
  </si>
  <si>
    <t>Zhobryn</t>
  </si>
  <si>
    <t>Жобрин</t>
  </si>
  <si>
    <t>UA5606029004</t>
  </si>
  <si>
    <t>Mochulky</t>
  </si>
  <si>
    <t>Мочулки</t>
  </si>
  <si>
    <t>UA5606031001</t>
  </si>
  <si>
    <t>Korets</t>
  </si>
  <si>
    <t>Корец</t>
  </si>
  <si>
    <t>Корець</t>
  </si>
  <si>
    <t>UA5606031012</t>
  </si>
  <si>
    <t>Zhadkivka</t>
  </si>
  <si>
    <t>Жадковка</t>
  </si>
  <si>
    <t>Жадківка</t>
  </si>
  <si>
    <t>UA5606031018</t>
  </si>
  <si>
    <t>Kopytiv</t>
  </si>
  <si>
    <t>Копытов</t>
  </si>
  <si>
    <t>Копитів</t>
  </si>
  <si>
    <t>UA5606031019</t>
  </si>
  <si>
    <t>Koryst</t>
  </si>
  <si>
    <t>Корысть</t>
  </si>
  <si>
    <t>Користь</t>
  </si>
  <si>
    <t>UA5606031027</t>
  </si>
  <si>
    <t>Sapozhyn</t>
  </si>
  <si>
    <t>Сапожин</t>
  </si>
  <si>
    <t>UA5606033001</t>
  </si>
  <si>
    <t>UA5606035001</t>
  </si>
  <si>
    <t>Kostopil</t>
  </si>
  <si>
    <t>Костополь</t>
  </si>
  <si>
    <t>Костопіль</t>
  </si>
  <si>
    <t>UA5606035002</t>
  </si>
  <si>
    <t>Briushkiv</t>
  </si>
  <si>
    <t>Брюшков</t>
  </si>
  <si>
    <t>Брюшків</t>
  </si>
  <si>
    <t>UA5606035022</t>
  </si>
  <si>
    <t>Penkiv</t>
  </si>
  <si>
    <t>Пеньков</t>
  </si>
  <si>
    <t>Пеньків</t>
  </si>
  <si>
    <t>UA5606035024</t>
  </si>
  <si>
    <t>Piskiv</t>
  </si>
  <si>
    <t>Песков</t>
  </si>
  <si>
    <t>Пісків</t>
  </si>
  <si>
    <t>UA5606041001</t>
  </si>
  <si>
    <t>Mizoch</t>
  </si>
  <si>
    <t>Мизоч</t>
  </si>
  <si>
    <t>Мізоч</t>
  </si>
  <si>
    <t>UA5606041025</t>
  </si>
  <si>
    <t>Suimy</t>
  </si>
  <si>
    <t>Суймы</t>
  </si>
  <si>
    <t>Суйми</t>
  </si>
  <si>
    <t>UA5606041026</t>
  </si>
  <si>
    <t>Tsurkiv</t>
  </si>
  <si>
    <t>Цурков</t>
  </si>
  <si>
    <t>Цурків</t>
  </si>
  <si>
    <t>UA5606043001</t>
  </si>
  <si>
    <t>UA5606043002</t>
  </si>
  <si>
    <t>Boianivka</t>
  </si>
  <si>
    <t>Бояновка</t>
  </si>
  <si>
    <t>Боянівка</t>
  </si>
  <si>
    <t>UA5606045001</t>
  </si>
  <si>
    <t>Ostroh</t>
  </si>
  <si>
    <t>Острог</t>
  </si>
  <si>
    <t>UA5606045010</t>
  </si>
  <si>
    <t>Velbivno</t>
  </si>
  <si>
    <t>Вельбовно</t>
  </si>
  <si>
    <t>Вельбівно</t>
  </si>
  <si>
    <t>UA5606045030</t>
  </si>
  <si>
    <t>Mezhyrich</t>
  </si>
  <si>
    <t>Межирич</t>
  </si>
  <si>
    <t>Межиріч</t>
  </si>
  <si>
    <t>UA5606045038</t>
  </si>
  <si>
    <t>Ozhenyn</t>
  </si>
  <si>
    <t>Оженин</t>
  </si>
  <si>
    <t>UA5606047001</t>
  </si>
  <si>
    <t>Rivne</t>
  </si>
  <si>
    <t>Ровно</t>
  </si>
  <si>
    <t>Рівне</t>
  </si>
  <si>
    <t>UA5606047002</t>
  </si>
  <si>
    <t>Kvasyliv</t>
  </si>
  <si>
    <t>Квасилов</t>
  </si>
  <si>
    <t>Квасилів</t>
  </si>
  <si>
    <t>UA5606049001</t>
  </si>
  <si>
    <t>Sosnove</t>
  </si>
  <si>
    <t>Сосновое</t>
  </si>
  <si>
    <t>Соснове</t>
  </si>
  <si>
    <t>UA5606051001</t>
  </si>
  <si>
    <t>Shpaniv</t>
  </si>
  <si>
    <t>Шпанов</t>
  </si>
  <si>
    <t>Шпанів</t>
  </si>
  <si>
    <t>UA5606051009</t>
  </si>
  <si>
    <t>Khotyn</t>
  </si>
  <si>
    <t>Хотын</t>
  </si>
  <si>
    <t>Хотин</t>
  </si>
  <si>
    <t>UA5608007001</t>
  </si>
  <si>
    <t>Dubrovytsia</t>
  </si>
  <si>
    <t>Дубровица</t>
  </si>
  <si>
    <t>Дубровиця</t>
  </si>
  <si>
    <t>UA5608009001</t>
  </si>
  <si>
    <t>Klesiv</t>
  </si>
  <si>
    <t>Клесов</t>
  </si>
  <si>
    <t>Клесів</t>
  </si>
  <si>
    <t>UA5608009007</t>
  </si>
  <si>
    <t>Strasheve</t>
  </si>
  <si>
    <t>Страшево</t>
  </si>
  <si>
    <t>Страшеве</t>
  </si>
  <si>
    <t>UA5608015001</t>
  </si>
  <si>
    <t>Рокитное</t>
  </si>
  <si>
    <t>UA5608017001</t>
  </si>
  <si>
    <t>Sarny</t>
  </si>
  <si>
    <t>Сарны</t>
  </si>
  <si>
    <t>Сарни</t>
  </si>
  <si>
    <t>UA5608017025</t>
  </si>
  <si>
    <t>Orlivka</t>
  </si>
  <si>
    <t>Орловка</t>
  </si>
  <si>
    <t>Орлівка</t>
  </si>
  <si>
    <t>UA5608017036</t>
  </si>
  <si>
    <t>Chemerne</t>
  </si>
  <si>
    <t>Чемерное</t>
  </si>
  <si>
    <t>Чемерне</t>
  </si>
  <si>
    <t>UA5608021001</t>
  </si>
  <si>
    <t>Stepan</t>
  </si>
  <si>
    <t>Степань</t>
  </si>
  <si>
    <t>UA5902007001</t>
  </si>
  <si>
    <t>Konotop</t>
  </si>
  <si>
    <t>Конотоп</t>
  </si>
  <si>
    <t>UA5902011017</t>
  </si>
  <si>
    <t>Mazivka</t>
  </si>
  <si>
    <t>Мазевка</t>
  </si>
  <si>
    <t>Мазівка</t>
  </si>
  <si>
    <t>UA5904005001</t>
  </si>
  <si>
    <t>Hrun</t>
  </si>
  <si>
    <t>Грунь</t>
  </si>
  <si>
    <t>UA5904011001</t>
  </si>
  <si>
    <t>Okhtyrka</t>
  </si>
  <si>
    <t>Ахтырка</t>
  </si>
  <si>
    <t>Охтирка</t>
  </si>
  <si>
    <t>UA5904013001</t>
  </si>
  <si>
    <t>UA5904013005</t>
  </si>
  <si>
    <t>Buimer</t>
  </si>
  <si>
    <t>Буймер</t>
  </si>
  <si>
    <t>UA5904013033</t>
  </si>
  <si>
    <t>UA5906011029</t>
  </si>
  <si>
    <t>Kolisnykove</t>
  </si>
  <si>
    <t>Колесниково</t>
  </si>
  <si>
    <t>Колісникове</t>
  </si>
  <si>
    <t>UA5908003010</t>
  </si>
  <si>
    <t>Hannivka-Vyrivska</t>
  </si>
  <si>
    <t>Анновка-Вировская</t>
  </si>
  <si>
    <t>Ганнівка-Вирівська</t>
  </si>
  <si>
    <t>UA5908009001</t>
  </si>
  <si>
    <t>Krasnopillia</t>
  </si>
  <si>
    <t>Краснополье</t>
  </si>
  <si>
    <t>Краснопілля</t>
  </si>
  <si>
    <t>UA5908027001</t>
  </si>
  <si>
    <t>Sumy</t>
  </si>
  <si>
    <t>Сумы</t>
  </si>
  <si>
    <t>Суми</t>
  </si>
  <si>
    <t>UA5908031002</t>
  </si>
  <si>
    <t>Basivka</t>
  </si>
  <si>
    <t>Басовка</t>
  </si>
  <si>
    <t>Басівка</t>
  </si>
  <si>
    <t>UA5910003001</t>
  </si>
  <si>
    <t>Hlukhiv</t>
  </si>
  <si>
    <t>Глухов</t>
  </si>
  <si>
    <t>Глухів</t>
  </si>
  <si>
    <t>UA6102005001</t>
  </si>
  <si>
    <t>Vyshnivets</t>
  </si>
  <si>
    <t>Вишневец</t>
  </si>
  <si>
    <t>Вишнівець</t>
  </si>
  <si>
    <t>UA6102005015</t>
  </si>
  <si>
    <t>Kokhanivka</t>
  </si>
  <si>
    <t>Кохановка</t>
  </si>
  <si>
    <t>Коханівка</t>
  </si>
  <si>
    <t>UA6102007001</t>
  </si>
  <si>
    <t>Kremenets</t>
  </si>
  <si>
    <t>Кременец</t>
  </si>
  <si>
    <t>Кременець</t>
  </si>
  <si>
    <t>UA6102007003</t>
  </si>
  <si>
    <t>Bilokrynytsia</t>
  </si>
  <si>
    <t>Белокриница</t>
  </si>
  <si>
    <t>Білокриниця</t>
  </si>
  <si>
    <t>UA6102007034</t>
  </si>
  <si>
    <t>Pidlistsi</t>
  </si>
  <si>
    <t>Подлесцы</t>
  </si>
  <si>
    <t>Підлісці</t>
  </si>
  <si>
    <t>UA6102009001</t>
  </si>
  <si>
    <t>Lanivtsi</t>
  </si>
  <si>
    <t>Лановцы</t>
  </si>
  <si>
    <t>Ланівці</t>
  </si>
  <si>
    <t>UA6102009002</t>
  </si>
  <si>
    <t>Berezhanka</t>
  </si>
  <si>
    <t>Бережанка</t>
  </si>
  <si>
    <t>UA6102009009</t>
  </si>
  <si>
    <t>Vyshhorodok</t>
  </si>
  <si>
    <t>Вышгородок</t>
  </si>
  <si>
    <t>Вишгородок</t>
  </si>
  <si>
    <t>UA6102009022</t>
  </si>
  <si>
    <t>UA6102009029</t>
  </si>
  <si>
    <t>Molotkiv</t>
  </si>
  <si>
    <t>Молотков</t>
  </si>
  <si>
    <t>Молотків</t>
  </si>
  <si>
    <t>UA6102013001</t>
  </si>
  <si>
    <t>Pochaiv</t>
  </si>
  <si>
    <t>Почаев</t>
  </si>
  <si>
    <t>Почаїв</t>
  </si>
  <si>
    <t>UA6102013010</t>
  </si>
  <si>
    <t>Rydomyl</t>
  </si>
  <si>
    <t>Рыдомиль</t>
  </si>
  <si>
    <t>Ридомиль</t>
  </si>
  <si>
    <t>UA6102015001</t>
  </si>
  <si>
    <t>Shumsk</t>
  </si>
  <si>
    <t>Шумск</t>
  </si>
  <si>
    <t>Шумськ</t>
  </si>
  <si>
    <t>UA6102015020</t>
  </si>
  <si>
    <t>Kutianka</t>
  </si>
  <si>
    <t>Кутянка</t>
  </si>
  <si>
    <t>UA6104003001</t>
  </si>
  <si>
    <t>UA6104005002</t>
  </si>
  <si>
    <t>Velykyi Hlybochok</t>
  </si>
  <si>
    <t>Великий Глубочек</t>
  </si>
  <si>
    <t>Великий Глибочок</t>
  </si>
  <si>
    <t>UA6104007008</t>
  </si>
  <si>
    <t>Myshkovychi</t>
  </si>
  <si>
    <t>Мышковичи</t>
  </si>
  <si>
    <t>Мишковичі</t>
  </si>
  <si>
    <t>UA6104011001</t>
  </si>
  <si>
    <t>Velyki Hai</t>
  </si>
  <si>
    <t>Великие Гаи</t>
  </si>
  <si>
    <t>Великі Гаї</t>
  </si>
  <si>
    <t>UA6104011002</t>
  </si>
  <si>
    <t>Bavoriv</t>
  </si>
  <si>
    <t>Баворов</t>
  </si>
  <si>
    <t>Баворів</t>
  </si>
  <si>
    <t>UA6104011004</t>
  </si>
  <si>
    <t>Hrabovets</t>
  </si>
  <si>
    <t>Грабовец</t>
  </si>
  <si>
    <t>Грабовець</t>
  </si>
  <si>
    <t>UA6104013001</t>
  </si>
  <si>
    <t>Zaliztsi</t>
  </si>
  <si>
    <t>Зализцы</t>
  </si>
  <si>
    <t>Залізці</t>
  </si>
  <si>
    <t>UA6104013010</t>
  </si>
  <si>
    <t>Panasivka</t>
  </si>
  <si>
    <t>Панасовка</t>
  </si>
  <si>
    <t>Панасівка</t>
  </si>
  <si>
    <t>UA6104013013</t>
  </si>
  <si>
    <t>Ratyshchi</t>
  </si>
  <si>
    <t>Ратыщи</t>
  </si>
  <si>
    <t>Ратищі</t>
  </si>
  <si>
    <t>UA6104013014</t>
  </si>
  <si>
    <t>Reniv</t>
  </si>
  <si>
    <t>Ренев</t>
  </si>
  <si>
    <t>Ренів</t>
  </si>
  <si>
    <t>UA6104015001</t>
  </si>
  <si>
    <t>Zbarazh</t>
  </si>
  <si>
    <t>Збараж</t>
  </si>
  <si>
    <t>UA6104015012</t>
  </si>
  <si>
    <t>Dobrovody</t>
  </si>
  <si>
    <t>Доброводы</t>
  </si>
  <si>
    <t>Доброводи</t>
  </si>
  <si>
    <t>UA6104015023</t>
  </si>
  <si>
    <t>Kydantsi</t>
  </si>
  <si>
    <t>Киданцы</t>
  </si>
  <si>
    <t>Киданці</t>
  </si>
  <si>
    <t>UA6104015026</t>
  </si>
  <si>
    <t>Krasnosiltsi</t>
  </si>
  <si>
    <t>Красносельцы</t>
  </si>
  <si>
    <t>Красносільці</t>
  </si>
  <si>
    <t>UA6104015027</t>
  </si>
  <si>
    <t>Kretivtsi</t>
  </si>
  <si>
    <t>Кретовцы</t>
  </si>
  <si>
    <t>Кретівці</t>
  </si>
  <si>
    <t>UA6104015029</t>
  </si>
  <si>
    <t>Maksymivka</t>
  </si>
  <si>
    <t>Максимовка</t>
  </si>
  <si>
    <t>Максимівка</t>
  </si>
  <si>
    <t>UA6104015033</t>
  </si>
  <si>
    <t>Nyzhchi Lubianky</t>
  </si>
  <si>
    <t>Низшие Лубянки</t>
  </si>
  <si>
    <t>Нижчі Луб'янки</t>
  </si>
  <si>
    <t>UA6104015042</t>
  </si>
  <si>
    <t>Staryi Zbarazh</t>
  </si>
  <si>
    <t>Старый Збараж</t>
  </si>
  <si>
    <t>Старий Збараж</t>
  </si>
  <si>
    <t>UA6104015043</t>
  </si>
  <si>
    <t>Stryivka</t>
  </si>
  <si>
    <t>Стрыевка</t>
  </si>
  <si>
    <t>Стриївка</t>
  </si>
  <si>
    <t>UA6104015045</t>
  </si>
  <si>
    <t>Travneve</t>
  </si>
  <si>
    <t>Травневое</t>
  </si>
  <si>
    <t>Травневе</t>
  </si>
  <si>
    <t>UA6104015048</t>
  </si>
  <si>
    <t>Chernykhivtsi</t>
  </si>
  <si>
    <t>Черниховцы</t>
  </si>
  <si>
    <t>Чернихівці</t>
  </si>
  <si>
    <t>UA6104015053</t>
  </si>
  <si>
    <t>Shyly</t>
  </si>
  <si>
    <t>Шилы</t>
  </si>
  <si>
    <t>Шили</t>
  </si>
  <si>
    <t>UA6104017001</t>
  </si>
  <si>
    <t>Zboriv</t>
  </si>
  <si>
    <t>Зборов</t>
  </si>
  <si>
    <t>Зборів</t>
  </si>
  <si>
    <t>UA6104017031</t>
  </si>
  <si>
    <t>Mlynivtsi</t>
  </si>
  <si>
    <t>Млыновцы</t>
  </si>
  <si>
    <t>Млинівці</t>
  </si>
  <si>
    <t>UA6104017038</t>
  </si>
  <si>
    <t>UA6104019001</t>
  </si>
  <si>
    <t>Zolotnyky</t>
  </si>
  <si>
    <t>Золотники</t>
  </si>
  <si>
    <t>UA6104019010</t>
  </si>
  <si>
    <t>Zarvanytsia</t>
  </si>
  <si>
    <t>Зарваница</t>
  </si>
  <si>
    <t>Зарваниця</t>
  </si>
  <si>
    <t>UA6104019021</t>
  </si>
  <si>
    <t>Sosniv</t>
  </si>
  <si>
    <t>Соснов</t>
  </si>
  <si>
    <t>Соснів</t>
  </si>
  <si>
    <t>UA6104021003</t>
  </si>
  <si>
    <t>Ilavche</t>
  </si>
  <si>
    <t>Илавче</t>
  </si>
  <si>
    <t>Ілавче</t>
  </si>
  <si>
    <t>UA6104021005</t>
  </si>
  <si>
    <t>Sorotske</t>
  </si>
  <si>
    <t>Сороцкое</t>
  </si>
  <si>
    <t>Сороцьке</t>
  </si>
  <si>
    <t>UA6104023001</t>
  </si>
  <si>
    <t>Kozova</t>
  </si>
  <si>
    <t>Козова</t>
  </si>
  <si>
    <t>UA6104023004</t>
  </si>
  <si>
    <t>Budyliv</t>
  </si>
  <si>
    <t>Будилов</t>
  </si>
  <si>
    <t>Будилів</t>
  </si>
  <si>
    <t>UA6104023006</t>
  </si>
  <si>
    <t>Vybudiv</t>
  </si>
  <si>
    <t>Вибудов</t>
  </si>
  <si>
    <t>Вибудів</t>
  </si>
  <si>
    <t>UA6104023013</t>
  </si>
  <si>
    <t>UA6104025001</t>
  </si>
  <si>
    <t>Kozliv</t>
  </si>
  <si>
    <t>Козлов</t>
  </si>
  <si>
    <t>Козлів</t>
  </si>
  <si>
    <t>UA6104025003</t>
  </si>
  <si>
    <t>Pokropyvna</t>
  </si>
  <si>
    <t>Покропивная</t>
  </si>
  <si>
    <t>Покропивна</t>
  </si>
  <si>
    <t>UA6104025004</t>
  </si>
  <si>
    <t>UA6104027004</t>
  </si>
  <si>
    <t>Denysiv</t>
  </si>
  <si>
    <t>Денисов</t>
  </si>
  <si>
    <t>Денисів</t>
  </si>
  <si>
    <t>UA6104027006</t>
  </si>
  <si>
    <t>Ishkiv</t>
  </si>
  <si>
    <t>Ишков</t>
  </si>
  <si>
    <t>Ішків</t>
  </si>
  <si>
    <t>UA6104031005</t>
  </si>
  <si>
    <t>Hutysko</t>
  </si>
  <si>
    <t>Гутиско</t>
  </si>
  <si>
    <t>Гутисько</t>
  </si>
  <si>
    <t>UA6104033001</t>
  </si>
  <si>
    <t>Ozerna</t>
  </si>
  <si>
    <t>Озерная</t>
  </si>
  <si>
    <t>Озерна</t>
  </si>
  <si>
    <t>UA6104035001</t>
  </si>
  <si>
    <t>Pidvolochysk</t>
  </si>
  <si>
    <t>Подволочиск</t>
  </si>
  <si>
    <t>Підволочиськ</t>
  </si>
  <si>
    <t>UA6104037033</t>
  </si>
  <si>
    <t>Uhryniv</t>
  </si>
  <si>
    <t>Угринов</t>
  </si>
  <si>
    <t>Угринів</t>
  </si>
  <si>
    <t>UA6104039001</t>
  </si>
  <si>
    <t>UA6104039005</t>
  </si>
  <si>
    <t>Drahanivka</t>
  </si>
  <si>
    <t>Драгановка</t>
  </si>
  <si>
    <t>Драганівка</t>
  </si>
  <si>
    <t>UA6104041001</t>
  </si>
  <si>
    <t>Saranchuky</t>
  </si>
  <si>
    <t>Саранчуки</t>
  </si>
  <si>
    <t>UA6104041004</t>
  </si>
  <si>
    <t>Vilkhovets</t>
  </si>
  <si>
    <t>Ольховец</t>
  </si>
  <si>
    <t>Вільховець</t>
  </si>
  <si>
    <t>UA6104041011</t>
  </si>
  <si>
    <t>Mechyshchiv</t>
  </si>
  <si>
    <t>Мечищев</t>
  </si>
  <si>
    <t>Мечищів</t>
  </si>
  <si>
    <t>UA6104041016</t>
  </si>
  <si>
    <t>Sloviatyn</t>
  </si>
  <si>
    <t>Славятин</t>
  </si>
  <si>
    <t>Слов'ятин</t>
  </si>
  <si>
    <t>UA6104043004</t>
  </si>
  <si>
    <t>Kolodiivka</t>
  </si>
  <si>
    <t>Колодиевка</t>
  </si>
  <si>
    <t>Колодіївка</t>
  </si>
  <si>
    <t>UA6104043008</t>
  </si>
  <si>
    <t>Novosilka</t>
  </si>
  <si>
    <t>Новоселка</t>
  </si>
  <si>
    <t>Новосілка</t>
  </si>
  <si>
    <t>UA6104043009</t>
  </si>
  <si>
    <t>Ostapie</t>
  </si>
  <si>
    <t>Остапье</t>
  </si>
  <si>
    <t>Остап'є</t>
  </si>
  <si>
    <t>UA6104047001</t>
  </si>
  <si>
    <t>Terebovlia</t>
  </si>
  <si>
    <t>Теребовля</t>
  </si>
  <si>
    <t>UA6104047013</t>
  </si>
  <si>
    <t>Laskivtsi</t>
  </si>
  <si>
    <t>Ласковцы</t>
  </si>
  <si>
    <t>Ласківці</t>
  </si>
  <si>
    <t>UA6104049001</t>
  </si>
  <si>
    <t>Ternopil</t>
  </si>
  <si>
    <t>Тернополь</t>
  </si>
  <si>
    <t>Тернопіль</t>
  </si>
  <si>
    <t>UA6104049008</t>
  </si>
  <si>
    <t>Malashivtsi</t>
  </si>
  <si>
    <t>Малашевцы</t>
  </si>
  <si>
    <t>Малашівці</t>
  </si>
  <si>
    <t>UA6106001001</t>
  </si>
  <si>
    <t>Bilobozhnytsia</t>
  </si>
  <si>
    <t>Белобожница</t>
  </si>
  <si>
    <t>Білобожниця</t>
  </si>
  <si>
    <t>UA6106001004</t>
  </si>
  <si>
    <t>Budaniv</t>
  </si>
  <si>
    <t>Буданов</t>
  </si>
  <si>
    <t>Буданів</t>
  </si>
  <si>
    <t>UA6106001005</t>
  </si>
  <si>
    <t>UA6106001006</t>
  </si>
  <si>
    <t>Dzhurynska Slobidka</t>
  </si>
  <si>
    <t>Джуринская Слободка</t>
  </si>
  <si>
    <t>Джуринська Слобідка</t>
  </si>
  <si>
    <t>UA6106001007</t>
  </si>
  <si>
    <t>Zvyniach</t>
  </si>
  <si>
    <t>Звиняч</t>
  </si>
  <si>
    <t>UA6106001009</t>
  </si>
  <si>
    <t>UA6106001012</t>
  </si>
  <si>
    <t>Palashivka</t>
  </si>
  <si>
    <t>Палашовка</t>
  </si>
  <si>
    <t>Палашівка</t>
  </si>
  <si>
    <t>UA6106001014</t>
  </si>
  <si>
    <t>Polivtsi</t>
  </si>
  <si>
    <t>Полевцы</t>
  </si>
  <si>
    <t>Полівці</t>
  </si>
  <si>
    <t>UA6106001015</t>
  </si>
  <si>
    <t>Rydoduby</t>
  </si>
  <si>
    <t>Рыдодубы</t>
  </si>
  <si>
    <t>Ридодуби</t>
  </si>
  <si>
    <t>UA6106001016</t>
  </si>
  <si>
    <t>Romashivka</t>
  </si>
  <si>
    <t>Ромашовка</t>
  </si>
  <si>
    <t>Ромашівка</t>
  </si>
  <si>
    <t>UA6106003005</t>
  </si>
  <si>
    <t>Oleksyntsi</t>
  </si>
  <si>
    <t>Алексинцы</t>
  </si>
  <si>
    <t>Олексинці</t>
  </si>
  <si>
    <t>UA6106003006</t>
  </si>
  <si>
    <t>Shershenivka</t>
  </si>
  <si>
    <t>Шершеневка</t>
  </si>
  <si>
    <t>Шершенівка</t>
  </si>
  <si>
    <t>UA6106005001</t>
  </si>
  <si>
    <t>Борщев</t>
  </si>
  <si>
    <t>UA6106005012</t>
  </si>
  <si>
    <t>Kryvche</t>
  </si>
  <si>
    <t>Кривче</t>
  </si>
  <si>
    <t>UA6106005017</t>
  </si>
  <si>
    <t>Pyshchatyntsi</t>
  </si>
  <si>
    <t>Пищатинцы</t>
  </si>
  <si>
    <t>Пищатинці</t>
  </si>
  <si>
    <t>UA6106007037</t>
  </si>
  <si>
    <t>Yazlovets</t>
  </si>
  <si>
    <t>Язловец</t>
  </si>
  <si>
    <t>Язловець</t>
  </si>
  <si>
    <t>UA6106013001</t>
  </si>
  <si>
    <t>Husiatyn</t>
  </si>
  <si>
    <t>Гусятин</t>
  </si>
  <si>
    <t>UA6106015001</t>
  </si>
  <si>
    <t>UA6106017001</t>
  </si>
  <si>
    <t>Zalishchyky</t>
  </si>
  <si>
    <t>Залещики</t>
  </si>
  <si>
    <t>Заліщики</t>
  </si>
  <si>
    <t>UA6106019001</t>
  </si>
  <si>
    <t>Zolotyi Potik</t>
  </si>
  <si>
    <t>Золотой Поток</t>
  </si>
  <si>
    <t>Золотий Потік</t>
  </si>
  <si>
    <t>UA6106019003</t>
  </si>
  <si>
    <t>Hubyn</t>
  </si>
  <si>
    <t>Губин</t>
  </si>
  <si>
    <t>UA6106023005</t>
  </si>
  <si>
    <t>Probizhna</t>
  </si>
  <si>
    <t>Пробежная</t>
  </si>
  <si>
    <t>Пробіжна</t>
  </si>
  <si>
    <t>UA6106025001</t>
  </si>
  <si>
    <t>Kopychyntsi</t>
  </si>
  <si>
    <t>Копычинцы</t>
  </si>
  <si>
    <t>Копичинці</t>
  </si>
  <si>
    <t>UA6106027004</t>
  </si>
  <si>
    <t>Horyhliady</t>
  </si>
  <si>
    <t>Горигляды</t>
  </si>
  <si>
    <t>Горигляди</t>
  </si>
  <si>
    <t>UA6106029001</t>
  </si>
  <si>
    <t>Melnytsia-Podilska</t>
  </si>
  <si>
    <t>Мельница-Подольская</t>
  </si>
  <si>
    <t>Мельниця-Подільська</t>
  </si>
  <si>
    <t>UA6106031001</t>
  </si>
  <si>
    <t>Монастыриска</t>
  </si>
  <si>
    <t>UA6106031037</t>
  </si>
  <si>
    <t>Ustia-Zelene</t>
  </si>
  <si>
    <t>Устье-Зеленое</t>
  </si>
  <si>
    <t>Устя-Зелене</t>
  </si>
  <si>
    <t>UA6106035003</t>
  </si>
  <si>
    <t>Burdiakivtsi</t>
  </si>
  <si>
    <t>Бурдяковцы</t>
  </si>
  <si>
    <t>Бурдяківці</t>
  </si>
  <si>
    <t>UA6106035006</t>
  </si>
  <si>
    <t>Hushtynka</t>
  </si>
  <si>
    <t>Гуштынка</t>
  </si>
  <si>
    <t>Гуштинка</t>
  </si>
  <si>
    <t>UA6106039001</t>
  </si>
  <si>
    <t>Trybukhivtsi</t>
  </si>
  <si>
    <t>Трибуховцы</t>
  </si>
  <si>
    <t>Трибухівці</t>
  </si>
  <si>
    <t>UA6106041001</t>
  </si>
  <si>
    <t>Khorostkiv</t>
  </si>
  <si>
    <t>Хоростков</t>
  </si>
  <si>
    <t>Хоростків</t>
  </si>
  <si>
    <t>UA6106041004</t>
  </si>
  <si>
    <t>Karashyntsi</t>
  </si>
  <si>
    <t>Карашинцы</t>
  </si>
  <si>
    <t>Карашинці</t>
  </si>
  <si>
    <t>UA6106041006</t>
  </si>
  <si>
    <t>Malyi Hovyliv</t>
  </si>
  <si>
    <t>Малый Говилов</t>
  </si>
  <si>
    <t>Малий Говилів</t>
  </si>
  <si>
    <t>UA6106041007</t>
  </si>
  <si>
    <t>Peremyliv</t>
  </si>
  <si>
    <t>Перемилов</t>
  </si>
  <si>
    <t>Перемилів</t>
  </si>
  <si>
    <t>UA6106043001</t>
  </si>
  <si>
    <t>Chortkiv</t>
  </si>
  <si>
    <t>Чортков</t>
  </si>
  <si>
    <t>Чортків</t>
  </si>
  <si>
    <t>UA6302001001</t>
  </si>
  <si>
    <t>Bohodukhiv</t>
  </si>
  <si>
    <t>Богодухов</t>
  </si>
  <si>
    <t>Богодухів</t>
  </si>
  <si>
    <t>UA6302003002</t>
  </si>
  <si>
    <t>Koviahy</t>
  </si>
  <si>
    <t>Ковяги</t>
  </si>
  <si>
    <t>Ков'яги</t>
  </si>
  <si>
    <t>UA6302003012</t>
  </si>
  <si>
    <t>Vysokopillia</t>
  </si>
  <si>
    <t>Высокополье</t>
  </si>
  <si>
    <t>Високопілля</t>
  </si>
  <si>
    <t>UA6302003030</t>
  </si>
  <si>
    <t>Zamiske</t>
  </si>
  <si>
    <t>Замиськое</t>
  </si>
  <si>
    <t>Заміське</t>
  </si>
  <si>
    <t>UA6302003056</t>
  </si>
  <si>
    <t>Miziaky</t>
  </si>
  <si>
    <t>Мизяки</t>
  </si>
  <si>
    <t>Мізяки</t>
  </si>
  <si>
    <t>UA6302003067</t>
  </si>
  <si>
    <t>Perekip</t>
  </si>
  <si>
    <t>Перекоп</t>
  </si>
  <si>
    <t>Перекіп</t>
  </si>
  <si>
    <t>UA6302003078</t>
  </si>
  <si>
    <t>UA6304003001</t>
  </si>
  <si>
    <t>Barvinkove</t>
  </si>
  <si>
    <t>Барвенково</t>
  </si>
  <si>
    <t>Барвінкове</t>
  </si>
  <si>
    <t>UA6306001001</t>
  </si>
  <si>
    <t>Zachepylivka</t>
  </si>
  <si>
    <t>Зачепиловка</t>
  </si>
  <si>
    <t>Зачепилівка</t>
  </si>
  <si>
    <t>UA6306001003</t>
  </si>
  <si>
    <t>Berdianka</t>
  </si>
  <si>
    <t>Бердянка</t>
  </si>
  <si>
    <t>UA6306001013</t>
  </si>
  <si>
    <t>Lebiazhe</t>
  </si>
  <si>
    <t>Лебяжье</t>
  </si>
  <si>
    <t>Леб'яже</t>
  </si>
  <si>
    <t>UA6306001023</t>
  </si>
  <si>
    <t>Orchyk</t>
  </si>
  <si>
    <t>Орчик</t>
  </si>
  <si>
    <t>UA6306001030</t>
  </si>
  <si>
    <t>UA6306003022</t>
  </si>
  <si>
    <t>Krutoiarivka</t>
  </si>
  <si>
    <t>Крутояровка</t>
  </si>
  <si>
    <t>Крутоярівка</t>
  </si>
  <si>
    <t>UA6306005001</t>
  </si>
  <si>
    <t>Krasnohrad</t>
  </si>
  <si>
    <t>Красноград</t>
  </si>
  <si>
    <t>UA6306011020</t>
  </si>
  <si>
    <t>Stanychne</t>
  </si>
  <si>
    <t>Станичное</t>
  </si>
  <si>
    <t>Станичне</t>
  </si>
  <si>
    <t>UA6310005001</t>
  </si>
  <si>
    <t>Lozova</t>
  </si>
  <si>
    <t>Лозовая</t>
  </si>
  <si>
    <t>Лозова</t>
  </si>
  <si>
    <t>UA6310009001</t>
  </si>
  <si>
    <t>UA6312003001</t>
  </si>
  <si>
    <t>Vysokyi</t>
  </si>
  <si>
    <t>Высокий</t>
  </si>
  <si>
    <t>Високий</t>
  </si>
  <si>
    <t>UA6312011001</t>
  </si>
  <si>
    <t>Liubotyn</t>
  </si>
  <si>
    <t>Люботин</t>
  </si>
  <si>
    <t>UA6312017001</t>
  </si>
  <si>
    <t>Nova Vodolaha</t>
  </si>
  <si>
    <t>Новая Водолага</t>
  </si>
  <si>
    <t>Нова Водолага</t>
  </si>
  <si>
    <t>UA6312017017</t>
  </si>
  <si>
    <t>Lypkuvativka</t>
  </si>
  <si>
    <t>Липковатовка</t>
  </si>
  <si>
    <t>Липкуватівка</t>
  </si>
  <si>
    <t>UA6312021008</t>
  </si>
  <si>
    <t>Rai-Olenivka</t>
  </si>
  <si>
    <t>Рай-Оленовка</t>
  </si>
  <si>
    <t>Рай-Оленівка</t>
  </si>
  <si>
    <t>UA6312023001</t>
  </si>
  <si>
    <t>Rohan</t>
  </si>
  <si>
    <t>Рогань</t>
  </si>
  <si>
    <t>UA6312023007</t>
  </si>
  <si>
    <t>Dokuchaievske</t>
  </si>
  <si>
    <t>Докучаевское</t>
  </si>
  <si>
    <t>Докучаєвське</t>
  </si>
  <si>
    <t>UA6312025015</t>
  </si>
  <si>
    <t>Berezivske</t>
  </si>
  <si>
    <t>Березовское</t>
  </si>
  <si>
    <t>Березівське</t>
  </si>
  <si>
    <t>UA6312027001</t>
  </si>
  <si>
    <t>Kharkiv</t>
  </si>
  <si>
    <t>Харьков</t>
  </si>
  <si>
    <t>Харків</t>
  </si>
  <si>
    <t>UA6314003001</t>
  </si>
  <si>
    <t>Zmiiv</t>
  </si>
  <si>
    <t>Змиев</t>
  </si>
  <si>
    <t>Зміїв</t>
  </si>
  <si>
    <t>UA6314011001</t>
  </si>
  <si>
    <t>UA6314011004</t>
  </si>
  <si>
    <t>UA6314013001</t>
  </si>
  <si>
    <t>Staryi Saltiv</t>
  </si>
  <si>
    <t>Старый Салтов</t>
  </si>
  <si>
    <t>Старий Салтів</t>
  </si>
  <si>
    <t>UA6314017001</t>
  </si>
  <si>
    <t>Chuhuiv</t>
  </si>
  <si>
    <t>Чугуев</t>
  </si>
  <si>
    <t>Чугуїв</t>
  </si>
  <si>
    <t>UA6314017002</t>
  </si>
  <si>
    <t>Kochetok</t>
  </si>
  <si>
    <t>Кочеток</t>
  </si>
  <si>
    <t>UA6502005001</t>
  </si>
  <si>
    <t>Velyka Oleksandrivka</t>
  </si>
  <si>
    <t>Великая Александровка</t>
  </si>
  <si>
    <t>Велика Олександрівка</t>
  </si>
  <si>
    <t>UA6510015001</t>
  </si>
  <si>
    <t>Kherson</t>
  </si>
  <si>
    <t>Херсон</t>
  </si>
  <si>
    <t>UA6802003004</t>
  </si>
  <si>
    <t>UA6802003007</t>
  </si>
  <si>
    <t>Dumaniv</t>
  </si>
  <si>
    <t>Думанов</t>
  </si>
  <si>
    <t>Думанів</t>
  </si>
  <si>
    <t>UA6802003008</t>
  </si>
  <si>
    <t>Zalissia Druhe</t>
  </si>
  <si>
    <t>Залесье-Второе</t>
  </si>
  <si>
    <t>Залісся Друге</t>
  </si>
  <si>
    <t>UA6802005001</t>
  </si>
  <si>
    <t>Dunaivtsi</t>
  </si>
  <si>
    <t>Дунаевцы</t>
  </si>
  <si>
    <t>Дунаївці</t>
  </si>
  <si>
    <t>UA6802005004</t>
  </si>
  <si>
    <t>Velyka Pobiina</t>
  </si>
  <si>
    <t>Великая Побойна</t>
  </si>
  <si>
    <t>Велика Побійна</t>
  </si>
  <si>
    <t>UA6802005005</t>
  </si>
  <si>
    <t>Velykyi Zhvanchyk</t>
  </si>
  <si>
    <t>Великий Жванчик</t>
  </si>
  <si>
    <t>UA6802005009</t>
  </si>
  <si>
    <t>Hirchychna</t>
  </si>
  <si>
    <t>Горчичная</t>
  </si>
  <si>
    <t>Гірчична</t>
  </si>
  <si>
    <t>UA6802005010</t>
  </si>
  <si>
    <t>Holozubyntsi</t>
  </si>
  <si>
    <t>Голозубинцы</t>
  </si>
  <si>
    <t>Голозубинці</t>
  </si>
  <si>
    <t>UA6802005013</t>
  </si>
  <si>
    <t>Huta-Yatskovetska</t>
  </si>
  <si>
    <t>Гута-Яцковецкая</t>
  </si>
  <si>
    <t>Гута-Яцьковецька</t>
  </si>
  <si>
    <t>UA6802005014</t>
  </si>
  <si>
    <t>Demiankivtsi</t>
  </si>
  <si>
    <t>Демьянковцы</t>
  </si>
  <si>
    <t>Дем'янківці</t>
  </si>
  <si>
    <t>UA6802005020</t>
  </si>
  <si>
    <t>Zelenche</t>
  </si>
  <si>
    <t>Зеленче</t>
  </si>
  <si>
    <t>UA6802005027</t>
  </si>
  <si>
    <t>Mala Kuzhelivka</t>
  </si>
  <si>
    <t>Малая Кужелевка</t>
  </si>
  <si>
    <t>Мала Кужелівка</t>
  </si>
  <si>
    <t>UA6802005030</t>
  </si>
  <si>
    <t>Mynkivtsi</t>
  </si>
  <si>
    <t>Миньковцы</t>
  </si>
  <si>
    <t>Миньківці</t>
  </si>
  <si>
    <t>UA6802005033</t>
  </si>
  <si>
    <t>Nesterivtsi</t>
  </si>
  <si>
    <t>Нестеровцы</t>
  </si>
  <si>
    <t>Нестерівці</t>
  </si>
  <si>
    <t>UA6802005038</t>
  </si>
  <si>
    <t>Rachyntsi</t>
  </si>
  <si>
    <t>Рачинцы</t>
  </si>
  <si>
    <t>Рачинці</t>
  </si>
  <si>
    <t>UA6802005040</t>
  </si>
  <si>
    <t>Syvorohy</t>
  </si>
  <si>
    <t>Сивороги</t>
  </si>
  <si>
    <t>UA6802005044</t>
  </si>
  <si>
    <t>Sokilets</t>
  </si>
  <si>
    <t>Соколец</t>
  </si>
  <si>
    <t>Сокілець</t>
  </si>
  <si>
    <t>UA6802007001</t>
  </si>
  <si>
    <t>Zhvanets</t>
  </si>
  <si>
    <t>Жванец</t>
  </si>
  <si>
    <t>Жванець</t>
  </si>
  <si>
    <t>UA6802009002</t>
  </si>
  <si>
    <t>Bodnarivka</t>
  </si>
  <si>
    <t>Боднаровка</t>
  </si>
  <si>
    <t>Боднарівка</t>
  </si>
  <si>
    <t>UA6802009004</t>
  </si>
  <si>
    <t>UA6802011001</t>
  </si>
  <si>
    <t>UA6802011004</t>
  </si>
  <si>
    <t>Zinkivtsi</t>
  </si>
  <si>
    <t>Зиньковцы</t>
  </si>
  <si>
    <t>Зіньківці</t>
  </si>
  <si>
    <t>UA6802011006</t>
  </si>
  <si>
    <t>Kolybaivka</t>
  </si>
  <si>
    <t>Колыбаевка</t>
  </si>
  <si>
    <t>Колибаївка</t>
  </si>
  <si>
    <t>UA6802011008</t>
  </si>
  <si>
    <t>Nahoriany</t>
  </si>
  <si>
    <t>Нагоряны</t>
  </si>
  <si>
    <t>Нагоряни</t>
  </si>
  <si>
    <t>UA6802011009</t>
  </si>
  <si>
    <t>Ostrivchany</t>
  </si>
  <si>
    <t>Островчаны</t>
  </si>
  <si>
    <t>Острівчани</t>
  </si>
  <si>
    <t>UA6802011012</t>
  </si>
  <si>
    <t>Khodorivtsi</t>
  </si>
  <si>
    <t>Ходоровцы</t>
  </si>
  <si>
    <t>Ходорівці</t>
  </si>
  <si>
    <t>UA6802013005</t>
  </si>
  <si>
    <t>Demshyn</t>
  </si>
  <si>
    <t>Демшин</t>
  </si>
  <si>
    <t>UA6802013006</t>
  </si>
  <si>
    <t>Dereviane</t>
  </si>
  <si>
    <t>Деревянное</t>
  </si>
  <si>
    <t>Дерев'яне</t>
  </si>
  <si>
    <t>UA6802015001</t>
  </si>
  <si>
    <t>Makiv</t>
  </si>
  <si>
    <t>Маков</t>
  </si>
  <si>
    <t>Маків</t>
  </si>
  <si>
    <t>UA6802015003</t>
  </si>
  <si>
    <t>UA6802017005</t>
  </si>
  <si>
    <t>Loshkivtsi</t>
  </si>
  <si>
    <t>Лошковцы</t>
  </si>
  <si>
    <t>Лошківці</t>
  </si>
  <si>
    <t>UA6802017016</t>
  </si>
  <si>
    <t>Tomashivka</t>
  </si>
  <si>
    <t>Томашовка</t>
  </si>
  <si>
    <t>Томашівка</t>
  </si>
  <si>
    <t>UA6802019001</t>
  </si>
  <si>
    <t>Nova Ushytsia</t>
  </si>
  <si>
    <t>Новая Ушица</t>
  </si>
  <si>
    <t>Нова Ушиця</t>
  </si>
  <si>
    <t>UA6802021001</t>
  </si>
  <si>
    <t>Orynyn</t>
  </si>
  <si>
    <t>Оринин</t>
  </si>
  <si>
    <t>UA6802023008</t>
  </si>
  <si>
    <t>UA6802023009</t>
  </si>
  <si>
    <t>Kniazhpil</t>
  </si>
  <si>
    <t>Княжполь</t>
  </si>
  <si>
    <t>Княжпіль</t>
  </si>
  <si>
    <t>UA6802025002</t>
  </si>
  <si>
    <t>Balyn</t>
  </si>
  <si>
    <t>Балин</t>
  </si>
  <si>
    <t>UA6802027001</t>
  </si>
  <si>
    <t>Stara Ushytsia</t>
  </si>
  <si>
    <t>Старая Ушица</t>
  </si>
  <si>
    <t>Стара Ушиця</t>
  </si>
  <si>
    <t>UA6802027002</t>
  </si>
  <si>
    <t>Horaivka</t>
  </si>
  <si>
    <t>Гораевка</t>
  </si>
  <si>
    <t>Гораївка</t>
  </si>
  <si>
    <t>UA6802027010</t>
  </si>
  <si>
    <t>Nefedivtsi</t>
  </si>
  <si>
    <t>Нефедовцы</t>
  </si>
  <si>
    <t>Нефедівці</t>
  </si>
  <si>
    <t>UA6802029001</t>
  </si>
  <si>
    <t>Chemerivtsi</t>
  </si>
  <si>
    <t>Чемеровцы</t>
  </si>
  <si>
    <t>Чемерівці</t>
  </si>
  <si>
    <t>UA6802029004</t>
  </si>
  <si>
    <t>UA6802029016</t>
  </si>
  <si>
    <t>Zavadivka</t>
  </si>
  <si>
    <t>Завадовка</t>
  </si>
  <si>
    <t>Завадівка</t>
  </si>
  <si>
    <t>UA6802029022</t>
  </si>
  <si>
    <t>Kochubiiv</t>
  </si>
  <si>
    <t>Кочубеев</t>
  </si>
  <si>
    <t>Кочубіїв</t>
  </si>
  <si>
    <t>UA6802029023</t>
  </si>
  <si>
    <t>Krasnostavtsi</t>
  </si>
  <si>
    <t>Красноставцы</t>
  </si>
  <si>
    <t>Красноставці</t>
  </si>
  <si>
    <t>UA6802029026</t>
  </si>
  <si>
    <t>Letava</t>
  </si>
  <si>
    <t>Летава</t>
  </si>
  <si>
    <t>UA6802029035</t>
  </si>
  <si>
    <t>Slobidka-Skypchanska</t>
  </si>
  <si>
    <t>Слободка-Скипчанская</t>
  </si>
  <si>
    <t>Слобідка-Скипчанська</t>
  </si>
  <si>
    <t>UA6802029038</t>
  </si>
  <si>
    <t>UA6802029042</t>
  </si>
  <si>
    <t>UA6802029044</t>
  </si>
  <si>
    <t>Shydlivtsi</t>
  </si>
  <si>
    <t>Шидловцы</t>
  </si>
  <si>
    <t>Шидлівці</t>
  </si>
  <si>
    <t>UA6804001001</t>
  </si>
  <si>
    <t>Antoniny</t>
  </si>
  <si>
    <t>Антонины</t>
  </si>
  <si>
    <t>Антоніни</t>
  </si>
  <si>
    <t>UA6804003006</t>
  </si>
  <si>
    <t>Zavaliiky</t>
  </si>
  <si>
    <t>Завалийки</t>
  </si>
  <si>
    <t>Завалійки</t>
  </si>
  <si>
    <t>UA6804005006</t>
  </si>
  <si>
    <t>Hovory</t>
  </si>
  <si>
    <t>Говоры</t>
  </si>
  <si>
    <t>Говори</t>
  </si>
  <si>
    <t>UA6804007009</t>
  </si>
  <si>
    <t>Korychyntsi</t>
  </si>
  <si>
    <t>Коричинцы</t>
  </si>
  <si>
    <t>Коричинці</t>
  </si>
  <si>
    <t>UA6804007011</t>
  </si>
  <si>
    <t>Makarove</t>
  </si>
  <si>
    <t>Макарово</t>
  </si>
  <si>
    <t>Макарове</t>
  </si>
  <si>
    <t>UA6804009001</t>
  </si>
  <si>
    <t>Volochysk</t>
  </si>
  <si>
    <t>Волочиск</t>
  </si>
  <si>
    <t>Волочиськ</t>
  </si>
  <si>
    <t>UA6804009028</t>
  </si>
  <si>
    <t>Manachyn</t>
  </si>
  <si>
    <t>Маначин</t>
  </si>
  <si>
    <t>UA6804011004</t>
  </si>
  <si>
    <t>Dobrohorshcha</t>
  </si>
  <si>
    <t>Доброгорща</t>
  </si>
  <si>
    <t>UA6804013005</t>
  </si>
  <si>
    <t>Borshchivka</t>
  </si>
  <si>
    <t>Борщовка</t>
  </si>
  <si>
    <t>Борщівка</t>
  </si>
  <si>
    <t>UA6804013017</t>
  </si>
  <si>
    <t>Kreminna</t>
  </si>
  <si>
    <t>Кременная</t>
  </si>
  <si>
    <t>Кремінна</t>
  </si>
  <si>
    <t>UA6804013021</t>
  </si>
  <si>
    <t>Lisovody</t>
  </si>
  <si>
    <t>Лесоводы</t>
  </si>
  <si>
    <t>Лісоводи</t>
  </si>
  <si>
    <t>UA6804013043</t>
  </si>
  <si>
    <t>UA6804015011</t>
  </si>
  <si>
    <t>Zahintsi</t>
  </si>
  <si>
    <t>Загонцы</t>
  </si>
  <si>
    <t>Загінці</t>
  </si>
  <si>
    <t>UA6804015012</t>
  </si>
  <si>
    <t>Ziankivtsi</t>
  </si>
  <si>
    <t>Зяньковцы</t>
  </si>
  <si>
    <t>Зяньківці</t>
  </si>
  <si>
    <t>UA6804015014</t>
  </si>
  <si>
    <t>Kalna</t>
  </si>
  <si>
    <t>Кальная</t>
  </si>
  <si>
    <t>Кальна</t>
  </si>
  <si>
    <t>UA6804019003</t>
  </si>
  <si>
    <t>Hrymiachka</t>
  </si>
  <si>
    <t>Гремячка</t>
  </si>
  <si>
    <t>Грим'ячка</t>
  </si>
  <si>
    <t>UA6804021001</t>
  </si>
  <si>
    <t>Krasyliv</t>
  </si>
  <si>
    <t>Красилов</t>
  </si>
  <si>
    <t>Красилів</t>
  </si>
  <si>
    <t>UA6804021015</t>
  </si>
  <si>
    <t>Kulchyny</t>
  </si>
  <si>
    <t>Кульчины</t>
  </si>
  <si>
    <t>Кульчини</t>
  </si>
  <si>
    <t>UA6804021018</t>
  </si>
  <si>
    <t>Manivtsi</t>
  </si>
  <si>
    <t>Маневцы</t>
  </si>
  <si>
    <t>Манівці</t>
  </si>
  <si>
    <t>UA6804021023</t>
  </si>
  <si>
    <t>Pashutyntsi</t>
  </si>
  <si>
    <t>Пашутинцы</t>
  </si>
  <si>
    <t>Пашутинці</t>
  </si>
  <si>
    <t>UA6804021030</t>
  </si>
  <si>
    <t>Chernelivka</t>
  </si>
  <si>
    <t>Чернелевка</t>
  </si>
  <si>
    <t>Чернелівка</t>
  </si>
  <si>
    <t>UA6804023008</t>
  </si>
  <si>
    <t>UA6804023012</t>
  </si>
  <si>
    <t>Hrushkivtsi</t>
  </si>
  <si>
    <t>Грушковцы</t>
  </si>
  <si>
    <t>Грушківці</t>
  </si>
  <si>
    <t>UA6804023040</t>
  </si>
  <si>
    <t>Snitivka</t>
  </si>
  <si>
    <t>Снитовка</t>
  </si>
  <si>
    <t>Снітівка</t>
  </si>
  <si>
    <t>UA6804023041</t>
  </si>
  <si>
    <t>Suslivtsi</t>
  </si>
  <si>
    <t>Сусловцы</t>
  </si>
  <si>
    <t>Суслівці</t>
  </si>
  <si>
    <t>UA6804025011</t>
  </si>
  <si>
    <t>Tereshivtsi</t>
  </si>
  <si>
    <t>Терешевцы</t>
  </si>
  <si>
    <t>Терешівці</t>
  </si>
  <si>
    <t>UA6804027001</t>
  </si>
  <si>
    <t>Medzhybizh</t>
  </si>
  <si>
    <t>Меджибож</t>
  </si>
  <si>
    <t>Меджибіж</t>
  </si>
  <si>
    <t>UA6804027002</t>
  </si>
  <si>
    <t>Volosivtsi</t>
  </si>
  <si>
    <t>Волосовцы</t>
  </si>
  <si>
    <t>Волосівці</t>
  </si>
  <si>
    <t>UA6804027003</t>
  </si>
  <si>
    <t>Holovchyntsi</t>
  </si>
  <si>
    <t>Головчинцы</t>
  </si>
  <si>
    <t>Головчинці</t>
  </si>
  <si>
    <t>UA6804027006</t>
  </si>
  <si>
    <t>Lysohirka</t>
  </si>
  <si>
    <t>Лысогорка</t>
  </si>
  <si>
    <t>Лисогірка</t>
  </si>
  <si>
    <t>UA6804027007</t>
  </si>
  <si>
    <t>Mytkivtsi</t>
  </si>
  <si>
    <t>Мытковцы</t>
  </si>
  <si>
    <t>Митківці</t>
  </si>
  <si>
    <t>UA6804027010</t>
  </si>
  <si>
    <t>Trebukhivtsi</t>
  </si>
  <si>
    <t>Требуховцы</t>
  </si>
  <si>
    <t>Требухівці</t>
  </si>
  <si>
    <t>UA6804029001</t>
  </si>
  <si>
    <t>Myroliubne</t>
  </si>
  <si>
    <t>Миролюбное</t>
  </si>
  <si>
    <t>Миролюбне</t>
  </si>
  <si>
    <t>UA6804029003</t>
  </si>
  <si>
    <t>Verkhniaky</t>
  </si>
  <si>
    <t>Верхняки</t>
  </si>
  <si>
    <t>UA6804029010</t>
  </si>
  <si>
    <t>UA6804029012</t>
  </si>
  <si>
    <t>Pidhirne</t>
  </si>
  <si>
    <t>Подгорное</t>
  </si>
  <si>
    <t>Підгірне</t>
  </si>
  <si>
    <t>UA6804029015</t>
  </si>
  <si>
    <t>Skovorodky</t>
  </si>
  <si>
    <t>UA6804031004</t>
  </si>
  <si>
    <t>Bubnivka</t>
  </si>
  <si>
    <t>Бубновка</t>
  </si>
  <si>
    <t>Бубнівка</t>
  </si>
  <si>
    <t>UA6804033001</t>
  </si>
  <si>
    <t>Rozsosha</t>
  </si>
  <si>
    <t>Россоша</t>
  </si>
  <si>
    <t>Розсоша</t>
  </si>
  <si>
    <t>UA6804033005</t>
  </si>
  <si>
    <t>UA6804033015</t>
  </si>
  <si>
    <t>Malynychi</t>
  </si>
  <si>
    <t>Малиничи</t>
  </si>
  <si>
    <t>Малиничі</t>
  </si>
  <si>
    <t>UA6804033017</t>
  </si>
  <si>
    <t>UA6804033023</t>
  </si>
  <si>
    <t>Ruzhychanka</t>
  </si>
  <si>
    <t>Ружичанка</t>
  </si>
  <si>
    <t>UA6804033024</t>
  </si>
  <si>
    <t>Skarzhyntsi</t>
  </si>
  <si>
    <t>Скаржинцы</t>
  </si>
  <si>
    <t>Скаржинці</t>
  </si>
  <si>
    <t>UA6804035001</t>
  </si>
  <si>
    <t>Sataniv</t>
  </si>
  <si>
    <t>Сатанов</t>
  </si>
  <si>
    <t>Сатанів</t>
  </si>
  <si>
    <t>UA6804035003</t>
  </si>
  <si>
    <t>UA6804035012</t>
  </si>
  <si>
    <t>UA6804035015</t>
  </si>
  <si>
    <t>Kurivka</t>
  </si>
  <si>
    <t>Куровка</t>
  </si>
  <si>
    <t>Курівка</t>
  </si>
  <si>
    <t>UA6804035021</t>
  </si>
  <si>
    <t>Pokrovka</t>
  </si>
  <si>
    <t>Покровка</t>
  </si>
  <si>
    <t>UA6804037001</t>
  </si>
  <si>
    <t>Solobkivtsi</t>
  </si>
  <si>
    <t>Солобковцы</t>
  </si>
  <si>
    <t>Солобківці</t>
  </si>
  <si>
    <t>UA6804039001</t>
  </si>
  <si>
    <t>Starokostiantyniv</t>
  </si>
  <si>
    <t>Староконстантинов</t>
  </si>
  <si>
    <t>Старокостянтинів</t>
  </si>
  <si>
    <t>UA6804039018</t>
  </si>
  <si>
    <t>Hubcha</t>
  </si>
  <si>
    <t>Губча</t>
  </si>
  <si>
    <t>UA6804039045</t>
  </si>
  <si>
    <t>Ohiivtsi</t>
  </si>
  <si>
    <t>Огиевцы</t>
  </si>
  <si>
    <t>Огіївці</t>
  </si>
  <si>
    <t>UA6804039059</t>
  </si>
  <si>
    <t>Rosolivtsi</t>
  </si>
  <si>
    <t>Росоловцы</t>
  </si>
  <si>
    <t>Росолівці</t>
  </si>
  <si>
    <t>UA6804045001</t>
  </si>
  <si>
    <t>Teofipol</t>
  </si>
  <si>
    <t>Теофиполь</t>
  </si>
  <si>
    <t>Теофіполь</t>
  </si>
  <si>
    <t>UA6804045002</t>
  </si>
  <si>
    <t>Bazaliia</t>
  </si>
  <si>
    <t>Базалия</t>
  </si>
  <si>
    <t>Базалія</t>
  </si>
  <si>
    <t>UA6804045004</t>
  </si>
  <si>
    <t>Berezhyntsi</t>
  </si>
  <si>
    <t>Бережинцы</t>
  </si>
  <si>
    <t>Бережинці</t>
  </si>
  <si>
    <t>UA6804045007</t>
  </si>
  <si>
    <t>Velykyi Lazuchyn</t>
  </si>
  <si>
    <t>Великий Лазучин</t>
  </si>
  <si>
    <t>UA6804045009</t>
  </si>
  <si>
    <t>UA6804045014</t>
  </si>
  <si>
    <t>Halchyntsi</t>
  </si>
  <si>
    <t>Гальчинцы</t>
  </si>
  <si>
    <t>Гальчинці</t>
  </si>
  <si>
    <t>UA6804045018</t>
  </si>
  <si>
    <t>Ilkivtsi</t>
  </si>
  <si>
    <t>Ильковцы</t>
  </si>
  <si>
    <t>Ільківці</t>
  </si>
  <si>
    <t>UA6804045023</t>
  </si>
  <si>
    <t>Korovie</t>
  </si>
  <si>
    <t>Коровье</t>
  </si>
  <si>
    <t>Коров'є</t>
  </si>
  <si>
    <t>UA6804045024</t>
  </si>
  <si>
    <t>Kotiurzhyntsi</t>
  </si>
  <si>
    <t>Котюржинцы</t>
  </si>
  <si>
    <t>Котюржинці</t>
  </si>
  <si>
    <t>UA6804045029</t>
  </si>
  <si>
    <t>Lidykhivka</t>
  </si>
  <si>
    <t>Ледыховка</t>
  </si>
  <si>
    <t>Лідихівка</t>
  </si>
  <si>
    <t>UA6804045037</t>
  </si>
  <si>
    <t>Mykhnivka</t>
  </si>
  <si>
    <t>Михновка</t>
  </si>
  <si>
    <t>Михнівка</t>
  </si>
  <si>
    <t>UA6804045044</t>
  </si>
  <si>
    <t>Poliakhova</t>
  </si>
  <si>
    <t>Поляхово</t>
  </si>
  <si>
    <t>Поляхова</t>
  </si>
  <si>
    <t>UA6804045048</t>
  </si>
  <si>
    <t>Stroky</t>
  </si>
  <si>
    <t>Строки</t>
  </si>
  <si>
    <t>UA6804045050</t>
  </si>
  <si>
    <t>Turivka</t>
  </si>
  <si>
    <t>Туровка</t>
  </si>
  <si>
    <t>Турівка</t>
  </si>
  <si>
    <t>UA6804045055</t>
  </si>
  <si>
    <t>Shybena</t>
  </si>
  <si>
    <t>Шибена</t>
  </si>
  <si>
    <t>UA6804047001</t>
  </si>
  <si>
    <t>UA6804049001</t>
  </si>
  <si>
    <t>Chornyi Ostriv</t>
  </si>
  <si>
    <t>Черный Остров</t>
  </si>
  <si>
    <t>Чорний Острів</t>
  </si>
  <si>
    <t>UA6804051004</t>
  </si>
  <si>
    <t>Mykhailivtsi</t>
  </si>
  <si>
    <t>Михайловцы</t>
  </si>
  <si>
    <t>Михайлівці</t>
  </si>
  <si>
    <t>UA6806001009</t>
  </si>
  <si>
    <t>UA6806003001</t>
  </si>
  <si>
    <t>Bilohiria</t>
  </si>
  <si>
    <t>Белогорье</t>
  </si>
  <si>
    <t>Білогір'я</t>
  </si>
  <si>
    <t>UA6806003006</t>
  </si>
  <si>
    <t>UA6806003022</t>
  </si>
  <si>
    <t>Zaluzhzhia</t>
  </si>
  <si>
    <t>Залужье</t>
  </si>
  <si>
    <t>Залужжя</t>
  </si>
  <si>
    <t>UA6806003024</t>
  </si>
  <si>
    <t>Zinky</t>
  </si>
  <si>
    <t>Зиньки</t>
  </si>
  <si>
    <t>Зіньки</t>
  </si>
  <si>
    <t>UA6806003029</t>
  </si>
  <si>
    <t>UA6806003034</t>
  </si>
  <si>
    <t>Kornytsia</t>
  </si>
  <si>
    <t>Корница</t>
  </si>
  <si>
    <t>Корниця</t>
  </si>
  <si>
    <t>UA6806003038</t>
  </si>
  <si>
    <t>Mali Kaletyntsi</t>
  </si>
  <si>
    <t>Малые Калетинцы</t>
  </si>
  <si>
    <t>Малі Калетинці</t>
  </si>
  <si>
    <t>UA6806003040</t>
  </si>
  <si>
    <t>Mokrovolia</t>
  </si>
  <si>
    <t>Мокроволя</t>
  </si>
  <si>
    <t>UA6806003045</t>
  </si>
  <si>
    <t>Semeniv</t>
  </si>
  <si>
    <t>Семенов</t>
  </si>
  <si>
    <t>Семенів</t>
  </si>
  <si>
    <t>UA6806003058</t>
  </si>
  <si>
    <t>Shymkivtsi</t>
  </si>
  <si>
    <t>Шимковцы</t>
  </si>
  <si>
    <t>Шимківці</t>
  </si>
  <si>
    <t>UA6806007001</t>
  </si>
  <si>
    <t>Hrytsiv</t>
  </si>
  <si>
    <t>Грицев</t>
  </si>
  <si>
    <t>Гриців</t>
  </si>
  <si>
    <t>UA6806009001</t>
  </si>
  <si>
    <t>Iziaslav</t>
  </si>
  <si>
    <t>Изяслав</t>
  </si>
  <si>
    <t>Ізяслав</t>
  </si>
  <si>
    <t>UA6806011006</t>
  </si>
  <si>
    <t>Lysyche</t>
  </si>
  <si>
    <t>Лисичье</t>
  </si>
  <si>
    <t>Лисиче</t>
  </si>
  <si>
    <t>UA6806013002</t>
  </si>
  <si>
    <t>Bilopil</t>
  </si>
  <si>
    <t>Белополь</t>
  </si>
  <si>
    <t>Білопіль</t>
  </si>
  <si>
    <t>UA6806013004</t>
  </si>
  <si>
    <t>Velyka Rishnivka</t>
  </si>
  <si>
    <t>Великая Решневка</t>
  </si>
  <si>
    <t>Велика Рішнівка</t>
  </si>
  <si>
    <t>UA6806013009</t>
  </si>
  <si>
    <t>Lavrynivtsi</t>
  </si>
  <si>
    <t>Лавриневцы</t>
  </si>
  <si>
    <t>Лавринівці</t>
  </si>
  <si>
    <t>UA6806015001</t>
  </si>
  <si>
    <t>Mykhailiuchka</t>
  </si>
  <si>
    <t>Михайлючка</t>
  </si>
  <si>
    <t>UA6806015003</t>
  </si>
  <si>
    <t>Horodniavka</t>
  </si>
  <si>
    <t>Городнявка</t>
  </si>
  <si>
    <t>UA6806015011</t>
  </si>
  <si>
    <t>Romaniv</t>
  </si>
  <si>
    <t>Романов</t>
  </si>
  <si>
    <t>Романів</t>
  </si>
  <si>
    <t>UA6806017001</t>
  </si>
  <si>
    <t>Netishyn</t>
  </si>
  <si>
    <t>Нетешин</t>
  </si>
  <si>
    <t>Нетішин</t>
  </si>
  <si>
    <t>UA6806021001</t>
  </si>
  <si>
    <t>Polonne</t>
  </si>
  <si>
    <t>Полонное</t>
  </si>
  <si>
    <t>Полонне</t>
  </si>
  <si>
    <t>UA6806021015</t>
  </si>
  <si>
    <t>Kotelianka</t>
  </si>
  <si>
    <t>Кателянка</t>
  </si>
  <si>
    <t>Котелянка</t>
  </si>
  <si>
    <t>UA6806023001</t>
  </si>
  <si>
    <t>Poninka</t>
  </si>
  <si>
    <t>Понинка</t>
  </si>
  <si>
    <t>Понінка</t>
  </si>
  <si>
    <t>UA6806023002</t>
  </si>
  <si>
    <t>Burtyn</t>
  </si>
  <si>
    <t>Буртин</t>
  </si>
  <si>
    <t>UA6806025018</t>
  </si>
  <si>
    <t>Telizhyntsi</t>
  </si>
  <si>
    <t>Тележинцы</t>
  </si>
  <si>
    <t>Теліжинці</t>
  </si>
  <si>
    <t>UA6806027001</t>
  </si>
  <si>
    <t>Slavuta</t>
  </si>
  <si>
    <t>Славута</t>
  </si>
  <si>
    <t>UA6806029007</t>
  </si>
  <si>
    <t>UA6806031001</t>
  </si>
  <si>
    <t>Ulashanivka</t>
  </si>
  <si>
    <t>Улашановка</t>
  </si>
  <si>
    <t>Улашанівка</t>
  </si>
  <si>
    <t>UA6806031009</t>
  </si>
  <si>
    <t>UA6806031014</t>
  </si>
  <si>
    <t>Pashuky</t>
  </si>
  <si>
    <t>Пашуки</t>
  </si>
  <si>
    <t>UA6806031018</t>
  </si>
  <si>
    <t>Tashky</t>
  </si>
  <si>
    <t>Ташки</t>
  </si>
  <si>
    <t>UA6806033001</t>
  </si>
  <si>
    <t>Shepetivka</t>
  </si>
  <si>
    <t>Шепетовка</t>
  </si>
  <si>
    <t>Шепетівка</t>
  </si>
  <si>
    <t>UA6806035010</t>
  </si>
  <si>
    <t>Pankivtsi</t>
  </si>
  <si>
    <t>Паньковцы</t>
  </si>
  <si>
    <t>Паньківці</t>
  </si>
  <si>
    <t>UA6806035011</t>
  </si>
  <si>
    <t>Pohoriltsi</t>
  </si>
  <si>
    <t>Погорельцы</t>
  </si>
  <si>
    <t>Погорільці</t>
  </si>
  <si>
    <t>UA7102001001</t>
  </si>
  <si>
    <t>Buzhanka</t>
  </si>
  <si>
    <t>Бужанка</t>
  </si>
  <si>
    <t>UA7102001003</t>
  </si>
  <si>
    <t>UA7102005001</t>
  </si>
  <si>
    <t>Vynohrad</t>
  </si>
  <si>
    <t>Виноград</t>
  </si>
  <si>
    <t>UA7102005002</t>
  </si>
  <si>
    <t>Bosivka</t>
  </si>
  <si>
    <t>Босовка</t>
  </si>
  <si>
    <t>Босівка</t>
  </si>
  <si>
    <t>UA7102007001</t>
  </si>
  <si>
    <t>Vilshana</t>
  </si>
  <si>
    <t>Ольшана</t>
  </si>
  <si>
    <t>Вільшана</t>
  </si>
  <si>
    <t>UA7102007004</t>
  </si>
  <si>
    <t>Viazivok</t>
  </si>
  <si>
    <t>Вязовок</t>
  </si>
  <si>
    <t>В'язівок</t>
  </si>
  <si>
    <t>UA7102007006</t>
  </si>
  <si>
    <t>Zelena Dibrova</t>
  </si>
  <si>
    <t>Зеленая Диброва</t>
  </si>
  <si>
    <t>Зелена Діброва</t>
  </si>
  <si>
    <t>UA7102007009</t>
  </si>
  <si>
    <t>Tovsta</t>
  </si>
  <si>
    <t>Толстая</t>
  </si>
  <si>
    <t>Товста</t>
  </si>
  <si>
    <t>UA7102009006</t>
  </si>
  <si>
    <t>UA7102009012</t>
  </si>
  <si>
    <t>Shubyni Stavy</t>
  </si>
  <si>
    <t>Шубины Ставы</t>
  </si>
  <si>
    <t>Шубині Стави</t>
  </si>
  <si>
    <t>UA7102011001</t>
  </si>
  <si>
    <t>Yerky</t>
  </si>
  <si>
    <t>Ерки</t>
  </si>
  <si>
    <t>Єрки</t>
  </si>
  <si>
    <t>UA7102013001</t>
  </si>
  <si>
    <t>Zvenyhorodka</t>
  </si>
  <si>
    <t>Звенигородка</t>
  </si>
  <si>
    <t>UA7102013006</t>
  </si>
  <si>
    <t>Husakove</t>
  </si>
  <si>
    <t>Гусаково</t>
  </si>
  <si>
    <t>Гусакове</t>
  </si>
  <si>
    <t>UA7102015001</t>
  </si>
  <si>
    <t>Katerynopil</t>
  </si>
  <si>
    <t>Катеринополь</t>
  </si>
  <si>
    <t>Катеринопіль</t>
  </si>
  <si>
    <t>UA7102015005</t>
  </si>
  <si>
    <t>Honcharykha</t>
  </si>
  <si>
    <t>Гончариха</t>
  </si>
  <si>
    <t>UA7102015008</t>
  </si>
  <si>
    <t>Kaitanivka</t>
  </si>
  <si>
    <t>Кайтановка</t>
  </si>
  <si>
    <t>Кайтанівка</t>
  </si>
  <si>
    <t>UA7102015016</t>
  </si>
  <si>
    <t>UA7102017001</t>
  </si>
  <si>
    <t>Lypianka</t>
  </si>
  <si>
    <t>Липянка</t>
  </si>
  <si>
    <t>Лип'янка</t>
  </si>
  <si>
    <t>UA7102019002</t>
  </si>
  <si>
    <t>Boiarka</t>
  </si>
  <si>
    <t>Боярка</t>
  </si>
  <si>
    <t>UA7102019006</t>
  </si>
  <si>
    <t>Dashukivka</t>
  </si>
  <si>
    <t>Дашуковка</t>
  </si>
  <si>
    <t>Дашуківка</t>
  </si>
  <si>
    <t>UA7102019008</t>
  </si>
  <si>
    <t>Zhurzhyntsi</t>
  </si>
  <si>
    <t>Журжинцы</t>
  </si>
  <si>
    <t>Журжинці</t>
  </si>
  <si>
    <t>UA7102019010</t>
  </si>
  <si>
    <t>Petrivka-Popivka</t>
  </si>
  <si>
    <t>Петровка-Поповка</t>
  </si>
  <si>
    <t>Петрівка-Попівка</t>
  </si>
  <si>
    <t>UA7102019013</t>
  </si>
  <si>
    <t>Pochapyntsi</t>
  </si>
  <si>
    <t>Почапинцы</t>
  </si>
  <si>
    <t>Почапинці</t>
  </si>
  <si>
    <t>UA7102019015</t>
  </si>
  <si>
    <t>Smilchyntsi</t>
  </si>
  <si>
    <t>Смельчинцы</t>
  </si>
  <si>
    <t>Смільчинці</t>
  </si>
  <si>
    <t>UA7102019016</t>
  </si>
  <si>
    <t>Khyzhyntsi</t>
  </si>
  <si>
    <t>Хижинцы</t>
  </si>
  <si>
    <t>Хижинці</t>
  </si>
  <si>
    <t>UA7102019019</t>
  </si>
  <si>
    <t>Shesteryntsi</t>
  </si>
  <si>
    <t>Шестеринцы</t>
  </si>
  <si>
    <t>Шестеринці</t>
  </si>
  <si>
    <t>UA7102023001</t>
  </si>
  <si>
    <t>Mokra Kalyhirka</t>
  </si>
  <si>
    <t>Мокрая Калигорка</t>
  </si>
  <si>
    <t>Мокра Калигірка</t>
  </si>
  <si>
    <t>UA7102023003</t>
  </si>
  <si>
    <t>Kyselivka</t>
  </si>
  <si>
    <t>Киселевка</t>
  </si>
  <si>
    <t>Киселівка</t>
  </si>
  <si>
    <t>UA7102023007</t>
  </si>
  <si>
    <t>Sukha Kalyhirka</t>
  </si>
  <si>
    <t>Сухая Калигорка</t>
  </si>
  <si>
    <t>Суха Калигірка</t>
  </si>
  <si>
    <t>UA7102023008</t>
  </si>
  <si>
    <t>Yaroshivka</t>
  </si>
  <si>
    <t>Ярошовка</t>
  </si>
  <si>
    <t>Ярошівка</t>
  </si>
  <si>
    <t>UA7102027003</t>
  </si>
  <si>
    <t>Datsky</t>
  </si>
  <si>
    <t>Дацки</t>
  </si>
  <si>
    <t>Дацьки</t>
  </si>
  <si>
    <t>UA7102027010</t>
  </si>
  <si>
    <t>Sydorivka</t>
  </si>
  <si>
    <t>Сидоровка</t>
  </si>
  <si>
    <t>Сидорівка</t>
  </si>
  <si>
    <t>UA7102029001</t>
  </si>
  <si>
    <t>Talne</t>
  </si>
  <si>
    <t>Тальное</t>
  </si>
  <si>
    <t>Тальне</t>
  </si>
  <si>
    <t>UA7102029024</t>
  </si>
  <si>
    <t>Onopriivka</t>
  </si>
  <si>
    <t>Оноприевка</t>
  </si>
  <si>
    <t>Онопріївка</t>
  </si>
  <si>
    <t>UA7102029032</t>
  </si>
  <si>
    <t>Talianky</t>
  </si>
  <si>
    <t>Тальянки</t>
  </si>
  <si>
    <t>UA7102031001</t>
  </si>
  <si>
    <t>UA7102031005</t>
  </si>
  <si>
    <t>Pedynivka</t>
  </si>
  <si>
    <t>Пединовка</t>
  </si>
  <si>
    <t>Пединівка</t>
  </si>
  <si>
    <t>UA7102031006</t>
  </si>
  <si>
    <t>UA7102033001</t>
  </si>
  <si>
    <t>Shpola</t>
  </si>
  <si>
    <t>Шпола</t>
  </si>
  <si>
    <t>UA7102033011</t>
  </si>
  <si>
    <t>Lebedyn</t>
  </si>
  <si>
    <t>Лебедин</t>
  </si>
  <si>
    <t>UA7102033014</t>
  </si>
  <si>
    <t>Nadtochaivka</t>
  </si>
  <si>
    <t>Надточаевка</t>
  </si>
  <si>
    <t>Надточаївка</t>
  </si>
  <si>
    <t>UA7102033018</t>
  </si>
  <si>
    <t>UA7102033019</t>
  </si>
  <si>
    <t>Tereshky</t>
  </si>
  <si>
    <t>Терешки</t>
  </si>
  <si>
    <t>UA7104003003</t>
  </si>
  <si>
    <t>Pryvitne</t>
  </si>
  <si>
    <t>Приветное</t>
  </si>
  <si>
    <t>Привітне</t>
  </si>
  <si>
    <t>UA7104003006</t>
  </si>
  <si>
    <t>Palmira</t>
  </si>
  <si>
    <t>Пальмира</t>
  </si>
  <si>
    <t>Пальміра</t>
  </si>
  <si>
    <t>UA7104005001</t>
  </si>
  <si>
    <t>Helmiaziv</t>
  </si>
  <si>
    <t>Гельмязов</t>
  </si>
  <si>
    <t>Гельмязів</t>
  </si>
  <si>
    <t>UA7104007001</t>
  </si>
  <si>
    <t>Drabiv</t>
  </si>
  <si>
    <t>Драбов</t>
  </si>
  <si>
    <t>Драбів</t>
  </si>
  <si>
    <t>UA7104007003</t>
  </si>
  <si>
    <t>Boikivshchyna</t>
  </si>
  <si>
    <t>Бойковщина</t>
  </si>
  <si>
    <t>Бойківщина</t>
  </si>
  <si>
    <t>UA7104007012</t>
  </si>
  <si>
    <t>Olimpiadivka</t>
  </si>
  <si>
    <t>Олимпиадовка</t>
  </si>
  <si>
    <t>Олімпіадівка</t>
  </si>
  <si>
    <t>UA7104009001</t>
  </si>
  <si>
    <t>Zolotonosha</t>
  </si>
  <si>
    <t>Золотоноша</t>
  </si>
  <si>
    <t>UA7104011001</t>
  </si>
  <si>
    <t>Zorivka</t>
  </si>
  <si>
    <t>Зоревка</t>
  </si>
  <si>
    <t>Зорівка</t>
  </si>
  <si>
    <t>UA7104011002</t>
  </si>
  <si>
    <t>UA7104011004</t>
  </si>
  <si>
    <t>Kryvonosivka</t>
  </si>
  <si>
    <t>Кривоносовка</t>
  </si>
  <si>
    <t>Кривоносівка</t>
  </si>
  <si>
    <t>UA7104011006</t>
  </si>
  <si>
    <t>Mekhedivka</t>
  </si>
  <si>
    <t>Мехедовка</t>
  </si>
  <si>
    <t>Мехедівка</t>
  </si>
  <si>
    <t>UA7104011007</t>
  </si>
  <si>
    <t>Khrushchivka</t>
  </si>
  <si>
    <t>Хрущовка</t>
  </si>
  <si>
    <t>Хрущівка</t>
  </si>
  <si>
    <t>UA7104013021</t>
  </si>
  <si>
    <t>Tymchenky</t>
  </si>
  <si>
    <t>Тимченки</t>
  </si>
  <si>
    <t>UA7104015006</t>
  </si>
  <si>
    <t>Domantove</t>
  </si>
  <si>
    <t>Домантово</t>
  </si>
  <si>
    <t>Домантове</t>
  </si>
  <si>
    <t>UA7104017001</t>
  </si>
  <si>
    <t>Pishchane</t>
  </si>
  <si>
    <t>Песчаное</t>
  </si>
  <si>
    <t>Піщане</t>
  </si>
  <si>
    <t>UA7106003001</t>
  </si>
  <si>
    <t>Bashtechky</t>
  </si>
  <si>
    <t>Баштечки</t>
  </si>
  <si>
    <t>UA7106003003</t>
  </si>
  <si>
    <t>Nahirna</t>
  </si>
  <si>
    <t>Нагорная</t>
  </si>
  <si>
    <t>Нагірна</t>
  </si>
  <si>
    <t>UA7106003005</t>
  </si>
  <si>
    <t>UA7106005008</t>
  </si>
  <si>
    <t>Chervonyi Kut</t>
  </si>
  <si>
    <t>Червоный Кут</t>
  </si>
  <si>
    <t>Червоний Кут</t>
  </si>
  <si>
    <t>UA7106007001</t>
  </si>
  <si>
    <t>Dmytrushky</t>
  </si>
  <si>
    <t>Дмитрушки</t>
  </si>
  <si>
    <t>UA7106007002</t>
  </si>
  <si>
    <t>Herezhenivka</t>
  </si>
  <si>
    <t>Гереженовка</t>
  </si>
  <si>
    <t>Гереженівка</t>
  </si>
  <si>
    <t>UA7106007003</t>
  </si>
  <si>
    <t>Hrodzeve</t>
  </si>
  <si>
    <t>Гродзево</t>
  </si>
  <si>
    <t>Гродзеве</t>
  </si>
  <si>
    <t>UA7106007004</t>
  </si>
  <si>
    <t>UA7106007006</t>
  </si>
  <si>
    <t>Kosenivka</t>
  </si>
  <si>
    <t>Косеновка</t>
  </si>
  <si>
    <t>Косенівка</t>
  </si>
  <si>
    <t>UA7106007007</t>
  </si>
  <si>
    <t>Puhachivka</t>
  </si>
  <si>
    <t>Пугачовка</t>
  </si>
  <si>
    <t>Пугачівка</t>
  </si>
  <si>
    <t>UA7106007008</t>
  </si>
  <si>
    <t>Sobkivka</t>
  </si>
  <si>
    <t>Собковка</t>
  </si>
  <si>
    <t>Собківка</t>
  </si>
  <si>
    <t>UA7106007011</t>
  </si>
  <si>
    <t>Sushkivka</t>
  </si>
  <si>
    <t>Сушковка</t>
  </si>
  <si>
    <t>Сушківка</t>
  </si>
  <si>
    <t>UA7106007012</t>
  </si>
  <si>
    <t>Tanske</t>
  </si>
  <si>
    <t>Танское</t>
  </si>
  <si>
    <t>Танське</t>
  </si>
  <si>
    <t>UA7106009001</t>
  </si>
  <si>
    <t>Zhashkiv</t>
  </si>
  <si>
    <t>Жашков</t>
  </si>
  <si>
    <t>Жашків</t>
  </si>
  <si>
    <t>UA7106009003</t>
  </si>
  <si>
    <t>Buzivka</t>
  </si>
  <si>
    <t>Бузовка</t>
  </si>
  <si>
    <t>Бузівка</t>
  </si>
  <si>
    <t>UA7106009012</t>
  </si>
  <si>
    <t>Lemishchykha</t>
  </si>
  <si>
    <t>Лемещиха</t>
  </si>
  <si>
    <t>Леміщиха</t>
  </si>
  <si>
    <t>UA7106011001</t>
  </si>
  <si>
    <t>Ivanky</t>
  </si>
  <si>
    <t>Иваньки</t>
  </si>
  <si>
    <t>Іваньки</t>
  </si>
  <si>
    <t>UA7106011003</t>
  </si>
  <si>
    <t>Krachkivka</t>
  </si>
  <si>
    <t>Крачковка</t>
  </si>
  <si>
    <t>Крачківка</t>
  </si>
  <si>
    <t>UA7106011005</t>
  </si>
  <si>
    <t>Chorna Kamianka</t>
  </si>
  <si>
    <t>Черная Каменка</t>
  </si>
  <si>
    <t>Чорна Кам'янка</t>
  </si>
  <si>
    <t>UA7106013002</t>
  </si>
  <si>
    <t>Horodnytsia</t>
  </si>
  <si>
    <t>Городница</t>
  </si>
  <si>
    <t>Городниця</t>
  </si>
  <si>
    <t>UA7106013004</t>
  </si>
  <si>
    <t>Ryzhavka</t>
  </si>
  <si>
    <t>Рыжавка</t>
  </si>
  <si>
    <t>Рижавка</t>
  </si>
  <si>
    <t>UA7106015001</t>
  </si>
  <si>
    <t>Mankivka</t>
  </si>
  <si>
    <t>Маньковка</t>
  </si>
  <si>
    <t>Маньківка</t>
  </si>
  <si>
    <t>UA7106015009</t>
  </si>
  <si>
    <t>Palanochka</t>
  </si>
  <si>
    <t>Паланочки</t>
  </si>
  <si>
    <t>Паланочка</t>
  </si>
  <si>
    <t>UA7106017001</t>
  </si>
  <si>
    <t>Monastyryshche</t>
  </si>
  <si>
    <t>Монастырище</t>
  </si>
  <si>
    <t>Монастирище</t>
  </si>
  <si>
    <t>UA7106017002</t>
  </si>
  <si>
    <t>Tsybuliv</t>
  </si>
  <si>
    <t>Цибулев</t>
  </si>
  <si>
    <t>Цибулів</t>
  </si>
  <si>
    <t>UA7106017024</t>
  </si>
  <si>
    <t>Polovynchyk</t>
  </si>
  <si>
    <t>Половинчик</t>
  </si>
  <si>
    <t>UA7106017034</t>
  </si>
  <si>
    <t>Kheilove</t>
  </si>
  <si>
    <t>Хейлово</t>
  </si>
  <si>
    <t>Хейлове</t>
  </si>
  <si>
    <t>UA7106019003</t>
  </si>
  <si>
    <t>Berestivets</t>
  </si>
  <si>
    <t>Берестивец</t>
  </si>
  <si>
    <t>Берестівець</t>
  </si>
  <si>
    <t>UA7106019006</t>
  </si>
  <si>
    <t>UA7106019009</t>
  </si>
  <si>
    <t>Krasnopilka</t>
  </si>
  <si>
    <t>Краснополка</t>
  </si>
  <si>
    <t>Краснопілка</t>
  </si>
  <si>
    <t>UA7106019011</t>
  </si>
  <si>
    <t>Pikivets</t>
  </si>
  <si>
    <t>Пиковець</t>
  </si>
  <si>
    <t>Піківець</t>
  </si>
  <si>
    <t>UA7106019012</t>
  </si>
  <si>
    <t>Posukhivka</t>
  </si>
  <si>
    <t>Посуховка</t>
  </si>
  <si>
    <t>Посухівка</t>
  </si>
  <si>
    <t>UA7106019015</t>
  </si>
  <si>
    <t>UA7106021001</t>
  </si>
  <si>
    <t>Uman</t>
  </si>
  <si>
    <t>Умань</t>
  </si>
  <si>
    <t>UA7106021002</t>
  </si>
  <si>
    <t>Polianetske</t>
  </si>
  <si>
    <t>Полянецкое</t>
  </si>
  <si>
    <t>Полянецьке</t>
  </si>
  <si>
    <t>UA7106023005</t>
  </si>
  <si>
    <t>Velyka Sevastianivka</t>
  </si>
  <si>
    <t>Великая Севастьяновка</t>
  </si>
  <si>
    <t>Велика Севастянівка</t>
  </si>
  <si>
    <t>UA7106023015</t>
  </si>
  <si>
    <t>Kuzmyna Hreblia</t>
  </si>
  <si>
    <t>Кузьмина Гребля</t>
  </si>
  <si>
    <t>UA7108001001</t>
  </si>
  <si>
    <t>Balakleia</t>
  </si>
  <si>
    <t>Балаклея</t>
  </si>
  <si>
    <t>UA7108001002</t>
  </si>
  <si>
    <t>Budky</t>
  </si>
  <si>
    <t>Будки</t>
  </si>
  <si>
    <t>UA7108001004</t>
  </si>
  <si>
    <t>Male Starosillia</t>
  </si>
  <si>
    <t>Малое Староселье</t>
  </si>
  <si>
    <t>Мале Старосілля</t>
  </si>
  <si>
    <t>UA7108001006</t>
  </si>
  <si>
    <t>Teklyne</t>
  </si>
  <si>
    <t>Теклино</t>
  </si>
  <si>
    <t>Теклине</t>
  </si>
  <si>
    <t>UA7108003001</t>
  </si>
  <si>
    <t>Berezniaky</t>
  </si>
  <si>
    <t>Березняки</t>
  </si>
  <si>
    <t>UA7108003002</t>
  </si>
  <si>
    <t>Velyka Yablunivka</t>
  </si>
  <si>
    <t>Великая Яблоновка</t>
  </si>
  <si>
    <t>Велика Яблунівка</t>
  </si>
  <si>
    <t>UA7108003004</t>
  </si>
  <si>
    <t>Sunky</t>
  </si>
  <si>
    <t>Сунки</t>
  </si>
  <si>
    <t>UA7108007011</t>
  </si>
  <si>
    <t>Lazirtsi</t>
  </si>
  <si>
    <t>Лазорцы</t>
  </si>
  <si>
    <t>Лазірці</t>
  </si>
  <si>
    <t>UA7108007016</t>
  </si>
  <si>
    <t>Pshenychnyky</t>
  </si>
  <si>
    <t>Пшеничники</t>
  </si>
  <si>
    <t>UA7108009005</t>
  </si>
  <si>
    <t>Svydivok</t>
  </si>
  <si>
    <t>Свидовок</t>
  </si>
  <si>
    <t>Свидівок</t>
  </si>
  <si>
    <t>UA7108011001</t>
  </si>
  <si>
    <t>UA7108013001</t>
  </si>
  <si>
    <t>UA7108015001</t>
  </si>
  <si>
    <t>Kaniv</t>
  </si>
  <si>
    <t>Канев</t>
  </si>
  <si>
    <t>Канів</t>
  </si>
  <si>
    <t>UA7108017001</t>
  </si>
  <si>
    <t>Korsun-Shevchenkivskyi</t>
  </si>
  <si>
    <t>Корсунь-Шевченковский</t>
  </si>
  <si>
    <t>Корсунь-Шевченківський</t>
  </si>
  <si>
    <t>UA7108017003</t>
  </si>
  <si>
    <t>Harbuzyn</t>
  </si>
  <si>
    <t>Гарбузин</t>
  </si>
  <si>
    <t>UA7108019003</t>
  </si>
  <si>
    <t>Khudiaky</t>
  </si>
  <si>
    <t>Худяки</t>
  </si>
  <si>
    <t>UA7108025001</t>
  </si>
  <si>
    <t>UA7108025002</t>
  </si>
  <si>
    <t>Zhabotyn</t>
  </si>
  <si>
    <t>Жаботин</t>
  </si>
  <si>
    <t>UA7108025005</t>
  </si>
  <si>
    <t>Pliakivka</t>
  </si>
  <si>
    <t>Пляковка</t>
  </si>
  <si>
    <t>Пляківка</t>
  </si>
  <si>
    <t>UA7108025006</t>
  </si>
  <si>
    <t>UA7108025007</t>
  </si>
  <si>
    <t>Rebedailivka</t>
  </si>
  <si>
    <t>Ребедайловка</t>
  </si>
  <si>
    <t>Ребедайлівка</t>
  </si>
  <si>
    <t>UA7108025008</t>
  </si>
  <si>
    <t>Revivka</t>
  </si>
  <si>
    <t>Ревовка</t>
  </si>
  <si>
    <t>Ревівка</t>
  </si>
  <si>
    <t>UA7108027001</t>
  </si>
  <si>
    <t>Mliiv</t>
  </si>
  <si>
    <t>Млиев</t>
  </si>
  <si>
    <t>Мліїв</t>
  </si>
  <si>
    <t>UA7108029008</t>
  </si>
  <si>
    <t>UA7108031005</t>
  </si>
  <si>
    <t>Drabivka</t>
  </si>
  <si>
    <t>Драбовка</t>
  </si>
  <si>
    <t>Драбівка</t>
  </si>
  <si>
    <t>UA7108031011</t>
  </si>
  <si>
    <t>Sakhnivka</t>
  </si>
  <si>
    <t>Сахновка</t>
  </si>
  <si>
    <t>Сахнівка</t>
  </si>
  <si>
    <t>UA7108033001</t>
  </si>
  <si>
    <t>Rotmistrivka</t>
  </si>
  <si>
    <t>Ротмистровка</t>
  </si>
  <si>
    <t>Ротмістрівка</t>
  </si>
  <si>
    <t>UA7108033004</t>
  </si>
  <si>
    <t>Kutsivka</t>
  </si>
  <si>
    <t>Куцовка</t>
  </si>
  <si>
    <t>Куцівка</t>
  </si>
  <si>
    <t>UA7108033009</t>
  </si>
  <si>
    <t>UA7108033010</t>
  </si>
  <si>
    <t>Sanzharykha</t>
  </si>
  <si>
    <t>Санжариха</t>
  </si>
  <si>
    <t>UA7108033011</t>
  </si>
  <si>
    <t>Tashlyk</t>
  </si>
  <si>
    <t>Ташлык</t>
  </si>
  <si>
    <t>Ташлик</t>
  </si>
  <si>
    <t>UA7108039001</t>
  </si>
  <si>
    <t>Smila</t>
  </si>
  <si>
    <t>Смела</t>
  </si>
  <si>
    <t>Сміла</t>
  </si>
  <si>
    <t>UA7108041001</t>
  </si>
  <si>
    <t>Stepantsi</t>
  </si>
  <si>
    <t>Степанцы</t>
  </si>
  <si>
    <t>Степанці</t>
  </si>
  <si>
    <t>UA7108045001</t>
  </si>
  <si>
    <t>UA7108045003</t>
  </si>
  <si>
    <t>UA7108047002</t>
  </si>
  <si>
    <t>Verhuny</t>
  </si>
  <si>
    <t>Вергуны</t>
  </si>
  <si>
    <t>Вергуни</t>
  </si>
  <si>
    <t>UA7108049001</t>
  </si>
  <si>
    <t>Cherkasy</t>
  </si>
  <si>
    <t>Черкассы</t>
  </si>
  <si>
    <t>Черкаси</t>
  </si>
  <si>
    <t>UA7108051001</t>
  </si>
  <si>
    <t>Chyhyryn</t>
  </si>
  <si>
    <t>Чигирин</t>
  </si>
  <si>
    <t>UA7108051016</t>
  </si>
  <si>
    <t>Subotiv</t>
  </si>
  <si>
    <t>Субботов</t>
  </si>
  <si>
    <t>Суботів</t>
  </si>
  <si>
    <t>UA7302001002</t>
  </si>
  <si>
    <t>Berezhnytsia</t>
  </si>
  <si>
    <t>Бережница</t>
  </si>
  <si>
    <t>Бережниця</t>
  </si>
  <si>
    <t>UA7302001003</t>
  </si>
  <si>
    <t>Berezhonka</t>
  </si>
  <si>
    <t>Бережонка</t>
  </si>
  <si>
    <t>UA7302001004</t>
  </si>
  <si>
    <t>Korytne</t>
  </si>
  <si>
    <t>Корытное</t>
  </si>
  <si>
    <t>Коритне</t>
  </si>
  <si>
    <t>UA7302003001</t>
  </si>
  <si>
    <t>Berehomet</t>
  </si>
  <si>
    <t>Берегомет</t>
  </si>
  <si>
    <t>UA7302003003</t>
  </si>
  <si>
    <t>UA7302003010</t>
  </si>
  <si>
    <t>Lukavtsi</t>
  </si>
  <si>
    <t>Лукавцы</t>
  </si>
  <si>
    <t>Лукавці</t>
  </si>
  <si>
    <t>UA7302003012</t>
  </si>
  <si>
    <t>Myhove</t>
  </si>
  <si>
    <t>Мигово</t>
  </si>
  <si>
    <t>Мигове</t>
  </si>
  <si>
    <t>UA7302005001</t>
  </si>
  <si>
    <t>Brusnytsia</t>
  </si>
  <si>
    <t>Брусница</t>
  </si>
  <si>
    <t>Брусниця</t>
  </si>
  <si>
    <t>UA7302005003</t>
  </si>
  <si>
    <t>Verkhni Stanivtsi</t>
  </si>
  <si>
    <t>Верхние Становцы</t>
  </si>
  <si>
    <t>Верхні Станівці</t>
  </si>
  <si>
    <t>UA7302005005</t>
  </si>
  <si>
    <t>Dibrova</t>
  </si>
  <si>
    <t>Диброва</t>
  </si>
  <si>
    <t>Діброва</t>
  </si>
  <si>
    <t>UA7302005007</t>
  </si>
  <si>
    <t>Kalnivtsi</t>
  </si>
  <si>
    <t>Кальновцы</t>
  </si>
  <si>
    <t>Кальнівці</t>
  </si>
  <si>
    <t>UA7302005010</t>
  </si>
  <si>
    <t>Chortoryia</t>
  </si>
  <si>
    <t>Чертория</t>
  </si>
  <si>
    <t>Чортория</t>
  </si>
  <si>
    <t>UA7302007001</t>
  </si>
  <si>
    <t>Vashkivtsi</t>
  </si>
  <si>
    <t>Вашковцы</t>
  </si>
  <si>
    <t>Вашківці</t>
  </si>
  <si>
    <t>UA7302009001</t>
  </si>
  <si>
    <t>Vyzhnytsia</t>
  </si>
  <si>
    <t>Вижница</t>
  </si>
  <si>
    <t>Вижниця</t>
  </si>
  <si>
    <t>UA7302009004</t>
  </si>
  <si>
    <t>Ispas</t>
  </si>
  <si>
    <t>Испас</t>
  </si>
  <si>
    <t>Іспас</t>
  </si>
  <si>
    <t>UA7302009007</t>
  </si>
  <si>
    <t>Miliieve</t>
  </si>
  <si>
    <t>Милиево</t>
  </si>
  <si>
    <t>Мілієве</t>
  </si>
  <si>
    <t>UA7302009010</t>
  </si>
  <si>
    <t>Chornohuzy</t>
  </si>
  <si>
    <t>Черногузы</t>
  </si>
  <si>
    <t>Чорногузи</t>
  </si>
  <si>
    <t>UA7302013001</t>
  </si>
  <si>
    <t>Putyla</t>
  </si>
  <si>
    <t>Путила</t>
  </si>
  <si>
    <t>UA7302013005</t>
  </si>
  <si>
    <t>Dykhtynets</t>
  </si>
  <si>
    <t>Дихтинец</t>
  </si>
  <si>
    <t>Дихтинець</t>
  </si>
  <si>
    <t>UA7302013007</t>
  </si>
  <si>
    <t>Kyselytsi</t>
  </si>
  <si>
    <t>Киселицы</t>
  </si>
  <si>
    <t>Киселиці</t>
  </si>
  <si>
    <t>UA7302013014</t>
  </si>
  <si>
    <t>Serhii</t>
  </si>
  <si>
    <t>Сергии</t>
  </si>
  <si>
    <t>Сергії</t>
  </si>
  <si>
    <t>UA7302015001</t>
  </si>
  <si>
    <t>Seliatyn</t>
  </si>
  <si>
    <t>Селятин</t>
  </si>
  <si>
    <t>UA7302017001</t>
  </si>
  <si>
    <t>Ust-Putyla</t>
  </si>
  <si>
    <t>Усть-Путила</t>
  </si>
  <si>
    <t>UA7302017004</t>
  </si>
  <si>
    <t>Marynychi</t>
  </si>
  <si>
    <t>Мариничи</t>
  </si>
  <si>
    <t>Мариничі</t>
  </si>
  <si>
    <t>UA7302017005</t>
  </si>
  <si>
    <t>Mizhbrody</t>
  </si>
  <si>
    <t>Межброды</t>
  </si>
  <si>
    <t>Міжброди</t>
  </si>
  <si>
    <t>UA7302017008</t>
  </si>
  <si>
    <t>Pidzakharychi</t>
  </si>
  <si>
    <t>Подзахарычи</t>
  </si>
  <si>
    <t>Підзахаричі</t>
  </si>
  <si>
    <t>UA7302017009</t>
  </si>
  <si>
    <t>UA7304001004</t>
  </si>
  <si>
    <t>Shyshkivtsi</t>
  </si>
  <si>
    <t>Шишковцы</t>
  </si>
  <si>
    <t>Шишківці</t>
  </si>
  <si>
    <t>UA7304003002</t>
  </si>
  <si>
    <t>Babyn</t>
  </si>
  <si>
    <t>Бабин</t>
  </si>
  <si>
    <t>UA7304003007</t>
  </si>
  <si>
    <t>Vartykivtsi</t>
  </si>
  <si>
    <t>Вартиковцы</t>
  </si>
  <si>
    <t>Вартиківці</t>
  </si>
  <si>
    <t>UA7304003015</t>
  </si>
  <si>
    <t>Lenkivtsi</t>
  </si>
  <si>
    <t>Ленковцы</t>
  </si>
  <si>
    <t>Ленківці</t>
  </si>
  <si>
    <t>UA7304005001</t>
  </si>
  <si>
    <t>Klishkivtsi</t>
  </si>
  <si>
    <t>Клишковцы</t>
  </si>
  <si>
    <t>Клішківці</t>
  </si>
  <si>
    <t>UA7304005009</t>
  </si>
  <si>
    <t>UA7304005012</t>
  </si>
  <si>
    <t>Shylivtsi</t>
  </si>
  <si>
    <t>Шиловцы</t>
  </si>
  <si>
    <t>Шилівці</t>
  </si>
  <si>
    <t>UA7304007005</t>
  </si>
  <si>
    <t>UA7304009001</t>
  </si>
  <si>
    <t>Mamalyha</t>
  </si>
  <si>
    <t>Мамалыга</t>
  </si>
  <si>
    <t>Мамалига</t>
  </si>
  <si>
    <t>UA7304009004</t>
  </si>
  <si>
    <t>Koshuliany</t>
  </si>
  <si>
    <t>Кошуляны</t>
  </si>
  <si>
    <t>Кошуляни</t>
  </si>
  <si>
    <t>UA7304009008</t>
  </si>
  <si>
    <t>Stalnivtsi</t>
  </si>
  <si>
    <t>Стальновцы</t>
  </si>
  <si>
    <t>Стальнівці</t>
  </si>
  <si>
    <t>UA7304011003</t>
  </si>
  <si>
    <t>Dolyniany</t>
  </si>
  <si>
    <t>Долиняны</t>
  </si>
  <si>
    <t>Долиняни</t>
  </si>
  <si>
    <t>UA7304011006</t>
  </si>
  <si>
    <t>Stavchany</t>
  </si>
  <si>
    <t>Ставчаны</t>
  </si>
  <si>
    <t>Ставчани</t>
  </si>
  <si>
    <t>UA7304011007</t>
  </si>
  <si>
    <t>Shyrivtsi</t>
  </si>
  <si>
    <t>Шировцы</t>
  </si>
  <si>
    <t>Ширівці</t>
  </si>
  <si>
    <t>UA7304013001</t>
  </si>
  <si>
    <t>Novodnistrovsk</t>
  </si>
  <si>
    <t>Новоднестровск</t>
  </si>
  <si>
    <t>Новодністровськ</t>
  </si>
  <si>
    <t>UA7304015002</t>
  </si>
  <si>
    <t>Hordivtsi</t>
  </si>
  <si>
    <t>Гордовцы</t>
  </si>
  <si>
    <t>Гордівці</t>
  </si>
  <si>
    <t>UA7304017003</t>
  </si>
  <si>
    <t>Bratanivka</t>
  </si>
  <si>
    <t>Братановка</t>
  </si>
  <si>
    <t>Братанівка</t>
  </si>
  <si>
    <t>UA7304017006</t>
  </si>
  <si>
    <t>Voloshkove</t>
  </si>
  <si>
    <t>Волошково</t>
  </si>
  <si>
    <t>Волошкове</t>
  </si>
  <si>
    <t>UA7304017022</t>
  </si>
  <si>
    <t>Romankivtsi</t>
  </si>
  <si>
    <t>Романковцы</t>
  </si>
  <si>
    <t>Романківці</t>
  </si>
  <si>
    <t>UA7304019001</t>
  </si>
  <si>
    <t>UA7304019004</t>
  </si>
  <si>
    <t>Bilivtsi</t>
  </si>
  <si>
    <t>Беловцы</t>
  </si>
  <si>
    <t>Білівці</t>
  </si>
  <si>
    <t>UA7304019008</t>
  </si>
  <si>
    <t>Kruhlyk</t>
  </si>
  <si>
    <t>Круглик</t>
  </si>
  <si>
    <t>UA7306003004</t>
  </si>
  <si>
    <t>Zhylivka</t>
  </si>
  <si>
    <t>Жиловка</t>
  </si>
  <si>
    <t>Жилівка</t>
  </si>
  <si>
    <t>UA7306003005</t>
  </si>
  <si>
    <t>Kostychany</t>
  </si>
  <si>
    <t>Костичаны</t>
  </si>
  <si>
    <t>Костичани</t>
  </si>
  <si>
    <t>UA7306005002</t>
  </si>
  <si>
    <t>Hlybochok</t>
  </si>
  <si>
    <t>Глубочок</t>
  </si>
  <si>
    <t>Глибочок</t>
  </si>
  <si>
    <t>UA7306005004</t>
  </si>
  <si>
    <t>Sniachiv</t>
  </si>
  <si>
    <t>Снячев</t>
  </si>
  <si>
    <t>Снячів</t>
  </si>
  <si>
    <t>UA7306005005</t>
  </si>
  <si>
    <t>Tysovets</t>
  </si>
  <si>
    <t>Тисовец</t>
  </si>
  <si>
    <t>Тисовець</t>
  </si>
  <si>
    <t>UA7306007002</t>
  </si>
  <si>
    <t>UA7306009001</t>
  </si>
  <si>
    <t>Vikno</t>
  </si>
  <si>
    <t>Окно</t>
  </si>
  <si>
    <t>Вікно</t>
  </si>
  <si>
    <t>UA7306009003</t>
  </si>
  <si>
    <t>Doroshivtsi</t>
  </si>
  <si>
    <t>Дорошовцы</t>
  </si>
  <si>
    <t>Дорошівці</t>
  </si>
  <si>
    <t>UA7306009006</t>
  </si>
  <si>
    <t>Onut</t>
  </si>
  <si>
    <t>Онут</t>
  </si>
  <si>
    <t>UA7306009008</t>
  </si>
  <si>
    <t>Tovtry</t>
  </si>
  <si>
    <t>Товтры</t>
  </si>
  <si>
    <t>Товтри</t>
  </si>
  <si>
    <t>UA7306011003</t>
  </si>
  <si>
    <t>Hrushivka</t>
  </si>
  <si>
    <t>Грушевка</t>
  </si>
  <si>
    <t>Грушівка</t>
  </si>
  <si>
    <t>UA7306013001</t>
  </si>
  <si>
    <t>Hertsa</t>
  </si>
  <si>
    <t>Герца</t>
  </si>
  <si>
    <t>UA7306013008</t>
  </si>
  <si>
    <t>Molnytsia</t>
  </si>
  <si>
    <t>Молница</t>
  </si>
  <si>
    <t>Молниця</t>
  </si>
  <si>
    <t>UA7306015001</t>
  </si>
  <si>
    <t>Hlyboka</t>
  </si>
  <si>
    <t>Глыбокая</t>
  </si>
  <si>
    <t>Глибока</t>
  </si>
  <si>
    <t>UA7306015003</t>
  </si>
  <si>
    <t>UA7306019001</t>
  </si>
  <si>
    <t>Zastavna</t>
  </si>
  <si>
    <t>Заставна</t>
  </si>
  <si>
    <t>UA7306019002</t>
  </si>
  <si>
    <t>Verbivtsi</t>
  </si>
  <si>
    <t>Вербовцы</t>
  </si>
  <si>
    <t>Вербівці</t>
  </si>
  <si>
    <t>UA7306019003</t>
  </si>
  <si>
    <t>Malyi Kuchuriv</t>
  </si>
  <si>
    <t>Малый Кучуров</t>
  </si>
  <si>
    <t>Малий Кучурів</t>
  </si>
  <si>
    <t>UA7306021001</t>
  </si>
  <si>
    <t>Kadubivtsi</t>
  </si>
  <si>
    <t>Кадубовцы</t>
  </si>
  <si>
    <t>Кадубівці</t>
  </si>
  <si>
    <t>UA7306021004</t>
  </si>
  <si>
    <t>Repuzhyntsi</t>
  </si>
  <si>
    <t>Репужинцы</t>
  </si>
  <si>
    <t>Репужинці</t>
  </si>
  <si>
    <t>UA7306021006</t>
  </si>
  <si>
    <t>Chunkiv</t>
  </si>
  <si>
    <t>Чуньков</t>
  </si>
  <si>
    <t>Чуньків</t>
  </si>
  <si>
    <t>UA7306023001</t>
  </si>
  <si>
    <t>UA7306023002</t>
  </si>
  <si>
    <t>Bahrynivka</t>
  </si>
  <si>
    <t>Багриновка</t>
  </si>
  <si>
    <t>Багринівка</t>
  </si>
  <si>
    <t>UA7306025001</t>
  </si>
  <si>
    <t>Kamiana</t>
  </si>
  <si>
    <t>Каменная</t>
  </si>
  <si>
    <t>Кам'яна</t>
  </si>
  <si>
    <t>UA7306027002</t>
  </si>
  <si>
    <t>Karapchiv</t>
  </si>
  <si>
    <t>Карапчов</t>
  </si>
  <si>
    <t>Карапчів</t>
  </si>
  <si>
    <t>UA7306029001</t>
  </si>
  <si>
    <t>Kitsman</t>
  </si>
  <si>
    <t>Кицмань</t>
  </si>
  <si>
    <t>Кіцмань</t>
  </si>
  <si>
    <t>UA7306031001</t>
  </si>
  <si>
    <t>Kostryzhivka</t>
  </si>
  <si>
    <t>Кострижевка</t>
  </si>
  <si>
    <t>Кострижівка</t>
  </si>
  <si>
    <t>UA7306033001</t>
  </si>
  <si>
    <t>Krasnoilsk</t>
  </si>
  <si>
    <t>Красноильск</t>
  </si>
  <si>
    <t>Красноїльськ</t>
  </si>
  <si>
    <t>UA7306035001</t>
  </si>
  <si>
    <t>Mahala</t>
  </si>
  <si>
    <t>Магала</t>
  </si>
  <si>
    <t>UA7306035005</t>
  </si>
  <si>
    <t>Ridkivtsi</t>
  </si>
  <si>
    <t>Редковцы</t>
  </si>
  <si>
    <t>Рідківці</t>
  </si>
  <si>
    <t>UA7306037002</t>
  </si>
  <si>
    <t>Luzhany</t>
  </si>
  <si>
    <t>Лужаны</t>
  </si>
  <si>
    <t>Лужани</t>
  </si>
  <si>
    <t>UA7306039001</t>
  </si>
  <si>
    <t>Nepolokivtsi</t>
  </si>
  <si>
    <t>Неполоковцы</t>
  </si>
  <si>
    <t>Неполоківці</t>
  </si>
  <si>
    <t>UA7306039004</t>
  </si>
  <si>
    <t>Orshivtsi</t>
  </si>
  <si>
    <t>Оршевцы</t>
  </si>
  <si>
    <t>Оршівці</t>
  </si>
  <si>
    <t>UA7306039006</t>
  </si>
  <si>
    <t>Revakivtsi</t>
  </si>
  <si>
    <t>Реваковцы</t>
  </si>
  <si>
    <t>Реваківці</t>
  </si>
  <si>
    <t>UA7306041001</t>
  </si>
  <si>
    <t>UA7306041002</t>
  </si>
  <si>
    <t>Berestia</t>
  </si>
  <si>
    <t>Берестя</t>
  </si>
  <si>
    <t>UA7306041003</t>
  </si>
  <si>
    <t>Dynivtsi</t>
  </si>
  <si>
    <t>Диновцы</t>
  </si>
  <si>
    <t>Динівці</t>
  </si>
  <si>
    <t>UA7306041005</t>
  </si>
  <si>
    <t>Zelenyi Hai</t>
  </si>
  <si>
    <t>Зеленый Гай</t>
  </si>
  <si>
    <t>Зелений Гай</t>
  </si>
  <si>
    <t>UA7306041006</t>
  </si>
  <si>
    <t>Koteleve</t>
  </si>
  <si>
    <t>Котелево</t>
  </si>
  <si>
    <t>Котелеве</t>
  </si>
  <si>
    <t>UA7306041007</t>
  </si>
  <si>
    <t>UA7306041008</t>
  </si>
  <si>
    <t>Marshyntsi</t>
  </si>
  <si>
    <t>Маршинцы</t>
  </si>
  <si>
    <t>Маршинці</t>
  </si>
  <si>
    <t>UA7306045001</t>
  </si>
  <si>
    <t>Verkhni Petrivtsi</t>
  </si>
  <si>
    <t>Верхние Петровцы</t>
  </si>
  <si>
    <t>Верхні Петрівці</t>
  </si>
  <si>
    <t>UA7306045003</t>
  </si>
  <si>
    <t>Nyzhni Petrivtsi</t>
  </si>
  <si>
    <t>Нижние Петровцы</t>
  </si>
  <si>
    <t>Нижні Петрівці</t>
  </si>
  <si>
    <t>UA7306049001</t>
  </si>
  <si>
    <t>Storozhynets</t>
  </si>
  <si>
    <t>Сторожинец</t>
  </si>
  <si>
    <t>Сторожинець</t>
  </si>
  <si>
    <t>UA7306049002</t>
  </si>
  <si>
    <t>Banyliv-Pidhirnyi</t>
  </si>
  <si>
    <t>Банилов-Подгорный</t>
  </si>
  <si>
    <t>Банилів-Підгірний</t>
  </si>
  <si>
    <t>UA7306049016</t>
  </si>
  <si>
    <t>Stara Zhadova</t>
  </si>
  <si>
    <t>Старая Жадова</t>
  </si>
  <si>
    <t>Стара Жадова</t>
  </si>
  <si>
    <t>UA7306051004</t>
  </si>
  <si>
    <t>Petrychanka</t>
  </si>
  <si>
    <t>Петричанка</t>
  </si>
  <si>
    <t>UA7306053005</t>
  </si>
  <si>
    <t>Turiatka</t>
  </si>
  <si>
    <t>Турятка</t>
  </si>
  <si>
    <t>UA7306055005</t>
  </si>
  <si>
    <t>Nyzhni Synivtsi</t>
  </si>
  <si>
    <t>Нижние Синевцы</t>
  </si>
  <si>
    <t>Нижні Синівці</t>
  </si>
  <si>
    <t>UA7306057001</t>
  </si>
  <si>
    <t>Toporivtsi</t>
  </si>
  <si>
    <t>Топоровцы</t>
  </si>
  <si>
    <t>Топорівці</t>
  </si>
  <si>
    <t>UA7306057002</t>
  </si>
  <si>
    <t>Bochkivtsi</t>
  </si>
  <si>
    <t>Бочковцы</t>
  </si>
  <si>
    <t>Бочківці</t>
  </si>
  <si>
    <t>UA7306057003</t>
  </si>
  <si>
    <t>Hrozyntsi</t>
  </si>
  <si>
    <t>Грозинцы</t>
  </si>
  <si>
    <t>Грозинці</t>
  </si>
  <si>
    <t>UA7306057004</t>
  </si>
  <si>
    <t>Kolinkivtsi</t>
  </si>
  <si>
    <t>Коленковцы</t>
  </si>
  <si>
    <t>Колінківці</t>
  </si>
  <si>
    <t>UA7306059004</t>
  </si>
  <si>
    <t>Molodiia</t>
  </si>
  <si>
    <t>Молодия</t>
  </si>
  <si>
    <t>Молодія</t>
  </si>
  <si>
    <t>UA7306061001</t>
  </si>
  <si>
    <t>Chernivtsi</t>
  </si>
  <si>
    <t>Черновцы</t>
  </si>
  <si>
    <t>Чернівці</t>
  </si>
  <si>
    <t>UA7306061002</t>
  </si>
  <si>
    <t>Koroviia</t>
  </si>
  <si>
    <t>Коровия</t>
  </si>
  <si>
    <t>Коровія</t>
  </si>
  <si>
    <t>UA7306061003</t>
  </si>
  <si>
    <t>Chornivka</t>
  </si>
  <si>
    <t>Черновка</t>
  </si>
  <si>
    <t>Чорнівка</t>
  </si>
  <si>
    <t>UA7306063001</t>
  </si>
  <si>
    <t>Chudei</t>
  </si>
  <si>
    <t>Чудей</t>
  </si>
  <si>
    <t>UA7306063003</t>
  </si>
  <si>
    <t>Yizhivtsi</t>
  </si>
  <si>
    <t>Иживцы</t>
  </si>
  <si>
    <t>Їжівці</t>
  </si>
  <si>
    <t>UA7306063005</t>
  </si>
  <si>
    <t>Cheresh</t>
  </si>
  <si>
    <t>Череш</t>
  </si>
  <si>
    <t>UA7306065003</t>
  </si>
  <si>
    <t>Boianchuk</t>
  </si>
  <si>
    <t>Боянчук</t>
  </si>
  <si>
    <t>UA7306065007</t>
  </si>
  <si>
    <t>Rzhavyntsi</t>
  </si>
  <si>
    <t>Ржавинцы</t>
  </si>
  <si>
    <t>Ржавинці</t>
  </si>
  <si>
    <t>UA7404005001</t>
  </si>
  <si>
    <t>Bobrovytsia</t>
  </si>
  <si>
    <t>Бобровица</t>
  </si>
  <si>
    <t>Бобровиця</t>
  </si>
  <si>
    <t>UA7404027008</t>
  </si>
  <si>
    <t>Novyi Bykiv</t>
  </si>
  <si>
    <t>Новый Быков</t>
  </si>
  <si>
    <t>Новий Биків</t>
  </si>
  <si>
    <t>UA7408005001</t>
  </si>
  <si>
    <t>Ladan</t>
  </si>
  <si>
    <t>Ладан</t>
  </si>
  <si>
    <t>UA7408013001</t>
  </si>
  <si>
    <t>Pryluky</t>
  </si>
  <si>
    <t>Прилуки</t>
  </si>
  <si>
    <t>UA7410015005</t>
  </si>
  <si>
    <t>Voznesenske</t>
  </si>
  <si>
    <t>Вознесенское</t>
  </si>
  <si>
    <t>Вознесенське</t>
  </si>
  <si>
    <t>UA7410015009</t>
  </si>
  <si>
    <t>UA7410021001</t>
  </si>
  <si>
    <t>Kulykivka</t>
  </si>
  <si>
    <t>Куликовка</t>
  </si>
  <si>
    <t>Куликівка</t>
  </si>
  <si>
    <t>UA7410027010</t>
  </si>
  <si>
    <t>Rivnopillia</t>
  </si>
  <si>
    <t>Равнополье</t>
  </si>
  <si>
    <t>Рівнопілля</t>
  </si>
  <si>
    <t>UA7410027016</t>
  </si>
  <si>
    <t>Staryi Bilous</t>
  </si>
  <si>
    <t>Старый Белоус</t>
  </si>
  <si>
    <t>Старий Білоус</t>
  </si>
  <si>
    <t>UA7410039001</t>
  </si>
  <si>
    <t>Chernihiv</t>
  </si>
  <si>
    <t>Чернигов</t>
  </si>
  <si>
    <t>Чернігів</t>
  </si>
  <si>
    <t>UA8000000000</t>
  </si>
  <si>
    <t>UKRs006932</t>
  </si>
  <si>
    <t>Адреса: Мічуріна, 2/ Назва МКП: Агрономічний ліцей/ код:UKRs006932</t>
  </si>
  <si>
    <t>Адреса: NA, 6/ Назва МКП: National Agrucultural University Or Technical Colleger Dormitory. To be verified/ код:UKRs006847</t>
  </si>
  <si>
    <t>Адреса: NA, NA/ Назва МКП: Liceum 27/ код:UKRs006982</t>
  </si>
  <si>
    <t>Адреса: NA, NA/ Назва МКП: центри адаптації сім'ї при ГО Полум'я Надії/ код:UKRs006984</t>
  </si>
  <si>
    <t>Адреса: NA, NA/ Назва МКП: Церква/ код:UKRs006967</t>
  </si>
  <si>
    <t>Адреса: NA, NA/ Назва МКП: Liceum 12/ код:UKRs006970</t>
  </si>
  <si>
    <t>Адреса: NA, NA/ Назва МКП: Креативний простір Артинов/ код:UKRs006981</t>
  </si>
  <si>
    <t>Адреса: NA, NA/ Назва МКП: Офісний центр ТОВ ТЕАМ/ код:UKRs006964</t>
  </si>
  <si>
    <t>Адреса: NA, NA/ Назва МКП: Liseum 13/ код:UKRs006987</t>
  </si>
  <si>
    <t>Адреса: NA, NA/ Назва МКП: Церква Життя/ код:UKRs006977</t>
  </si>
  <si>
    <t>Адреса: Батозька, 9б/ Назва МКП: ПП Астапкевич ОО/ код:UKRs006966</t>
  </si>
  <si>
    <t>Адреса: Богдана Ступки, 18/ Назва МКП: Вінницька початкова школа №5/ код:UKRs006873</t>
  </si>
  <si>
    <t>Адреса: Владислава Городецького, 10/ Назва МКП: Центр комплексної реабілітації для дітей з інвалідністю "Промінь"/ код:UKRs006827</t>
  </si>
  <si>
    <t>Адреса: В'ячеслава Чорновола, 3/ Назва МКП: Гуртожиток Вінницького торговельно-економічного інституту ДТЕУ/ код:UKRs006976</t>
  </si>
  <si>
    <t>Адреса: Героїв поліції (Блока), 30/ Назва МКП: Гуртожиток 3 Вінницького національного медичного університету/ код:UKRs006835</t>
  </si>
  <si>
    <t>Адреса: Героїв поліції (Блока), 32/ Назва МКП: Vinnytsya State Medical Institute Dormitory # 1/ код:UKRs006838</t>
  </si>
  <si>
    <t>Адреса: Героїв поліції (Блока), 34/ Назва МКП: Гуртожиток 4 Вінницького національного медичного університету/ код:UKRs006841</t>
  </si>
  <si>
    <t>Адреса: Гетьмана Мазепи (Чехова), 12/ Назва МКП: Гуртожиток ВПУ №11/ код:UKRs006895</t>
  </si>
  <si>
    <t>Адреса: Данила Галицького, 58а/ Назва МКП: Vinnytsya State Medical Institute Dormitory # 6/ код:UKRs006846</t>
  </si>
  <si>
    <t>Адреса: Данила Галицького, 60/ Назва МКП: Vinnytsya State Medical Institute Dormitory # 5/ код:UKRs006848</t>
  </si>
  <si>
    <t>Адреса: Дмитра Майборода, 2/ Назва МКП: Office center of TEAM LLC/ код:UKRs006829</t>
  </si>
  <si>
    <t>UKRs011652</t>
  </si>
  <si>
    <t>Адреса: Євгена Коновальця, 71/ Назва МКП: гуртожиток Вінницького фахового коледжу будівництва, архітектури та дизайну Київського національного університету будівництва і архітектури/ код:UKRs011652</t>
  </si>
  <si>
    <t>Адреса: Замостянська, 20/ Назва МКП: Pedagogical University. Dormitory # 4B/ код:UKRs006830</t>
  </si>
  <si>
    <t>Адреса: Келецька, 100/ Назва МКП: Vinnytsia Polytechnic University Dormitory #2/ код:UKRs006828</t>
  </si>
  <si>
    <t>Адреса: Келецька, 76/ Назва МКП: Private Dormitory (#1) connecte to LLChance enterprise/ код:UKRs006855</t>
  </si>
  <si>
    <t>Адреса: Келецька, 98/ Назва МКП: Vinnytsia Polytechnic University Dormitory #1/ код:UKRs006852</t>
  </si>
  <si>
    <t>Адреса: Київська, 116/ Назва МКП: Гуртожиток ВПУ №7/ код:UKRs006880</t>
  </si>
  <si>
    <t>Адреса: Левка Лук'яненка (Ватутіна), 72/ Назва МКП: Гуртожиток ВЦПТО переробної пром/ код:UKRs006875</t>
  </si>
  <si>
    <t>Адреса: Магістрацька, 86/ Назва МКП: LLC Chance-TWO/ код:UKRs006850</t>
  </si>
  <si>
    <t>Адреса: Максима Шимка, 42а/ Назва МКП: Спортивне приміщення вул. Максима Шимка 42А/ код:UKRs006971</t>
  </si>
  <si>
    <t>Адреса: Максима Шимка, 46/ Назва МКП: Church of the Risen Christ/ код:UKRs006861</t>
  </si>
  <si>
    <t>Адреса: Максимовича, 5/ Назва МКП: Церква Віфанія/ код:UKRs006857</t>
  </si>
  <si>
    <t>Адреса: Миколи Ващука, 12/ Назва МКП: Загальноосвітня школа І-ІІІ ступенів із спеціалізованими класами з поглибленим вивченням математики і фізики номер 34/ код:UKRs006973</t>
  </si>
  <si>
    <t>Адреса: Миру, 4/ Назва МКП: Департамент Освіти м. Вінниця/ код:UKRs006884</t>
  </si>
  <si>
    <t>Адреса: Нагірна, 13/ Назва МКП: Педагогічний коледж/ код:UKRs010093</t>
  </si>
  <si>
    <t>Адреса: Нагірна, 17/ Назва МКП: Regional Medical Centre of Children Rehabiliation/ код:UKRs006858</t>
  </si>
  <si>
    <t>Адреса: Нагірна, 38/ Назва МКП: Mothers Home/ код:UKRs006868</t>
  </si>
  <si>
    <t>Адреса: Немирівське шосе, 60/ Назва МКП: Церква Віфіль/ код:UKRs006975</t>
  </si>
  <si>
    <t>Адреса: Немирівське шосе, 80/ Назва МКП: Гуртожиток ВПУ №11/ код:UKRs006886</t>
  </si>
  <si>
    <t>Адреса: Одеська, 3/ Назва МКП: Residential area Barsky/ код:UKRs006833</t>
  </si>
  <si>
    <t>Адреса: Олексадра Довженка, 31/ Назва МКП: Pedagogical University. Dormitory # 1/ код:UKRs006836</t>
  </si>
  <si>
    <t>Адреса: Острозького, 31/ Назва МКП: Pedagogical University. Dormitory # 3/ код:UKRs006837</t>
  </si>
  <si>
    <t>Адреса: Острозького, 38/ Назва МКП: Pedagogical University. Dormitory # 4A/ код:UKRs006843</t>
  </si>
  <si>
    <t>Адреса: Павла Корнелюка (Станіславського), 19/ Назва МКП: Private Dormitory (#2) Connected to LLChance enterprise/ код:UKRs006863</t>
  </si>
  <si>
    <t>Адреса: Павла Корнелюка (Станіславського), 54/ Назва МКП: Trade and Economic College Dormitory #2/ код:UKRs006865</t>
  </si>
  <si>
    <t>Адреса: Пирогова, 135а/ Назва МКП: Комунальна установа "Центр комплексної реабілітації "Поділля"/ код:UKRs011336</t>
  </si>
  <si>
    <t>Адреса: Пирогова, 71а/ Назва МКП: Вінницький фінансово-економічний університет/ код:UKRs006983</t>
  </si>
  <si>
    <t>Адреса: Родіона Скалецького, 33/ Назва МКП: КЗВО "Вінницька академія безперервної освіти"/ код:UKRs011572</t>
  </si>
  <si>
    <t>Адреса: Сергія Зулінського, 29/ Назва МКП: Гуртожиток ЦПТО №1/ код:UKRs006888</t>
  </si>
  <si>
    <t>Адреса: Синьогодська (Маяковського), 249/ Назва МКП: Церква Староміська/ код:UKRs009873</t>
  </si>
  <si>
    <t>Адреса: Соборна, 18/ Назва МКП: Монастир Згромадження Комісіанок/ код:UKRs009806</t>
  </si>
  <si>
    <t>Адреса: Сонячна, 3/ Назва МКП: Agrocultural University. Dormitory # 2/ код:UKRs006834</t>
  </si>
  <si>
    <t>Адреса: Стрілецька, 3/ Назва МКП: ДПТНЗ «Вінницьке міжрегіональне вище професійне училище» (навчальний корпус)/ код:UKRs006891</t>
  </si>
  <si>
    <t>Адреса: Хмельницьке шосе, 94/ Назва МКП: КУ Обласний пансіонат для осіб з інвалідністю та осіб похилого віку/ код:UKRs011171</t>
  </si>
  <si>
    <t>Адреса: Юності, 10/23/ Назва МКП: Гуртожиток ВЦПТО технологій та дизайну/ код:UKRs006943</t>
  </si>
  <si>
    <t>Адреса: Юності, 21а/ Назва МКП: Приватна школа Боже. вільна школа/ код:UKRs006986</t>
  </si>
  <si>
    <t>Адреса: Юрія Клена, 12/ Назва МКП: Гуртожиток ВХПТУ № 5/ код:UKRs006896</t>
  </si>
  <si>
    <t>Адреса: Ясний, 10а/ Назва МКП: Vinnytsia College of the National University of Food Technologies/ код:UKRs006844</t>
  </si>
  <si>
    <t>UKRs006856</t>
  </si>
  <si>
    <t>Адреса: Котляревського, 61/ Назва МКП: Hotel Hutir (Vinnytsia Huturi)/ код:UKRs006856</t>
  </si>
  <si>
    <t>UKRs010004</t>
  </si>
  <si>
    <t>Адреса: Покровська (Ватутіна), 15/ Назва МКП: Церква Добрий Самарянин/ код:UKRs010004</t>
  </si>
  <si>
    <t>UKRs006869</t>
  </si>
  <si>
    <t>Адреса: Покровська (Ватутіна), 231/ Назва МКП: Crisis Centre/ код:UKRs006869</t>
  </si>
  <si>
    <t>UKRs009846</t>
  </si>
  <si>
    <t>Адреса: Якова Гальчевського, 20в/ Назва МКП: Вороновицька районна лікарня/ код:UKRs009846</t>
  </si>
  <si>
    <t>UKRs011337</t>
  </si>
  <si>
    <t>Адреса: Промислова, 2/ Назва МКП: гуртожиток Гніванського професійного ліцею/ код:UKRs011337</t>
  </si>
  <si>
    <t>UKRs008867</t>
  </si>
  <si>
    <t>Адреса: Шкільна, 28/ Назва МКП: Демидівський заклад дошкільної освіти/ код:UKRs008867</t>
  </si>
  <si>
    <t>UKRs011338</t>
  </si>
  <si>
    <t>Адреса: Європейська, 23/ Назва МКП: гуртожиток Іллінецького аграрного професійного коледжу/ код:UKRs011338</t>
  </si>
  <si>
    <t>UKRs008881</t>
  </si>
  <si>
    <t>Адреса: Соборна, 29/ Назва МКП: гуртожиток Зозівський професійний аграрний ліцей Вінницької області/ код:UKRs008881</t>
  </si>
  <si>
    <t>UKRs011202</t>
  </si>
  <si>
    <t>Адреса: Сосонське шосе, 8/ Назва МКП: гуртожиток літинського м'ясокомбінату/ код:UKRs011202</t>
  </si>
  <si>
    <t>UKRs006969</t>
  </si>
  <si>
    <t>Адреса: Масив Сонячний, NA/ Назва МКП: Заміський комплекс Батерфляй/ код:UKRs006969</t>
  </si>
  <si>
    <t>UKRs006998</t>
  </si>
  <si>
    <t>Адреса: Ліцейна, 1/ Назва МКП: Гуртожиток Немирівського професійного ліцею/ код:UKRs006998</t>
  </si>
  <si>
    <t>UKRs007040</t>
  </si>
  <si>
    <t>Адреса: Першотравнева, 18/ Назва МКП: ЗДО дитячій садочок Барвінок/ код:UKRs007040</t>
  </si>
  <si>
    <t>UKRs006925</t>
  </si>
  <si>
    <t>Адреса: Київська, 90а/ Назва МКП: КЗ ЗДО Диво світ/ код:UKRs006925</t>
  </si>
  <si>
    <t>UKRs006944</t>
  </si>
  <si>
    <t>Адреса: Рокитна, 12/ Назва МКП: Общежитие Высшего профессионального училища №42/ код:UKRs006944</t>
  </si>
  <si>
    <t>UKRs006955</t>
  </si>
  <si>
    <t>Адреса: Шевченка, 108. 14. 90а/ Назва МКП: КЗ ЗДО 1/ код:UKRs006955</t>
  </si>
  <si>
    <t>UKRs011437</t>
  </si>
  <si>
    <t>Адреса: Броніцького, 2/ Назва МКП: Психоневрологічне відділення с. Плисків Вороновицької філії Вінницького обласного пансіонату для осіб з інвалідністю та похилого віку/ код:UKRs011437</t>
  </si>
  <si>
    <t>UKRs011339</t>
  </si>
  <si>
    <t>Адреса: Київський, 7/ Назва МКП: Комунальний заклад «Вінницький обласний центр соціально-психологічної реабілітації дітей та молоді з функціональними обмеженнями «Обрій»/ код:UKRs011339</t>
  </si>
  <si>
    <t>UKRs006903</t>
  </si>
  <si>
    <t>Адреса: Соборна, 4/ Назва МКП: Сутисківський ліцей ЗЗСО І-ІІІст смт Сутиски/ код:UKRs006903</t>
  </si>
  <si>
    <t>UKRs011013</t>
  </si>
  <si>
    <t>Адреса: Тиверська, 18/ Назва МКП: Парафія св. Михайла Архангела/ код:UKRs011013</t>
  </si>
  <si>
    <t>UKRs011653</t>
  </si>
  <si>
    <t>Адреса: Гонти, 1/ Назва МКП: КНП "Турбівський селищний центр медикосанітарної допомоги Турбівської селищної ради"/ код:UKRs011653</t>
  </si>
  <si>
    <t>UKRs011340</t>
  </si>
  <si>
    <t>Адреса: Травнева, 4/ Назва МКП: Турбівська селищна лікарня/ код:UKRs011340</t>
  </si>
  <si>
    <t>UKRs006906</t>
  </si>
  <si>
    <t>Адреса: Шевченка, 57в/ Назва МКП: Бершадь/ код:UKRs006906</t>
  </si>
  <si>
    <t>UKRs011655</t>
  </si>
  <si>
    <t>Адреса: Гранітна, 12/ Назва МКП: Комунальне підприємство "Ладжитлосервіс"/ код:UKRs011655</t>
  </si>
  <si>
    <t>UKRs006919</t>
  </si>
  <si>
    <t>Адреса: Грушевського , 2/ Назва МКП: ЗДО/ код:UKRs006919</t>
  </si>
  <si>
    <t>UKRs006897</t>
  </si>
  <si>
    <t>Адреса: Будівельників, 48/ Назва МКП: ЗДО №10 Росинка/ код:UKRs006897</t>
  </si>
  <si>
    <t>UKRs011624</t>
  </si>
  <si>
    <t>Адреса: Лісова, 10/ Назва МКП: Готель "Лісовий" КП "Ладжитло-сервіс"/ код:UKRs011624</t>
  </si>
  <si>
    <t>UKRs008893</t>
  </si>
  <si>
    <t>Адреса: Процишина, 91/ Назва МКП: Гуртожиток/ код:UKRs008893</t>
  </si>
  <si>
    <t>UKRs011062</t>
  </si>
  <si>
    <t>Адреса: Лісова, 28/ Назва МКП: Колишнє приміщення школи/ код:UKRs011062</t>
  </si>
  <si>
    <t>UKRs011063</t>
  </si>
  <si>
    <t>Адреса: Соборна , 36а/ Назва МКП: Колишнє переміщення Сільської рада/ код:UKRs011063</t>
  </si>
  <si>
    <t>UKRs007063</t>
  </si>
  <si>
    <t>Адреса: Призаводська, 23/ Назва МКП: Не має даних про назву/ код:UKRs007063</t>
  </si>
  <si>
    <t>UKRs011657</t>
  </si>
  <si>
    <t>Адреса: Центральна, 54/ Назва МКП: Комунальний заклад «Новоободівський заклад дошкільної освіти  «Подоляночка»/ код:UKRs011657</t>
  </si>
  <si>
    <t>UKRs007059</t>
  </si>
  <si>
    <t>Адреса: М.Мельника, 139/ Назва МКП: КЗ Цибулівський ЗДО "Казка"/ код:UKRs007059</t>
  </si>
  <si>
    <t>UKRs008877</t>
  </si>
  <si>
    <t>Адреса: Миру, 16/ Назва МКП: Райгородський ліцей/ код:UKRs008877</t>
  </si>
  <si>
    <t>UKRs006883</t>
  </si>
  <si>
    <t>Адреса: Миру, 16/ Назва МКП: здо/ код:UKRs006883</t>
  </si>
  <si>
    <t>UKRs011656</t>
  </si>
  <si>
    <t>Адреса: Сонячна, 67/ Назва МКП: Опорний заклад Теплицької селищної ради "Теплицька загальноосвітня школа І-ІІІ ступенів № 2"/ код:UKRs011656</t>
  </si>
  <si>
    <t>UKRs011654</t>
  </si>
  <si>
    <t>Адреса: Центральна, 61/ Назва МКП: Відділ соціального захисту населення та охорони здоров'я Тростянецької селищної ради/ код:UKRs011654</t>
  </si>
  <si>
    <t>UKRs010010</t>
  </si>
  <si>
    <t>Адреса: Героїв Майдану, 11/ Назва МКП: Гуртожиток №1 ВСП Барського фахового коледжу транспорту та будівництва НТУ/ код:UKRs010010</t>
  </si>
  <si>
    <t>UKRs010103</t>
  </si>
  <si>
    <t>Адреса: Святого Миколая , 11/ Назва МКП: Барський гуманітарно-педадогічний коледж/ код:UKRs010103</t>
  </si>
  <si>
    <t>UKRs011151</t>
  </si>
  <si>
    <t>Адреса: Соборна , 33/ Назва МКП: ЗДО/ код:UKRs011151</t>
  </si>
  <si>
    <t>UKRs011150</t>
  </si>
  <si>
    <t>Адреса: Першотравнева , 7а/ Назва МКП: Комарівський ДНЗ/ код:UKRs011150</t>
  </si>
  <si>
    <t>UKRs011658</t>
  </si>
  <si>
    <t>Адреса: Партизанська, 36/ Назва МКП: Амбулаторія загальної практики-сімейної медицини с. Мартинівка/ код:UKRs011658</t>
  </si>
  <si>
    <t>UKRs011086</t>
  </si>
  <si>
    <t>Адреса: Жовтнева , 3/ Назва МКП: Покутинский ЗДО садочок Сонечко/ код:UKRs011086</t>
  </si>
  <si>
    <t>UKRs010256</t>
  </si>
  <si>
    <t>Адреса: Лесі Українки, 11/ Назва МКП: Покутинський ЗДО/ код:UKRs010256</t>
  </si>
  <si>
    <t>UKRs011081</t>
  </si>
  <si>
    <t>Адреса: Дружби, 1/ Назва МКП: Сапіжанський заклад дошкільної освіти/ код:UKRs011081</t>
  </si>
  <si>
    <t>UKRs011341</t>
  </si>
  <si>
    <t>Адреса: В'ячеслава Чорновола, 12/ Назва МКП: Жмеринський психоневрологічний інтернат/ код:UKRs011341</t>
  </si>
  <si>
    <t>UKRs011133</t>
  </si>
  <si>
    <t>Адреса: Училищна, 9/ Назва МКП: КЗ Жмеринська ДЮСШ/ код:UKRs011133</t>
  </si>
  <si>
    <t>UKRs006953</t>
  </si>
  <si>
    <t>Адреса: Центральна, 2/ Назва МКП: ЗЗСО І – ІІІ ст. №2/ код:UKRs006953</t>
  </si>
  <si>
    <t>UKRs006954</t>
  </si>
  <si>
    <t>Адреса: Чайковського, 33/ Назва МКП: Браїлівського ЗЗСО І-ІІІ ст. імені В.О. Забаштанського/ код:UKRs006954</t>
  </si>
  <si>
    <t>UKRs006951</t>
  </si>
  <si>
    <t>Адреса: Центральна, 1/ Назва МКП: Кармалюківський ЗЗСО I-III cт/ код:UKRs006951</t>
  </si>
  <si>
    <t>UKRs006960</t>
  </si>
  <si>
    <t>Адреса: Шкільна, 5/ Назва МКП: Філія Людавська початкова школа/ код:UKRs006960</t>
  </si>
  <si>
    <t>UKRs009833</t>
  </si>
  <si>
    <t>Адреса: Центральна, 44/ Назва МКП: ЗАКЛАД ДОШКІЛЬНОЇ ОСВІТИ БДЖІЛКА С.ГРАБІВЦІ КОПАЙГОРОДСЬКОЇ СЕЛИЩНОЇ РАДИ/UKRs006893/ код:UKRs009833</t>
  </si>
  <si>
    <t>UKRs009785</t>
  </si>
  <si>
    <t>Адреса: Грушевського, 33/ Назва МКП: Северинівський ліцей Северинівської сільської ради/UKRs006898/ код:UKRs009785</t>
  </si>
  <si>
    <t>UKRs010179</t>
  </si>
  <si>
    <t>Адреса: Колгоспна, 5/ Назва МКП: Северинівський ЗДО Ромашка/ код:UKRs010179</t>
  </si>
  <si>
    <t>UKRs011659</t>
  </si>
  <si>
    <t>Адреса: Героїв Майдану, 214/ Назва МКП: Громадська організація "Справа Кольпінга в Україні"/ код:UKRs011659</t>
  </si>
  <si>
    <t>UKRs006933</t>
  </si>
  <si>
    <t>Адреса: Мостова, 4/ Назва МКП: Нежитлова будівля (приміщення Школи)/ код:UKRs006933</t>
  </si>
  <si>
    <t>UKRs011153</t>
  </si>
  <si>
    <t>Адреса: Зарічна, 1/3а/ Назва МКП: Будинок пристарілих/ код:UKRs011153</t>
  </si>
  <si>
    <t>UKRs011152</t>
  </si>
  <si>
    <t>Адреса: Незалежності, 5/ Назва МКП: Дитяча спортивна школа/ код:UKRs011152</t>
  </si>
  <si>
    <t>UKRs006907</t>
  </si>
  <si>
    <t>Адреса: Академика Заболотного, 4а/ Назва МКП: Могилів-Подільський дитячий легеневий санаторій/ код:UKRs006907</t>
  </si>
  <si>
    <t>UKRs010087</t>
  </si>
  <si>
    <t>Адреса: Незалежності, 62/ Назва МКП: КНП Могилів-Подільський ОПСДД ВОР/ код:UKRs010087</t>
  </si>
  <si>
    <t>UKRs009840</t>
  </si>
  <si>
    <t>Адреса: Сагайдачного, 17/ Назва МКП: Гуртожиток ДВНЗ Могилів-Подільський медичний фаховий коледж/ код:UKRs009840</t>
  </si>
  <si>
    <t>UKRs006913</t>
  </si>
  <si>
    <t>Адреса: Сагайдачного, 6/ Назва МКП: Могилів-Подільський медичний фаховий коледж/ код:UKRs006913</t>
  </si>
  <si>
    <t>UKRs006910</t>
  </si>
  <si>
    <t>Адреса: Головна, 90/ Назва МКП: Бронницький ЗДО/ код:UKRs006910</t>
  </si>
  <si>
    <t>UKRs011065</t>
  </si>
  <si>
    <t>Адреса: Щорса, 9/ Назва МКП: Колишня лікарня/ код:UKRs011065</t>
  </si>
  <si>
    <t>UKRs006993</t>
  </si>
  <si>
    <t>Адреса: Вишнева, 42/ Назва МКП: Оленівський ЗДО/ код:UKRs006993</t>
  </si>
  <si>
    <t>UKRs011342</t>
  </si>
  <si>
    <t>Адреса: Жовтнева, 87/ Назва МКП: Мурованокуриловецька центральна районна лікарня/ код:UKRs011342</t>
  </si>
  <si>
    <t>UKRs010551</t>
  </si>
  <si>
    <t>Адреса: Незалежності , 9/ Назва МКП: Комунальний готель Дністер/ код:UKRs010551</t>
  </si>
  <si>
    <t>UKRs011064</t>
  </si>
  <si>
    <t>Адреса: Незалежності, 8/ Назва МКП: Заклад дошкільної освіти #1 ясла-садок м.Ямпіль/ код:UKRs011064</t>
  </si>
  <si>
    <t>UKRs011616</t>
  </si>
  <si>
    <t>Адреса: Дністрова, 7/ Назва МКП: Будівля для тимчасового проживання Ямпільської Міської Ради/ код:UKRs011616</t>
  </si>
  <si>
    <t>UKRs011438</t>
  </si>
  <si>
    <t>Адреса: Танащишина, 1/ Назва МКП: Ярышевский психоневрологический дом-интернат/ код:UKRs011438</t>
  </si>
  <si>
    <t>UKRs011558</t>
  </si>
  <si>
    <t>Адреса: Максима Кривоноса, 6/ Назва МКП: Комунальна установа "Брацлавський психоневрологічний будинок-інтернат"/ код:UKRs011558</t>
  </si>
  <si>
    <t>UKRs006939</t>
  </si>
  <si>
    <t>Адреса: Привокзальна , 1б/ Назва МКП: Ку Центр надання социальніх послуг Школи/ код:UKRs006939</t>
  </si>
  <si>
    <t>UKRs011101</t>
  </si>
  <si>
    <t>Адреса: Лесі Українки , 3/ Назва МКП: Городківський ліцей 1Городківської сільської ради Тульчинського району/ код:UKRs011101</t>
  </si>
  <si>
    <t>UKRs007065</t>
  </si>
  <si>
    <t>Адреса: Шкільна, 14/ Назва МКП: Городківський ліцей 2,Городківської сільської ради,Тульчинського району/ код:UKRs007065</t>
  </si>
  <si>
    <t>UKRs007067</t>
  </si>
  <si>
    <t>Адреса: Садовая , 44/ Назва МКП: Вербська гімназія городківської сельської ради/ код:UKRs007067</t>
  </si>
  <si>
    <t>UKRs011109</t>
  </si>
  <si>
    <t>Адреса: Шкільна , 41/ Назва МКП: Гімназія/ код:UKRs011109</t>
  </si>
  <si>
    <t>UKRs007068</t>
  </si>
  <si>
    <t>Адреса: Соборна, 27/ Назва МКП: Гарячківський ліцей/ код:UKRs007068</t>
  </si>
  <si>
    <t>UKRs007070</t>
  </si>
  <si>
    <t>Адреса: Чоботарська, 1/ Назва МКП: гуртожиток Заболотненського вищого професійного училища №31 ім. Д.К. Заболотного/ код:UKRs007070</t>
  </si>
  <si>
    <t>UKRs007071</t>
  </si>
  <si>
    <t>Адреса: Чоботарська, 2/ Назва МКП: КНП Заболотненський дитячий санаторій Вінницьої обласної ради/ код:UKRs007071</t>
  </si>
  <si>
    <t>UKRs011661</t>
  </si>
  <si>
    <t>Адреса: Героїв України, 26/ Назва МКП: Крикливецький заклад дошкільної освіти/ код:UKRs011661</t>
  </si>
  <si>
    <t>UKRs007058</t>
  </si>
  <si>
    <t>Адреса: Липнева, 1/ Назва МКП: Загальноосвітня школа 1-2 ступенів/ код:UKRs007058</t>
  </si>
  <si>
    <t>UKRs007052</t>
  </si>
  <si>
    <t>Адреса: Центральна, 80/ Назва МКП: Садочок/ код:UKRs007052</t>
  </si>
  <si>
    <t>UKRs007054</t>
  </si>
  <si>
    <t>Адреса: Чкалова, 9/ Назва МКП: Яворівська школа 1-2 ступенів/ код:UKRs007054</t>
  </si>
  <si>
    <t>UKRs007014</t>
  </si>
  <si>
    <t>Адреса: NA, NA/ Назва МКП: Не має даних про назву/ код:UKRs007014</t>
  </si>
  <si>
    <t>UKRs007085</t>
  </si>
  <si>
    <t>Адреса: Ігора Гаврилюка, NA/ Назва МКП: готель. гуртожиток. заклади освіти та інше/ код:UKRs007085</t>
  </si>
  <si>
    <t>UKRs007087</t>
  </si>
  <si>
    <t>Адреса: NA, NA/ Назва МКП: готель. гуртожиток. заклади освіти та інше/ код:UKRs007087</t>
  </si>
  <si>
    <t>UKRs010550</t>
  </si>
  <si>
    <t>Адреса: Пирогова , 3/ Назва МКП: Обласний центр соціально - психологічної реабілітації/ код:UKRs010550</t>
  </si>
  <si>
    <t>UKRs007086</t>
  </si>
  <si>
    <t>Адреса: Пирогова, 20/ Назва МКП: КУ центр надання соціальних послуг./ код:UKRs007086</t>
  </si>
  <si>
    <t>UKRs009099</t>
  </si>
  <si>
    <t>Адреса: Миколи Леонтовича, 133/ Назва МКП: Професійно-технічний заклад №41/ код:UKRs009099</t>
  </si>
  <si>
    <t>UKRs011061</t>
  </si>
  <si>
    <t>Адреса: Миколи Леонтовича, 149а/ Назва МКП: Жила будівля/ код:UKRs011061</t>
  </si>
  <si>
    <t>UKRs009838</t>
  </si>
  <si>
    <t>Адреса: Миколи Леонтовича, 94/ Назва МКП: КНП "Тульчинський центр первинної медико-санітарної допомоги"/ код:UKRs009838</t>
  </si>
  <si>
    <t>UKRs011617</t>
  </si>
  <si>
    <t>Адреса: Соборна, 1/ Назва МКП: Хостел "Ганнопіль"/ код:UKRs011617</t>
  </si>
  <si>
    <t>UKRs007092</t>
  </si>
  <si>
    <t>Адреса: NA, NA/ Назва МКП: Не має даних про назву/ код:UKRs007092</t>
  </si>
  <si>
    <t>UKRs011343</t>
  </si>
  <si>
    <t>Адреса: Соборна, 26/ Назва МКП: Клебанський територіальний центр соціального обслуговування Тульчинської міської ради/ код:UKRs011343</t>
  </si>
  <si>
    <t>UKRs009540</t>
  </si>
  <si>
    <t>Адреса: NA, NA/ Назва МКП: Готується колективний центр на 50 людей/ код:UKRs009540</t>
  </si>
  <si>
    <t>UKRs007044</t>
  </si>
  <si>
    <t>Адреса: ім.К.Г.Богачука, 40/ Назва МКП: ЗДО Берізка/ код:UKRs007044</t>
  </si>
  <si>
    <t>UKRs007046</t>
  </si>
  <si>
    <t>Адреса: Шкільна, 20/ Назва МКП: Вернигородоцький ЗНВК 1-3 ст/ код:UKRs007046</t>
  </si>
  <si>
    <t>UKRs006923</t>
  </si>
  <si>
    <t>Адреса: Івана Франка, 11/ Назва МКП: Центр для ВПО/ код:UKRs006923</t>
  </si>
  <si>
    <t>UKRs006956</t>
  </si>
  <si>
    <t>Адреса: Шевченка, 114/ Назва МКП: Гуртожиток Державного навчального закладуГущинецьке вище професійне училище/ код:UKRs006956</t>
  </si>
  <si>
    <t>UKRs011054</t>
  </si>
  <si>
    <t>Адреса: Возз'єднання , 16/ Назва МКП: Гуртожиток Калинівского технологічному фахового коледжу/ код:UKRs011054</t>
  </si>
  <si>
    <t>UKRs007020</t>
  </si>
  <si>
    <t>Адреса: Миру, 18/ Назва МКП: Не має даних про назву/ код:UKRs007020</t>
  </si>
  <si>
    <t>UKRs011662</t>
  </si>
  <si>
    <t>Адреса: Шкільна, 1а/ Назва МКП: КОМУНАЛЬНЕ ПІДПРИЄМСТВО "ГОСПОДАР" КАЛИНІВСЬКОЇ МІСЬКОЇ РАДИ/ код:UKRs011662</t>
  </si>
  <si>
    <t>UKRs006974</t>
  </si>
  <si>
    <t>Адреса: NA, NA/ Назва МКП: Днз №4 Козятинської МР/ код:UKRs006974</t>
  </si>
  <si>
    <t>UKRs006935</t>
  </si>
  <si>
    <t>Адреса: Артура Венжика (Олега Кошового), 42/ Назва МКП: ДНЗ №6. ДНЗ№5/ код:UKRs006935</t>
  </si>
  <si>
    <t>UKRs009829</t>
  </si>
  <si>
    <t>Адреса: Артура Венжика (Олега Кошового), 42а/ Назва МКП: Гуртожиток номер 2 Козятинського межрегіонального вищого професійного училища залізничного транспорту/ код:UKRs009829</t>
  </si>
  <si>
    <t>UKRs008960</t>
  </si>
  <si>
    <t>Адреса: Незалежності, 75/ Назва МКП: Центр комплексної реабілітації для дітей з інвалідністю Промінь/ код:UKRs008960</t>
  </si>
  <si>
    <t>UKRs006959</t>
  </si>
  <si>
    <t>Адреса: Шкільна, 3/ Назва МКП: ЗДО Ромашка/ код:UKRs006959</t>
  </si>
  <si>
    <t>UKRs006920</t>
  </si>
  <si>
    <t>Адреса: Деснянська, 2/ Назва МКП: КУ Територіальний центр Самгородоцької сільської ради/ код:UKRs006920</t>
  </si>
  <si>
    <t>UKRs006931</t>
  </si>
  <si>
    <t>Адреса: Миру, 19/ Назва МКП: ЗДО с.Уланів/ код:UKRs006931</t>
  </si>
  <si>
    <t>UKRs011135</t>
  </si>
  <si>
    <t>Адреса: Кутузова, 5/ Назва МКП: Заклад дошкільної освіти №5 Ясла-садок Вишенька/ код:UKRs011135</t>
  </si>
  <si>
    <t>UKRs011663</t>
  </si>
  <si>
    <t>Адреса: Кошового, 1а/ Назва МКП: Куманівецька гімназія/ код:UKRs011663</t>
  </si>
  <si>
    <t>UKRs010681</t>
  </si>
  <si>
    <t>Адреса: Луцька, 146/ Назва МКП: гуртожиток Володимир-Волинського фахового коледжу/ код:UKRs010681</t>
  </si>
  <si>
    <t>UKRs007134</t>
  </si>
  <si>
    <t>Адреса: Луцька, 229/ Назва МКП: Гуртожиток/ код:UKRs007134</t>
  </si>
  <si>
    <t>UKRs010680</t>
  </si>
  <si>
    <t>Адреса: Устилузька, 44/ Назва МКП: гуртожиток навчавльного закладу/ код:UKRs010680</t>
  </si>
  <si>
    <t>UKRs007319</t>
  </si>
  <si>
    <t>Адреса: Молодіжна, 26/б/ Назва МКП: клуб с. Новосілки/ код:UKRs007319</t>
  </si>
  <si>
    <t>UKRs009766</t>
  </si>
  <si>
    <t>Адреса: Монастирська, 49/ Назва МКП: Монастирський готель/ код:UKRs009766</t>
  </si>
  <si>
    <t>UKRs007383</t>
  </si>
  <si>
    <t>Адреса: Першотравнева, 2/ Назва МКП: Не має даних про назву/ код:UKRs007383</t>
  </si>
  <si>
    <t>UKRs007260</t>
  </si>
  <si>
    <t>Адреса: Лесі Українки, 10/ Назва МКП: Не має даних про назву/ код:UKRs007260</t>
  </si>
  <si>
    <t>UKRs007266</t>
  </si>
  <si>
    <t>Адреса: Лесі Українки, 37/ Назва МКП: Не має даних про назву/ код:UKRs007266</t>
  </si>
  <si>
    <t>UKRs007243</t>
  </si>
  <si>
    <t>Адреса: Київська, 22/ Назва МКП: Не має даних про назву/ код:UKRs007243</t>
  </si>
  <si>
    <t>UKRs007281</t>
  </si>
  <si>
    <t>Адреса: Львівська, 24а/ Назва МКП: Не має даних про назву/ код:UKRs007281</t>
  </si>
  <si>
    <t>UKRs007391</t>
  </si>
  <si>
    <t>Адреса: Підгайна, 4/ Назва МКП: Не має даних про назву/ код:UKRs007391</t>
  </si>
  <si>
    <t>UKRs007396</t>
  </si>
  <si>
    <t>Адреса: Прибузька, 21/ Назва МКП: Не має даних про назву/ код:UKRs007396</t>
  </si>
  <si>
    <t>UKRs007506</t>
  </si>
  <si>
    <t>Адреса: Шевченка, 30/ Назва МКП: Не має даних про назву/ код:UKRs007506</t>
  </si>
  <si>
    <t>UKRs007227</t>
  </si>
  <si>
    <t>Адреса: Івана Франка, 19/ Назва МКП: Не має даних про назву/ код:UKRs007227</t>
  </si>
  <si>
    <t>UKRs007189</t>
  </si>
  <si>
    <t>Адреса: Луцька, 24/ Назва МКП: ДНЗ Нововолинський ЦПТО/ код:UKRs007189</t>
  </si>
  <si>
    <t>UKRs007367</t>
  </si>
  <si>
    <t>Адреса: Нововолинська , 30/ Назва МКП: Не має даних про назву/ код:UKRs007367</t>
  </si>
  <si>
    <t>UKRs010581</t>
  </si>
  <si>
    <t>Адреса: Нововолинська, 24/ Назва МКП: Гуртожиток Нововолинського електромеханічного коледжу/ код:UKRs010581</t>
  </si>
  <si>
    <t>UKRs007407</t>
  </si>
  <si>
    <t>Адреса: Перемоги, 5/ Назва МКП: тимчасовий пункт прийому пересиленців/ код:UKRs007407</t>
  </si>
  <si>
    <t>UKRs007307</t>
  </si>
  <si>
    <t>Адреса: Шахтарський, 20а/ Назва МКП: Не має даних про назву/ код:UKRs007307</t>
  </si>
  <si>
    <t>UKRs007373</t>
  </si>
  <si>
    <t>Адреса: Перемоги, 20/ Назва МКП: амбулаторія ЗПМС/ код:UKRs007373</t>
  </si>
  <si>
    <t>UKRs007148</t>
  </si>
  <si>
    <t>Адреса: Миру, 11/ Назва МКП: Не має даних про назву/ код:UKRs007148</t>
  </si>
  <si>
    <t>UKRs007150</t>
  </si>
  <si>
    <t>Адреса: Молодіжна, 5/ Назва МКП: Не має даних про назву/ код:UKRs007150</t>
  </si>
  <si>
    <t>UKRs007158</t>
  </si>
  <si>
    <t>Адреса: Перемоги, 21б/ Назва МКП: Не має даних про назву/ код:UKRs007158</t>
  </si>
  <si>
    <t>UKRs007162</t>
  </si>
  <si>
    <t>Адреса: Перемоги, 9/ Назва МКП: Не має даних про назву/ код:UKRs007162</t>
  </si>
  <si>
    <t>UKRs007172</t>
  </si>
  <si>
    <t>Адреса: Спортивна, 21/ Назва МКП: Не має даних про назву/ код:UKRs007172</t>
  </si>
  <si>
    <t>UKRs007173</t>
  </si>
  <si>
    <t>Адреса: Тополева, NA/ Назва МКП: Не має даних про назву/ код:UKRs007173</t>
  </si>
  <si>
    <t>UKRs007176</t>
  </si>
  <si>
    <t>Адреса: Травнева, 18/ Назва МКП: Не має даних про назву/ код:UKRs007176</t>
  </si>
  <si>
    <t>UKRs007178</t>
  </si>
  <si>
    <t>Адреса: Травнева, 36/ Назва МКП: Не має даних про назву/ код:UKRs007178</t>
  </si>
  <si>
    <t>UKRs007183</t>
  </si>
  <si>
    <t>Адреса: Шкільна, 10/ Назва МКП: Не має даних про назву/ код:UKRs007183</t>
  </si>
  <si>
    <t>UKRs007593</t>
  </si>
  <si>
    <t>Адреса: NA, NA/ Назва МКП: Не має даних про назву/ код:UKRs007593</t>
  </si>
  <si>
    <t>UKRs007151</t>
  </si>
  <si>
    <t>Адреса: Молодіжна, 7/ Назва МКП: Не має даних про назву/ код:UKRs007151</t>
  </si>
  <si>
    <t>UKRs007153</t>
  </si>
  <si>
    <t>Адреса: Набережна, 24/ Назва МКП: Не має даних про назву/ код:UKRs007153</t>
  </si>
  <si>
    <t>UKRs007154</t>
  </si>
  <si>
    <t>Адреса: Набережна, 29/ Назва МКП: Не має даних про назву/ код:UKRs007154</t>
  </si>
  <si>
    <t>UKRs007186</t>
  </si>
  <si>
    <t>Адреса: Шкільна, 8/ Назва МКП: Не має даних про назву/ код:UKRs007186</t>
  </si>
  <si>
    <t>UKRs007590</t>
  </si>
  <si>
    <t>Адреса: NA, NA/ Назва МКП: Не має даних про назву/ код:UKRs007590</t>
  </si>
  <si>
    <t>UKRs007182</t>
  </si>
  <si>
    <t>Адреса: Центральний, 29/ Назва МКП: Не має даних про назву/ код:UKRs007182</t>
  </si>
  <si>
    <t>UKRs007143</t>
  </si>
  <si>
    <t>Адреса: Волинська, 20/ Назва МКП: Не має даних про назву/ код:UKRs007143</t>
  </si>
  <si>
    <t>UKRs007169</t>
  </si>
  <si>
    <t>Адреса: Польова, 5/ Назва МКП: Не має даних про назву/ код:UKRs007169</t>
  </si>
  <si>
    <t>UKRs007155</t>
  </si>
  <si>
    <t>Адреса: Незалежності, 46/ Назва МКП: Не має даних про назву/ код:UKRs007155</t>
  </si>
  <si>
    <t>UKRs007145</t>
  </si>
  <si>
    <t>Адреса: Івана Франка, 3/ Назва МКП: Не має даних про назву/ код:UKRs007145</t>
  </si>
  <si>
    <t>UKRs007147</t>
  </si>
  <si>
    <t>Адреса: Макарова, 69/ Назва МКП: Не має даних про назву/ код:UKRs007147</t>
  </si>
  <si>
    <t>UKRs007180</t>
  </si>
  <si>
    <t>Адреса: Центральна, 32/ Назва МКП: Не має даних про назву/ код:UKRs007180</t>
  </si>
  <si>
    <t>UKRs007358</t>
  </si>
  <si>
    <t>Адреса: Незалежності, 52/ Назва МКП: Не має даних про назву/ код:UKRs007358</t>
  </si>
  <si>
    <t>UKRs007403</t>
  </si>
  <si>
    <t>Адреса: Прикордонна, 7/ Назва МКП: Не має даних про назву/ код:UKRs007403</t>
  </si>
  <si>
    <t>UKRs007443</t>
  </si>
  <si>
    <t>Адреса: Тимовського, 28/ Назва МКП: Не має даних про назву/ код:UKRs007443</t>
  </si>
  <si>
    <t>UKRs007237</t>
  </si>
  <si>
    <t>Адреса: Інтернаціональна, 2/ Назва МКП: Не має даних про назву/ код:UKRs007237</t>
  </si>
  <si>
    <t>UKRs007238</t>
  </si>
  <si>
    <t>Адреса: Інтернаціональна, 5/ Назва МКП: Приватна оселя/ код:UKRs007238</t>
  </si>
  <si>
    <t>UKRs007413</t>
  </si>
  <si>
    <t>Адреса: Садова, 14/ Назва МКП: Не має даних про назву/ код:UKRs007413</t>
  </si>
  <si>
    <t>UKRs007558</t>
  </si>
  <si>
    <t>Адреса: NA, NA/ Назва МКП: Гуртожиток/ код:UKRs007558</t>
  </si>
  <si>
    <t>UKRs007231</t>
  </si>
  <si>
    <t>Адреса: Івана Франка, 14/ Назва МКП: ДНЗ Нововолинський ЦПТО/ код:UKRs007231</t>
  </si>
  <si>
    <t>UKRs007233</t>
  </si>
  <si>
    <t>Адреса: Івана Франка, 38/ Назва МКП: Не має даних про назву/ код:UKRs007233</t>
  </si>
  <si>
    <t>UKRs007316</t>
  </si>
  <si>
    <t>Адреса: Молодіжна, 21/ Назва МКП: Не має даних про назву/ код:UKRs007316</t>
  </si>
  <si>
    <t>UKRs007317</t>
  </si>
  <si>
    <t>Адреса: Молодіжна, 22/ Назва МКП: Не має даних про назву/ код:UKRs007317</t>
  </si>
  <si>
    <t>UKRs007418</t>
  </si>
  <si>
    <t>Адреса: Світла, 2/ Назва МКП: Не має даних про назву/ код:UKRs007418</t>
  </si>
  <si>
    <t>UKRs007108</t>
  </si>
  <si>
    <t>Адреса: Богдана Хмельницького, 2/ Назва МКП: Не має даних про назву/ код:UKRs007108</t>
  </si>
  <si>
    <t>UKRs007457</t>
  </si>
  <si>
    <t>Адреса: Центральна, NA/ Назва МКП: Не має даних про назву/ код:UKRs007457</t>
  </si>
  <si>
    <t>UKRs007496</t>
  </si>
  <si>
    <t>Адреса: Шахтарська, 30/ Назва МКП: Не має даних про назву/ код:UKRs007496</t>
  </si>
  <si>
    <t>UKRs007497</t>
  </si>
  <si>
    <t>Адреса: Шахтарська, 64/ Назва МКП: Не має даних про назву/ код:UKRs007497</t>
  </si>
  <si>
    <t>UKRs007389</t>
  </si>
  <si>
    <t>Адреса: Північна, 61/ Назва МКП: Не має даних про назву/ код:UKRs007389</t>
  </si>
  <si>
    <t>UKRs007459</t>
  </si>
  <si>
    <t>Адреса: Центральна, NA/ Назва МКП: Не має даних про назву/ код:UKRs007459</t>
  </si>
  <si>
    <t>UKRs007534</t>
  </si>
  <si>
    <t>Адреса: Шкільна, 2/ Назва МКП: Не має даних про назву/ код:UKRs007534</t>
  </si>
  <si>
    <t>UKRs007429</t>
  </si>
  <si>
    <t>Адреса: Сонячна, 16/ Назва МКП: Не має даних про назву/ код:UKRs007429</t>
  </si>
  <si>
    <t>UKRs007275</t>
  </si>
  <si>
    <t>Адреса: Лісна, 9/ Назва МКП: Не має даних про назву/ код:UKRs007275</t>
  </si>
  <si>
    <t>UKRs007261</t>
  </si>
  <si>
    <t>Адреса: Лесі Українки, 12/ Назва МКП: Не має даних про назву/ код:UKRs007261</t>
  </si>
  <si>
    <t>UKRs010008</t>
  </si>
  <si>
    <t>Адреса: Прибузька, 26/ Назва МКП: житлови будинки/ код:UKRs010008</t>
  </si>
  <si>
    <t>UKRs007397</t>
  </si>
  <si>
    <t>Адреса: Прибузька, 50/ Назва МКП: Не має даних про назву/ код:UKRs007397</t>
  </si>
  <si>
    <t>UKRs007193</t>
  </si>
  <si>
    <t>Адреса: Гагаріна, 20/ Назва МКП: Не має даних про назву/ код:UKRs007193</t>
  </si>
  <si>
    <t>UKRs007223</t>
  </si>
  <si>
    <t>Адреса: Зелена, 21/ Назва МКП: Не має даних про назву/ код:UKRs007223</t>
  </si>
  <si>
    <t>UKRs007326</t>
  </si>
  <si>
    <t>Адреса: Молодіжна, 47/ Назва МКП: Не має даних про назву/ код:UKRs007326</t>
  </si>
  <si>
    <t>UKRs007200</t>
  </si>
  <si>
    <t>Адреса: Грисюка, 12/ Назва МКП: Не має даних про назву/ код:UKRs007200</t>
  </si>
  <si>
    <t>UKRs007360</t>
  </si>
  <si>
    <t>Адреса: Незалежності, 53/ Назва МКП: Не має даних про назву/ код:UKRs007360</t>
  </si>
  <si>
    <t>UKRs007516</t>
  </si>
  <si>
    <t>Адреса: Шевченка, 4/ Назва МКП: Не має даних про назву/ код:UKRs007516</t>
  </si>
  <si>
    <t>UKRs007206</t>
  </si>
  <si>
    <t>Адреса: Гуденка, 1/ Назва МКП: Не має даних про назву/ код:UKRs007206</t>
  </si>
  <si>
    <t>UKRs007507</t>
  </si>
  <si>
    <t>Адреса: Шевченка, 4/ Назва МКП: Не має даних про назву/ код:UKRs007507</t>
  </si>
  <si>
    <t>UKRs007589</t>
  </si>
  <si>
    <t>Адреса: NA, NA/ Назва МКП: Не має даних про назву/ код:UKRs007589</t>
  </si>
  <si>
    <t>UKRs007587</t>
  </si>
  <si>
    <t>Адреса: Валерія Савицького, 7/ Назва МКП: Не має даних про назву/ код:UKRs007587</t>
  </si>
  <si>
    <t>UKRs007353</t>
  </si>
  <si>
    <t>Адреса: Незалежності, 39/ Назва МКП: Пришкільний ліцей ОЗЗСО Любешівський ліцей/ код:UKRs007353</t>
  </si>
  <si>
    <t>UKRs007142</t>
  </si>
  <si>
    <t>Адреса: 100 річчя Маневич, NA/ Назва МКП: Пришкільний інтернат Маневицької гімназії №2/ код:UKRs007142</t>
  </si>
  <si>
    <t>UKRs009954</t>
  </si>
  <si>
    <t>Адреса: 110-річча, 1/ Назва МКП: Гуртожиток/ код:UKRs009954</t>
  </si>
  <si>
    <t>UKRs007127</t>
  </si>
  <si>
    <t>Адреса: А.Снітка, NA/ Назва МКП: Не має даних про назву/ код:UKRs007127</t>
  </si>
  <si>
    <t>UKRs007137</t>
  </si>
  <si>
    <t>Адреса: Ринкова, 31в/ Назва МКП: Дім Милосердя (Будинок пристарілих)/ код:UKRs007137</t>
  </si>
  <si>
    <t>UKRs007565</t>
  </si>
  <si>
    <t>Адреса: NA, NA/ Назва МКП: Не має даних про назву/ код:UKRs007565</t>
  </si>
  <si>
    <t>UKRs007131</t>
  </si>
  <si>
    <t>Адреса: Лугова, 51/ Назва МКП: гуртожиток. 3 кімнати/ код:UKRs007131</t>
  </si>
  <si>
    <t>UKRs007132</t>
  </si>
  <si>
    <t>Адреса: Лугова, 54а/ Назва МКП: Не має даних про назву/ код:UKRs007132</t>
  </si>
  <si>
    <t>UKRs007426</t>
  </si>
  <si>
    <t>Адреса: Сойне, 3/ Назва МКП: Не має даних про назву/ код:UKRs007426</t>
  </si>
  <si>
    <t>UKRs007288</t>
  </si>
  <si>
    <t>Адреса: Миру, 14/ Назва МКП: Не має даних про назву/ код:UKRs007288</t>
  </si>
  <si>
    <t>UKRs007284</t>
  </si>
  <si>
    <t>Адреса: Миру, NA/ Назва МКП: Не має даних про назву/ код:UKRs007284</t>
  </si>
  <si>
    <t>UKRs007523</t>
  </si>
  <si>
    <t>Адреса: Шкільна, 1/ Назва МКП: Сошичненський ліцей/ код:UKRs007523</t>
  </si>
  <si>
    <t>UKRs007339</t>
  </si>
  <si>
    <t>Адреса: Незалежності, NA/ Назва МКП: ФАП Карпилівка/ код:UKRs007339</t>
  </si>
  <si>
    <t>UKRs007394</t>
  </si>
  <si>
    <t>Адреса: Польова, 2/ Назва МКП: ДНЗ Льонок/ код:UKRs007394</t>
  </si>
  <si>
    <t>UKRs007562</t>
  </si>
  <si>
    <t>Адреса: NA, NA/ Назва МКП: Не має даних про назву/ код:UKRs007562</t>
  </si>
  <si>
    <t>UKRs007488</t>
  </si>
  <si>
    <t>Адреса: Центральна, 68/ Назва МКП: Не має даних про назву/ код:UKRs007488</t>
  </si>
  <si>
    <t>UKRs007490</t>
  </si>
  <si>
    <t>Адреса: Центральна, 86а/ Назва МКП: Дошкільний підрозділ Велимченського ліцею/ код:UKRs007490</t>
  </si>
  <si>
    <t>UKRs007376</t>
  </si>
  <si>
    <t>Адреса: Перемоги, 26д/ Назва МКП: Не має даних про назву/ код:UKRs007376</t>
  </si>
  <si>
    <t>UKRs011335</t>
  </si>
  <si>
    <t>Адреса: Залізнична, 1/ Назва МКП: Рудинський психоневрологічний інтернат/ код:UKRs011335</t>
  </si>
  <si>
    <t>UKRs007370</t>
  </si>
  <si>
    <t>Адреса: Перемоги, 11/ Назва МКП: Школа І ст. - дитсадок/ код:UKRs007370</t>
  </si>
  <si>
    <t>UKRs011664</t>
  </si>
  <si>
    <t>Адреса: Ковельська, 36/ Назва МКП: ЗОШ с. Малий Порськ - філія/ код:UKRs011664</t>
  </si>
  <si>
    <t>UKRs007430</t>
  </si>
  <si>
    <t>Адреса: Сонячна, 16/ Назва МКП: Приміщення школи/ код:UKRs007430</t>
  </si>
  <si>
    <t>UKRs007259</t>
  </si>
  <si>
    <t>Адреса: Лесі Українки, 1/ Назва МКП: Головненська спеціальна школа Центр освіти Волинської обласної ради/ код:UKRs007259</t>
  </si>
  <si>
    <t>UKRs006881</t>
  </si>
  <si>
    <t>Адреса: Кутова, 16/ Назва МКП: Оздоровчий табір/ код:UKRs006881</t>
  </si>
  <si>
    <t>UKRs007434</t>
  </si>
  <si>
    <t>Адреса: Стадіонна, 38/ Назва МКП: Не має даних про назву/ код:UKRs007434</t>
  </si>
  <si>
    <t>UKRs007256</t>
  </si>
  <si>
    <t>Адреса: Левицького, 75/ Назва МКП: Не має даних про назву/ код:UKRs007256</t>
  </si>
  <si>
    <t>UKRs007139</t>
  </si>
  <si>
    <t>Адреса: Соборна, 26/ Назва МКП: Церква Благовіщення/ код:UKRs007139</t>
  </si>
  <si>
    <t>UKRs007365</t>
  </si>
  <si>
    <t>Адреса: Некрасова, 12/ Назва МКП: Дім молитви/ код:UKRs007365</t>
  </si>
  <si>
    <t>UKRs009765</t>
  </si>
  <si>
    <t>Адреса: Центральна, 54/ Назва МКП: Адміністративне приміщення підприємства Стиль і Дах/ код:UKRs009765</t>
  </si>
  <si>
    <t>UKRs007559</t>
  </si>
  <si>
    <t>Адреса: Вокзальна, 7/ Назва МКП: Гуртожиток приватного підприємства/ код:UKRs007559</t>
  </si>
  <si>
    <t>UKRs007557</t>
  </si>
  <si>
    <t>Адреса: Незалежності, 19б/ Назва МКП: Гуртожиток Луківського ПТУ-22/ код:UKRs007557</t>
  </si>
  <si>
    <t>UKRs007099</t>
  </si>
  <si>
    <t>Адреса: 1 Травня, 32а/ Назва МКП: Гуртожиток Любомльського професійного ліцею/ код:UKRs007099</t>
  </si>
  <si>
    <t>UKRs007361</t>
  </si>
  <si>
    <t>Адреса: Незалежності, 64/ Назва МКП: Приміщення ДП Любомльське ЛГ/ код:UKRs007361</t>
  </si>
  <si>
    <t>UKRs007428</t>
  </si>
  <si>
    <t>Адреса: Соловчиння, 1/ Назва МКП: Свято-Миколаївський жіночий монастир/ код:UKRs007428</t>
  </si>
  <si>
    <t>UKRs007242</t>
  </si>
  <si>
    <t>Адреса: Київська , 50а/ Назва МКП: Не має даних про назву/ код:UKRs007242</t>
  </si>
  <si>
    <t>UKRs007349</t>
  </si>
  <si>
    <t>Адреса: Незалежності, 27/ Назва МКП: Не має даних про назву/ код:UKRs007349</t>
  </si>
  <si>
    <t>UKRs007350</t>
  </si>
  <si>
    <t>Адреса: Незалежності, 29/ Назва МКП: Не має даних про назву/ код:UKRs007350</t>
  </si>
  <si>
    <t>UKRs007351</t>
  </si>
  <si>
    <t>Адреса: Незалежності, 31/ Назва МКП: Амбулаторія с.Смідин/ код:UKRs007351</t>
  </si>
  <si>
    <t>UKRs007221</t>
  </si>
  <si>
    <t>Адреса: Залізнична, 19/ Назва МКП: Не має даних про назву/ код:UKRs007221</t>
  </si>
  <si>
    <t>UKRs007474</t>
  </si>
  <si>
    <t>Адреса: Центральна, 32/ Назва МКП: Не має даних про назву/ код:UKRs007474</t>
  </si>
  <si>
    <t>UKRs007543</t>
  </si>
  <si>
    <t>Адреса: Шкільна, 4/ Назва МКП: Не має даних про назву/ код:UKRs007543</t>
  </si>
  <si>
    <t>UKRs007291</t>
  </si>
  <si>
    <t>Адреса: Миру, 19/ Назва МКП: Не має даних про назву/ код:UKRs007291</t>
  </si>
  <si>
    <t>UKRs007293</t>
  </si>
  <si>
    <t>Адреса: Миру, 21/ Назва МКП: Не має даних про назву/ код:UKRs007293</t>
  </si>
  <si>
    <t>UKRs007513</t>
  </si>
  <si>
    <t>Адреса: Шевченка, 6/ Назва МКП: Колишнє приміщення інфекційної лікарні/ код:UKRs007513</t>
  </si>
  <si>
    <t>UKRs007109</t>
  </si>
  <si>
    <t>Адреса: Богдана Хмельницького, 57/ Назва МКП: Не має даних про назву/ код:UKRs007109</t>
  </si>
  <si>
    <t>UKRs007331</t>
  </si>
  <si>
    <t>Адреса: Набережна, 1а/ Назва МКП: Не має даних про назву/ код:UKRs007331</t>
  </si>
  <si>
    <t>UKRs007505</t>
  </si>
  <si>
    <t>Адреса: Шевченка, 3/ Назва МКП: Не має даних про назву/ код:UKRs007505</t>
  </si>
  <si>
    <t>UKRs007338</t>
  </si>
  <si>
    <t>Адреса: Незалежності,  27/9/ Назва МКП: Не має даних про назву/ код:UKRs007338</t>
  </si>
  <si>
    <t>UKRs007257</t>
  </si>
  <si>
    <t>Адреса: Лесі Українки,  51/1/ Назва МКП: Не має даних про назву/ код:UKRs007257</t>
  </si>
  <si>
    <t>UKRs007560</t>
  </si>
  <si>
    <t>Адреса: Спортивна, 9/ Назва МКП: Церква ЄХБ Еммануїл/ код:UKRs007560</t>
  </si>
  <si>
    <t>UKRs007483</t>
  </si>
  <si>
    <t>Адреса: Центральна, 44-45/ Назва МКП: база відпочинку Ялинка/ код:UKRs007483</t>
  </si>
  <si>
    <t>UKRs007484</t>
  </si>
  <si>
    <t>Адреса: Центральна, 48/ Назва МКП: база відпочинку Фенікс/ код:UKRs007484</t>
  </si>
  <si>
    <t>UKRs007343</t>
  </si>
  <si>
    <t>Адреса: Незалежності, 140/ Назва МКП: Гуртожиток ПТУ 27/ код:UKRs007343</t>
  </si>
  <si>
    <t>UKRs007363</t>
  </si>
  <si>
    <t>Адреса: Незалежності, 71/ Назва МКП: КП Берестечківська міська лікарня/ код:UKRs007363</t>
  </si>
  <si>
    <t>UKRs007536</t>
  </si>
  <si>
    <t>Адреса: Шкільна, 20/ Назва МКП: приміщення колишньої школи/ код:UKRs007536</t>
  </si>
  <si>
    <t>UKRs007199</t>
  </si>
  <si>
    <t>Адреса: Горохівська, 63в/ Назва МКП: Офісне приміщення/ код:UKRs007199</t>
  </si>
  <si>
    <t>UKRs007511</t>
  </si>
  <si>
    <t>Адреса: Шевченка, 59/ Назва МКП: Сенкевичівський ліцей/ код:UKRs007511</t>
  </si>
  <si>
    <t>UKRs007273</t>
  </si>
  <si>
    <t>Адреса: Лисенка, 29/ Назва МКП: Заклад дошкільної освіти (ясла-садок) Сонечком. Горохів/ код:UKRs007273</t>
  </si>
  <si>
    <t>UKRs007419</t>
  </si>
  <si>
    <t>Адреса: Симоненко , 15а/ Назва МКП: Заклад дошкільної освіти (ясла-садок) Казкам.Горохів Горохівської міської ради/ код:UKRs007419</t>
  </si>
  <si>
    <t>UKRs007436</t>
  </si>
  <si>
    <t>Адреса: Студенська, 6/ Назва МКП: Гуртожиток 2 Горохівський фаховий коледж ЛНУП/ код:UKRs007436</t>
  </si>
  <si>
    <t>UKRs007545</t>
  </si>
  <si>
    <t>Адреса: Шкільна, 40/2/ Назва МКП: Заклад дошкільної освіти (дитячий садок)Веселка с.Звиняче/ код:UKRs007545</t>
  </si>
  <si>
    <t>UKRs007324</t>
  </si>
  <si>
    <t>Адреса: Молодіжна, 30/ Назва МКП: Заклад дошкільної освіти (дитячий садок)Сонечко с.Озерці/ код:UKRs007324</t>
  </si>
  <si>
    <t>UKRs007535</t>
  </si>
  <si>
    <t>Адреса: Шкільна, 2/ Назва МКП: Заклад дошкільної освіти (дитячий садок)Дзвіночок с.Рачин/ код:UKRs007535</t>
  </si>
  <si>
    <t>UKRs007473</t>
  </si>
  <si>
    <t>Адреса: Центральна, 2а/ Назва МКП: Заклад дошкільної освіти (дитячий садок)Калинка с.Сільце/ код:UKRs007473</t>
  </si>
  <si>
    <t>UKRs009768</t>
  </si>
  <si>
    <t>Адреса: Бистровицька, 1/ Назва МКП: Приватний будинок/ код:UKRs009768</t>
  </si>
  <si>
    <t>UKRs007107</t>
  </si>
  <si>
    <t>Адреса: Бистровицька, 5/ Назва МКП: Заклад дошкільної освіти (дитячий садок) Пролісок/ код:UKRs007107</t>
  </si>
  <si>
    <t>UKRs007334</t>
  </si>
  <si>
    <t>Адреса: Набережна, 33а/ Назва МКП: Заклад дошкільної освіти (дитячий садок) Ромашка с.Холонів/ код:UKRs007334</t>
  </si>
  <si>
    <t>UKRs007501</t>
  </si>
  <si>
    <t>Адреса: Шевченка, 1/ Назва МКП: ДНЗ/ код:UKRs007501</t>
  </si>
  <si>
    <t>UKRs007294</t>
  </si>
  <si>
    <t>Адреса: Миру, 29/ Назва МКП: Киязька початкова школа (призупинена діяльність)/ код:UKRs007294</t>
  </si>
  <si>
    <t>UKRs007265</t>
  </si>
  <si>
    <t>Адреса: Лесі Українки, 29/ Назва МКП: приміщення колишньої школи/ код:UKRs007265</t>
  </si>
  <si>
    <t>UKRs007332</t>
  </si>
  <si>
    <t>Адреса: Набережна, 2б/ Назва МКП: БФ Шведський центр допомоги/ код:UKRs007332</t>
  </si>
  <si>
    <t>UKRs007561</t>
  </si>
  <si>
    <t>Адреса: Романівська, 91а/ Назва МКП: ТОВ Грін зона 2 корпус/ код:UKRs007561</t>
  </si>
  <si>
    <t>UKRs007101</t>
  </si>
  <si>
    <t>Адреса: 8 Березня, 8/ Назва МКП: Луцький кооперативний фаховий коледж/ код:UKRs007101</t>
  </si>
  <si>
    <t>UKRs007105</t>
  </si>
  <si>
    <t>Адреса: Бенделіані, 3/ Назва МКП: гуртожиток Луцьке Вище професійне училище №9/ код:UKRs007105</t>
  </si>
  <si>
    <t>UKRs007110</t>
  </si>
  <si>
    <t>Адреса: Боженка, 1в/ Назва МКП: Вояж/ код:UKRs007110</t>
  </si>
  <si>
    <t>UKRs007553</t>
  </si>
  <si>
    <t>Адреса: Боженка, 2/ Назва МКП: Не має даних про назву/ код:UKRs007553</t>
  </si>
  <si>
    <t>UKRs007119</t>
  </si>
  <si>
    <t>Адреса: Відродження, 22/ Назва МКП: Гуртожиток № 2 Луцького Національного технічного університету/ код:UKRs007119</t>
  </si>
  <si>
    <t>UKRs007120</t>
  </si>
  <si>
    <t>Адреса: Відродження, 24/ Назва МКП: Профспілковий/ код:UKRs007120</t>
  </si>
  <si>
    <t>UKRs010679</t>
  </si>
  <si>
    <t>Адреса: Володимира Винниченка, 31/ Назва МКП: гуртожиток навчального закладу/ код:UKRs010679</t>
  </si>
  <si>
    <t>UKRs007197</t>
  </si>
  <si>
    <t>Адреса: Глушець, 39/ Назва МКП: Гуртожиток Луцького педагогічного коледжу/ код:UKRs007197</t>
  </si>
  <si>
    <t>UKRs007198</t>
  </si>
  <si>
    <t>Адреса: Гордіюк, 45/73/ Назва МКП: Затишок/ код:UKRs007198</t>
  </si>
  <si>
    <t>UKRs007207</t>
  </si>
  <si>
    <t>Адреса: Данила Галицького, 33/ Назва МКП: Rhombus/ код:UKRs007207</t>
  </si>
  <si>
    <t>UKRs007211</t>
  </si>
  <si>
    <t>Адреса: Дубнівська, 1б/ Назва МКП: Церква Христа Спасіння/ код:UKRs007211</t>
  </si>
  <si>
    <t>UKRs007216</t>
  </si>
  <si>
    <t>Адреса: Дубнівська, 32/ Назва МКП: Правознавчий ліцей/ код:UKRs007216</t>
  </si>
  <si>
    <t>UKRs007228</t>
  </si>
  <si>
    <t>Адреса: Івана Кожедуба, 24/ Назва МКП: Мотор/ код:UKRs007228</t>
  </si>
  <si>
    <t>UKRs009769</t>
  </si>
  <si>
    <t>Адреса: Карбишева, 1/ Назва МКП: Арт-Хостел "Адреналін"/ код:UKRs009769</t>
  </si>
  <si>
    <t>UKRs007244</t>
  </si>
  <si>
    <t>Адреса: Ковельська, 16/ Назва МКП: Mojo/ код:UKRs007244</t>
  </si>
  <si>
    <t>UKRs007249</t>
  </si>
  <si>
    <t>Адреса: Конякіна, 5/ Назва МКП: ПТУ ЛНТУ/ код:UKRs007249</t>
  </si>
  <si>
    <t>UKRs007254</t>
  </si>
  <si>
    <t>Адреса: Кравчука, 13/ Назва МКП: Patio di Fiori/ код:UKRs007254</t>
  </si>
  <si>
    <t>UKRs007188</t>
  </si>
  <si>
    <t>Адреса: Кравчука, 36/ Назва МКП: Не має даних про назву/ код:UKRs007188</t>
  </si>
  <si>
    <t>UKRs007335</t>
  </si>
  <si>
    <t>Адреса: Набережна, 4/ Назва МКП: Світязь/ код:UKRs007335</t>
  </si>
  <si>
    <t>UKRs007368</t>
  </si>
  <si>
    <t>Адреса: Огієнка, 15/ Назва МКП: Corner House/ код:UKRs007368</t>
  </si>
  <si>
    <t>UKRs007408</t>
  </si>
  <si>
    <t>Адреса: Перемоги, 32/ Назва МКП: Гуртожиток/ код:UKRs007408</t>
  </si>
  <si>
    <t>UKRs007386</t>
  </si>
  <si>
    <t>Адреса: Писаревського, 13/ Назва МКП: Луцький центр професійно-технічної освіти/ код:UKRs007386</t>
  </si>
  <si>
    <t>UKRs007424</t>
  </si>
  <si>
    <t>Адреса: Соборності , 3/ Назва МКП: КЗ Волинський медичний інститут/ код:UKRs007424</t>
  </si>
  <si>
    <t>UKRs007435</t>
  </si>
  <si>
    <t>Адреса: Станіславського, 15а/ Назва МКП: Фіміам/ код:UKRs007435</t>
  </si>
  <si>
    <t>UKRs007191</t>
  </si>
  <si>
    <t>Адреса: Теремківська, 70/ Назва МКП: Не має даних про назву/ код:UKRs007191</t>
  </si>
  <si>
    <t>UKRs007226</t>
  </si>
  <si>
    <t>Адреса: Івана Франка, 53/ Назва МКП: Золота підкова/ код:UKRs007226</t>
  </si>
  <si>
    <t>UKRs007422</t>
  </si>
  <si>
    <t>Адреса: Соборна, 72/ Назва МКП: Княгининівський ліцей Волинської обласної ради/ код:UKRs007422</t>
  </si>
  <si>
    <t>UKRs007128</t>
  </si>
  <si>
    <t>Адреса: Гагаріна, 16/ Назва МКП: Дім молитви/ код:UKRs007128</t>
  </si>
  <si>
    <t>UKRs007549</t>
  </si>
  <si>
    <t>Адреса: Шкільна, 5а/ Назва МКП: ЗДО Берізка с. Борочиче/ код:UKRs007549</t>
  </si>
  <si>
    <t>UKRs007475</t>
  </si>
  <si>
    <t>Адреса: Центральна, 32а/ Назва МКП: Клуб с. Цегів/ код:UKRs007475</t>
  </si>
  <si>
    <t>UKRs007510</t>
  </si>
  <si>
    <t>Адреса: Шевченка, 58/ Назва МКП: приміщення колишньої лікарні/ код:UKRs007510</t>
  </si>
  <si>
    <t>UKRs007382</t>
  </si>
  <si>
    <t>Адреса: Першотравнева, 14/ Назва МКП: Приміщення релігійної громади/ код:UKRs007382</t>
  </si>
  <si>
    <t>UKRs007140</t>
  </si>
  <si>
    <t>Адреса: Шкільна, 1а/ Назва МКП: Дім затишку/ код:UKRs007140</t>
  </si>
  <si>
    <t>UKRs007253</t>
  </si>
  <si>
    <t>Адреса: Котляревського, 2/ Назва МКП: приміщення колишнього медпункту/ код:UKRs007253</t>
  </si>
  <si>
    <t>UKRs007210</t>
  </si>
  <si>
    <t>Адреса: Денисюка, 62/ Назва МКП: приміщення колишньої школи/ код:UKRs007210</t>
  </si>
  <si>
    <t>UKRs009767</t>
  </si>
  <si>
    <t>Адреса: Шевченка, 56/ Назва МКП: лікарня/ код:UKRs009767</t>
  </si>
  <si>
    <t>UKRs007416</t>
  </si>
  <si>
    <t>Адреса: Садова, 6/ Назва МКП: приміщення колишньої школи/ код:UKRs007416</t>
  </si>
  <si>
    <t>UKRs007321</t>
  </si>
  <si>
    <t>Адреса: Молодіжна, 28/ Назва МКП: Липинський заклад дошкільної освіти Оленька (ясла-садок)/ код:UKRs007321</t>
  </si>
  <si>
    <t>UKRs010285</t>
  </si>
  <si>
    <t>Адреса: Перемоги, 9/ Назва МКП: Пальченська ЗОШ/ код:UKRs010285</t>
  </si>
  <si>
    <t>UKRs007378</t>
  </si>
  <si>
    <t>Адреса: Перемоги , 5/ Назва МКП: Піддубцівський будинок культури/ код:UKRs007378</t>
  </si>
  <si>
    <t>UKRs007194</t>
  </si>
  <si>
    <t>Адреса: Гагаріна, 40/ Назва МКП: КЗ Рожищенська ДЮСШ/ код:UKRs007194</t>
  </si>
  <si>
    <t>UKRs010227</t>
  </si>
  <si>
    <t>Адреса: Грушевського, 14а/ Назва МКП: Гуртожиток Рожищенського фахового коледжу Львівського національного університету ветеринарної медицини та біотехнологій ім.Гжицького/ код:UKRs010227</t>
  </si>
  <si>
    <t>UKRs007252</t>
  </si>
  <si>
    <t>Адреса: Коте Шилокадзе, 13/ Назва МКП: Рожищенський навчально реабілітаційний центр Волинської обласної ради/ код:UKRs007252</t>
  </si>
  <si>
    <t>UKRs007355</t>
  </si>
  <si>
    <t>Адреса: Незалежності, 46/ Назва МКП: ОЗЗСО Торчинський ліцей Торчинської селищної ради/ код:UKRs007355</t>
  </si>
  <si>
    <t>UKRs007451</t>
  </si>
  <si>
    <t>Адреса: Торчинська, 9/ Назва МКП: Веселівська гімназія-філія ОЗЗСО Торчинський ліцей Торчинської селищної ради/ код:UKRs007451</t>
  </si>
  <si>
    <t>UKRs007524</t>
  </si>
  <si>
    <t>Адреса: Шкільна, 10/ Назва МКП: Воютинська гімназія-філія ОЗЗСО Торчинський ліцей Торчинської селищної ради/ код:UKRs007524</t>
  </si>
  <si>
    <t>UKRs007550</t>
  </si>
  <si>
    <t>Адреса: Шкільна, 5д/ Назва МКП: заклад дошкільної освіти Сонечко/ код:UKRs007550</t>
  </si>
  <si>
    <t>UKRs007538</t>
  </si>
  <si>
    <t>Адреса: Шкільна, 26/ Назва МКП: Липненський ліцей/ код:UKRs007538</t>
  </si>
  <si>
    <t>UKRs004041</t>
  </si>
  <si>
    <t>Адреса: 20-річчя Перемоги, 34/ Назва МКП: Псіхо-неврологичний центрмедико соціальної реабілітації дітей/ код:UKRs004041</t>
  </si>
  <si>
    <t>UKRs004022</t>
  </si>
  <si>
    <t>Адреса: NA, NA/ Назва МКП: Спортивный комплекс Янтарный/ код:UKRs004022</t>
  </si>
  <si>
    <t>UKRs004014</t>
  </si>
  <si>
    <t>Адреса: NA, NA/ Назва МКП: Штаб оперативної допомоги КУСТ Благодійної Організації Міжнародний Благодійний Фонд Культурна Столиця/ код:UKRs004014</t>
  </si>
  <si>
    <t>UKRs004060</t>
  </si>
  <si>
    <t>Адреса: NA, NA/ Назва МКП: Центр по переселению беженцев/ код:UKRs004060</t>
  </si>
  <si>
    <t>UKRs004013</t>
  </si>
  <si>
    <t>Адреса: NA, NA/ Назва МКП: Спорт-Арена/ код:UKRs004013</t>
  </si>
  <si>
    <t>UKRs004011</t>
  </si>
  <si>
    <t>Адреса: NA, NA/ Назва МКП: Волонтерський центр РозГі/ код:UKRs004011</t>
  </si>
  <si>
    <t>UKRs011503</t>
  </si>
  <si>
    <t>Адреса: Азовсталі, 7/9/ Назва МКП: МКП на базі приватного будинку - БО "БФ "Сила Духу"/ код:UKRs011503</t>
  </si>
  <si>
    <t>UKRs010077</t>
  </si>
  <si>
    <t>Адреса: Академіка Янгеля, 14/ Назва МКП: МТП на базі гуртожитку №12 Державного підприємства «Виробничого об’єднання «Південний Машинобудівний завод» ім. О.М.Макарова/ код:UKRs010077</t>
  </si>
  <si>
    <t>UKRs004001</t>
  </si>
  <si>
    <t>Адреса: Алана Шепарда (Суворова), 10/ Назва МКП: Затишний куточок/ код:UKRs004001</t>
  </si>
  <si>
    <t>UKRs008958</t>
  </si>
  <si>
    <t>Адреса: Алана Шепарда (Суворова), 9/ Назва МКП: Суворовский/ код:UKRs008958</t>
  </si>
  <si>
    <t>UKRs008739</t>
  </si>
  <si>
    <t>Адреса: Архітектора Олега Петрова (Чернишевського), 1б/ Назва МКП: Гуртожиток фахового коледжу ім. Патона/ код:UKRs008739</t>
  </si>
  <si>
    <t>UKRs009003</t>
  </si>
  <si>
    <t>Адреса: Байкальська, 39/ Назва МКП: церковь ХВЕ Свет Евангелия/ код:UKRs009003</t>
  </si>
  <si>
    <t>UKRs008940</t>
  </si>
  <si>
    <t>Адреса: Березинская, 2/ Назва МКП: Транзитный центр на базе Аквапарка (спорткомплекс)/ код:UKRs008940</t>
  </si>
  <si>
    <t>UKRs011501</t>
  </si>
  <si>
    <t>Адреса: Брилів Шлях, 153а/ Назва МКП: МКП на базі приватного будинку Благодійної організації Благодійного фонду "Родинний світ"/ код:UKRs011501</t>
  </si>
  <si>
    <t>UKRs009433</t>
  </si>
  <si>
    <t>Адреса: Василя Сліпака (Єрмолаєва), 35/ Назва МКП: МКП на базі Культурно-ділового центру Дніпропрес/ код:UKRs009433</t>
  </si>
  <si>
    <t>UKRs008977</t>
  </si>
  <si>
    <t>Адреса: Вернадського, 1/3/ Назва МКП: концерт-холл Buba mara/ код:UKRs008977</t>
  </si>
  <si>
    <t>UKRs009038</t>
  </si>
  <si>
    <t>Адреса: Вокзальна, 13/ Назва МКП: Центр тимчасового проживання ВПО. Кімната матері і дитини. волонтерський центр для матерів з дітьми і людей з інваліднісю/ код:UKRs009038</t>
  </si>
  <si>
    <t>UKRs008994</t>
  </si>
  <si>
    <t>Адреса: Володимира Антоновича, 70/ Назва МКП: Центр на базе общежития КЗ ВО ДАНО ДОР (Дніпровська Академія неперервної освіти)/ код:UKRs008994</t>
  </si>
  <si>
    <t>UKRs010948</t>
  </si>
  <si>
    <t>Адреса: Володимира Винниченка, 1/ Назва МКП: МКП на базі гуртожитку №3 Український державний університет науки та технологій/ код:UKRs010948</t>
  </si>
  <si>
    <t>UKRs010943</t>
  </si>
  <si>
    <t>Адреса: Володимира Винниченка, 1а/ Назва МКП: МКП на базі гуртожитку №1 Українського державного університету науки та технологій/ код:UKRs010943</t>
  </si>
  <si>
    <t>UKRs011084</t>
  </si>
  <si>
    <t>Адреса: Володимира Винниченка, 1а/ Назва МКП: МКП на базі гуртожитку №4 Українського державного університету науки та технологій/ код:UKRs011084</t>
  </si>
  <si>
    <t>UKRs003811</t>
  </si>
  <si>
    <t>Адреса: Володимира Самодриги, 4/ Назва МКП: Гуртожиток Дніпропетровського центру проф.технического/ код:UKRs003811</t>
  </si>
  <si>
    <t>UKRs011602</t>
  </si>
  <si>
    <t>Адреса: Волховська, 7/ Назва МКП: МКП на базі приватного будинку - ГО "Вибір твого життя"/ код:UKRs011602</t>
  </si>
  <si>
    <t>UKRs010945</t>
  </si>
  <si>
    <t>Адреса: Гагаріна , 13/15/ Назва МКП: МКП на базі гуртожитку №5 Українського державного університету науки та технологій/ код:UKRs010945</t>
  </si>
  <si>
    <t>UKRs011085</t>
  </si>
  <si>
    <t>Адреса: Гагаріна, 11/ Назва МКП: МКП на базі гуртожитку №2 Українського державного університету науки та технологій/ код:UKRs011085</t>
  </si>
  <si>
    <t>UKRs011334</t>
  </si>
  <si>
    <t>Адреса: Гагаріна, 28/ Назва МКП: гуртожиток №1 ДНУ им. О. Гончара/ код:UKRs011334</t>
  </si>
  <si>
    <t>UKRs011570</t>
  </si>
  <si>
    <t>Адреса: Гагаріна, 35/ Назва МКП: МКп на базі гуртожитку №4 Українського державного хіміко-технологічного університету/ код:UKRs011570</t>
  </si>
  <si>
    <t>UKRs011607</t>
  </si>
  <si>
    <t>Адреса: Гагаріна, 38/ Назва МКП: МКП на базі гуртожитку №2 Державного національного університету ім. О. Гончара/ код:UKRs011607</t>
  </si>
  <si>
    <t>UKRs011518</t>
  </si>
  <si>
    <t>Адреса: Гагаріна, 38а/ Назва МКП: МКП на базі гуртожитку №3 Державного національного університету ім. О. Гончара/ код:UKRs011518</t>
  </si>
  <si>
    <t>UKRs011510</t>
  </si>
  <si>
    <t>Адреса: Гагаріна, 57/ Назва МКП: на базі гуртожитку №5 Національного технічного університету «Дніпровська Політехніка»/ код:UKRs011510</t>
  </si>
  <si>
    <t>UKRs008760</t>
  </si>
  <si>
    <t>Адреса: Гагаріна, 59/ Назва МКП: Гуртожиток №4 Національного гірського універсітету/ код:UKRs008760</t>
  </si>
  <si>
    <t>UKRs011608</t>
  </si>
  <si>
    <t>Адреса: Гагаріна, 61/ Назва МКП: МКП на базі гуртожитку №3 Національного технічного університету «Дніпровська Політехніка»/ код:UKRs011608</t>
  </si>
  <si>
    <t>UKRs011079</t>
  </si>
  <si>
    <t>Адреса: Гагаріна, 65/ Назва МКП: МКП на базе общежития Профессионального колледжа электрификации Днепровского Государственного аграрно-экономического университета/ код:UKRs011079</t>
  </si>
  <si>
    <t>UKRs011514</t>
  </si>
  <si>
    <t>Адреса: Гагаріна, 65а/ Назва МКП: МКП на базі гуртожитку №3 "Українського державного хіміко-технологічного університету"/ код:UKRs011514</t>
  </si>
  <si>
    <t>UKRs011513</t>
  </si>
  <si>
    <t>Адреса: Гагаріна, 67/ Назва МКП: МКП на базі гуртожитку №2 Українського державного хіміко-технологічного університету/ код:UKRs011513</t>
  </si>
  <si>
    <t>UKRs008979</t>
  </si>
  <si>
    <t>Адреса: Гагаріна, 92/ Назва МКП: Центр на базе свадебного салона ( Кинза 2)/ код:UKRs008979</t>
  </si>
  <si>
    <t>UKRs009718</t>
  </si>
  <si>
    <t>Адреса: Далека, 10/ Назва МКП: МКП на базі приватного будинку орендованого БФ "Твій прихисток"/ код:UKRs009718</t>
  </si>
  <si>
    <t>UKRs011567</t>
  </si>
  <si>
    <t>Адреса: Диканська (Матроса Кішки), 23/ Назва МКП: МКП на базі приватного домоволодіння (три будинки) - БО "БФ "НОВЕ-МАЙБУТНЄ"/ код:UKRs011567</t>
  </si>
  <si>
    <t>UKRs011194</t>
  </si>
  <si>
    <t>Адреса: Дмитра Яворницького , 21/ Назва МКП: МКП на базі гуртожитку №1 Національного технічного університету Дніпровська політехніка/ код:UKRs011194</t>
  </si>
  <si>
    <t>UKRs011288</t>
  </si>
  <si>
    <t>Адреса: Дмитра Яворницького , 76/ Назва МКП: Колективний центр тривалого проживання ВПО на базі гуртожитку ДДАЕУ «Дніпровский аграрно-економичний колледж»/ код:UKRs011288</t>
  </si>
  <si>
    <t>UKRs009723</t>
  </si>
  <si>
    <t>Адреса: Дмитра Яворницького, 88а/ Назва МКП: Центр на базе помещений БФ Марии Пинчук за дітей/ код:UKRs009723</t>
  </si>
  <si>
    <t>UKRs008962</t>
  </si>
  <si>
    <t>Адреса: Жуковського, 6а/ Назва МКП: Центр на базі гуртожитку №2 Придніпровська державна академія будівництва та архітектури/ код:UKRs008962</t>
  </si>
  <si>
    <t>UKRs011638</t>
  </si>
  <si>
    <t>Адреса: Залізнична, 8/ Назва МКП: на базі адміністративної будівлі для ВПЛ, орендованого БО "БФ "Найкращій друг"/ код:UKRs011638</t>
  </si>
  <si>
    <t>UKRs008973</t>
  </si>
  <si>
    <t>Адреса: Івана Пулюя, 37/ Назва МКП: УТОС (общество слепых)/ код:UKRs008973</t>
  </si>
  <si>
    <t>UKRs008993</t>
  </si>
  <si>
    <t>Адреса: Каруни, 1/ Назва МКП: Общежитие Государственного Геолоразведочного института/ код:UKRs008993</t>
  </si>
  <si>
    <t>UKRs010577</t>
  </si>
  <si>
    <t>Адреса: Каруни, 2/ Назва МКП: центра коллективного проживания ВПЛ на базе офисного помещения/ код:UKRs010577</t>
  </si>
  <si>
    <t>UKRs010941</t>
  </si>
  <si>
    <t>Адреса: Космонавта Волкова , 6б/ Назва МКП: МКП на базі гуртожитку Дніпропетровського професійного коледжу енергетичних та інформаційних технологій/ код:UKRs010941</t>
  </si>
  <si>
    <t>UKRs009729</t>
  </si>
  <si>
    <t>Адреса: Криворізька, 16/ Назва МКП: МКП на базі ожитлової будівлі коридорного типу (гуртожитку) № 1 ДП «Виробничого об'єднання «Південний машинобудівний завод імені О. М. Макарова»/ код:UKRs009729</t>
  </si>
  <si>
    <t>UKRs011496</t>
  </si>
  <si>
    <t>Адреса: Криворізька, 18/ Назва МКП: МКП на на базі гуртожитку № 2 державного підприємства виробничого об'єднання Південний Машинобудівний Завод імені О. М. Макарова/ код:UKRs011496</t>
  </si>
  <si>
    <t>UKRs010099</t>
  </si>
  <si>
    <t>Адреса: Криворізька, 20/ Назва МКП: МКП  на базі гуртожитку № 3 державного підприємства виробничого об'єднання Південний Машинобудівний Завод імені О. М. Макарова/ код:UKRs010099</t>
  </si>
  <si>
    <t>UKRs008987</t>
  </si>
  <si>
    <t>Адреса: Криворожское Шоссе, 35/ Назва МКП: Центр для переселенцев Луганской области/ код:UKRs008987</t>
  </si>
  <si>
    <t>UKRs009732</t>
  </si>
  <si>
    <t>Адреса: Лабораторна, 35а/ Назва МКП: МКП на базе частного дома/ код:UKRs009732</t>
  </si>
  <si>
    <t>UKRs010936</t>
  </si>
  <si>
    <t>Адреса: Лазаряна, 2/ Назва МКП: МКП на базі гуртожитку №5 Українського державного університету науки та технологій/ код:UKRs010936</t>
  </si>
  <si>
    <t>UKRs010938</t>
  </si>
  <si>
    <t>Адреса: Лазаряна, 2/ Назва МКП: МКП на базі гуртожитку №6 Українського державного університету науки та технологій/ код:UKRs010938</t>
  </si>
  <si>
    <t>UKRs010939</t>
  </si>
  <si>
    <t>Адреса: Лазаряна, 2/ Назва МКП: МКП на базі гуртожитку №1 Українського державного університету науки та технологій/ код:UKRs010939</t>
  </si>
  <si>
    <t>UKRs010940</t>
  </si>
  <si>
    <t>Адреса: Лазаряна, 2/ Назва МКП: МКП на базі гуртожитку №3 Українського державного університету науки та технологій/ код:UKRs010940</t>
  </si>
  <si>
    <t>UKRs010942</t>
  </si>
  <si>
    <t>Адреса: Лазаряна, 2/ Назва МКП: МКП на базі гуртожитку №4 Українського державного університету науки та технологій/ код:UKRs010942</t>
  </si>
  <si>
    <t>UKRs011606</t>
  </si>
  <si>
    <t>Адреса: Лазаряна, 2а/ Назва МКП: МКП на базі гуртожитку  Українського державного університету науки та технології в оренді БО «Відновлення України»/ код:UKRs011606</t>
  </si>
  <si>
    <t>UKRs008946</t>
  </si>
  <si>
    <t>Адреса: Лесі Українки (Пушкіна), 13/ Назва МКП: Центр тимчасового проживання ВПО на базі приватного ліцею/ код:UKRs008946</t>
  </si>
  <si>
    <t>UKRs008995</t>
  </si>
  <si>
    <t>Адреса: Любарського, 123/ Назва МКП: Центр на базе дошкольного учреждения/ код:UKRs008995</t>
  </si>
  <si>
    <t>UKRs010949</t>
  </si>
  <si>
    <t>Адреса: Любарського, 9/ Назва МКП: Центр колективного проживання ВПО. на базі гуртожитку Мостозагін №12 ПрАТ Мостбуд/ код:UKRs010949</t>
  </si>
  <si>
    <t>UKRs010538</t>
  </si>
  <si>
    <t>Адреса: Михайла Драгоманова, 19/ Назва МКП: Коллективный центр проживания ВПЛ Молодёжный христианский центр Альфа и Омега/ код:UKRs010538</t>
  </si>
  <si>
    <t>UKRs004002</t>
  </si>
  <si>
    <t>Адреса: Мономаха, 25а/2/ Назва МКП: Чешское консульство/ код:UKRs004002</t>
  </si>
  <si>
    <t>UKRs008964</t>
  </si>
  <si>
    <t>Адреса: Моссаковского, 13/ Назва МКП: Гуртожиток №5, студентського містечка Придніпровської Державної Академії архітектури та будівництва/ код:UKRs008964</t>
  </si>
  <si>
    <t>UKRs008955</t>
  </si>
  <si>
    <t>Адреса: Моссаковского, 13а/ Назва МКП: Гуртожиток №6, студентського містечка Придніпровської Державної Академії архітектури та будівництва/ код:UKRs008955</t>
  </si>
  <si>
    <t>UKRs008965</t>
  </si>
  <si>
    <t>Адреса: Моссаковского, 13б/ Назва МКП: Гуртожиток №7, студентського містечка Придніпровської Державної Академії архітектури та будівництва/ код:UKRs008965</t>
  </si>
  <si>
    <t>UKRs010946</t>
  </si>
  <si>
    <t>Адреса: Моссаковского, 13в/ Назва МКП: Гуртожиток №8, студентського містечка Придніпровської Державної Академії архітектури та будівництва/ код:UKRs010946</t>
  </si>
  <si>
    <t>UKRs008963</t>
  </si>
  <si>
    <t>Адреса: Моссаковского, 13г/ Назва МКП: Гуртожиток №9, студентського містечка Придніпровської Державної Академії архітектури та будівництва/ код:UKRs008963</t>
  </si>
  <si>
    <t>UKRs008966</t>
  </si>
  <si>
    <t>Адреса: Моссаковского, 9а/ Назва МКП: Гуртожиток №3, студентського містечка Придніпровської Державної Академії архітектури та будівництва/ код:UKRs008966</t>
  </si>
  <si>
    <t>UKRs011001</t>
  </si>
  <si>
    <t>Адреса: Моторна, 1д/ Назва МКП: ТОВ Приват-Кабель/ код:UKRs011001</t>
  </si>
  <si>
    <t>UKRs011286</t>
  </si>
  <si>
    <t>Адреса: Набережна Перемоги , 44/1/ Назва МКП: Колективний центр тривалого проживання на базі гуртожитку №3 Дніпровського Державного аграрно-економічного університету/ код:UKRs011286</t>
  </si>
  <si>
    <t>UKRs010935</t>
  </si>
  <si>
    <t>Адреса: Набережна перемоги , 44-3/ Назва МКП: Гуртожиток №2 Дніпровського державного аграрно-економічного університету/ код:UKRs010935</t>
  </si>
  <si>
    <t>UKRs010547</t>
  </si>
  <si>
    <t>Адреса: Набережна перемоги, 116/ Назва МКП: МКП на базі гуртожитку «Придніпровської державної академії фізичної культури і спорту»/ код:UKRs010547</t>
  </si>
  <si>
    <t>UKRs011604</t>
  </si>
  <si>
    <t>Адреса: Набережна Перемоги, 44/3/ Назва МКП: МКП на базі гуртожитку № 5 Українського Державного хіміко-технологічного університету/ код:UKRs011604</t>
  </si>
  <si>
    <t>UKRs009030</t>
  </si>
  <si>
    <t>Адреса: Набережна Перемоги, 44а/ Назва МКП: Дніпровське медичне училище гуртожиток №7/ код:UKRs009030</t>
  </si>
  <si>
    <t>UKRs008736</t>
  </si>
  <si>
    <t>Адреса: Набережна Перемоги, 44б/ Назва МКП: МКП на базі гуртожитки №6 Дніпровського державного медичного університету/ код:UKRs008736</t>
  </si>
  <si>
    <t>UKRs011516</t>
  </si>
  <si>
    <t>Адреса: Набережна Перемоги, 92/ Назва МКП: МКП на базі гуртожитку №6 Українського державного хіміко-технологічного університету/ код:UKRs011516</t>
  </si>
  <si>
    <t>UKRs011344</t>
  </si>
  <si>
    <t>Адреса: Надії Алексєєнко, 167/ Назва МКП: дитяча школа-інтернат/ код:UKRs011344</t>
  </si>
  <si>
    <t>UKRs004018</t>
  </si>
  <si>
    <t>Адреса: Немировича-Данченко, 42/ Назва МКП: Дитячий садок 392/ код:UKRs004018</t>
  </si>
  <si>
    <t>UKRs010163</t>
  </si>
  <si>
    <t>Адреса: Немировича-Данченко, 62/ Назва МКП: Оздоровительный центр Гармонія/ код:UKRs010163</t>
  </si>
  <si>
    <t>UKRs011283</t>
  </si>
  <si>
    <t>Адреса: Ніла Армстронга (Казакова), 30/ Назва МКП: гуртожитку № 5 Колективний центр тривалого проживання ВПО на базі ДНУ ім. О. Гончара / код:UKRs011283</t>
  </si>
  <si>
    <t>UKRs010537</t>
  </si>
  <si>
    <t>Адреса: Ніла Армстронга (Казакова), 32/ Назва МКП: гуртожиток №7 Коллективный центр проживания ВПЛ на базе общежития ДНУ им. О. Гончара (корпус 7)/ код:UKRs010537</t>
  </si>
  <si>
    <t>UKRs011282</t>
  </si>
  <si>
    <t>Адреса: Ніла Армстронга (Казакова), 38/ Назва МКП: гуртожитку № 6 Колективний центр тривалого проживання ВПО на базі ДНУ ім. О. Гончара/ код:UKRs011282</t>
  </si>
  <si>
    <t>UKRs008957</t>
  </si>
  <si>
    <t>Адреса: Новокримська, 3/ Назва МКП: Новокрымский/ код:UKRs008957</t>
  </si>
  <si>
    <t>UKRs010540</t>
  </si>
  <si>
    <t>Адреса: Новокримська, 6/ Назва МКП: Колективний центр для перебування ВПО на базі гуртожитку №11. ЮМЗ ім. Макарова/ код:UKRs010540</t>
  </si>
  <si>
    <t>UKRs011289</t>
  </si>
  <si>
    <t>Адреса: Олександра Поля, 111б/ Назва МКП: Колективний центр проживання ВПО на базі гуртожитку Національного технічного університету "Дніпровська-Політехніка" (2-3 поверх)/ код:UKRs011289</t>
  </si>
  <si>
    <t>UKRs010527</t>
  </si>
  <si>
    <t>Адреса: Олександра Поля, 129а/ Назва МКП: Колективний центр проживання ВПО на базі гуртожитку №10. ЮМЗ ім. Макарова/ код:UKRs010527</t>
  </si>
  <si>
    <t>UKRs008959</t>
  </si>
  <si>
    <t>Адреса: Олександра Поля, 14/ Назва МКП: Оберіг Дніпра/ код:UKRs008959</t>
  </si>
  <si>
    <t>UKRs010947</t>
  </si>
  <si>
    <t>Адреса: Олександра Поля, 83/ Назва МКП: Колективний центр тривалого проживання ВПО на базі гуртожитку №2 Дніпровського професійного педагогічного коледжу КУ ВО Дніпровська академія безперервної освіти Дніпропетровської обласної ради/ код:UKRs010947</t>
  </si>
  <si>
    <t>UKRs010015</t>
  </si>
  <si>
    <t>Адреса: Олександра Поля, 98д/ Назва МКП: Колективний центр тривалого проживання ВПО на базі Клінічний діагностичний центр/ код:UKRs010015</t>
  </si>
  <si>
    <t>UKRs008953</t>
  </si>
  <si>
    <t>Адреса: Орловська, 1б/ Назва МКП: Транзитный центр для ВПЛ на базе офисных помещений/ код:UKRs008953</t>
  </si>
  <si>
    <t>UKRs011486</t>
  </si>
  <si>
    <t>Адреса: Осіння, 11а/ Назва МКП: Dormitory "Dzherelo Pidtrymky"/ код:UKRs011486</t>
  </si>
  <si>
    <t>UKRs010412</t>
  </si>
  <si>
    <t>Адреса: Осіння, 11б/ Назва МКП: тер.центр/ код:UKRs010412</t>
  </si>
  <si>
    <t>UKRs004044</t>
  </si>
  <si>
    <t>Адреса: Павла Нірінберга, 3б/ Назва МКП: Банана Клаб/ код:UKRs004044</t>
  </si>
  <si>
    <t>UKRs010567</t>
  </si>
  <si>
    <t>Адреса: Павла Нірінберга, 4/ Назва МКП: на базе общежития Дніпровського державного цирку/ код:UKRs010567</t>
  </si>
  <si>
    <t>UKRs011563</t>
  </si>
  <si>
    <t>Адреса: Петрозаводська (Незламна), 309/ Назва МКП: Шелтер/ код:UKRs011563</t>
  </si>
  <si>
    <t>UKRs011222</t>
  </si>
  <si>
    <t>Адреса: Піхоти Короля (Лізи Чайкіної), 2/ Назва МКП: Колективний центр тривалого проживання ВПО на базі комунального закладу «Маріупольського міського соціального гуртожитку»/ код:UKRs011222</t>
  </si>
  <si>
    <t>UKRs008746</t>
  </si>
  <si>
    <t>Адреса: Праці, 24/ Назва МКП: МКП на базі гуртожитку «Дніпровського центру професійно-технічної освіти/ код:UKRs008746</t>
  </si>
  <si>
    <t>UKRs009839</t>
  </si>
  <si>
    <t>Адреса: Радіщева, 58/ Назва МКП: Колективний центр тривалого перебування ВПО/ код:UKRs009839</t>
  </si>
  <si>
    <t>UKRs003910</t>
  </si>
  <si>
    <t>Адреса: Рилєєва, 34д/ Назва МКП: Модульне містечко/ код:UKRs003910</t>
  </si>
  <si>
    <t>UKRs004037</t>
  </si>
  <si>
    <t>Адреса: Рубежанский, 101/ Назва МКП: Евангелическая Лютеранская Церковь Живая вода/ код:UKRs004037</t>
  </si>
  <si>
    <t>UKRs004062</t>
  </si>
  <si>
    <t>Адреса: Севастопольська, 17/ Назва МКП: Гуртожиток 3 Медичної академії/ код:UKRs004062</t>
  </si>
  <si>
    <t>UKRs008820</t>
  </si>
  <si>
    <t>Адреса: Севастопольська, 17а/ Назва МКП: Гуртожиток №4 ДДМУ (Дніпровський державний медичний університет)/ код:UKRs008820</t>
  </si>
  <si>
    <t>UKRs008988</t>
  </si>
  <si>
    <t>Адреса: Сергія Нігояна, 32/ Назва МКП: МКП на базі не житлового приміщення, адміністративного корпусу  АТ «Дніпрометробуд»/ код:UKRs008988</t>
  </si>
  <si>
    <t>UKRs011665</t>
  </si>
  <si>
    <t>Адреса: Сергія Нігояна, 53ж/ Назва МКП: Комунальне підприємство “Міські активи” Дніпровської міської ради, орендатор - ГО “ Центр соціальної адаптації людей з інвалідністю “ОКЕАН ДОБРА”/ код:UKRs011665</t>
  </si>
  <si>
    <t>UKRs011170</t>
  </si>
  <si>
    <t>Адреса: Січеславська Набережна, 33/ Назва МКП: Антикризовий транзитний хаб для критично вразливих категорій ВПО з Донецької області/ код:UKRs011170</t>
  </si>
  <si>
    <t>UKRs011511</t>
  </si>
  <si>
    <t>Адреса: Смоленська, 87/ Назва МКП: МКП на базі приватного будинку - Громадська організація «Руслан і Людмила»/ код:UKRs011511</t>
  </si>
  <si>
    <t>UKRs004008</t>
  </si>
  <si>
    <t>Адреса: Степана Бандери (Шмидта), 35/ Назва МКП: Временный пункт размещения беженцев/ код:UKRs004008</t>
  </si>
  <si>
    <t>UKRs009720</t>
  </si>
  <si>
    <t>Адреса: Стромцова, 3а/ Назва МКП: Центр ВПЛ на базе общежития методического центра Днепровского обїединения профсоюзов/ код:UKRs009720</t>
  </si>
  <si>
    <t>UKRs010158</t>
  </si>
  <si>
    <t>Адреса: Сухумска, 6/ Назва МКП: Довіра-України/ код:UKRs010158</t>
  </si>
  <si>
    <t>UKRs009936</t>
  </si>
  <si>
    <t>Адреса: Тиверська, 4/ Назва МКП: Полікліника Металургійного комбінату/ код:UKRs009936</t>
  </si>
  <si>
    <t>UKRs011543</t>
  </si>
  <si>
    <t>Адреса: Тісна, 12б/ Назва МКП: NGO " Best Friend"/ код:UKRs011543</t>
  </si>
  <si>
    <t>UKRs008989</t>
  </si>
  <si>
    <t>Адреса: Ульянова, 26/ Назва МКП: HOLY JAVELIN/ код:UKRs008989</t>
  </si>
  <si>
    <t>UKRs010944</t>
  </si>
  <si>
    <t>Адреса: Універсальний , 6/ Назва МКП: колективний центр проживання ВПО створено на базі Філії № 2 Центру психіатричної допомоги дитячому та дорослому населенню/ код:UKRs010944</t>
  </si>
  <si>
    <t>UKRs011560</t>
  </si>
  <si>
    <t>Адреса: Фесенка, 1а/ Назва МКП: Шелтер/ код:UKRs011560</t>
  </si>
  <si>
    <t>UKRs009726</t>
  </si>
  <si>
    <t>Адреса: Хвойна, 110/ Назва МКП: Пункт приема ВПЛ на базе админ.помещения шинного завода/ код:UKRs009726</t>
  </si>
  <si>
    <t>UKRs011566</t>
  </si>
  <si>
    <t>Адреса: Шинна, 10а/ Назва МКП: МКП на базі Державного професійного навчального закладу «Дніпровського регіонального центру професійної освіти»/ код:UKRs011566</t>
  </si>
  <si>
    <t>UKRs008985</t>
  </si>
  <si>
    <t>Адреса: Щербаня, 4/ Назва МКП: Центр социальной адаптации для людей с инвалидностью Океан Добра/ код:UKRs008985</t>
  </si>
  <si>
    <t>UKRs003899</t>
  </si>
  <si>
    <t>Адреса: Ялицевий (Піхтова), 1/ Назва МКП: Колективний центр проживання ВПО на базі гуртожитку №7. ЮМЗ ім. Макарова/ код:UKRs003899</t>
  </si>
  <si>
    <t>UKRs008984</t>
  </si>
  <si>
    <t>Адреса: Ялицевий (Піхтова), 5/ Назва МКП: шелтер для переселенцев Луганской области/ код:UKRs008984</t>
  </si>
  <si>
    <t>UKRs010934</t>
  </si>
  <si>
    <t>Адреса: Ялицевий (Піхтова), 5/ Назва МКП: Центр тимчасового проживання на базі дошкільної установи/ код:UKRs010934</t>
  </si>
  <si>
    <t>UKRs011588</t>
  </si>
  <si>
    <t>Адреса: Янгеля, 42/ Назва МКП: МКП на базі колишнього хостела "Надія" Міжнародної БО БФ "LUkraine"  для евакуйованих ВПО/ код:UKRs011588</t>
  </si>
  <si>
    <t>UKRs004043</t>
  </si>
  <si>
    <t>Адреса: Ясельная, 1/ Назва МКП: Транзитный центр для ВПЛ на базе частного детского сада/ код:UKRs004043</t>
  </si>
  <si>
    <t>UKRs003862</t>
  </si>
  <si>
    <t>Адреса: Лісна, 2/ Назва МКП: Дорожник/ код:UKRs003862</t>
  </si>
  <si>
    <t>UKRs003947</t>
  </si>
  <si>
    <t>Адреса: Центральна, 118г/ Назва МКП: Лісова галявина/ код:UKRs003947</t>
  </si>
  <si>
    <t>UKRs003951</t>
  </si>
  <si>
    <t>Адреса: Центральна, 131/ Назва МКП: Дубовий гай/ код:UKRs003951</t>
  </si>
  <si>
    <t>UKRs003854</t>
  </si>
  <si>
    <t>Адреса: Лагерна, 22/ Назва МКП: ДОК Лісова казка ПАТ ДМК/ код:UKRs003854</t>
  </si>
  <si>
    <t>UKRs003937</t>
  </si>
  <si>
    <t>Адреса: Харківська, 20/ Назва МКП: Адміністративна будівля/ код:UKRs003937</t>
  </si>
  <si>
    <t>UKRs008800</t>
  </si>
  <si>
    <t>Адреса: Паркова, 2/ Назва МКП: Гуртожиток с. Молодіжне/ код:UKRs008800</t>
  </si>
  <si>
    <t>UKRs010529</t>
  </si>
  <si>
    <t>Адреса: Кленова, 21/ Назва МКП: На базе частного дома Житловий простір для довгострокового перебування людей похилого віку та людей з обмеженими можливостями Новий дім/ код:UKRs010529</t>
  </si>
  <si>
    <t>UKRs004020</t>
  </si>
  <si>
    <t>Адреса: NA, NA/ Назва МКП: Шелтер/ код:UKRs004020</t>
  </si>
  <si>
    <t>UKRs004055</t>
  </si>
  <si>
    <t>Адреса: Весняна, 28/ Назва МКП: Не має даних про назву/ код:UKRs004055</t>
  </si>
  <si>
    <t>UKRs004054</t>
  </si>
  <si>
    <t>Адреса: Молодіжна, 1/ Назва МКП: Не має даних про назву/ код:UKRs004054</t>
  </si>
  <si>
    <t>UKRs004053</t>
  </si>
  <si>
    <t>Адреса: Центральна, 1а/ Назва МКП: Не має даних про назву/ код:UKRs004053</t>
  </si>
  <si>
    <t>UKRs004052</t>
  </si>
  <si>
    <t>Адреса: Шкільна, 1/ Назва МКП: Не має даних про назву/ код:UKRs004052</t>
  </si>
  <si>
    <t>UKRs009971</t>
  </si>
  <si>
    <t>Адреса: Центральна, 13/ Назва МКП: приватний будинок/ код:UKRs009971</t>
  </si>
  <si>
    <t>UKRs004051</t>
  </si>
  <si>
    <t>Адреса: Тюріна, 2/ Назва МКП: ТерЦентр/ код:UKRs004051</t>
  </si>
  <si>
    <t>UKRs011668</t>
  </si>
  <si>
    <t>Адреса: Гончара, 3/ Назва МКП: Відділ культури і мистецтва, туризму, у справах релігій Петриківської селищної ради/ код:UKRs011668</t>
  </si>
  <si>
    <t>UKRs010534</t>
  </si>
  <si>
    <t>Адреса: Дружби, 43а/ Назва МКП: Детский дом семейного типа Сербиных/ код:UKRs010534</t>
  </si>
  <si>
    <t>UKRs011669</t>
  </si>
  <si>
    <t>Адреса: Медичний, 1/ Назва МКП: КОМУНАЛЬНИЙ ЗАКЛАД ОХОРОНИ ЗДОРОВ'Я КУРИЛІВСЬКА ДІЛЬНИЧА ЛІКАРНЯ/ код:UKRs011669</t>
  </si>
  <si>
    <t>UKRs011670</t>
  </si>
  <si>
    <t>Адреса: Медичний, 1/ Назва МКП: КУ “Територіальний центр соціального обслуговування (надання соціальних послуг)” Петриківської селищної ради/ код:UKRs011670</t>
  </si>
  <si>
    <t>UKRs011025</t>
  </si>
  <si>
    <t>Адреса: Геологів, 113/ Назва МКП: Колективний центр тривалого проживання ВПО на базі приватного будинку/ код:UKRs011025</t>
  </si>
  <si>
    <t>UKRs004028</t>
  </si>
  <si>
    <t>Адреса: Державна, 2/ Назва МКП: Ліцей номер 2 Підгородненської міської ради/ код:UKRs004028</t>
  </si>
  <si>
    <t>UKRs011281</t>
  </si>
  <si>
    <t>Адреса: Довженко, 83/ Назва МКП: Колективний центр тривалого проживання ВПО на базі приватного будинку/ код:UKRs011281</t>
  </si>
  <si>
    <t>UKRs010956</t>
  </si>
  <si>
    <t>Адреса: Кільченська, 15/ Назва МКП: Колективний центр тривалого проживання ВПО на базі приватного будинку/ код:UKRs010956</t>
  </si>
  <si>
    <t>UKRs010955</t>
  </si>
  <si>
    <t>Адреса: Криворізька, 9/ Назва МКП: Колективний центр тривалого проживання ВПО на базі приватного будинку/ код:UKRs010955</t>
  </si>
  <si>
    <t>UKRs011509</t>
  </si>
  <si>
    <t>Адреса: Харківська, 34а/ Назва МКП: МКП на базі приватного будинку - громадська організація «Довіра-Дніпро»/ код:UKRs011509</t>
  </si>
  <si>
    <t>UKRs011345</t>
  </si>
  <si>
    <t>Адреса: Широка, 2б/ Назва МКП: Будинок для людей похилого віку Турбота/ код:UKRs011345</t>
  </si>
  <si>
    <t>UKRs003792</t>
  </si>
  <si>
    <t>Адреса: Будівельників, 10/ Назва МКП: КЗ ДНЗ №1 Червона шапочка/ код:UKRs003792</t>
  </si>
  <si>
    <t>UKRs008738</t>
  </si>
  <si>
    <t>Адреса: Теплична, 30/ Назва МКП: Слобожанська початкова школа №2/ код:UKRs008738</t>
  </si>
  <si>
    <t>UKRs003986</t>
  </si>
  <si>
    <t>Адреса: Шкільна, 18/ Назва МКП: Загальноосвітня школа/ код:UKRs003986</t>
  </si>
  <si>
    <t>UKRs003911</t>
  </si>
  <si>
    <t>Адреса: Робоча, 12/ Назва МКП: Лицей/ код:UKRs003911</t>
  </si>
  <si>
    <t>UKRs011667</t>
  </si>
  <si>
    <t>Адреса: Усенка, 13а/ Назва МКП: Солонянська Центральна районна лікарня/ код:UKRs011667</t>
  </si>
  <si>
    <t>UKRs004010</t>
  </si>
  <si>
    <t>Адреса: NA, NA/ Назва МКП: Транзитный центр для переселенцев на базе детского лагеря Дорожник/ код:UKRs004010</t>
  </si>
  <si>
    <t>UKRs003929</t>
  </si>
  <si>
    <t>Адреса: Театральна, 16/ Назва МКП: Не має даних про назву/ код:UKRs003929</t>
  </si>
  <si>
    <t>UKRs003798</t>
  </si>
  <si>
    <t>Адреса: Вороного, 1/ Назва МКП: Не має даних про назву/ код:UKRs003798</t>
  </si>
  <si>
    <t>UKRs009650</t>
  </si>
  <si>
    <t>Адреса: Вороного, 1д/ Назва МКП: Громадський будинок Царичанської селищної ради/ код:UKRs009650</t>
  </si>
  <si>
    <t>UKRs010410</t>
  </si>
  <si>
    <t>Адреса: Меліоративна, 7б/ Назва МКП: Гуртожиток/ код:UKRs010410</t>
  </si>
  <si>
    <t>UKRs003976</t>
  </si>
  <si>
    <t>Адреса: Шевченка, 2/ Назва МКП: ТОВ ВПК АГРО/ код:UKRs003976</t>
  </si>
  <si>
    <t>UKRs010418</t>
  </si>
  <si>
    <t>Адреса: Шевченка, 32/ Назва МКП: МКП на базі гуртожитку ТОВ "ВПК-АГРО"/ код:UKRs010418</t>
  </si>
  <si>
    <t>UKRs003980</t>
  </si>
  <si>
    <t>Адреса: Широка, 7/ Назва МКП: Приютська гімназія/ код:UKRs003980</t>
  </si>
  <si>
    <t>UKRs003875</t>
  </si>
  <si>
    <t>Адреса: Молодіжна, 1/ Назва МКП: садочек/ код:UKRs003875</t>
  </si>
  <si>
    <t>UKRs003860</t>
  </si>
  <si>
    <t>Адреса: Лесі Українки, 1а/ Назва МКП: садик/ код:UKRs003860</t>
  </si>
  <si>
    <t>UKRs003974</t>
  </si>
  <si>
    <t>Адреса: Чмеренка, 1/ Назва МКП: садочек/ код:UKRs003974</t>
  </si>
  <si>
    <t>UKRs003829</t>
  </si>
  <si>
    <t>Адреса: Гвоздовського, 14/ Назва МКП: школа/ код:UKRs003829</t>
  </si>
  <si>
    <t>UKRs003833</t>
  </si>
  <si>
    <t>Адреса: Дедишко, 1/ Назва МКП: Гуртожиток Верхньодніпровського коледжу ДДАЕУ/ код:UKRs003833</t>
  </si>
  <si>
    <t>UKRs003882</t>
  </si>
  <si>
    <t>Адреса: Нова, 23а/ Назва МКП: садочок/ код:UKRs003882</t>
  </si>
  <si>
    <t>UKRs003935</t>
  </si>
  <si>
    <t>Адреса: Устенко, 29а/ Назва МКП: Садочек/ код:UKRs003935</t>
  </si>
  <si>
    <t>UKRs003813</t>
  </si>
  <si>
    <t>Адреса: Центральна, 37а/ Назва МКП: Гуртожиток КП Добропільська служба єдиного замовника/ код:UKRs003813</t>
  </si>
  <si>
    <t>UKRs009961</t>
  </si>
  <si>
    <t>Адреса: Авангардна (Маяковського), 63а/ Назва МКП: МКП/ код:UKRs009961</t>
  </si>
  <si>
    <t>UKRs009036</t>
  </si>
  <si>
    <t>Адреса: Героїв Чорнобиля (Кропоткіна), 14/1/ Назва МКП: на базі гуртожитку № 4 - ОСББ «Кропоткіна 14»/ код:UKRs009036</t>
  </si>
  <si>
    <t>UKRs011594</t>
  </si>
  <si>
    <t>Адреса: Героїв Чорнобиля (Кропоткіна), 14/1/ Назва МКП: на базі гуртожитку № 1 - ОСББ «Кропоткіна 14»/ код:UKRs011594</t>
  </si>
  <si>
    <t>UKRs010213</t>
  </si>
  <si>
    <t>Адреса: Героїв Чорнобиля (Кропоткіна), 38/ Назва МКП: Колишній дошкільний навчальний заклад №34/ код:UKRs010213</t>
  </si>
  <si>
    <t>UKRs008695</t>
  </si>
  <si>
    <t>Адреса: Козацької Слави, 6/ Назва МКП: гуртожиток Комунального закладу “Жовтоводський фаховий педагогічний коледж” Дніпропетровської обласної ради/ код:UKRs008695</t>
  </si>
  <si>
    <t>UKRs008696</t>
  </si>
  <si>
    <t>Адреса: Стовби, 1/ Назва МКП: гуртожитокДПТНЗ Західно-Дніпровський центр професійно-технічної освіти ДОР/ код:UKRs008696</t>
  </si>
  <si>
    <t>UKRs003816</t>
  </si>
  <si>
    <t>Адреса: Центральна, 38/ Назва МКП: Затишнянський ліцей/ код:UKRs003816</t>
  </si>
  <si>
    <t>UKRs003809</t>
  </si>
  <si>
    <t>Адреса: Нова, 2а/ Назва МКП: Вітрівський ЗДО/ код:UKRs003809</t>
  </si>
  <si>
    <t>UKRs003815</t>
  </si>
  <si>
    <t>Адреса: Центральна, 34г/ Назва МКП: Преображенський ліцей/ код:UKRs003815</t>
  </si>
  <si>
    <t>UKRs004027</t>
  </si>
  <si>
    <t>Адреса: NA, NA/ Назва МКП: Кам'янський Державний Енергетичний Коледж. гуртожиток/ код:UKRs004027</t>
  </si>
  <si>
    <t>UKRs004015</t>
  </si>
  <si>
    <t>Адреса: NA, NA/ Назва МКП: Кам'янске вище проф училище гуртожиток/ код:UKRs004015</t>
  </si>
  <si>
    <t>UKRs004012</t>
  </si>
  <si>
    <t>Адреса: NA, NA/ Назва МКП: Центр надання соціальних послуг КМР/ код:UKRs004012</t>
  </si>
  <si>
    <t>UKRs003789</t>
  </si>
  <si>
    <t>Адреса: Аношкіна, 65б/ Назва МКП: Гуртожиток Кам’янського вищого професійного училища/ код:UKRs003789</t>
  </si>
  <si>
    <t>UKRs003793</t>
  </si>
  <si>
    <t>Адреса: Героїв, 15/ Назва МКП: Комунальне підприємство Кам’янської міської ради Новий Квартал(транзитне модульне містечко)/ код:UKRs003793</t>
  </si>
  <si>
    <t>UKRs003834</t>
  </si>
  <si>
    <t>Адреса: Дніпробудівська, 13а/ Назва МКП: Гуртожиток Дніпровського державного технічного університету/ код:UKRs003834</t>
  </si>
  <si>
    <t>UKRs003802</t>
  </si>
  <si>
    <t>Адреса: Запоріжська, 7/ Назва МКП: дюш 3 спортзал/ код:UKRs003802</t>
  </si>
  <si>
    <t>UKRs009730</t>
  </si>
  <si>
    <t>Адреса: Конституції, 30/ Назва МКП: МКП на базе офисных помещений для сотрудников медицинского центра первичной помощи/ код:UKRs009730</t>
  </si>
  <si>
    <t>UKRs003852</t>
  </si>
  <si>
    <t>Адреса: Конституції, 32/ Назва МКП: без назви/ код:UKRs003852</t>
  </si>
  <si>
    <t>UKRs003863</t>
  </si>
  <si>
    <t>Адреса: Мальовнича, 4/ Назва МКП: Гуртожиток Кам’янського державного енергетичного технікуму/ код:UKRs003863</t>
  </si>
  <si>
    <t>UKRs004017</t>
  </si>
  <si>
    <t>Адреса: Матросова, 70/ Назва МКП: Гуртожиток відокремленого структурного підрозділу Техніко-економічного фахового коледжу Дніпровського державного технічного університету/ код:UKRs004017</t>
  </si>
  <si>
    <t>UKRs003868</t>
  </si>
  <si>
    <t>Адреса: Медична, 2/ Назва МКП: Гуртожиток Державного професійно-технічного навчального закладу Кам’янський центр підготовки та перепідготовки робітничих кадрів/ код:UKRs003868</t>
  </si>
  <si>
    <t>UKRs003870</t>
  </si>
  <si>
    <t>Адреса: Менделєєва, 21а/ Назва МКП: Комунальний заклад Центр надання соціальних послуг Кам’янської міської ради/ код:UKRs003870</t>
  </si>
  <si>
    <t>UKRs003886</t>
  </si>
  <si>
    <t>Адреса: Освітня, 22/ Назва МКП: Комунальний заклад Центр надання соціальних послуг Кам’янської міської ради/ код:UKRs003886</t>
  </si>
  <si>
    <t>UKRs003810</t>
  </si>
  <si>
    <t>Адреса: Освітня, 32/ Назва МКП: дошкільний підрозділ Білочка комунального закладу Ліцей №26 Кам’янської міської ради/ код:UKRs003810</t>
  </si>
  <si>
    <t>UKRs003907</t>
  </si>
  <si>
    <t>Адреса: Перемоги, 43/ Назва МКП: Комунальний заклад Центр надання соціальних послуг Кам’янської міської ради/ код:UKRs003907</t>
  </si>
  <si>
    <t>UKRs003879</t>
  </si>
  <si>
    <t>Адреса: Набережна, 75/ Назва МКП: Центр надання соціальних послуг Лихівської селищної ради/ код:UKRs003879</t>
  </si>
  <si>
    <t>UKRs003885</t>
  </si>
  <si>
    <t>Адреса: Олександрійська, 177/ Назва МКП: Центр надання соціальних послуг Хостел/гуртожиток/ код:UKRs003885</t>
  </si>
  <si>
    <t>UKRs003799</t>
  </si>
  <si>
    <t>Адреса: Брестська, 1/ Назва МКП: транзитне містечко модульного типу/ код:UKRs003799</t>
  </si>
  <si>
    <t>UKRs011633</t>
  </si>
  <si>
    <t>Адреса: Васякіна, 54а/ Назва МКП: Центр колективного проживання ВПО на базі гуртожитку №3 Криворізький державний педагогічний університет/ код:UKRs011633</t>
  </si>
  <si>
    <t>UKRs010419</t>
  </si>
  <si>
    <t>Адреса: Володимира Великого, 34б/ Назва МКП: Школа №14/ код:UKRs010419</t>
  </si>
  <si>
    <t>UKRs011290</t>
  </si>
  <si>
    <t>Адреса: Гагаріна , 54в/ Назва МКП: Гуртожиток номер 1 Державного педагогічного університету / код:UKRs011290</t>
  </si>
  <si>
    <t>UKRs010539</t>
  </si>
  <si>
    <t>Адреса: Героїв АТО, 55/ Назва МКП: КУ Територіальний центр соціального обслуговування у Металургійному районі Криворізької міської ради/ код:UKRs010539</t>
  </si>
  <si>
    <t>UKRs011517</t>
  </si>
  <si>
    <t>Адреса: Героїв Ато, 79б/ Назва МКП: Гуртожиток номер 4 Державного педагогічного університету/ код:UKRs011517</t>
  </si>
  <si>
    <t>UKRs010536</t>
  </si>
  <si>
    <t>Адреса: Героїв Маріуполя (Адмірала Головки), 66/ Назва МКП: Центр колективного проживання ВПО на базі Комунальної установи Будинок милосердя КМР/ код:UKRs010536</t>
  </si>
  <si>
    <t>UKRs010411</t>
  </si>
  <si>
    <t>Адреса: Гетьманська, 78/ Назва МКП: ПТУ №62/ код:UKRs010411</t>
  </si>
  <si>
    <t>UKRs010129</t>
  </si>
  <si>
    <t>Адреса: Груни Романовой, 13/ Назва МКП: на базе общежития Криворожской гимназии № 98/ код:UKRs010129</t>
  </si>
  <si>
    <t>UKRs009812</t>
  </si>
  <si>
    <t>Адреса: Доватора, 1б/ Назва МКП: КУ Територіальний центр соціального обслуговування (надання соціальних послуг) у Тернівському районі/ код:UKRs009812</t>
  </si>
  <si>
    <t>UKRs009626</t>
  </si>
  <si>
    <t>Адреса: Каштанова, 35/ Назва МКП: Кріворізький професійно техничний заклад/ код:UKRs009626</t>
  </si>
  <si>
    <t>UKRs010076</t>
  </si>
  <si>
    <t>Адреса: Магістральна, 6/ Назва МКП: Гуртожиток ДН-2 Будівельно-вантажна експлуатація спорід залізничного транспорту/ код:UKRs010076</t>
  </si>
  <si>
    <t>UKRs010560</t>
  </si>
  <si>
    <t>Адреса: Маршака, 16а/ Назва МКП: Комунальна установа дом милосердия Затишок/ код:UKRs010560</t>
  </si>
  <si>
    <t>UKRs003891</t>
  </si>
  <si>
    <t>Адреса: Петра Калнишевського, 18/ Назва МКП: гуртожиток Криворізького економічного інституту ДВНЗ КНЕУ імені Вадима Гетьмана/ код:UKRs003891</t>
  </si>
  <si>
    <t>UKRs008744</t>
  </si>
  <si>
    <t>Адреса: Салтиківська, 38/ Назва МКП: Гуртожиток Політехнічного професійного коледжу Криворізького національного університету/ код:UKRs008744</t>
  </si>
  <si>
    <t>UKRs011490</t>
  </si>
  <si>
    <t>Адреса: Самотічна, 8/ Назва МКП: Соціальний гуртожиток на базі вечірньої школи Криворізької гімназії №42/ код:UKRs011490</t>
  </si>
  <si>
    <t>UKRs008697</t>
  </si>
  <si>
    <t>Адреса: Сергія Колачевського, 133/ Назва МКП: Кріворізький будівний ліцей/ код:UKRs008697</t>
  </si>
  <si>
    <t>UKRs009851</t>
  </si>
  <si>
    <t>Адреса: Смірнова, 47а/ Назва МКП: Гуртожиток ВСП Індустріальний фаховий коледж Криворізького національного університету/ код:UKRs009851</t>
  </si>
  <si>
    <t>UKRs010526</t>
  </si>
  <si>
    <t>Адреса: Українських добровольчих батальйонів (Іртиська), 20а/ Назва МКП: На базе учебного заведения Криворожская общеобразовательная школа I-IIIступеней №24 Криворожского городского совета/ код:UKRs010526</t>
  </si>
  <si>
    <t>UKRs010962</t>
  </si>
  <si>
    <t>Адреса: Федора Караманіца (Ватутіна), 37а/ Назва МКП: гуртожиток Криворізький фаховий коледж Державного університету економіки і технологій/ код:UKRs010962</t>
  </si>
  <si>
    <t>UKRs009831</t>
  </si>
  <si>
    <t>Адреса: Федора Караманіца (Ватутіна), 37в/ Назва МКП: Гірничо-електромеханічний фаховий коледж КНУ/ код:UKRs009831</t>
  </si>
  <si>
    <t>UKRs010548</t>
  </si>
  <si>
    <t>Адреса: Федора Караманіца (Ватутіна), 41а/ Назва МКП: Колективний центр проживання ВПО на базі гуртожитку Криворізької гімназії № 4/ код:UKRs010548</t>
  </si>
  <si>
    <t>UKRs010532</t>
  </si>
  <si>
    <t>Адреса: Ярослава Мудрого, 79/ Назва МКП: Колективний центр проживання ВПО на базі учбового закладу Криворізька загальноосвітня школа I-III ступіня №70/ код:UKRs010532</t>
  </si>
  <si>
    <t>UKRs003847</t>
  </si>
  <si>
    <t>Адреса: Карпенка , 20/ Назва МКП: Гуртожиток/ код:UKRs003847</t>
  </si>
  <si>
    <t>UKRs003794</t>
  </si>
  <si>
    <t>Адреса: Васильєва, 11/ Назва МКП: Не має даних про назву/ код:UKRs003794</t>
  </si>
  <si>
    <t>UKRs003958</t>
  </si>
  <si>
    <t>Адреса: Центральна, 4/ Назва МКП: Не має даних про назву/ код:UKRs003958</t>
  </si>
  <si>
    <t>UKRs003977</t>
  </si>
  <si>
    <t>Адреса: Шевченка, 7/ Назва МКП: Не має даних про назву/ код:UKRs003977</t>
  </si>
  <si>
    <t>UKRs003898</t>
  </si>
  <si>
    <t>Адреса: Правобережна , 167/ Назва МКП: Не має даних про назву/ код:UKRs003898</t>
  </si>
  <si>
    <t>UKRs011197</t>
  </si>
  <si>
    <t>Адреса: Кармелюка, 4/ Назва МКП: МКП на базі гуртожитку/ код:UKRs011197</t>
  </si>
  <si>
    <t>UKRs010957</t>
  </si>
  <si>
    <t>Адреса: Княжа, 99/ Назва МКП: Центр колективного проживання ВПО на базі комунального підприємства КП Міська ЖТІ НМР (модульне містечко)/ код:UKRs010957</t>
  </si>
  <si>
    <t>UKRs003806</t>
  </si>
  <si>
    <t>Адреса: Лапінська, 49/ Назва МКП: без назви/ код:UKRs003806</t>
  </si>
  <si>
    <t>UKRs011592</t>
  </si>
  <si>
    <t>Адреса: Героїв України, 13/ Назва МКП: МКП на базі будівлі соціального гуртожитку Покровського комунального підприємства «Житлокомунсервіс»/ код:UKRs011592</t>
  </si>
  <si>
    <t>UKRs003963</t>
  </si>
  <si>
    <t>Адреса: Центральна, 49/ Назва МКП: Общежитие/ код:UKRs003963</t>
  </si>
  <si>
    <t>UKRs003964</t>
  </si>
  <si>
    <t>Адреса: Центральна, 49/2/ Назва МКП: Гуртожиток Покровського міського Комунального підприємства "ЖИТЛКОМСЕРВІС"/ код:UKRs003964</t>
  </si>
  <si>
    <t>UKRs003972</t>
  </si>
  <si>
    <t>Адреса: Чіатурська, 6/ Назва МКП: КЗ СЗШ № 6/ код:UKRs003972</t>
  </si>
  <si>
    <t>UKRs010028</t>
  </si>
  <si>
    <t>Адреса: Центральна, 49/ Назва МКП: Соціальний гуртожиток/ код:UKRs010028</t>
  </si>
  <si>
    <t>UKRs011593</t>
  </si>
  <si>
    <t>Адреса: Лікарняна, 2а/ Назва МКП: МКП базі «Будівля для тимчасового проживання осіб які потрапили у складні життєві ситуації та внутрішньо переміщених осіб»/ код:UKRs011593</t>
  </si>
  <si>
    <t>UKRs003995</t>
  </si>
  <si>
    <t>Адреса: Шосейна, 10/ Назва МКП: гуртожиток АДПТН Томакіський професійний аграрний ліцей/ код:UKRs003995</t>
  </si>
  <si>
    <t>UKRs010552</t>
  </si>
  <si>
    <t>Адреса: нова, 29/ Назва МКП: Центр временного проживания ВПЛ на базе Общежития №29/ код:UKRs010552</t>
  </si>
  <si>
    <t>UKRs003932</t>
  </si>
  <si>
    <t>Адреса: Українська, 2/ Назва МКП: Дитячий садок сонечко/ код:UKRs003932</t>
  </si>
  <si>
    <t>UKRs003988</t>
  </si>
  <si>
    <t>Адреса: Шкільна, 22/ Назва МКП: Школа/ код:UKRs003988</t>
  </si>
  <si>
    <t>UKRs003969</t>
  </si>
  <si>
    <t>Адреса: Центральна, 74/ Назва МКП: Гнатівська гімназія Губиниської селищної ради/ код:UKRs003969</t>
  </si>
  <si>
    <t>UKRs003826</t>
  </si>
  <si>
    <t>Адреса: Гагаріна, 2/ Назва МКП: Школа/ код:UKRs003826</t>
  </si>
  <si>
    <t>UKRs003921</t>
  </si>
  <si>
    <t>Адреса: Соборна, 1/ Назва МКП: Не має даних про назву/ код:UKRs003921</t>
  </si>
  <si>
    <t>UKRs003909</t>
  </si>
  <si>
    <t>Адреса: Рахівнича, 34/ Назва МКП: Королівська гімназія/ код:UKRs003909</t>
  </si>
  <si>
    <t>UKRs003919</t>
  </si>
  <si>
    <t>Адреса: Садовий, 3/ Назва МКП: Детский садик Сонечко/ код:UKRs003919</t>
  </si>
  <si>
    <t>UKRs003918</t>
  </si>
  <si>
    <t>Адреса: Садова, 5/ Назва МКП: ДНЗ ЧЕБУРАШКА/ код:UKRs003918</t>
  </si>
  <si>
    <t>UKRs003983</t>
  </si>
  <si>
    <t>Адреса: Шкільна, 1/ Назва МКП: Не має даних про назву/ код:UKRs003983</t>
  </si>
  <si>
    <t>UKRs010268</t>
  </si>
  <si>
    <t>Адреса: Овчаренка, 52/ Назва МКП: МКП Гармонія/ код:UKRs010268</t>
  </si>
  <si>
    <t>UKRs009998</t>
  </si>
  <si>
    <t>Адреса: Колгоспна, 1/ Назва МКП: Магдалинівська лікарня/ код:UKRs009998</t>
  </si>
  <si>
    <t>UKRs010045</t>
  </si>
  <si>
    <t>Адреса: Набережна, 19/ Назва МКП: інтернат/ код:UKRs010045</t>
  </si>
  <si>
    <t>UKRs003881</t>
  </si>
  <si>
    <t>Адреса: Незалежності, 31 а/ Назва МКП: ЗДО № 1 РОМАШКА/ код:UKRs003881</t>
  </si>
  <si>
    <t>UKRs010966</t>
  </si>
  <si>
    <t>Адреса: Прозорова, 1/ Назва МКП: Соціальний гуртожиток Магдалинівської селищної ради/ код:UKRs010966</t>
  </si>
  <si>
    <t>UKRs009996</t>
  </si>
  <si>
    <t>Адреса: Центральна, 12/ Назва МКП: Школа 1-3 ступенів/ код:UKRs009996</t>
  </si>
  <si>
    <t>UKRs003953</t>
  </si>
  <si>
    <t>Адреса: Центральна, 1б/ Назва МКП: Спорткомплекс/ код:UKRs003953</t>
  </si>
  <si>
    <t>UKRs003997</t>
  </si>
  <si>
    <t>Адреса: Ювілейна , 2а/ Назва МКП: ЗДО № 2 Веселка/ код:UKRs003997</t>
  </si>
  <si>
    <t>UKRs003939</t>
  </si>
  <si>
    <t>Адреса: Центральна , 15/ Назва МКП: Жданівський ліцей/ код:UKRs003939</t>
  </si>
  <si>
    <t>UKRs003880</t>
  </si>
  <si>
    <t>Адреса: Назаренка, 138/ Назва МКП: Казначеївський ліцей/ код:UKRs003880</t>
  </si>
  <si>
    <t>UKRs003982</t>
  </si>
  <si>
    <t>Адреса: Шкільна, 1/ Назва МКП: Кільченський ліцей/ код:UKRs003982</t>
  </si>
  <si>
    <t>UKRs003917</t>
  </si>
  <si>
    <t>Адреса: Садова, 3/ Назва МКП: Котовський ліцей/ код:UKRs003917</t>
  </si>
  <si>
    <t>UKRs003788</t>
  </si>
  <si>
    <t>Адреса: Адміністративна , 10/ Назва МКП: Мар'вський ліцей/ код:UKRs003788</t>
  </si>
  <si>
    <t>UKRs003984</t>
  </si>
  <si>
    <t>Адреса: Шкільна, 1/ Назва МКП: Новопетрівський ліцей/ код:UKRs003984</t>
  </si>
  <si>
    <t>UKRs003979</t>
  </si>
  <si>
    <t>Адреса: Широка , 21/ Назва МКП: Оленівський ліцей/ код:UKRs003979</t>
  </si>
  <si>
    <t>UKRs003787</t>
  </si>
  <si>
    <t>Адреса: 40 років Перемоги , 2/ Назва МКП: Першотравенський ліцей/ код:UKRs003787</t>
  </si>
  <si>
    <t>UKRs003957</t>
  </si>
  <si>
    <t>Адреса: Центральна, 3/ Назва МКП: Поливанівстьький ліцей/ код:UKRs003957</t>
  </si>
  <si>
    <t>UKRs003942</t>
  </si>
  <si>
    <t>Адреса: Центральна , 41/ Назва МКП: Почино-Софіївський ліцей/ код:UKRs003942</t>
  </si>
  <si>
    <t>UKRs003941</t>
  </si>
  <si>
    <t>Адреса: Центральна , 3/ Назва МКП: Філія Магдалинівського ліцею/ код:UKRs003941</t>
  </si>
  <si>
    <t>UKRs009623</t>
  </si>
  <si>
    <t>Адреса: Гетьманська, 14/ Назва МКП: Novomoskovsk Technical College/ код:UKRs009623</t>
  </si>
  <si>
    <t>UKRs008742</t>
  </si>
  <si>
    <t>Адреса: Гетьманська, 18/ Назва МКП: Гуртожиток коледжу/ код:UKRs008742</t>
  </si>
  <si>
    <t>UKRs011346</t>
  </si>
  <si>
    <t>Адреса: Гетьманська, 243/ Назва МКП: ГО "Надія на краще"/ код:UKRs011346</t>
  </si>
  <si>
    <t>UKRs003857</t>
  </si>
  <si>
    <t>Адреса: Леваневського, 27а/ Назва МКП: Гуртожиток Професійно-технічне училища №48/ код:UKRs003857</t>
  </si>
  <si>
    <t>UKRs003874</t>
  </si>
  <si>
    <t>Адреса: Мітягіна, 21/ Назва МКП: гімназія №7/ код:UKRs003874</t>
  </si>
  <si>
    <t>UKRs011056</t>
  </si>
  <si>
    <t>Адреса: Орловщина, 1/ Назва МКП: Пансіонат Лісовий/ код:UKRs011056</t>
  </si>
  <si>
    <t>UKRs010246</t>
  </si>
  <si>
    <t>Адреса: Острівна, 2а/ Назва МКП: Коллективній центр длительного проживания ВПЛ на базе детского лагеря Перлина Приднепровья/ код:UKRs010246</t>
  </si>
  <si>
    <t>UKRs011603</t>
  </si>
  <si>
    <t>Адреса: Павлоградська, 2а/ Назва МКП: МКП на базі гуртожитку Сєвєродонецького міського центру соціальних служб/ код:UKRs011603</t>
  </si>
  <si>
    <t>UKRs010226</t>
  </si>
  <si>
    <t>Адреса: Сучкова, 206/ Назва МКП: Коллективный центр проживания ВПЛ Милосердие/ код:UKRs010226</t>
  </si>
  <si>
    <t>UKRs003805</t>
  </si>
  <si>
    <t>Адреса: Комсомольська, 1/ Назва МКП: СШ №2/ код:UKRs003805</t>
  </si>
  <si>
    <t>UKRs003992</t>
  </si>
  <si>
    <t>Адреса: Шкільна, 6/ Назва МКП: Миролюбівська гімназія Голубівського ліцею ПМР/ код:UKRs003992</t>
  </si>
  <si>
    <t>UKRs003959</t>
  </si>
  <si>
    <t>Адреса: Центральна, 4/ Назва МКП: Не має даних про назву/ код:UKRs003959</t>
  </si>
  <si>
    <t>UKRs004040</t>
  </si>
  <si>
    <t>Адреса: NA, NA/ Назва МКП: Меліоративне/ код:UKRs004040</t>
  </si>
  <si>
    <t>UKRs003933</t>
  </si>
  <si>
    <t>Адреса: Українська, 217/ Назва МКП: Не має даних про назву/ код:UKRs003933</t>
  </si>
  <si>
    <t>UKRs010561</t>
  </si>
  <si>
    <t>Адреса: NA, NA/ Назва МКП: Колективний центр тривалого мешканя ВПО на базі санаторія Лісний/ код:UKRs010561</t>
  </si>
  <si>
    <t>UKRs011562</t>
  </si>
  <si>
    <t>Адреса: Лермонтова, 1/ Назва МКП: Шелтер "Рукавичка" (БО "Мартін Клуб")/ код:UKRs011562</t>
  </si>
  <si>
    <t>UKRs011347</t>
  </si>
  <si>
    <t>Адреса: Лісова, 20/ Назва МКП: ГО "Новий Маяпур"/ код:UKRs011347</t>
  </si>
  <si>
    <t>UKRs003890</t>
  </si>
  <si>
    <t>Адреса: Першотравнева, 130/ Назва МКП: КЗДОМалятко/ код:UKRs003890</t>
  </si>
  <si>
    <t>UKRs003970</t>
  </si>
  <si>
    <t>Адреса: Центральна, 86/ Назва МКП: КЗДОМалятко/ код:UKRs003970</t>
  </si>
  <si>
    <t>UKRs010350</t>
  </si>
  <si>
    <t>Адреса: Центральна, 98/ Назва МКП: Дитячий садочок Сонечко/ код:UKRs010350</t>
  </si>
  <si>
    <t>UKRs010244</t>
  </si>
  <si>
    <t>Адреса: Молодіжна, 20/ Назва МКП: Центр временного проживания ВПЛ на базе ясли-сад Горбинка общего развития/ код:UKRs010244</t>
  </si>
  <si>
    <t>UKRs010242</t>
  </si>
  <si>
    <t>Адреса: Центральна, 47/ Назва МКП: Центр временного проживания ВПЛ на базе ясли-сад №2 Струмочок общего развития/ код:UKRs010242</t>
  </si>
  <si>
    <t>UKRs011348</t>
  </si>
  <si>
    <t>Адреса: Центральна, 38/ Назва МКП: Санаторій ДТЕК Павлоградвугілля/ код:UKRs011348</t>
  </si>
  <si>
    <t>UKRs003865</t>
  </si>
  <si>
    <t>Адреса: Матросова, 20/ Назва МКП: Не має даних про назву/ код:UKRs003865</t>
  </si>
  <si>
    <t>UKRs010543</t>
  </si>
  <si>
    <t>Адреса: Центральна, 44/ Назва МКП: Транзитный центр колективного проживания на базе ЗОСР Александровская гимназия/ код:UKRs010543</t>
  </si>
  <si>
    <t>UKRs003871</t>
  </si>
  <si>
    <t>Адреса: Миру, 17а/ Назва МКП: Не має даних про назву/ код:UKRs003871</t>
  </si>
  <si>
    <t>UKRs010954</t>
  </si>
  <si>
    <t>Адреса: Будівельників , 1/ Назва МКП: Колективний центр проживання ВПО. створений на базі гуртожитку № 35 ПрАТ Донбаська паливно-енергетична компанія Павлоградвугілля/ код:UKRs010954</t>
  </si>
  <si>
    <t>UKRs010234</t>
  </si>
  <si>
    <t>Адреса: Війнової, 7а/ Назва МКП: Коллективный центр проживания ВПЛ на базе модульне містечко/ код:UKRs010234</t>
  </si>
  <si>
    <t>UKRs003837</t>
  </si>
  <si>
    <t>Адреса: Дніпровська, 571/ Назва МКП: МКП на базі гуртожитку "Западно-Донбаського професійного ліцею"/ код:UKRs003837</t>
  </si>
  <si>
    <t>UKRs003920</t>
  </si>
  <si>
    <t>Адреса: Кирила Синельникова, 2а/ Назва МКП: Не має даних про назву/ код:UKRs003920</t>
  </si>
  <si>
    <t>UKRs003851</t>
  </si>
  <si>
    <t>Адреса: Комарова, 7а/ Назва МКП: Не має даних про назву/ код:UKRs003851</t>
  </si>
  <si>
    <t>UKRs003883</t>
  </si>
  <si>
    <t>Адреса: Озерна, 59/ Назва МКП: Не має даних про назву/ код:UKRs003883</t>
  </si>
  <si>
    <t>UKRs003884</t>
  </si>
  <si>
    <t>Адреса: Озерна, 87/ Назва МКП: Ліцей №9/ код:UKRs003884</t>
  </si>
  <si>
    <t>UKRs011575</t>
  </si>
  <si>
    <t>Адреса: Преображенська, 24а/ Назва МКП: МКП на базі колишнього дитячого садка - БО "БФ "Нове Життя"/ код:UKRs011575</t>
  </si>
  <si>
    <t>UKRs003901</t>
  </si>
  <si>
    <t>Адреса: Промислова, 13/ Назва МКП: МКП на базі гуртожитку Комунальної Установи «Павлоградський професійний медичний коледж»/ код:UKRs003901</t>
  </si>
  <si>
    <t>UKRs003912</t>
  </si>
  <si>
    <t>Адреса: Робоча (Пролетарска), 136/ Назва МКП: Павлоградський міський територіальний центр (соціального обслуговування/ код:UKRs003912</t>
  </si>
  <si>
    <t>UKRs003922</t>
  </si>
  <si>
    <t>Адреса: Соборна, 3/ Назва МКП: Не має даних про назву/ код:UKRs003922</t>
  </si>
  <si>
    <t>UKRs003923</t>
  </si>
  <si>
    <t>Адреса: Соборна, 56/ Назва МКП: Спортивно-оздоровчий комплекс (СОК центр)/ код:UKRs003923</t>
  </si>
  <si>
    <t>UKRs011349</t>
  </si>
  <si>
    <t>Адреса: Соборна, 76/ Назва МКП: Гуртожиток №2 ДТЕК Павлоградвугілля/ код:UKRs011349</t>
  </si>
  <si>
    <t>UKRs009622</t>
  </si>
  <si>
    <t>Адреса: Соборна, 93/ Назва МКП: Центр тимчасового проживання ВПО на базі спортивно-оздоровчого центру (СОК центр)/ код:UKRs009622</t>
  </si>
  <si>
    <t>UKRs010566</t>
  </si>
  <si>
    <t>Адреса: Тернівська, 17/ Назва МКП: Колективний центр проживання ВПО на базі офісного приміщення автобази ПрАТ ДТЕК Павлоградвугілля/ код:UKRs010566</t>
  </si>
  <si>
    <t>UKRs003967</t>
  </si>
  <si>
    <t>Адреса: Центральна, 61/ Назва МКП: Культурно-дозвільницицький центр МИР/ код:UKRs003967</t>
  </si>
  <si>
    <t>UKRs011350</t>
  </si>
  <si>
    <t>Адреса: Волкова, 15/ Назва МКП: ГО "Надія Донецька" (Дім милосердя)/ код:UKRs011350</t>
  </si>
  <si>
    <t>UKRs010953</t>
  </si>
  <si>
    <t>Адреса: Лермонтова , 19/ Назва МКП: Колективний центр проживання ВПО. створений на базі гуртожитку № 11 ПрАТ Донбаська паливно-енергетична компанія Павлоградвугілля/ код:UKRs010953</t>
  </si>
  <si>
    <t>UKRs010952</t>
  </si>
  <si>
    <t>Адреса: Лермонтова , 19а/ Назва МКП: Колективний центр проживання ВПО. створений на базі гуртожитку № 12 ПрАТ Донбаська паливно-енергетична компанія Павлоградвугілля/ код:UKRs010952</t>
  </si>
  <si>
    <t>UKRs011351</t>
  </si>
  <si>
    <t>Адреса: Лермонтова, 13/ Назва МКП: Колективний центр проживання ВПО. створений на базі гуртожитку № 10 ПрАТ Донбаська паливно-енергетична компанія Павлоградвугілля/ код:UKRs011351</t>
  </si>
  <si>
    <t>UKRs003858</t>
  </si>
  <si>
    <t>Адреса: Лермонтова, 14а/ Назва МКП: Дошкільний навчальний заклад №5 Горобинка/ код:UKRs003858</t>
  </si>
  <si>
    <t>UKRs003866</t>
  </si>
  <si>
    <t>Адреса: Маяковського, 14/ Назва МКП: Школа/ код:UKRs003866</t>
  </si>
  <si>
    <t>UKRs003873</t>
  </si>
  <si>
    <t>Адреса: Миру, 5/ Назва МКП: Не має даних про назву/ код:UKRs003873</t>
  </si>
  <si>
    <t>UKRs010250</t>
  </si>
  <si>
    <t>Адреса: Шевченка, 25а/ Назва МКП: Коллективный центр длительного проживания/ код:UKRs010250</t>
  </si>
  <si>
    <t>UKRs010022</t>
  </si>
  <si>
    <t>Адреса: Запорожченка, 57/ Назва МКП: Гуртожиток при Державному навчальному закладі ПРОФЕСІЙНО-ТЕХНІЧНЕ УЧИЛИЩЕ № 81/ код:UKRs010022</t>
  </si>
  <si>
    <t>UKRs011587</t>
  </si>
  <si>
    <t>Адреса: Михайлівська, 76г/ Назва МКП: МКП на базі гуртожитку для медпрацівників КУ "Васильківська районна центральна лікарня" Васильківської сільської ради/ код:UKRs011587</t>
  </si>
  <si>
    <t>UKRs004021</t>
  </si>
  <si>
    <t>Адреса: Соборная, 257/ Назва МКП: Вастльківський ліцей №3/ код:UKRs004021</t>
  </si>
  <si>
    <t>UKRs003796</t>
  </si>
  <si>
    <t>Адреса: Верхня, 8а/ Назва МКП: КЗ ДОЗР (дитячий садок)Пізнайко/ код:UKRs003796</t>
  </si>
  <si>
    <t>UKRs010368</t>
  </si>
  <si>
    <t>Адреса: Центральна , 57/ Назва МКП: Дебальська початкова школа/ код:UKRs010368</t>
  </si>
  <si>
    <t>UKRs003971</t>
  </si>
  <si>
    <t>Адреса: Центральна, 86/ Назва МКП: Дебальцівська філія опорного ліцею №1 імені М.М.Коцюбинського/ код:UKRs003971</t>
  </si>
  <si>
    <t>UKRs003900</t>
  </si>
  <si>
    <t>Адреса: Партизанський, 2/ Назва МКП: КЗ ДОЗР (ясла-садок) Росинка/ код:UKRs003900</t>
  </si>
  <si>
    <t>UKRs003894</t>
  </si>
  <si>
    <t>Адреса: Північна, 30/ Назва МКП: Не має даних про назву/ код:UKRs003894</t>
  </si>
  <si>
    <t>UKRs008295</t>
  </si>
  <si>
    <t>Адреса: Залізнична, 44/ Назва МКП: ЗДО Ромашка/ код:UKRs008295</t>
  </si>
  <si>
    <t>UKRs003960</t>
  </si>
  <si>
    <t>Адреса: Центральна, 44/ Назва МКП: Транзитний центр колективного проживання на базі ЗОСР Олександровська гімназія/ код:UKRs003960</t>
  </si>
  <si>
    <t>UKRs003850</t>
  </si>
  <si>
    <t>Адреса: Квіткова, 1/ Назва МКП: Не має даних про назву/ код:UKRs003850</t>
  </si>
  <si>
    <t>UKRs003830</t>
  </si>
  <si>
    <t>Адреса: Голондія, 55/ Назва МКП: Не має даних про назву/ код:UKRs003830</t>
  </si>
  <si>
    <t>UKRs003978</t>
  </si>
  <si>
    <t>Адреса: Шевченка, 2/ Назва МКП: Гуртожиток Зайцівської ТГ/ код:UKRs003978</t>
  </si>
  <si>
    <t>UKRs010062</t>
  </si>
  <si>
    <t>Адреса: Робоча, 19/ Назва МКП: Відділ соціальної допомоги населенню/ код:UKRs010062</t>
  </si>
  <si>
    <t>UKRs003966</t>
  </si>
  <si>
    <t>Адреса: Центральна, 6. 8/ Назва МКП: КЗДО Іларіонівський ясла-садок № 3 Катюша/ КДЮСШ Іларіонівської селищної ради/ код:UKRs003966</t>
  </si>
  <si>
    <t>UKRs003832</t>
  </si>
  <si>
    <t>Адреса: Грушевського, 10/ Назва МКП: Не має даних про назву/ код:UKRs003832</t>
  </si>
  <si>
    <t>UKRs003841</t>
  </si>
  <si>
    <t>Адреса: Зоряна, 38/ Назва МКП: Не має даних про назву/ код:UKRs003841</t>
  </si>
  <si>
    <t>UKRs003925</t>
  </si>
  <si>
    <t>Адреса: Сонячна, 10/ Назва МКП: Не має даних про назву/ код:UKRs003925</t>
  </si>
  <si>
    <t>UKRs003926</t>
  </si>
  <si>
    <t>Адреса: Сонячна, 15а/1/ Назва МКП: Не має даних про назву/ код:UKRs003926</t>
  </si>
  <si>
    <t>UKRs004032</t>
  </si>
  <si>
    <t>Адреса: Першотравнева , 174/ Назва МКП: Гуртожиток для ВПО/ код:UKRs004032</t>
  </si>
  <si>
    <t>UKRs003990</t>
  </si>
  <si>
    <t>Адреса: Козацька, 51/ Назва МКП: Лікарня/Центр незламності/ код:UKRs003990</t>
  </si>
  <si>
    <t>UKRs011211</t>
  </si>
  <si>
    <t>Адреса: Василя Стуса, 11/ Назва МКП: Гуртожиток №1 ПРАТ "ДТЕК ПАВЛОГРАДВУГІЛЛЯ" м. Першотравенськ/ код:UKRs011211</t>
  </si>
  <si>
    <t>UKRs011212</t>
  </si>
  <si>
    <t>Адреса: Василя Стуса, 7/ Назва МКП: Гуртожиток №2 ПРАТ "ДТЕК ПАВЛОГРАДВУГІЛЛЯ" м. Першотравенськ/ код:UKRs011212</t>
  </si>
  <si>
    <t>UKRs010272</t>
  </si>
  <si>
    <t>Адреса: Чайковського, 21/ Назва МКП: Дитячий Садок Берізка. м. Першотравенськ. вул. Чайковського. 21/ код:UKRs010272</t>
  </si>
  <si>
    <t>UKRs011352</t>
  </si>
  <si>
    <t>Адреса: Шкільна, 35/ Назва МКП: НУО "Нове Покоління" (Будинок милосердя)/ код:UKRs011352</t>
  </si>
  <si>
    <t>UKRs004042</t>
  </si>
  <si>
    <t>Адреса: Соборна, 112/ Назва МКП: Дитячий садочок Орлятко/ код:UKRs004042</t>
  </si>
  <si>
    <t>UKRs011353</t>
  </si>
  <si>
    <t>Адреса: Садова, 14/ Назва МКП: Благодійний фонд "НОВЕ ЖИТТЯ"/ код:UKRs011353</t>
  </si>
  <si>
    <t>UKRs003803</t>
  </si>
  <si>
    <t>Адреса: Ковпака, 1/ Назва МКП: ДЗО№11/ код:UKRs003803</t>
  </si>
  <si>
    <t>UKRs008954</t>
  </si>
  <si>
    <t>Адреса: Матросова, 1/ Назва МКП: Нове Житя Синельникове/ код:UKRs008954</t>
  </si>
  <si>
    <t>UKRs009628</t>
  </si>
  <si>
    <t>Адреса: Миру, 11/ Назва МКП: ГО ДоброБуд/ код:UKRs009628</t>
  </si>
  <si>
    <t>UKRs009731</t>
  </si>
  <si>
    <t>Адреса: Чехова, 38/ Назва МКП: МКП на базі адміністративної будівлі БО "БФ "Добробут 2022"/ код:UKRs009731</t>
  </si>
  <si>
    <t>UKRs003818</t>
  </si>
  <si>
    <t>Адреса: Вчительська , 1а/ Назва МКП: ЗДО Варварівський ясла-садок "Білочка"/ код:UKRs003818</t>
  </si>
  <si>
    <t>UKRs010900</t>
  </si>
  <si>
    <t>Адреса: Індустріальна, 2/ Назва МКП: Гуртожиток/ код:UKRs010900</t>
  </si>
  <si>
    <t>UKRs010899</t>
  </si>
  <si>
    <t>Адреса: Короленко, 1/ Назва МКП: Гуртожиток/ код:UKRs010899</t>
  </si>
  <si>
    <t>UKRs010898</t>
  </si>
  <si>
    <t>Адреса: Космонавтів, 15/ Назва МКП: Гуртожиток/ код:UKRs010898</t>
  </si>
  <si>
    <t>UKRs010903</t>
  </si>
  <si>
    <t>Адреса: Трудова, 479/ Назва МКП: Костянтинівський заклад ЗСО № 8 Костянтинівської міської ради Донецької області/ код:UKRs010903</t>
  </si>
  <si>
    <t>UKRs011108</t>
  </si>
  <si>
    <t>Адреса: Танкистов , 112/ Назва МКП: ЗОШ 20/ код:UKRs011108</t>
  </si>
  <si>
    <t>UKRs004078</t>
  </si>
  <si>
    <t>Адреса: NA, NA/ Назва МКП: МКП Троянда/ код:UKRs004078</t>
  </si>
  <si>
    <t>UKRs004079</t>
  </si>
  <si>
    <t>Адреса: NA, NA/ Назва МКП: Слов'янське серце/ код:UKRs004079</t>
  </si>
  <si>
    <t>UKRs010892</t>
  </si>
  <si>
    <t>Адреса: Першотравнева, 59/ Назва МКП: Гуртожиток КП «Добропільська служба єдиного замовника»/ код:UKRs010892</t>
  </si>
  <si>
    <t>UKRs010894</t>
  </si>
  <si>
    <t>Адреса: Першотравнева, 59а/ Назва МКП: Гуртожиток/ код:UKRs010894</t>
  </si>
  <si>
    <t>UKRs010893</t>
  </si>
  <si>
    <t>Адреса: Паркова, 6/ Назва МКП: Гуртожиток/ код:UKRs010893</t>
  </si>
  <si>
    <t>UKRs010907</t>
  </si>
  <si>
    <t>Адреса: Запорізькій, 2г/ Назва МКП: Будинок культури та дозвілля (місце тимчасового розміщення ВПО 1-3 дні)/ код:UKRs010907</t>
  </si>
  <si>
    <t>UKRs004080</t>
  </si>
  <si>
    <t>Адреса: NA, NA/ Назва МКП: Загально освітня школа/ код:UKRs004080</t>
  </si>
  <si>
    <t>UKRs010896</t>
  </si>
  <si>
    <t>Адреса: Божка, 14/ Назва МКП: Колективний центр проживання ВПО на базі гуртожитку №1 комунального підприємства «Служба єдиного замовника» Мирноградської міської ради/ код:UKRs010896</t>
  </si>
  <si>
    <t>UKRs004072</t>
  </si>
  <si>
    <t>Адреса: Молодіжний, 27а/ Назва МКП: м. Мирноград Школа #10/ код:UKRs004072</t>
  </si>
  <si>
    <t>UKRs004066</t>
  </si>
  <si>
    <t>Адреса: Янополянська, 92/ Назва МКП: М. Мирноград Школа #4. вул. Янополянська.92.м. Мирноград Школа #10. мрн. Молодіжний.27а/ код:UKRs004066</t>
  </si>
  <si>
    <t>UKRs010905</t>
  </si>
  <si>
    <t>Адреса: Паркова, 38а/ Назва МКП: КП Міський гуртожиток/ код:UKRs010905</t>
  </si>
  <si>
    <t>UKRs011354</t>
  </si>
  <si>
    <t>Адреса: Лазурний, 80/ Назва МКП: Навчально-виховний комплекс №1 Покровської міської ради Донецької області/ код:UKRs011354</t>
  </si>
  <si>
    <t>UKRs004073</t>
  </si>
  <si>
    <t>Адреса: Ольшанського, 7/ Назва МКП: Колективний центр проживання ВПО на базі гуртожитку комунального підприємства «Управління міського господарства»/ код:UKRs004073</t>
  </si>
  <si>
    <t>UKRs010897</t>
  </si>
  <si>
    <t>Адреса: Черняховського, 48/ Назва МКП: Селидівська центральна міська лікарня (інфекційне відділення)/ код:UKRs010897</t>
  </si>
  <si>
    <t>UKRs010906</t>
  </si>
  <si>
    <t>Адреса: Патріотична, 25б/ Назва МКП: КНП Центр медико-санітарної допомоги/ код:UKRs010906</t>
  </si>
  <si>
    <t>UKRs008288</t>
  </si>
  <si>
    <t>Адреса: Зазулінського, 3/ Назва МКП: ЗДО Малятко/ код:UKRs008288</t>
  </si>
  <si>
    <t>UKRs010118</t>
  </si>
  <si>
    <t>Адреса: Садова, 9/ Назва МКП: Гуртожиток/ код:UKRs010118</t>
  </si>
  <si>
    <t>UKRs010005</t>
  </si>
  <si>
    <t>Адреса: Івана Франка, 6а/ Назва МКП: Бровківський ліцей/ код:UKRs010005</t>
  </si>
  <si>
    <t>UKRs008296</t>
  </si>
  <si>
    <t>Адреса: Ватутіна, 2б/ Назва МКП: ЗДО Теремок/ код:UKRs008296</t>
  </si>
  <si>
    <t>UKRs008299</t>
  </si>
  <si>
    <t>Адреса: Романівська, 26а/ Назва МКП: ЗДО Зернятко/ код:UKRs008299</t>
  </si>
  <si>
    <t>UKRs008307</t>
  </si>
  <si>
    <t>Адреса: Центральна, 1б/ Назва МКП: Павелківський ліцей/ код:UKRs008307</t>
  </si>
  <si>
    <t>UKRs010480</t>
  </si>
  <si>
    <t>Адреса: Львівська, 56а/ Назва МКП: ДНЗ (ясла-садок) комбінованого типу №5 Вербиченька/ код:UKRs010480</t>
  </si>
  <si>
    <t>UKRs008340</t>
  </si>
  <si>
    <t>Адреса: Одеська, 41/ Назва МКП: Бердичівський професійний будівельний ліцей/ код:UKRs008340</t>
  </si>
  <si>
    <t>UKRs009803</t>
  </si>
  <si>
    <t>Адреса: Перемоги, 4/ Назва МКП: БЕРДИЧІВСЬКИЙ ГЕРІАТРИЧНИЙ ПАНСІОНАТ ЖИТОМИРСЬКОЇ ОБЛАСНОЇ РАДИ/ код:UKRs009803</t>
  </si>
  <si>
    <t>UKRs011315</t>
  </si>
  <si>
    <t>Адреса: Санаторна, 22/ Назва МКП: Центральна районна лікарнч/ код:UKRs011315</t>
  </si>
  <si>
    <t>UKRs008345</t>
  </si>
  <si>
    <t>Адреса: Семеновская, 37/ Назва МКП: ПТУ № 4/ код:UKRs008345</t>
  </si>
  <si>
    <t>UKRs008369</t>
  </si>
  <si>
    <t>Адреса: 40 річчя Перемоги, 48в/ Назва МКП: ЗДО/ код:UKRs008369</t>
  </si>
  <si>
    <t>UKRs008305</t>
  </si>
  <si>
    <t>Адреса: Хрустицького, 10/ Назва МКП: Дитячий садочок Сонечко/ код:UKRs008305</t>
  </si>
  <si>
    <t>UKRs010074</t>
  </si>
  <si>
    <t>Адреса: Українця, 2/ Назва МКП: Поліклініка/ код:UKRs010074</t>
  </si>
  <si>
    <t>UKRs008370</t>
  </si>
  <si>
    <t>Адреса: Миру, 25г/ Назва МКП: Заклад дошкільної освіти/ код:UKRs008370</t>
  </si>
  <si>
    <t>UKRs008698</t>
  </si>
  <si>
    <t>Адреса: Молодіжна, 1а/ Назва МКП: Ліцей/ код:UKRs008698</t>
  </si>
  <si>
    <t>UKRs008343</t>
  </si>
  <si>
    <t>Адреса: Миру, 20/ Назва МКП: Верхівнянська філія Житомирського агротехнічного фахового коледжу/ код:UKRs008343</t>
  </si>
  <si>
    <t>UKRs008294</t>
  </si>
  <si>
    <t>Адреса: Шкільна, 9/ Назва МКП: Городоцька ЗОШ І-ІІ ступенів/ код:UKRs008294</t>
  </si>
  <si>
    <t>UKRs008910</t>
  </si>
  <si>
    <t>Адреса: Петра Дубика, 1/ Назва МКП: ЗОШ 1-3ступені/ код:UKRs008910</t>
  </si>
  <si>
    <t>UKRs008377</t>
  </si>
  <si>
    <t>Адреса: Центральна, 42/ Назва МКП: Немиринецький ДНЗ Ромашка/ код:UKRs008377</t>
  </si>
  <si>
    <t>UKRs008302</t>
  </si>
  <si>
    <t>Адреса: Центральна, 48а/ Назва МКП: Огіївська ЗОШ І-ІІ ступенів/ код:UKRs008302</t>
  </si>
  <si>
    <t>UKRs010578</t>
  </si>
  <si>
    <t>Адреса: Заводська, 6/ Назва МКП: На базі Червоненської амбулаторії загальної сімейної практики/ код:UKRs010578</t>
  </si>
  <si>
    <t>UKRs010563</t>
  </si>
  <si>
    <t>Адреса: Перемоги, 4/ Назва МКП: Червоненський заклад дошкільної освіти Горобинка/ код:UKRs010563</t>
  </si>
  <si>
    <t>UKRs011618</t>
  </si>
  <si>
    <t>Адреса: Молодіжна, 1а/ Назва МКП: Гуманітарний відділ Червоненської селищної ради/ код:UKRs011618</t>
  </si>
  <si>
    <t>UKRs011622</t>
  </si>
  <si>
    <t>Адреса: Шкільна, 2а/ Назва МКП: СТАРОСТИНСЬКИЙ ОКРУГ С. КРАСНОГІРКА/ код:UKRs011622</t>
  </si>
  <si>
    <t>UKRs011293</t>
  </si>
  <si>
    <t>Адреса: Журавського, 39а/ Назва МКП: Ліцей Барашівський/ код:UKRs011293</t>
  </si>
  <si>
    <t>UKRs008677</t>
  </si>
  <si>
    <t>Адреса: Інтернатна, 1/ Назва МКП: Житомирський гериатричний пансіонат Житомирської обласної ради/ код:UKRs008677</t>
  </si>
  <si>
    <t>UKRs011619</t>
  </si>
  <si>
    <t>Адреса: Центральна, 25/ Назва МКП: Центр надання соціальних послуг Брусилівської сільради/ код:UKRs011619</t>
  </si>
  <si>
    <t>UKRs011621</t>
  </si>
  <si>
    <t>Адреса: Житомирська, 7/ Назва МКП: КНП "АЗПСМ" Волицької сільської ради/ код:UKRs011621</t>
  </si>
  <si>
    <t>UKRs008332</t>
  </si>
  <si>
    <t>Адреса: Велика Бердичівська, 40/ Назва МКП: Житомирський державний університет імені Івана Франка/ код:UKRs008332</t>
  </si>
  <si>
    <t>UKRs010125</t>
  </si>
  <si>
    <t>Адреса: Велика Бердичівська, 62/ Назва МКП: Шелтер Благодійного фонду Карітасу Житомир/ код:UKRs010125</t>
  </si>
  <si>
    <t>UKRs008317</t>
  </si>
  <si>
    <t>Адреса: Коростишівська, 15/ Назва МКП: Житомирський обласний спортивний ліцей Житомирської обласної ради/ код:UKRs008317</t>
  </si>
  <si>
    <t>UKRs008748</t>
  </si>
  <si>
    <t>Адреса: Культурний, 9/ Назва МКП: Садочок Тато фея/ код:UKRs008748</t>
  </si>
  <si>
    <t>UKRs008344</t>
  </si>
  <si>
    <t>Адреса: Небесної Сотні, 43/ Назва МКП: Житомирський професійний ліцей Житомирської обласної ради/ код:UKRs008344</t>
  </si>
  <si>
    <t>UKRs008347</t>
  </si>
  <si>
    <t>Адреса: Святослава Ріхтера, 22а/ Назва МКП: Житомирський професійний ліцей Житомирської обласної ради/ код:UKRs008347</t>
  </si>
  <si>
    <t>UKRs008336</t>
  </si>
  <si>
    <t>Адреса: Селецька, 5/ Назва МКП: Центр професійно-технічної освіти/ код:UKRs008336</t>
  </si>
  <si>
    <t>UKRs008318</t>
  </si>
  <si>
    <t>Адреса: Синельникова, 12/ Назва МКП: Житомирська спеціальна школа Житомирської обласної ради/ код:UKRs008318</t>
  </si>
  <si>
    <t>UKRs008330</t>
  </si>
  <si>
    <t>Адреса: Старий бульвар, 7/ Назва МКП: Поліський національний університет/ код:UKRs008330</t>
  </si>
  <si>
    <t>UKRs008352</t>
  </si>
  <si>
    <t>Адреса: Старовільська, 9а/ Назва МКП: Житомирський професійний політехнічний ліцей/ код:UKRs008352</t>
  </si>
  <si>
    <t>UKRs011213</t>
  </si>
  <si>
    <t>Адреса: Учбовий, 12/ Назва МКП: Гуртожиток №3 Житомирського агротехнічного фахового коледжу/ код:UKRs011213</t>
  </si>
  <si>
    <t>UKRs008335</t>
  </si>
  <si>
    <t>Адреса: Чуднівська, 102а/ Назва МКП: ДНЗ Центр легкої промисловості та побутового обслуговування міста Житомира/ код:UKRs008335</t>
  </si>
  <si>
    <t>UKRs008912</t>
  </si>
  <si>
    <t>Адреса: Шевченка, 13/ Назва МКП: Житомирський медичний інститут Житомирської ОДА/ код:UKRs008912</t>
  </si>
  <si>
    <t>UKRs010047</t>
  </si>
  <si>
    <t>Адреса: 1 Травня, 22/ Назва МКП: Не має даних про назву/ код:UKRs010047</t>
  </si>
  <si>
    <t>UKRs008356</t>
  </si>
  <si>
    <t>Адреса: Семінарська, 29/ Назва МКП: Коростишівський педагогічний фаховий коледж Житомирської обласної ради/ код:UKRs008356</t>
  </si>
  <si>
    <t>UKRs011620</t>
  </si>
  <si>
    <t>Адреса: Молодіжна, 1/ Назва МКП: КЗ "Центр надання соціальних послуг" Курненської сільської ради/ код:UKRs011620</t>
  </si>
  <si>
    <t>UKRs011294</t>
  </si>
  <si>
    <t>Адреса: Героя Чорнобильця Максимчука, 28/ Назва МКП: ЗДО / код:UKRs011294</t>
  </si>
  <si>
    <t>UKRs008357</t>
  </si>
  <si>
    <t>Адреса: Райради, 6/ Назва МКП: Любарський професійний ліцей/ код:UKRs008357</t>
  </si>
  <si>
    <t>UKRs008286</t>
  </si>
  <si>
    <t>Адреса: Шкільна, 2/ Назва МКП: Очеретянська філія ОЗЗСО Пулинська ЗОШ І-ІІІст/ код:UKRs008286</t>
  </si>
  <si>
    <t>UKRs008379</t>
  </si>
  <si>
    <t>Адреса: Довженка, NA/ Назва МКП: музична школа/ код:UKRs008379</t>
  </si>
  <si>
    <t>UKRs011046</t>
  </si>
  <si>
    <t>Адреса: Воровського, 87/ Назва МКП: Дім милосердя/ код:UKRs011046</t>
  </si>
  <si>
    <t>UKRs011306</t>
  </si>
  <si>
    <t>Адреса: Григорія Сковороди, 81/ Назва МКП: КУ "Коростенський геріатричний пансіонат для ветеранів війни та праці"Житомирської обласної ради/ код:UKRs011306</t>
  </si>
  <si>
    <t>UKRs010796</t>
  </si>
  <si>
    <t>Адреса: Грушевського, 66/ Назва МКП: Комунальна установа Центр дитячої та юнацької творчості Коростенської міської ради/ код:UKRs010796</t>
  </si>
  <si>
    <t>UKRs010804</t>
  </si>
  <si>
    <t>Адреса: Шолом-Алейхема, 38/ Назва МКП: Релігійна організація Біблійний Коледж Послуху Христу Житомирського обласного об'єднання церков євангельских християн-баптистів/ код:UKRs010804</t>
  </si>
  <si>
    <t>UKRs010799</t>
  </si>
  <si>
    <t>Адреса: Шленчака, 19/ Назва МКП: Будівля недіючої Грозинської музичної школи/ код:UKRs010799</t>
  </si>
  <si>
    <t>UKRs010803</t>
  </si>
  <si>
    <t>Адреса: Козака, 7/ Назва МКП: Будівля недіючої Іскоростенської початкової школи Коростенської міської ради/ код:UKRs010803</t>
  </si>
  <si>
    <t>UKRs008755</t>
  </si>
  <si>
    <t>Адреса: Центральна, 50/ Назва МКП: Школа/ код:UKRs008755</t>
  </si>
  <si>
    <t>UKRs011609</t>
  </si>
  <si>
    <t>Адреса: 1 Травня, 90/ Назва МКП: Будинок для людей похилого віку/ код:UKRs011609</t>
  </si>
  <si>
    <t>UKRs008342</t>
  </si>
  <si>
    <t>Адреса: Київська (Пушкіна), 47/37/ Назва МКП: ДНЗ Новоград-Волинське вище професійне училище/ код:UKRs008342</t>
  </si>
  <si>
    <t>UKRs008304</t>
  </si>
  <si>
    <t>Адреса: Шкільна, 25б/ Назва МКП: Киянський заклад дошкільної освіти/ код:UKRs008304</t>
  </si>
  <si>
    <t>UKRs007874</t>
  </si>
  <si>
    <t>Адреса: Кошута, 146/ Назва МКП: Притулок для дітей служби у справах дітей Закарпатської ОВА/ код:UKRs007874</t>
  </si>
  <si>
    <t>UKRs011184</t>
  </si>
  <si>
    <t>Адреса: Івана Франка, 6/ Назва МКП: Бакошський ДНЗ/ код:UKRs011184</t>
  </si>
  <si>
    <t>UKRs008121</t>
  </si>
  <si>
    <t>Адреса: Шкільна, 60/ Назва МКП: Бакошський ліцей ім. І.Франка/ код:UKRs008121</t>
  </si>
  <si>
    <t>UKRs007886</t>
  </si>
  <si>
    <t>Адреса: Лоняї, 33/ Назва МКП: ЗДО №11 Тюльпан/ код:UKRs007886</t>
  </si>
  <si>
    <t>UKRs011642</t>
  </si>
  <si>
    <t>Адреса: Рожошкерт, 49/ Назва МКП: Приватний будинок/ код:UKRs011642</t>
  </si>
  <si>
    <t>UKRs008133</t>
  </si>
  <si>
    <t>Адреса: Тимощука, 14/ Назва МКП: Штаб з розселення переселенців. м.Берегове. Вулиці Тимощука 14/ код:UKRs008133</t>
  </si>
  <si>
    <t>UKRs011048</t>
  </si>
  <si>
    <t>Адреса: Ракоці, 15/ Назва МКП: Бене - Парафія (фара) греко-католицької церкви/ код:UKRs011048</t>
  </si>
  <si>
    <t>UKRs008723</t>
  </si>
  <si>
    <t>Адреса: Церковна, 12а/ Назва МКП: Ліцей/ код:UKRs008723</t>
  </si>
  <si>
    <t>UKRs009953</t>
  </si>
  <si>
    <t>Адреса: Ракоці Ференца, NA/ Назва МКП: Великоберезька школа/ код:UKRs009953</t>
  </si>
  <si>
    <t>UKRs007794</t>
  </si>
  <si>
    <t>Адреса: Головна, 59/ Назва МКП: ЗДО Малятко/ код:UKRs007794</t>
  </si>
  <si>
    <t>UKRs010359</t>
  </si>
  <si>
    <t>Адреса: Дружби Народів, 33/ Назва МКП: Будівля клубу/ код:UKRs010359</t>
  </si>
  <si>
    <t>UKRs007864</t>
  </si>
  <si>
    <t>Адреса: Кіш Мункач, 6/ Назва МКП: Гімназія/ код:UKRs007864</t>
  </si>
  <si>
    <t>UKRs007865</t>
  </si>
  <si>
    <t>Адреса: Кіш Мункач, 6/ Назва МКП: ЗДО/ код:UKRs007865</t>
  </si>
  <si>
    <t>UKRs008167</t>
  </si>
  <si>
    <t>Адреса: Миру, 54а/ Назва МКП: Карачинський греко-католицький ліцей. вул Миру.54/а/ код:UKRs008167</t>
  </si>
  <si>
    <t>UKRs008169</t>
  </si>
  <si>
    <t>Адреса: Спортивна, 1/ Назва МКП: Перехрестівський Будинок- інтернат. вул. Спортивна-хутір.1/ код:UKRs008169</t>
  </si>
  <si>
    <t>UKRs007846</t>
  </si>
  <si>
    <t>Адреса: Івана Франка, 116/ Назва МКП: ВПУ-34/ код:UKRs007846</t>
  </si>
  <si>
    <t>UKRs009298</t>
  </si>
  <si>
    <t>Адреса: Кооперативна, 11/ Назва МКП: Гуртожиток/ код:UKRs009298</t>
  </si>
  <si>
    <t>UKRs007911</t>
  </si>
  <si>
    <t>Адреса: Миру, 3/ Назва МКП: Не має даних про назву/ код:UKRs007911</t>
  </si>
  <si>
    <t>UKRs007638</t>
  </si>
  <si>
    <t>Адреса: Борканюка, 1а/ Назва МКП: Кам'янський ЗДО/ код:UKRs007638</t>
  </si>
  <si>
    <t>UKRs011492</t>
  </si>
  <si>
    <t>Адреса: NA, 397а/ Назва МКП: Residential building/ код:UKRs011492</t>
  </si>
  <si>
    <t>UKRs009326</t>
  </si>
  <si>
    <t>Адреса: Центральна, 371а/ Назва МКП: Амбулаторія/ код:UKRs009326</t>
  </si>
  <si>
    <t>UKRs008238</t>
  </si>
  <si>
    <t>Адреса: Центральна, 89/ Назва МКП: Арданівський ЗДО/ код:UKRs008238</t>
  </si>
  <si>
    <t>UKRs007657</t>
  </si>
  <si>
    <t>Адреса: Виноградна, 17а/ Назва МКП: Сілецький ЗЗСО І-ІІ ступенів-філія Сілецького ЗЗСО І-ІІІ ст/ код:UKRs007657</t>
  </si>
  <si>
    <t>UKRs008080</t>
  </si>
  <si>
    <t>Адреса: Центральна, 74а/ Назва МКП: Сілецький ЗДО №2/ код:UKRs008080</t>
  </si>
  <si>
    <t>UKRs010478</t>
  </si>
  <si>
    <t>Адреса: Центральна, 75/ Назва МКП: Колишня Амбулаторія/ код:UKRs010478</t>
  </si>
  <si>
    <t>UKRs008178</t>
  </si>
  <si>
    <t>Адреса: Богдана Хмельницького, 1/ Назва МКП: Школа №2/ код:UKRs008178</t>
  </si>
  <si>
    <t>UKRs009333</t>
  </si>
  <si>
    <t>Адреса: Вокзальна, 28/ Назва МКП: Будівля терапевтичного відділення/ код:UKRs009333</t>
  </si>
  <si>
    <t>UKRs007919</t>
  </si>
  <si>
    <t>Адреса: Миру, 57/ Назва МКП: Хижанський ЗЗСО І-ІІІ ступенів-ЗДО/ код:UKRs007919</t>
  </si>
  <si>
    <t>UKRs007795</t>
  </si>
  <si>
    <t>Адреса: Головна, 72/ Назва МКП: Не має даних про назву/ код:UKRs007795</t>
  </si>
  <si>
    <t>UKRs009362</t>
  </si>
  <si>
    <t>Адреса: Шкільна, 8/ Назва МКП: Будівля ліквідованої Затисівської початкової школи/ код:UKRs009362</t>
  </si>
  <si>
    <t>UKRs008157</t>
  </si>
  <si>
    <t>Адреса: Фогораші, 14/ Назва МКП: вул. Фогораші. 14. ЗДО/ код:UKRs008157</t>
  </si>
  <si>
    <t>UKRs007778</t>
  </si>
  <si>
    <t>Адреса: Гагаріна, 49/ Назва МКП: Великолучківська ЗОШ І-ІІІ ступенів/ код:UKRs007778</t>
  </si>
  <si>
    <t>UKRs009288</t>
  </si>
  <si>
    <t>Адреса: Галаська (Пушкіна), 15/ Назва МКП: Другий . Третій поверх лікарні/ код:UKRs009288</t>
  </si>
  <si>
    <t>UKRs011673</t>
  </si>
  <si>
    <t>Адреса: Миру, 120/ Назва МКП: Верхньокоропецька сільська рада/ код:UKRs011673</t>
  </si>
  <si>
    <t>UKRs011158</t>
  </si>
  <si>
    <t>Адреса: Пушкіна, 102/ Назва МКП: Приватний притулок на базі недіючої школи/ код:UKRs011158</t>
  </si>
  <si>
    <t>UKRs007992</t>
  </si>
  <si>
    <t>Адреса: Садова, 7/ Назва МКП: Куштановицький ЗДО/ код:UKRs007992</t>
  </si>
  <si>
    <t>UKRs009291</t>
  </si>
  <si>
    <t>Адреса: NA, 278/ Назва МКП: будівля культурно-мистецького закладу/ код:UKRs009291</t>
  </si>
  <si>
    <t>UKRs008237</t>
  </si>
  <si>
    <t>Адреса: Станівська, 51/ Назва МКП: Станівський ЗДО/ код:UKRs008237</t>
  </si>
  <si>
    <t>UKRs011641</t>
  </si>
  <si>
    <t>Адреса: Українська, 287/ Назва МКП: Сільський клуб (шелтер)/ код:UKRs011641</t>
  </si>
  <si>
    <t>UKRs009194</t>
  </si>
  <si>
    <t>Адреса: NA, NA/ Назва МКП: former editorial office of a local newspaper/ код:UKRs009194</t>
  </si>
  <si>
    <t>UKRs011355</t>
  </si>
  <si>
    <t>Адреса: Зарічна, 2/ Назва МКП: Воловецька адміністративна будівля/ код:UKRs011355</t>
  </si>
  <si>
    <t>UKRs007850</t>
  </si>
  <si>
    <t>Адреса: Карпатська, 31/ Назва МКП: Воловецький ЗЗСО І-ІІІ ст/ код:UKRs007850</t>
  </si>
  <si>
    <t>UKRs007851</t>
  </si>
  <si>
    <t>Адреса: Карпатська, 35/ Назва МКП: Воловецька ДЮСШ/ код:UKRs007851</t>
  </si>
  <si>
    <t>UKRs007852</t>
  </si>
  <si>
    <t>Адреса: Карпатська, 80а/ Назва МКП: Воловецький ЗДО №2/ код:UKRs007852</t>
  </si>
  <si>
    <t>UKRs008263</t>
  </si>
  <si>
    <t>Адреса: Центральна, 66/ Назва МКП: Гукливський ЗДО №3/ код:UKRs008263</t>
  </si>
  <si>
    <t>UKRs008134</t>
  </si>
  <si>
    <t>Адреса: NA, NA/ Назва МКП: Сільська рада/ код:UKRs008134</t>
  </si>
  <si>
    <t>UKRs009989</t>
  </si>
  <si>
    <t>Адреса: Центральна, 197а/ Назва МКП: Не має даних про назву/ код:UKRs009989</t>
  </si>
  <si>
    <t>UKRs007775</t>
  </si>
  <si>
    <t>Адреса: Шевченка, 127/ Назва МКП: АЗПСМ смт Жденієво. вул.Шевченка. 129/ код:UKRs007775</t>
  </si>
  <si>
    <t>UKRs008841</t>
  </si>
  <si>
    <t>Адреса: Шевченка, 160а/ Назва МКП: готель Берегиня/ код:UKRs008841</t>
  </si>
  <si>
    <t>UKRs008005</t>
  </si>
  <si>
    <t>Адреса: NA, 73/ Назва МКП: Розтоківський заклад загальної середньої освіти І ступеня (дошкільний підрозділ) Пилипецької сільської ради Хустського району Закарпатської області/ код:UKRs008005</t>
  </si>
  <si>
    <t>UKRs011644</t>
  </si>
  <si>
    <t>Адреса: Центральна, NA/ Назва МКП: Лікарня/ код:UKRs011644</t>
  </si>
  <si>
    <t>UKRs009185</t>
  </si>
  <si>
    <t>Адреса: Корятовича, 68/ Назва МКП: Кольчинська школа/ код:UKRs009185</t>
  </si>
  <si>
    <t>UKRs007743</t>
  </si>
  <si>
    <t>Адреса: Фрідящівська, 82/ Назва МКП: Кольчинський ЗДО №2/ код:UKRs007743</t>
  </si>
  <si>
    <t>UKRs011014</t>
  </si>
  <si>
    <t>Адреса: Шелестівська, 238/ Назва МКП: Старий будинок сільської ради/ код:UKRs011014</t>
  </si>
  <si>
    <t>UKRs007749</t>
  </si>
  <si>
    <t>Адреса: Шелестівська, 3/ Назва МКП: Кольчинський ЦНСП/ код:UKRs007749</t>
  </si>
  <si>
    <t>UKRs011015</t>
  </si>
  <si>
    <t>Адреса: Шелестівська, 94/ Назва МКП: Сільський клуб/ код:UKRs011015</t>
  </si>
  <si>
    <t>UKRs009183</t>
  </si>
  <si>
    <t>Адреса: NA, NA/ Назва МКП: Klenovetsky school/ код:UKRs009183</t>
  </si>
  <si>
    <t>UKRs008787</t>
  </si>
  <si>
    <t>Адреса: Борканюка, 1/ Назва МКП: Початкова школа/ код:UKRs008787</t>
  </si>
  <si>
    <t>UKRs011643</t>
  </si>
  <si>
    <t>Адреса: Борканюка, 127д/ Назва МКП: Табір "Віфанія"/ код:UKRs011643</t>
  </si>
  <si>
    <t>UKRs007728</t>
  </si>
  <si>
    <t>Адреса: Локоти, 2/ Назва МКП: Кленовецький ЗДО/ код:UKRs007728</t>
  </si>
  <si>
    <t>UKRs009164</t>
  </si>
  <si>
    <t>Адреса: NA, NA/ Назва МКП: Lyceum Boarding School/ код:UKRs009164</t>
  </si>
  <si>
    <t>UKRs010143</t>
  </si>
  <si>
    <t>Адреса: Августина Штефана, 27/ Назва МКП: Приватний будинок.Августина Штефана/ код:UKRs010143</t>
  </si>
  <si>
    <t>UKRs010475</t>
  </si>
  <si>
    <t>Адреса: Августина Штефана, 7/ Назва МКП: Центр розміщення ВПО/ код:UKRs010475</t>
  </si>
  <si>
    <t>UKRs010533</t>
  </si>
  <si>
    <t>Адреса: Берегівська обїзна, 6/ Назва МКП: Форшнер завод / Forshner plant/ код:UKRs010533</t>
  </si>
  <si>
    <t>UKRs007636</t>
  </si>
  <si>
    <t>Адреса: Болгарська, 4/ Назва МКП: Мукачівська спец.школа вул.Болгарська.4/ код:UKRs007636</t>
  </si>
  <si>
    <t>UKRs010141</t>
  </si>
  <si>
    <t>Адреса: Валенберга, 17/ Назва МКП: Приватний будинок. Валенберга17/ код:UKRs010141</t>
  </si>
  <si>
    <t>UKRs010974</t>
  </si>
  <si>
    <t>Адреса: Великогірна, 42/ Назва МКП: Релігійна громада Християнське Євангельська Церква/ код:UKRs010974</t>
  </si>
  <si>
    <t>UKRs010973</t>
  </si>
  <si>
    <t>Адреса: Івана Франка , 53/ Назва МКП: Мукачівський дитячій будинок-інтернат/ код:UKRs010973</t>
  </si>
  <si>
    <t>UKRs007724</t>
  </si>
  <si>
    <t>Адреса: Кооперативна, 2/ Назва МКП: Вище професійне училище №3/ код:UKRs007724</t>
  </si>
  <si>
    <t>UKRs010138</t>
  </si>
  <si>
    <t>Адреса: Крилова, 109/ Назва МКП: Хостел Доба/ код:UKRs010138</t>
  </si>
  <si>
    <t>UKRs007729</t>
  </si>
  <si>
    <t>Адреса: Маргітича, 41/ Назва МКП: Мукачівський кооперативний фаховий коледж бізнесу/ код:UKRs007729</t>
  </si>
  <si>
    <t>UKRs009167</t>
  </si>
  <si>
    <t>Адреса: Мічуріна, 3/ Назва МКП: ОЦС Еммануїл (Церква адвентистів)/ код:UKRs009167</t>
  </si>
  <si>
    <t>UKRs008781</t>
  </si>
  <si>
    <t>Адреса: Нова, 6/ Назва МКП: Cпортивний комплекс/ код:UKRs008781</t>
  </si>
  <si>
    <t>UKRs007720</t>
  </si>
  <si>
    <t>Адреса: Олексія Береста, 32/ Назва МКП: гуртожиток Мукачівський професійний аграрний ліцей ім.М.Данканича/ код:UKRs007720</t>
  </si>
  <si>
    <t>UKRs010142</t>
  </si>
  <si>
    <t>Адреса: Пряшівська, 3/ Назва МКП: Приватний будинок ПРяшівська 3/ код:UKRs010142</t>
  </si>
  <si>
    <t>UKRs007737</t>
  </si>
  <si>
    <t>Адреса: Токаря, 71/ Назва МКП: Державний навчальний заклад Мукачівський центр професійно-технічної освіти ПТУ №8/ код:UKRs007737</t>
  </si>
  <si>
    <t>UKRs008801</t>
  </si>
  <si>
    <t>Адреса: Томаша Масарика, 32/ Назва МКП: МУКАЧІВСЬКИЙ ДЕРЖАВНИЙ АГРАРНИЙ КОЛЕДЖ/ код:UKRs008801</t>
  </si>
  <si>
    <t>UKRs007738</t>
  </si>
  <si>
    <t>Адреса: Томаша Масарика, 36/ Назва МКП: ВСП Мукачівський фаховий коледж НУБІП України/ код:UKRs007738</t>
  </si>
  <si>
    <t>UKRs010201</t>
  </si>
  <si>
    <t>Адреса: Ужгородська, 73/ Назва МКП: БО Благодійний фонд Притулок ТаКо/ код:UKRs010201</t>
  </si>
  <si>
    <t>UKRs011356</t>
  </si>
  <si>
    <t>Адреса: Університетська, 107/ Назва МКП: Не має даних про назву/ код:UKRs011356</t>
  </si>
  <si>
    <t>UKRs010130</t>
  </si>
  <si>
    <t>Адреса: Університетська, 9А/ Назва МКП: Приватний будинок. БЛАГОДІЙНА ОРГАНІЗАЦІЯ "БЛАГОДІЙНИЙ ФОНД "ЖИВА ВОДА ЗАКАРПАТТЯ"/ код:UKRs010130</t>
  </si>
  <si>
    <t>UKRs007740</t>
  </si>
  <si>
    <t>Адреса: Філатова, 16/ Назва МКП: гуртожиток №1 Мукачівський державний університет/ код:UKRs007740</t>
  </si>
  <si>
    <t>UKRs007723</t>
  </si>
  <si>
    <t>Адреса: Яна-Амосa Коменського, 59/ Назва МКП: Мукачівський державний університет (по данному адресу есть еще одно здание общежитие училища. он на другом пикоде)/ код:UKRs007723</t>
  </si>
  <si>
    <t>UKRs010217</t>
  </si>
  <si>
    <t>Адреса: Яна-Амосa Коменського, 59/ Назва МКП: Гуртожиток 2 Мукачівське педагогічне училище (по данному адресу есть еще одно здание общежитие училища. он на другом пикоде)/ код:UKRs010217</t>
  </si>
  <si>
    <t>UKRs007949</t>
  </si>
  <si>
    <t>Адреса: Перемоги, 6б/ Назва МКП: Спальний корпус Нижньоворітського ліцею/ код:UKRs007949</t>
  </si>
  <si>
    <t>UKRs009177</t>
  </si>
  <si>
    <t>Адреса: Центральна, 104/ Назва МКП: Нижньоворітський ліцей/ код:UKRs009177</t>
  </si>
  <si>
    <t>UKRs009353</t>
  </si>
  <si>
    <t>Адреса: Центральна, 93/ Назва МКП: Корпус №1Центру надання соц.послуг Н.Ворітська с/р/ код:UKRs009353</t>
  </si>
  <si>
    <t>UKRs010200</t>
  </si>
  <si>
    <t>Адреса: Курортна, 1/ Назва МКП: санаторій Сонячне Закарпаття/ код:UKRs010200</t>
  </si>
  <si>
    <t>UKRs007824</t>
  </si>
  <si>
    <t>Адреса: Степана Вайди, 16/ Назва МКП: ГО СК Олімпія/ код:UKRs007824</t>
  </si>
  <si>
    <t>UKRs009370</t>
  </si>
  <si>
    <t>Адреса: NA, 106/ Назва МКП: нежитлове/АЗПСМ/ код:UKRs009370</t>
  </si>
  <si>
    <t>UKRs008245</t>
  </si>
  <si>
    <t>Адреса: NA, 61/ Назва МКП: Оленівська початкова школа/ код:UKRs008245</t>
  </si>
  <si>
    <t>UKRs008223</t>
  </si>
  <si>
    <t>Адреса: Родниківка, 12а/ Назва МКП: Адмінбудівля села Родниківка  (2-й поверх + мансарда)/ код:UKRs008223</t>
  </si>
  <si>
    <t>UKRs010203</t>
  </si>
  <si>
    <t>Адреса: Центральна, 1/ Назва МКП: готель Латориця/ код:UKRs010203</t>
  </si>
  <si>
    <t>UKRs010479</t>
  </si>
  <si>
    <t>Адреса: Богдана Хмельницького, 1/ Назва МКП: Закарпатський обласний будинок дитини/ код:UKRs010479</t>
  </si>
  <si>
    <t>UKRs008819</t>
  </si>
  <si>
    <t>Адреса: Шевченка, 3/ Назва МКП: Гуртожиток #3 Свалявський технічний коледж НУХТ/ код:UKRs008819</t>
  </si>
  <si>
    <t>UKRs011675</t>
  </si>
  <si>
    <t>Адреса: Шевченка, 30/ Назва МКП: гуртожиток №4 КЗ «Свалявського професійного будівельного ліцею»/ код:UKRs011675</t>
  </si>
  <si>
    <t>UKRs008774</t>
  </si>
  <si>
    <t>Адреса: Шевченка, 51/ Назва МКП: Свалявський професійний будівельний ліцей/ код:UKRs008774</t>
  </si>
  <si>
    <t>UKRs010472</t>
  </si>
  <si>
    <t>Адреса: Івана Франка, 12/ Назва МКП: Садиба Vorobey/ код:UKRs010472</t>
  </si>
  <si>
    <t>UKRs010507</t>
  </si>
  <si>
    <t>Адреса: Івана Франка, 125/ Назва МКП: Пасторальний дім/ код:UKRs010507</t>
  </si>
  <si>
    <t>UKRs007841</t>
  </si>
  <si>
    <t>Адреса: Івана Франка, 2/ Назва МКП: ЗЗСО І-ІІІ ст. С. Богдан/ код:UKRs007841</t>
  </si>
  <si>
    <t>UKRs009276</t>
  </si>
  <si>
    <t>Адреса: Лесі Українки, 196/ Назва МКП: Комплекс будівель дільничої лікарні Не діє/ код:UKRs009276</t>
  </si>
  <si>
    <t>UKRs008264</t>
  </si>
  <si>
    <t>Адреса: NA, 102/ Назва МКП: ЗЗСО І-ІІІ ст. с. Луги/ код:UKRs008264</t>
  </si>
  <si>
    <t>UKRs008270</t>
  </si>
  <si>
    <t>Адреса: Луги, 85/ Назва МКП: ЗДО с. Луги/ код:UKRs008270</t>
  </si>
  <si>
    <t>UKRs007802</t>
  </si>
  <si>
    <t>Адреса: Грушевського, 16/ Назва МКП: Великобичківський ліцей/ код:UKRs007802</t>
  </si>
  <si>
    <t>UKRs010367</t>
  </si>
  <si>
    <t>Адреса: Закарпатська, 3/ Назва МКП: КЗ ЗДО № 2/ код:UKRs010367</t>
  </si>
  <si>
    <t>UKRs007876</t>
  </si>
  <si>
    <t>Адреса: Крушник, 5/ Назва МКП: Великобичківський ЗЗСО I-III ст/ код:UKRs007876</t>
  </si>
  <si>
    <t>UKRs008875</t>
  </si>
  <si>
    <t>Адреса: Репегівська, 78/ Назва МКП: ЗДО 5 Зірочка/ код:UKRs008875</t>
  </si>
  <si>
    <t>UKRs011031</t>
  </si>
  <si>
    <t>Адреса: Шевченка, 83/ Назва МКП: Церковно приходська школа Успенської греко-католицької церкви/ код:UKRs011031</t>
  </si>
  <si>
    <t>UKRs007947</t>
  </si>
  <si>
    <t>Адреса: Павлюка, 181/ Назва МКП: Кобилецько-полянський ЗДО №1/ код:UKRs007947</t>
  </si>
  <si>
    <t>UKRs009285</t>
  </si>
  <si>
    <t>Адреса: Шевченка, 26/ Назва МКП: Гуртожиток не функціонує/ код:UKRs009285</t>
  </si>
  <si>
    <t>UKRs008849</t>
  </si>
  <si>
    <t>Адреса: Головна, 23/ Назва МКП: Реколекційний будинок ім. Блаженого Теодора Ромжі/ код:UKRs008849</t>
  </si>
  <si>
    <t>UKRs008253</t>
  </si>
  <si>
    <t>Адреса: NA, 135а/ Назва МКП: Лужанський ЗЗСО І-ІІІ ступенів/ код:UKRs008253</t>
  </si>
  <si>
    <t>UKRs011645</t>
  </si>
  <si>
    <t>Адреса: Бойко, 5/ Назва МКП: Колишня туберкульозна лікарня/ код:UKRs011645</t>
  </si>
  <si>
    <t>UKRs007650</t>
  </si>
  <si>
    <t>Адреса: Вербник, 8/ Назва МКП: Рахівський ЗДО №1/ код:UKRs007650</t>
  </si>
  <si>
    <t>UKRs011677</t>
  </si>
  <si>
    <t>Адреса: Київська, 219/ Назва МКП: ТОВАРИСТВО З ОБМЕЖЕНОЮ ВІДПОВІДАЛЬНІСТЮ "СКОРЗОНЕРА-ЗАКАРПАТТЯ"/ код:UKRs011677</t>
  </si>
  <si>
    <t>UKRs011678</t>
  </si>
  <si>
    <t>Адреса: Харківська, 24/ Назва МКП: Рахівська міська рада/ код:UKRs011678</t>
  </si>
  <si>
    <t>UKRs008257</t>
  </si>
  <si>
    <t>Адреса: NA, 210а/ Назва МКП: Білинський ЗДО/ код:UKRs008257</t>
  </si>
  <si>
    <t>UKRs008137</t>
  </si>
  <si>
    <t>Адреса: NA, NA/ Назва МКП: ФО Під Серцем Карпат/ код:UKRs008137</t>
  </si>
  <si>
    <t>UKRs007599</t>
  </si>
  <si>
    <t>Адреса: Борканюка, 171/ Назва МКП: ФО Лідія Садиба/ код:UKRs007599</t>
  </si>
  <si>
    <t>UKRs007653</t>
  </si>
  <si>
    <t>Адреса: Визволення, 112/ Назва МКП: Ясінянський ТЦСОН/ код:UKRs007653</t>
  </si>
  <si>
    <t>UKRs007870</t>
  </si>
  <si>
    <t>Адреса: Коцюбинського, 25/ Назва МКП: Ясінянська міська лікарн/ код:UKRs007870</t>
  </si>
  <si>
    <t>UKRs009416</t>
  </si>
  <si>
    <t>Адреса: Коцюбинського, 25/ Назва МКП: Лікарня 3 пов/ код:UKRs009416</t>
  </si>
  <si>
    <t>UKRs007642</t>
  </si>
  <si>
    <t>Адреса: Вайнагія, 27а/ Назва МКП: Готель Близниці/ код:UKRs007642</t>
  </si>
  <si>
    <t>UKRs007644</t>
  </si>
  <si>
    <t>Адреса: Вайнагія, 32/ Назва МКП: готель Вернісаж/ код:UKRs007644</t>
  </si>
  <si>
    <t>UKRs007784</t>
  </si>
  <si>
    <t>Адреса: Говди, 60/ Назва МКП: Млин/ код:UKRs007784</t>
  </si>
  <si>
    <t>UKRs007786</t>
  </si>
  <si>
    <t>Адреса: Головна, 2/ Назва МКП: Готель Томіс-Плаза/ код:UKRs007786</t>
  </si>
  <si>
    <t>UKRs007820</t>
  </si>
  <si>
    <t>Адреса: Дубрівка, 4/ Назва МКП: меблі Асторія/ код:UKRs007820</t>
  </si>
  <si>
    <t>UKRs011680</t>
  </si>
  <si>
    <t>Адреса: Богдана Хмельницького, 29/ Назва МКП: Буштинська амбулаторія загальної практики/ код:UKRs011680</t>
  </si>
  <si>
    <t>UKRs008855</t>
  </si>
  <si>
    <t>Адреса: Богдана Хмельницького, 77/ Назва МКП: Фара Тячівської римо-католицької церкви/ код:UKRs008855</t>
  </si>
  <si>
    <t>UKRs011320</t>
  </si>
  <si>
    <t>Адреса: Миру, 96/ Назва МКП: Приватний МКП/ код:UKRs011320</t>
  </si>
  <si>
    <t>UKRs007938</t>
  </si>
  <si>
    <t>Адреса: Незалежності, 2/ Назва МКП: ЗДО Буштинський/ код:UKRs007938</t>
  </si>
  <si>
    <t>UKRs011075</t>
  </si>
  <si>
    <t>Адреса: Августина Волошина, 96/ Назва МКП: Християнський табір Едем/ код:UKRs011075</t>
  </si>
  <si>
    <t>UKRs009146</t>
  </si>
  <si>
    <t>Адреса: Ярослава Мудрого, 1/ Назва МКП: Complex of buildings 1. Tereblya/ код:UKRs009146</t>
  </si>
  <si>
    <t>UKRs008125</t>
  </si>
  <si>
    <t>Адреса: Ярослава Мудрого, 6/ Назва МКП: ЗДО Тереблянський/ код:UKRs008125</t>
  </si>
  <si>
    <t>UKRs011681</t>
  </si>
  <si>
    <t>Адреса: Фізкультурна, 7а/ Назва МКП: Аквапарк Вільхівці / код:UKRs011681</t>
  </si>
  <si>
    <t>UKRs009306</t>
  </si>
  <si>
    <t>Адреса: Центральна, 176/ Назва МКП: нежитлове приміщення дитячого садка/ код:UKRs009306</t>
  </si>
  <si>
    <t>UKRs008079</t>
  </si>
  <si>
    <t>Адреса: Центральна, 59а/ Назва МКП: ОЗЗД Вільховецький/ код:UKRs008079</t>
  </si>
  <si>
    <t>UKRs009204</t>
  </si>
  <si>
    <t>Адреса: NA, NA/ Назва МКП: Dormitory/ код:UKRs009204</t>
  </si>
  <si>
    <t>UKRs011682</t>
  </si>
  <si>
    <t>Адреса: Гагаріна, 7а/ Назва МКП: ДУБІВСЬКИЙ ЗДО № 2/ код:UKRs011682</t>
  </si>
  <si>
    <t>UKRs007900</t>
  </si>
  <si>
    <t>Адреса: Миру, 131/ Назва МКП: КНП Дубівська/ код:UKRs007900</t>
  </si>
  <si>
    <t>UKRs008185</t>
  </si>
  <si>
    <t>Адреса: Подольського, 1д/ Назва МКП: Гуртожиток Закарпатського фахового коледжу/ код:UKRs008185</t>
  </si>
  <si>
    <t>UKRs011160</t>
  </si>
  <si>
    <t>Адреса: Грушевського, 174/ Назва МКП: Будинок сімейнрго типу/ код:UKRs011160</t>
  </si>
  <si>
    <t>UKRs007801</t>
  </si>
  <si>
    <t>Адреса: Грушевського, 48/ Назва МКП: нересницька школа/ код:UKRs007801</t>
  </si>
  <si>
    <t>UKRs007804</t>
  </si>
  <si>
    <t>Адреса: Грушевського, 80/ Назва МКП: Лікарня/ код:UKRs007804</t>
  </si>
  <si>
    <t>UKRs010042</t>
  </si>
  <si>
    <t>Адреса: Леніна, 236/ Назва МКП: Не має даних про назву/ код:UKRs010042</t>
  </si>
  <si>
    <t>UKRs011012</t>
  </si>
  <si>
    <t>Адреса: Зарічна (Добролюбова), 22/ Назва МКП: КП Обласна алергологічна лікарня/ код:UKRs011012</t>
  </si>
  <si>
    <t>UKRs008148</t>
  </si>
  <si>
    <t>Адреса: Михая Емінеску, 5/ Назва МКП: школа-інтернат/ код:UKRs008148</t>
  </si>
  <si>
    <t>UKRs007830</t>
  </si>
  <si>
    <t>Адреса: Михая Емінеску, 8/ Назва МКП: Міжшкільний ресурсний центр/ код:UKRs007830</t>
  </si>
  <si>
    <t>UKRs007811</t>
  </si>
  <si>
    <t>Адреса: Терека, 42/ Назва МКП: Алергологічна лікарня/ код:UKRs007811</t>
  </si>
  <si>
    <t>UKRs008816</t>
  </si>
  <si>
    <t>Адреса: Центральна, 20/ Назва МКП: Солотвинський ресурсний центр/ код:UKRs008816</t>
  </si>
  <si>
    <t>UKRs008108</t>
  </si>
  <si>
    <t>Адреса: Шкільна, 18/ Назва МКП: ліцей/ код:UKRs008108</t>
  </si>
  <si>
    <t>UKRs011051</t>
  </si>
  <si>
    <t>Адреса: Борканюка, 5/ Назва МКП: Тересвянська дільнича лікарня (3 поверх)/ код:UKRs011051</t>
  </si>
  <si>
    <t>UKRs011683</t>
  </si>
  <si>
    <t>Адреса: В.Бенчака, 40/ Назва МКП: Тересвянська ТГ/ код:UKRs011683</t>
  </si>
  <si>
    <t>UKRs009388</t>
  </si>
  <si>
    <t>Адреса: Європейська, 40д/ Назва МКП: Будівля  Місцевої пожежної частини/ код:UKRs009388</t>
  </si>
  <si>
    <t>UKRs011684</t>
  </si>
  <si>
    <t>Адреса: Вербова, 2/ Назва МКП: КП "Міськжитлокомунгосп" Тячівської міської ради, код ЄДРПОУ 32579835/ код:UKRs011684</t>
  </si>
  <si>
    <t>UKRs011685</t>
  </si>
  <si>
    <t>Адреса: Лазівська, 2/ Назва МКП: Тячівський відділ державної виконавчої служби у Тячівському районі/ код:UKRs011685</t>
  </si>
  <si>
    <t>UKRs010333</t>
  </si>
  <si>
    <t>Адреса: Леонтовича, 105/ Назва МКП: Обласний центр комплексної реабілітації для осіб з інвалідністю/ код:UKRs010333</t>
  </si>
  <si>
    <t>UKRs011296</t>
  </si>
  <si>
    <t>Адреса: Матросова, 10/ Назва МКП: Фара церкви свідків Єгови/ код:UKRs011296</t>
  </si>
  <si>
    <t>UKRs009205</t>
  </si>
  <si>
    <t>Адреса: Незалежності, 71/ Назва МКП: Церква Живого Бога/ код:UKRs009205</t>
  </si>
  <si>
    <t>UKRs009399</t>
  </si>
  <si>
    <t>Адреса: Шкільна, 1/ Назва МКП: літній табір функціонує. живуть ВПО/ код:UKRs009399</t>
  </si>
  <si>
    <t>UKRs007866</t>
  </si>
  <si>
    <t>Адреса: Клюшева, 2/ Назва МКП: Углянський ЗДО/ код:UKRs007866</t>
  </si>
  <si>
    <t>UKRs007718</t>
  </si>
  <si>
    <t>Адреса: Центральна, 14/ Назва МКП: Углянська лікарня/ код:UKRs007718</t>
  </si>
  <si>
    <t>UKRs011049</t>
  </si>
  <si>
    <t>Адреса: Верховинська, 133/ Назва МКП: КМП Усть-Чорнянська лікарня/ код:UKRs011049</t>
  </si>
  <si>
    <t>UKRs011022</t>
  </si>
  <si>
    <t>Адреса: Партизанська, 1/ Назва МКП: Турбаза Кришталевий водограй/ код:UKRs011022</t>
  </si>
  <si>
    <t>UKRs008081</t>
  </si>
  <si>
    <t>Адреса: Центральна, 80/ Назва МКП: Не має даних про назву/ код:UKRs008081</t>
  </si>
  <si>
    <t>UKRs008251</t>
  </si>
  <si>
    <t>Адреса: NA, NA/ Назва МКП: Не має даних про назву/ код:UKRs008251</t>
  </si>
  <si>
    <t>UKRs007929</t>
  </si>
  <si>
    <t>Адреса: Молодіжна, 5/ Назва МКП: Русько-комарівський ЗДО Сонечко/ код:UKRs007929</t>
  </si>
  <si>
    <t>UKRs007918</t>
  </si>
  <si>
    <t>Адреса: Миру, 56а/ Назва МКП: Не має даних про назву/ код:UKRs007918</t>
  </si>
  <si>
    <t>UKRs008838</t>
  </si>
  <si>
    <t>Адреса: Центральна, 1/ Назва МКП: Дитячий оздоровчий табір ТрембітаУжгородської територіальної профспілкової організації Львівської залізниці/ код:UKRs008838</t>
  </si>
  <si>
    <t>UKRs008249</t>
  </si>
  <si>
    <t>Адреса: NA, NA/ Назва МКП: Не має даних про назву/ код:UKRs008249</t>
  </si>
  <si>
    <t>UKRs008248</t>
  </si>
  <si>
    <t>Адреса: NA, NA/ Назва МКП: Не має даних про назву/ код:UKRs008248</t>
  </si>
  <si>
    <t>UKRs010209</t>
  </si>
  <si>
    <t>Адреса: Центральна, 53/ Назва МКП: Амбулаторія/ код:UKRs010209</t>
  </si>
  <si>
    <t>UKRs007845</t>
  </si>
  <si>
    <t>Адреса: Івана Рогача, 28/ Назва МКП: ЗДО Веснянка/ код:UKRs007845</t>
  </si>
  <si>
    <t>UKRs008088</t>
  </si>
  <si>
    <t>Адреса: Шевченка, 47/ Назва МКП: БФ Промінь Надії/ код:UKRs008088</t>
  </si>
  <si>
    <t>UKRs008103</t>
  </si>
  <si>
    <t>Адреса: Шевченка, 71/ Назва МКП: Прихисток КП "Комунал-Сервіс"/ код:UKRs008103</t>
  </si>
  <si>
    <t>UKRs008123</t>
  </si>
  <si>
    <t>Адреса: Штефаника, 126/ Назва МКП: Великоберезнянська загальнооствітня санаторна школа-інтернат/ код:UKRs008123</t>
  </si>
  <si>
    <t>UKRs008122</t>
  </si>
  <si>
    <t>Адреса: Штефаника, 41/ Назва МКП: Римокатолицька община/ код:UKRs008122</t>
  </si>
  <si>
    <t>UKRs008704</t>
  </si>
  <si>
    <t>Адреса: Штефаника, 71/ Назва МКП: В.Березнянське відділення КРУ Обласний центр комплексної реабілітації для осіб з інвалідністю/ код:UKRs008704</t>
  </si>
  <si>
    <t>UKRs007661</t>
  </si>
  <si>
    <t>Адреса: Возз'єднання, 20 корпус 2/ Назва МКП: Хостел БФ ЩАСЛИВІ СЕРЦЯ/ код:UKRs007661</t>
  </si>
  <si>
    <t>UKRs007959</t>
  </si>
  <si>
    <t>Адреса: Кошута, 6/ Назва МКП: Навчальний центр ім. Ференца Рокоці 2. вул. Роттаг.3/ код:UKRs007959</t>
  </si>
  <si>
    <t>UKRs010549</t>
  </si>
  <si>
    <t>Адреса: Чонгорська, 120/ Назва МКП: Будинок милосердя Добрий самаритянин/ код:UKRs010549</t>
  </si>
  <si>
    <t>UKRs011686</t>
  </si>
  <si>
    <t>Адреса: Центральна, 93/ Назва МКП: ТДВ « Перечинський лісокомбінат/ код:UKRs011686</t>
  </si>
  <si>
    <t>UKRs007890</t>
  </si>
  <si>
    <t>Адреса: Макаренка, 6/ Назва МКП: Не має даних про назву/ код:UKRs007890</t>
  </si>
  <si>
    <t>UKRs008244</t>
  </si>
  <si>
    <t>Адреса: NA, NA/ Назва МКП: Не має даних про назву/ код:UKRs008244</t>
  </si>
  <si>
    <t>UKRs009337</t>
  </si>
  <si>
    <t>Адреса: NA, 231/ Назва МКП: будівля сільської ради/ код:UKRs009337</t>
  </si>
  <si>
    <t>UKRs007973</t>
  </si>
  <si>
    <t>Адреса: NA, 313/ Назва МКП: Центр надання соціальних послу/ код:UKRs007973</t>
  </si>
  <si>
    <t>UKRs008235</t>
  </si>
  <si>
    <t>Адреса: NA, NA/ Назва МКП: Не має даних про назву/ код:UKRs008235</t>
  </si>
  <si>
    <t>UKRs007597</t>
  </si>
  <si>
    <t>Адреса: Доманинська, 263/ Назва МКП: ЗОШ 17 (Доманинська.263)/ код:UKRs007597</t>
  </si>
  <si>
    <t>UKRs007863</t>
  </si>
  <si>
    <t>Адреса: Кільцева, 29-27/ Назва МКП: Оноківський ЗДО/ код:UKRs007863</t>
  </si>
  <si>
    <t>UKRs008113</t>
  </si>
  <si>
    <t>Адреса: Шкільна, 1/ Назва МКП: Оноківський опорний заклад ЗСО І-ІІІ ст/ код:UKRs008113</t>
  </si>
  <si>
    <t>UKRs008925</t>
  </si>
  <si>
    <t>Адреса: Малинова, 23/ Назва МКП: Дитячий табір Мерсі кемп/ код:UKRs008925</t>
  </si>
  <si>
    <t>UKRs008730</t>
  </si>
  <si>
    <t>Адреса: Дубківська, 2/ Назва МКП: ТОВ Мерсі Фарм/ код:UKRs008730</t>
  </si>
  <si>
    <t>UKRs007688</t>
  </si>
  <si>
    <t>Адреса: Дубківська, 3/ Назва МКП: Приміщення дитячого літнього табору ТОВ Мерсі фарм/ код:UKRs007688</t>
  </si>
  <si>
    <t>UKRs007988</t>
  </si>
  <si>
    <t>Адреса: Садова, 124/ Назва МКП: Невицька філія Оноківського опорного закладу ЗСО І-ІІІ ст/ код:UKRs007988</t>
  </si>
  <si>
    <t>UKRs011357</t>
  </si>
  <si>
    <t>Адреса: Андрія Ігната, 39/ Назва МКП: Оріховицька початкова школа філія ліцею "Невицький замок"/ код:UKRs011357</t>
  </si>
  <si>
    <t>UKRs007779</t>
  </si>
  <si>
    <t>Адреса: Гагаріна, 9/ Назва МКП: Оріховицький ЗДО/ код:UKRs007779</t>
  </si>
  <si>
    <t>UKRs007940</t>
  </si>
  <si>
    <t>Адреса: Незалежності, 6/ Назва МКП: Перечинський заклад дошкільної освіти Теремок/ код:UKRs007940</t>
  </si>
  <si>
    <t>UKRs008124</t>
  </si>
  <si>
    <t>Адреса: Партизанська, 20/ Назва МКП: ДОЗ Барвінок/ код:UKRs008124</t>
  </si>
  <si>
    <t>UKRs007885</t>
  </si>
  <si>
    <t>Адреса: Світавська (Ломоносова), 1/ Назва МКП: Перечинський ліцей Перечинської міської ради/ код:UKRs007885</t>
  </si>
  <si>
    <t>UKRs008035</t>
  </si>
  <si>
    <t>Адреса: Ужанська, 30/ Назва МКП: Обласний соціальний гуртожиток для дітей сиріт та дітей. позбавлених батьківського піклування/ код:UKRs008035</t>
  </si>
  <si>
    <t>UKRs008037</t>
  </si>
  <si>
    <t>Адреса: Ужанська, 9/ Назва МКП: Філія опорного закладу Перечинська початкова школа Перечинського ліцею/ код:UKRs008037</t>
  </si>
  <si>
    <t>UKRs007739</t>
  </si>
  <si>
    <t>Адреса: Ужгородська, 20/ Назва МКП: Будинок культури/ код:UKRs007739</t>
  </si>
  <si>
    <t>UKRs008038</t>
  </si>
  <si>
    <t>Адреса: Ужгородська, 65/ Назва МКП: Перечинський заклад дошкільної освіти ясла-садок Веселка/ код:UKRs008038</t>
  </si>
  <si>
    <t>UKRs007957</t>
  </si>
  <si>
    <t>Адреса: Підгірна, 59/ Назва МКП: Філія опорного закладу Ворочівська початкова школа Перечинського ліцею (з дошкільними підрозділом)/ код:UKRs007957</t>
  </si>
  <si>
    <t>UKRs008100</t>
  </si>
  <si>
    <t>Адреса: Шевченка, 4а/ Назва МКП: Філія Зарічівська початкова школа Зарічівської гімназії (з дошкільним підрозділом)/ код:UKRs008100</t>
  </si>
  <si>
    <t>UKRs007641</t>
  </si>
  <si>
    <t>Адреса: Будівельників, 8/ Назва МКП: Перечинський професійний ліцей/ код:UKRs007641</t>
  </si>
  <si>
    <t>UKRs008720</t>
  </si>
  <si>
    <t>Адреса: Лінська, 25/ Назва МКП: Релігійна громада християнської євангельської церкви живого Бога/ код:UKRs008720</t>
  </si>
  <si>
    <t>UKRs011605</t>
  </si>
  <si>
    <t>Адреса: Млинська, 45/ Назва МКП: МКП на базі дитячого центру "Ковчег миру"/ код:UKRs011605</t>
  </si>
  <si>
    <t>UKRs011358</t>
  </si>
  <si>
    <t>Адреса: Фізкультурна, 20/ Назва МКП: Стадіон/ код:UKRs011358</t>
  </si>
  <si>
    <t>UKRs008268</t>
  </si>
  <si>
    <t>Адреса: Центральна, NA/ Назва МКП: Туристична база Золота підкова/ код:UKRs008268</t>
  </si>
  <si>
    <t>UKRs007905</t>
  </si>
  <si>
    <t>Адреса: Миру, 17а/ Назва МКП: Готель Богольвар/ код:UKRs007905</t>
  </si>
  <si>
    <t>UKRs007951</t>
  </si>
  <si>
    <t>Адреса: Перемоги, 31/ Назва МКП: Дошкільний підрозділ Вовковецької філії Середнянського ОЗЗСО/ код:UKRs007951</t>
  </si>
  <si>
    <t>UKRs007626</t>
  </si>
  <si>
    <t>Адреса: 789 км. траси Київ-Чоп, NA/ Назва МКП: Готель-ресторан Короп (на трасі М-06)/ код:UKRs007626</t>
  </si>
  <si>
    <t>UKRs007898</t>
  </si>
  <si>
    <t>Адреса: Миру, 1/ Назва МКП: Чертезька гімназія/ код:UKRs007898</t>
  </si>
  <si>
    <t>UKRs008008</t>
  </si>
  <si>
    <t>Адреса: NA, 353/ Назва МКП: Ставненський заклад дошкільної освіти с.Ставне 353(тільки діти. для дорослих необхідно матраци. подушки. ковдри. постільну білизну тощо)/ код:UKRs008008</t>
  </si>
  <si>
    <t>UKRs007664</t>
  </si>
  <si>
    <t>Адреса: NA, 107/ Назва МКП: Центр надання соціальних послуг с.Жорнава 107/ код:UKRs007664</t>
  </si>
  <si>
    <t>UKRs008252</t>
  </si>
  <si>
    <t>Адреса: NA, NA/ Назва МКП: Галочська початкова школа/ код:UKRs008252</t>
  </si>
  <si>
    <t>UKRs008796</t>
  </si>
  <si>
    <t>Адреса: Головна, 24/ Назва МКП: БО БФ Карітас Святої Терези з Калькути/ код:UKRs008796</t>
  </si>
  <si>
    <t>UKRs008045</t>
  </si>
  <si>
    <t>Адреса: Ференца Егрі, 38/ Назва МКП: Малогеєвецький ліцей ім. Ф.Егрі/ код:UKRs008045</t>
  </si>
  <si>
    <t>UKRs007950</t>
  </si>
  <si>
    <t>Адреса: Перемоги, 13/ Назва МКП: Паладь-Комарівецька гімназія/ код:UKRs007950</t>
  </si>
  <si>
    <t>UKRs007872</t>
  </si>
  <si>
    <t>Адреса: Кошута, 1/ Назва МКП: Ратівецький заклад дошкільної освіти/ код:UKRs007872</t>
  </si>
  <si>
    <t>UKRs008012</t>
  </si>
  <si>
    <t>Адреса: Сечені, 8/ Назва МКП: Тийглашський заклад дошкільної освіти/ код:UKRs008012</t>
  </si>
  <si>
    <t>UKRs010515</t>
  </si>
  <si>
    <t>Адреса: Сент Мігалі, 74б/ Назва МКП: Часлівці клуб/ код:UKRs010515</t>
  </si>
  <si>
    <t>UKRs011359</t>
  </si>
  <si>
    <t>Адреса: Мала, 16/ Назва МКП: Тур'я-Реметівський психоневрологічний інтернат/ код:UKRs011359</t>
  </si>
  <si>
    <t>UKRs010188</t>
  </si>
  <si>
    <t>Адреса: Центральна, 1/ Назва МКП: Вільшинківська гімназія/ код:UKRs010188</t>
  </si>
  <si>
    <t>UKRs008055</t>
  </si>
  <si>
    <t>Адреса: Центральна, 117/ Назва МКП: Не має даних про назву/ код:UKRs008055</t>
  </si>
  <si>
    <t>UKRs007840</t>
  </si>
  <si>
    <t>Адреса: Зерновська, 141/ Назва МКП: Не має даних про назву/ код:UKRs007840</t>
  </si>
  <si>
    <t>UKRs008059</t>
  </si>
  <si>
    <t>Адреса: Центральна, 13/ Назва МКП: Не має даних про назву/ код:UKRs008059</t>
  </si>
  <si>
    <t>UKRs008073</t>
  </si>
  <si>
    <t>Адреса: Центральна, 27/ Назва МКП: Не має даних про назву/ код:UKRs008073</t>
  </si>
  <si>
    <t>UKRs008030</t>
  </si>
  <si>
    <t>Адреса: Тур'янська, 48/ Назва МКП: Не має даних про назву/ код:UKRs008030</t>
  </si>
  <si>
    <t>UKRs009396</t>
  </si>
  <si>
    <t>Адреса: Духновича , 110/ Назва МКП: Амбулаторія сімейного типу/ код:UKRs009396</t>
  </si>
  <si>
    <t>UKRs007667</t>
  </si>
  <si>
    <t>Адреса: 8 Березня, 44/ Назва МКП: Класична гімназія Ужгородської міської ради Закарпатської області/ код:UKRs007667</t>
  </si>
  <si>
    <t>UKRs008751</t>
  </si>
  <si>
    <t>Адреса: 8 Березня, 46/ Назва МКП: Медико-соціальний реабілітаційний центр Дорога Життя/ код:UKRs008751</t>
  </si>
  <si>
    <t>UKRs008145</t>
  </si>
  <si>
    <t>Адреса: Антонівська, 2/ Назва МКП: УТОГ Гуртожиток (Антонівська.2)/ код:UKRs008145</t>
  </si>
  <si>
    <t>UKRs008784</t>
  </si>
  <si>
    <t>Адреса: Богатирська, 48/ Назва МКП: Центр правовової інформації та консультації ТОВ ромів Закарпаття Рома/ код:UKRs008784</t>
  </si>
  <si>
    <t>UKRs008861</t>
  </si>
  <si>
    <t>Адреса: Болгарська, 14/ Назва МКП: Шелтер  Благодійної організації «Благодійний фонд «Зоря надії Карпат»/ код:UKRs008861</t>
  </si>
  <si>
    <t>UKRs007772</t>
  </si>
  <si>
    <t>Адреса: Болгарська, 5/ Назва МКП: Центр Я допоможу/ код:UKRs007772</t>
  </si>
  <si>
    <t>UKRs011367</t>
  </si>
  <si>
    <t>Адреса: Великокам'яна, 10/ Назва МКП: Державна установа "Науково-практичний медичний центр "Реабілітація"/ код:UKRs011367</t>
  </si>
  <si>
    <t>UKRs010583</t>
  </si>
  <si>
    <t>Адреса: Верховинська, 36/ Назва МКП: Шелтер "Гостинний дім"/ код:UKRs010583</t>
  </si>
  <si>
    <t>UKRs008773</t>
  </si>
  <si>
    <t>Адреса: Гагаріна, 42/1/ Назва МКП: Хостел у приміщенні видавництві Закарпаття/ код:UKRs008773</t>
  </si>
  <si>
    <t>UKRs011362</t>
  </si>
  <si>
    <t>Адреса: Гагаріна, 8/ Назва МКП: Гуртожиток Закарпатського інституту післядипломної педагогічної освіти ужгород/ код:UKRs011362</t>
  </si>
  <si>
    <t>UKRs010208</t>
  </si>
  <si>
    <t>Адреса: Гвардійська, 19/ Назва МКП: Гуртожиток Карпатського університету ім. Августина Волошина/ код:UKRs010208</t>
  </si>
  <si>
    <t>UKRs007685</t>
  </si>
  <si>
    <t>Адреса: Грушевського, 37а/ Назва МКП: Релігійна організація Євангельська церква Церква Бога/ код:UKRs007685</t>
  </si>
  <si>
    <t>UKRs008782</t>
  </si>
  <si>
    <t>Адреса: Другетів, 67/ Назва МКП: Християнська Церква/ код:UKRs008782</t>
  </si>
  <si>
    <t>UKRs011366</t>
  </si>
  <si>
    <t>Адреса: Журавлиний Масив, 20а/ Назва МКП: Хостел Минай/ код:UKRs011366</t>
  </si>
  <si>
    <t>UKRs011364</t>
  </si>
  <si>
    <t>Адреса: Загорська, 126/ Назва МКП: Закарпатский областной эколого-натуралистический центр учащейся молодежи/ код:UKRs011364</t>
  </si>
  <si>
    <t>UKRs007690</t>
  </si>
  <si>
    <t>Адреса: Загорська, 28/ Назва МКП: Ужгородська загальноосвітня спеціалізована школа-інтернат/ код:UKRs007690</t>
  </si>
  <si>
    <t>UKRs007696</t>
  </si>
  <si>
    <t>Адреса: Іштвана Дендеші, 23/ Назва МКП: Школа № 13/ код:UKRs007696</t>
  </si>
  <si>
    <t>UKRs011360</t>
  </si>
  <si>
    <t>Адреса: Капушанська, 50/ Назва МКП: МКП на базі "Арго"/ код:UKRs011360</t>
  </si>
  <si>
    <t>UKRs008719</t>
  </si>
  <si>
    <t>Адреса: Кирила і Мефодія, 5/ Назва МКП: Готель Закарпаття/ код:UKRs008719</t>
  </si>
  <si>
    <t>UKRs007691</t>
  </si>
  <si>
    <t>Адреса: Марії Заньковецької, 5/ Назва МКП: СК Юність/ код:UKRs007691</t>
  </si>
  <si>
    <t>UKRs007703</t>
  </si>
  <si>
    <t>Адреса: Марії Заньковецької, 66/ Назва МКП: Школа № 19/ код:UKRs007703</t>
  </si>
  <si>
    <t>UKRs011363</t>
  </si>
  <si>
    <t>Адреса: Минайська, 38/80/ Назва МКП: Гуртожиток Інституту культури і мистецтв/ код:UKRs011363</t>
  </si>
  <si>
    <t>UKRs007925</t>
  </si>
  <si>
    <t>Адреса: Митна, 27/ Назва МКП: Гуртожиток № 1 УжНУ/ код:UKRs007925</t>
  </si>
  <si>
    <t>UKRs011688</t>
  </si>
  <si>
    <t>Адреса: Перемоги, 50/ Назва МКП: БО "Благодійний фонд "Комітет медичної допомоги в Закарпатті"/ код:UKRs011688</t>
  </si>
  <si>
    <t>UKRs007705</t>
  </si>
  <si>
    <t>Адреса: Підгірна, 43/ Назва МКП: Школа № 2/ код:UKRs007705</t>
  </si>
  <si>
    <t>UKRs007933</t>
  </si>
  <si>
    <t>Адреса: Православна Набережна, 24/ Назва МКП: Школа № 10/ код:UKRs007933</t>
  </si>
  <si>
    <t>UKRs007934</t>
  </si>
  <si>
    <t>Адреса: Православна Набережна, 25/ Назва МКП: Школа № 11/ код:UKRs007934</t>
  </si>
  <si>
    <t>UKRs009400</t>
  </si>
  <si>
    <t>Адреса: Сергія Мартина, 2/ Назва МКП: Відділення тимчасового проживання (перебування) ВПО Ужгородського міського центру соціальних служб департаменту соціальної політики Ужгородської міської ради/ код:UKRs009400</t>
  </si>
  <si>
    <t>UKRs011361</t>
  </si>
  <si>
    <t>Адреса: Станційна, 56/ Назва МКП: Притулок матері та дитини/ код:UKRs011361</t>
  </si>
  <si>
    <t>UKRs007709</t>
  </si>
  <si>
    <t>Адреса: Студентська Набережна, 2/ Назва МКП: Гуртожиток №3 УжНУ(наб.Студеньська.2)/ код:UKRs007709</t>
  </si>
  <si>
    <t>UKRs008019</t>
  </si>
  <si>
    <t>Адреса: Студентська Набережна, 4/ Назва МКП: Гуртожиток №2(наб.Студеньська.4)/ код:UKRs008019</t>
  </si>
  <si>
    <t>UKRs008128</t>
  </si>
  <si>
    <t>Адреса: Студентська набережна, 8/ Назва МКП: Падіюн/ код:UKRs008128</t>
  </si>
  <si>
    <t>UKRs008721</t>
  </si>
  <si>
    <t>Адреса: Тельмана, 1/48а/ Назва МКП: Закарпатський обласний благодійний фонд Благо/ код:UKRs008721</t>
  </si>
  <si>
    <t>UKRs011365</t>
  </si>
  <si>
    <t>Адреса: Українська, 19/ Назва МКП: гуртожиток Природничо-гуманітарний коледж ДВНЗ УжНУ/ код:UKRs011365</t>
  </si>
  <si>
    <t>UKRs007714</t>
  </si>
  <si>
    <t>Адреса: Університетська, 12/ Назва МКП: Гуртожиток № 4/ код:UKRs007714</t>
  </si>
  <si>
    <t>UKRs007713</t>
  </si>
  <si>
    <t>Адреса: Університетська, 12а/ Назва МКП: Гуртожиток № 5/ код:UKRs007713</t>
  </si>
  <si>
    <t>UKRs007681</t>
  </si>
  <si>
    <t>Адреса: Федора Потушняка (Благоєва), 10б/ Назва МКП: Ужгородський міський територіальний центр/ код:UKRs007681</t>
  </si>
  <si>
    <t>UKRs008127</t>
  </si>
  <si>
    <t>Адреса: Шандора Петефі, 47/ Назва МКП: Будинок побуту (Церква живого Бога)/ код:UKRs008127</t>
  </si>
  <si>
    <t>UKRs007666</t>
  </si>
  <si>
    <t>Адреса: 8 Березня, NA/ Назва МКП: Не має даних про назву/ код:UKRs007666</t>
  </si>
  <si>
    <t>UKRs008809</t>
  </si>
  <si>
    <t>Адреса: Богдана Хмельницького, 17/ Назва МКП: Хостел Хаус Минай/ код:UKRs008809</t>
  </si>
  <si>
    <t>UKRs008821</t>
  </si>
  <si>
    <t>Адреса: Журавлиний Масив, 20а/ Назва МКП: Хостел Минай/ код:UKRs008821</t>
  </si>
  <si>
    <t>UKRs011639</t>
  </si>
  <si>
    <t>Адреса: Берег, 93/ Назва МКП: Адміністративна будівля Львівська механізована дистанція/ код:UKRs011639</t>
  </si>
  <si>
    <t>UKRs011640</t>
  </si>
  <si>
    <t>Адреса: Миру, 3/ Назва МКП: Бувша лікарня/ код:UKRs011640</t>
  </si>
  <si>
    <t>UKRs011689</t>
  </si>
  <si>
    <t>Адреса: Приозерна, 3/ Назва МКП: Чопська міська рада/ код:UKRs011689</t>
  </si>
  <si>
    <t>UKRs009148</t>
  </si>
  <si>
    <t>Адреса: Приозерна, 7/ Назва МКП: Колишня будівля швидкої допомоги/ код:UKRs009148</t>
  </si>
  <si>
    <t>UKRs008072</t>
  </si>
  <si>
    <t>Адреса: Центральна, 26/ Назва МКП: АЗПМС (амбулаторія загальної практики)/ код:UKRs008072</t>
  </si>
  <si>
    <t>UKRs010473</t>
  </si>
  <si>
    <t>Адреса: Макаренка, 5а/ Назва МКП: Школа-інтернат/ код:UKRs010473</t>
  </si>
  <si>
    <t>UKRs007646</t>
  </si>
  <si>
    <t>Адреса: Веленце, 1/ Назва МКП: Не має даних про назву/ код:UKRs007646</t>
  </si>
  <si>
    <t>UKRs007648</t>
  </si>
  <si>
    <t>Адреса: Велика, 53/ Назва МКП: Не має даних про назву/ код:UKRs007648</t>
  </si>
  <si>
    <t>UKRs008022</t>
  </si>
  <si>
    <t>Адреса: Тиса, 135/ Назва МКП: Не має даних про назву/ код:UKRs008022</t>
  </si>
  <si>
    <t>UKRs008023</t>
  </si>
  <si>
    <t>Адреса: Тиса, 7/ Назва МКП: Не має даних про назву/ код:UKRs008023</t>
  </si>
  <si>
    <t>UKRs008064</t>
  </si>
  <si>
    <t>Адреса: Центральна, 17/ Назва МКП: Міська лікарня/ код:UKRs008064</t>
  </si>
  <si>
    <t>UKRs008051</t>
  </si>
  <si>
    <t>Адреса: Центральна, 4/ Назва МКП: Не має даних про назву/ код:UKRs008051</t>
  </si>
  <si>
    <t>UKRs007921</t>
  </si>
  <si>
    <t>Адреса: Миру, 70/ Назва МКП: ВЕЛЯТИНСЬКИЙ ЗДО/ код:UKRs007921</t>
  </si>
  <si>
    <t>UKRs007805</t>
  </si>
  <si>
    <t>Адреса: Грушова, 95/ Назва МКП: Не має даних про назву/ код:UKRs007805</t>
  </si>
  <si>
    <t>UKRs008070</t>
  </si>
  <si>
    <t>Адреса: Центральна, 24/ Назва МКП: Не має даних про назву/ код:UKRs008070</t>
  </si>
  <si>
    <t>UKRs007941</t>
  </si>
  <si>
    <t>Адреса: Незалежності, 71/ Назва МКП: Не має даних про назву/ код:UKRs007941</t>
  </si>
  <si>
    <t>UKRs009309</t>
  </si>
  <si>
    <t>Адреса: Незалежності, 145. корпус А/ Назва МКП: Нежитлове приміщення Наразі не функціонує/ код:UKRs009309</t>
  </si>
  <si>
    <t>UKRs008130</t>
  </si>
  <si>
    <t>Адреса: Нижній Бистрий, 730/ Назва МКП: Нижньобистривська гімназія. Горінчівської сільської ради/ код:UKRs008130</t>
  </si>
  <si>
    <t>UKRs007961</t>
  </si>
  <si>
    <t>Адреса: Поточок, 17/ Назва МКП: Закритий фоп/ код:UKRs007961</t>
  </si>
  <si>
    <t>UKRs008256</t>
  </si>
  <si>
    <t>Адреса: NA, 730/ Назва МКП: Нижньобистрівська гімназія/ код:UKRs008256</t>
  </si>
  <si>
    <t>UKRs007943</t>
  </si>
  <si>
    <t>Адреса: Нижня набережна, 2/ Назва МКП: ЗДО №2/ код:UKRs007943</t>
  </si>
  <si>
    <t>UKRs011647</t>
  </si>
  <si>
    <t>Адреса: Перемоги, 3/ Назва МКП: Колишня лікарня/санаторій/ код:UKRs011647</t>
  </si>
  <si>
    <t>UKRs007712</t>
  </si>
  <si>
    <t>Адреса: Тиха, 22/ Назва МКП: ЗДО/ код:UKRs007712</t>
  </si>
  <si>
    <t>UKRs008053</t>
  </si>
  <si>
    <t>Адреса: Центральна, 103/ Назва МКП: Не має даних про назву/ код:UKRs008053</t>
  </si>
  <si>
    <t>UKRs008083</t>
  </si>
  <si>
    <t>Адреса: Центральна, 82/ Назва МКП: КМП Драгівський медичний центр/ код:UKRs008083</t>
  </si>
  <si>
    <t>UKRs010490</t>
  </si>
  <si>
    <t>Адреса: Центральна, 10/ Назва МКП: Вільшанський дитячий будинок-інтернат/ код:UKRs010490</t>
  </si>
  <si>
    <t>UKRs010491</t>
  </si>
  <si>
    <t>Адреса: Центральна, 225/ Назва МКП: Комунальне некомерційне підприємство Обласний заклад з надання психіатричної допомоги с. Вільшани/ код:UKRs010491</t>
  </si>
  <si>
    <t>UKRs007745</t>
  </si>
  <si>
    <t>Адреса: Центральна, 96а/ Назва МКП: Заричанская ЗДО/ код:UKRs007745</t>
  </si>
  <si>
    <t>UKRs007744</t>
  </si>
  <si>
    <t>Адреса: Центральна, 26б/ Назва МКП: Не має даних про назву/ код:UKRs007744</t>
  </si>
  <si>
    <t>UKRs008265</t>
  </si>
  <si>
    <t>Адреса: Центральна, 43/ Назва МКП: Великорозтіцька початкова школа/ код:UKRs008265</t>
  </si>
  <si>
    <t>UKRs007835</t>
  </si>
  <si>
    <t>Адреса: Жовтнева, 1/ Назва МКП: ЗЗСО/ код:UKRs007835</t>
  </si>
  <si>
    <t>UKRs011122</t>
  </si>
  <si>
    <t>Адреса: Миру, 22/ Назва МКП: Туристична база Миру 22/ код:UKRs011122</t>
  </si>
  <si>
    <t>UKRs011690</t>
  </si>
  <si>
    <t>Адреса: Заводська, 13/ Назва МКП: Амбулаторія ЗПСМ с. Ільниця/ код:UKRs011690</t>
  </si>
  <si>
    <t>UKRs007836</t>
  </si>
  <si>
    <t>Адреса: Заводська, 7/ Назва МКП: Не має даних про назву/ код:UKRs007836</t>
  </si>
  <si>
    <t>UKRs008085</t>
  </si>
  <si>
    <t>Адреса: Шахтарська, 11/ Назва МКП: Ільницька гімназія №2/ код:UKRs008085</t>
  </si>
  <si>
    <t>UKRs009898</t>
  </si>
  <si>
    <t>Адреса: Шахтарська, 14/ Назва МКП: Спортивно-гуманітарний ліцей/ код:UKRs009898</t>
  </si>
  <si>
    <t>UKRs008044</t>
  </si>
  <si>
    <t>Адреса: Камянка, NA/ Назва МКП: Не має даних про назву/ код:UKRs008044</t>
  </si>
  <si>
    <t>UKRs008040</t>
  </si>
  <si>
    <t>Адреса: Українська, 22/ Назва МКП: Дитячий табір/ код:UKRs008040</t>
  </si>
  <si>
    <t>UKRs009190</t>
  </si>
  <si>
    <t>Адреса: NA, NA/ Назва МКП: 5-apartment residential building of Kolochavskoho ZZSO I-III degrees.№2/ код:UKRs009190</t>
  </si>
  <si>
    <t>UKRs009188</t>
  </si>
  <si>
    <t>Адреса: Дружби, 221/ Назва МКП: Філія Колочавської ЗЗСО №2/ код:UKRs009188</t>
  </si>
  <si>
    <t>UKRs007897</t>
  </si>
  <si>
    <t>Адреса: Мерешор, 7/ Назва МКП: Не має даних про назву/ код:UKRs007897</t>
  </si>
  <si>
    <t>UKRs011691</t>
  </si>
  <si>
    <t>Адреса: Присліпська, 1/ Назва МКП: Колочавська сільська рада/ код:UKRs011691</t>
  </si>
  <si>
    <t>UKRs011692</t>
  </si>
  <si>
    <t>Адреса: Присліпська, 1/ Назва МКП: Колочавська сільська рада/ код:UKRs011692</t>
  </si>
  <si>
    <t>UKRs009332</t>
  </si>
  <si>
    <t>Адреса: Горб, 45а/ Назва МКП: початкова школа/ код:UKRs009332</t>
  </si>
  <si>
    <t>UKRs011693</t>
  </si>
  <si>
    <t>Адреса: NA, 104/ Назва МКП: Негровецька сільська рада/ код:UKRs011693</t>
  </si>
  <si>
    <t>UKRs008241</t>
  </si>
  <si>
    <t>Адреса: NA, NA/ Назва МКП: Не має даних про назву/ код:UKRs008241</t>
  </si>
  <si>
    <t>UKRs011650</t>
  </si>
  <si>
    <t>Адреса: Центральна, 104/ Назва МКП: Адмінбудівля/ код:UKRs011650</t>
  </si>
  <si>
    <t>UKRs011016</t>
  </si>
  <si>
    <t>Адреса: Центральна, 107/ Назва МКП: Адмінбудівля, колишня сільрада/ код:UKRs011016</t>
  </si>
  <si>
    <t>UKRs007777</t>
  </si>
  <si>
    <t>Адреса: Гагаріна, 30/ Назва МКП: Не має даних про назву/ код:UKRs007777</t>
  </si>
  <si>
    <t>UKRs007867</t>
  </si>
  <si>
    <t>Адреса: Комарова, 7/ Назва МКП: ЗДО №4/ код:UKRs007867</t>
  </si>
  <si>
    <t>UKRs011649</t>
  </si>
  <si>
    <t>Адреса: Прохідна, 19/ Назва МКП: Дитячий садок/ код:UKRs011649</t>
  </si>
  <si>
    <t>UKRs009352</t>
  </si>
  <si>
    <t>Адреса: Шевченка, 18/ Назва МКП: Міжгірський професійний ліцей Гуртожиток/ код:UKRs009352</t>
  </si>
  <si>
    <t>UKRs008104</t>
  </si>
  <si>
    <t>Адреса: Шевченка, 73/ Назва МКП: Не має даних про назву/ код:UKRs008104</t>
  </si>
  <si>
    <t>UKRs007781</t>
  </si>
  <si>
    <t>Адреса: Гагаріна, 93/ Назва МКП: Не має даних про назву/ код:UKRs007781</t>
  </si>
  <si>
    <t>UKRs011498</t>
  </si>
  <si>
    <t>Адреса: Центральна, 157/ Назва МКП: МКП на базі комунальної будівлі Вучківської селищної ради/ код:UKRs011498</t>
  </si>
  <si>
    <t>UKRs008239</t>
  </si>
  <si>
    <t>Адреса: NA, NA/ Назва МКП: Не має даних про назву/ код:UKRs008239</t>
  </si>
  <si>
    <t>UKRs008240</t>
  </si>
  <si>
    <t>Адреса: NA, NA/ Назва МКП: Не має даних про назву/ код:UKRs008240</t>
  </si>
  <si>
    <t>UKRs007972</t>
  </si>
  <si>
    <t>Адреса: Лопушне, 141/ Назва МКП: Лопушнянський заклад загальної середньої освіти І-ІІ ступенів (дошкільний підрозділ) .с. Лопушне.143/ код:UKRs007972</t>
  </si>
  <si>
    <t>UKRs007652</t>
  </si>
  <si>
    <t>Адреса: Верховинська, 63/ Назва МКП: ЗДО/ код:UKRs007652</t>
  </si>
  <si>
    <t>UKRs008234</t>
  </si>
  <si>
    <t>Адреса: NA, NA/ Назва МКП: Не має даних про назву/ код:UKRs008234</t>
  </si>
  <si>
    <t>UKRs011556</t>
  </si>
  <si>
    <t>Адреса: NA, 343/ Назва МКП: Дитяче містечко «Затишок»/ код:UKRs011556</t>
  </si>
  <si>
    <t>UKRs008067</t>
  </si>
  <si>
    <t>Адреса: Центральна, 20/ Назва МКП: ЗЗСО/ код:UKRs008067</t>
  </si>
  <si>
    <t>UKRs011646</t>
  </si>
  <si>
    <t>Адреса: Центральна, 147/ Назва МКП: Колишній медичний центр/ код:UKRs011646</t>
  </si>
  <si>
    <t>UKRs007613</t>
  </si>
  <si>
    <t>Адреса: NA, 67/ Назва МКП: Подобовецький заклад загальної середньої освіти І-ІІ ступенів (дошкільний підрозділ) Пилипецької сільської ради Хустського району Закарпатської області/ код:UKRs007613</t>
  </si>
  <si>
    <t>UKRs008233</t>
  </si>
  <si>
    <t>Адреса: NA, NA/ Назва МКП: Не має даних про назву/ код:UKRs008233</t>
  </si>
  <si>
    <t>UKRs008266</t>
  </si>
  <si>
    <t>Адреса: NA, 73/ Назва МКП: Не має даних про назву/ код:UKRs008266</t>
  </si>
  <si>
    <t>UKRs008758</t>
  </si>
  <si>
    <t>Адреса: NA, NA/ Назва МКП: Не має даних про назву/ код:UKRs008758</t>
  </si>
  <si>
    <t>UKRs008236</t>
  </si>
  <si>
    <t>Адреса: Центральна, 111/ Назва МКП: Тюшківський заклад загальної середньої освіти І-ІІ ступенів (дошкільний підрозділ) Пилипецької сільської ради Хустського району Закарпатської області/ код:UKRs008236</t>
  </si>
  <si>
    <t>UKRs011695</t>
  </si>
  <si>
    <t>Адреса: NA, 1399/ Назва МКП: Синевирська сільська рада/ код:UKRs011695</t>
  </si>
  <si>
    <t>UKRs009192</t>
  </si>
  <si>
    <t>Адреса: NA, NA/ Назва МКП: 4-х квартирний житловий будинок Синевирського закладу дошкільної освіти №3/ код:UKRs009192</t>
  </si>
  <si>
    <t>UKRs011050</t>
  </si>
  <si>
    <t>Адреса: Центральна, 950/ Назва МКП: санаторій Буривісник/ код:UKRs011050</t>
  </si>
  <si>
    <t>UKRs008131</t>
  </si>
  <si>
    <t>Адреса: NA, NA/ Назва МКП: Відокремлений структурний підрозділ Закарпатський лісотехнічний фаховий коледж державного вищого навчального закладу Національний лісотехнічний університет України/ код:UKRs008131</t>
  </si>
  <si>
    <t>UKRs007922</t>
  </si>
  <si>
    <t>Адреса: Миру, 8/ Назва МКП: №2 Сонечко/ код:UKRs007922</t>
  </si>
  <si>
    <t>UKRs007926</t>
  </si>
  <si>
    <t>Адреса: Митрополита Петра Могили, 11/ Назва МКП: №6 Ластівочка/ код:UKRs007926</t>
  </si>
  <si>
    <t>UKRs007991</t>
  </si>
  <si>
    <t>Адреса: Садова, 6/ Назва МКП: Навчально-виховний комплекс №1/ код:UKRs007991</t>
  </si>
  <si>
    <t>UKRs007994</t>
  </si>
  <si>
    <t>Адреса: Свободи, 8/ Назва МКП: №5 Зернятко/ код:UKRs007994</t>
  </si>
  <si>
    <t>UKRs007965</t>
  </si>
  <si>
    <t>Адреса: Томаша Масарика (Пушкіна), 11/ Назва МКП: Гуртожиток Хустського професійного ліцею сфери послуг/ код:UKRs007965</t>
  </si>
  <si>
    <t>UKRs008779</t>
  </si>
  <si>
    <t>Адреса: Шевченка, 22/ Назва МКП: Будинок-колегіум Кирила та Мефодія Мукачівської греко-католицької єпархії 15:41/ код:UKRs008779</t>
  </si>
  <si>
    <t>UKRs007990</t>
  </si>
  <si>
    <t>Адреса: Садова, 34/ Назва МКП: Вертепський ЗЗСО І ст..(дошкільний підрозділ)/ код:UKRs007990</t>
  </si>
  <si>
    <t>UKRs008082</t>
  </si>
  <si>
    <t>Адреса: Центральна, 81/ Назва МКП: Копашнівський ЗДО/ код:UKRs008082</t>
  </si>
  <si>
    <t>UKRs008267</t>
  </si>
  <si>
    <t>Адреса: Молодіжна, 18/ Назва МКП: Кривський ЗЗСО І-ІІІст. (дошкільний підрозділ)/ код:UKRs008267</t>
  </si>
  <si>
    <t>UKRs008829</t>
  </si>
  <si>
    <t>Адреса: Центральна, 31/ Назва МКП: Кривський ЗЗСО 1-3 СТ/ код:UKRs008829</t>
  </si>
  <si>
    <t>UKRs008120</t>
  </si>
  <si>
    <t>Адреса: Шкільна, 6/ Назва МКП: Липчанський ЗДО/ код:UKRs008120</t>
  </si>
  <si>
    <t>UKRs007908</t>
  </si>
  <si>
    <t>Адреса: Миру, 217/ Назва МКП: Нанківський ЗДО/ код:UKRs007908</t>
  </si>
  <si>
    <t>UKRs011508</t>
  </si>
  <si>
    <t>Адреса: Центральна, 82/ Назва МКП: Притулок "Гелета"/ код:UKRs011508</t>
  </si>
  <si>
    <t>UKRs011277</t>
  </si>
  <si>
    <t>Адреса: Барикадна, 20/ Назва МКП: МКП на базі колишньої амбулаторії Акціонерного товариства "Українська залізниця"/ код:UKRs011277</t>
  </si>
  <si>
    <t>UKRs010039</t>
  </si>
  <si>
    <t>Адреса: Будинок відпочинку, 33/ Назва МКП: МКП на базі санаторію профілакторію "Піктораль"/ код:UKRs010039</t>
  </si>
  <si>
    <t>UKRs008671</t>
  </si>
  <si>
    <t>Адреса: Виробнича, 2д/ Назва МКП: МКП на базі гуртожитку Запорізького  машинобудівного  професійного - технічного училища/ код:UKRs008671</t>
  </si>
  <si>
    <t>UKRs010525</t>
  </si>
  <si>
    <t>Адреса: Вітчизняний, 16/ Назва МКП: МКП на базі Запорізького машинобудівного професійно-технічного училища / код:UKRs010525</t>
  </si>
  <si>
    <t>UKRs011279</t>
  </si>
  <si>
    <t>Адреса: Гастелло, 46/ Назва МКП: МКП на базі гуртожитку структурного підрозділу "Запорізький металургійний професійний коледж" Запорізького національного університету міністерства освіти і науки України/ код:UKRs011279</t>
  </si>
  <si>
    <t>UKRs011573</t>
  </si>
  <si>
    <t>Адреса: Героїв 55 бригади, 1/ Назва МКП: МКП на базі адміністративної будівлі "Запорізького автомобільного ремонтного заводу"/ код:UKRs011573</t>
  </si>
  <si>
    <t>UKRs011143</t>
  </si>
  <si>
    <t>Адреса: Гоголя, 70/ Назва МКП: МКП на базі гуртожитку №2 Національного університету «Запорізька політехніка» департаменту освіти та науки Запорізької міської ради/ код:UKRs011143</t>
  </si>
  <si>
    <t>UKRs011276</t>
  </si>
  <si>
    <t>Адреса: Добролюбова, 25/ Назва МКП: МКП на базі гуртожитка ПАО Запорожский Металлургический Комбинат «Запорожсталь» Цех Содержания Непромышленных Отходов.  (ОАО ЗМКЗ ЦСНО)/ код:UKRs011276</t>
  </si>
  <si>
    <t>UKRs011576</t>
  </si>
  <si>
    <t>Адреса: Донецька, 7/ Назва МКП: МКП на базі приватного будинку Християнська церква Віри Євангелістської "Місто притулок"/ код:UKRs011576</t>
  </si>
  <si>
    <t>UKRs009810</t>
  </si>
  <si>
    <t>Адреса: Ентузіастів, 13/ Назва МКП: МКП на базі гуртожитку Комунального закладу вищої освіти "Хортицька національна навчально-реабілітаційна академія" Запорізької обласної ради/ код:UKRs009810</t>
  </si>
  <si>
    <t>UKRs011141</t>
  </si>
  <si>
    <t>Адреса: Жуковського, 46/ Назва МКП: МКП на базі гуртожитку №4 Національного університету «Запорізька політехніка» департаменту освіти та науки Запорізької міської ради/ код:UKRs011141</t>
  </si>
  <si>
    <t>UKRs011142</t>
  </si>
  <si>
    <t>Адреса: Жуковського, 60/ Назва МКП: МКП на базі гуртожитку №5 Національного університету «Запорізька політехніка» департаменту освіти та науки Запорізької міської ради/ код:UKRs011142</t>
  </si>
  <si>
    <t>UKRs011278</t>
  </si>
  <si>
    <t>Адреса: Залізнична , 22/ Назва МКП: МКП на базі гуртожитку № 3 Запорізького національного університета/ код:UKRs011278</t>
  </si>
  <si>
    <t>UKRs011280</t>
  </si>
  <si>
    <t>Адреса: Залізнична, 24/ Назва МКП: МКП на базі гуртожитку № 4 Запорізького національного університета/ код:UKRs011280</t>
  </si>
  <si>
    <t>UKRs011140</t>
  </si>
  <si>
    <t>Адреса: Зої Космодем'янської, 10/ Назва МКП: МКП на базі Запорізького професійного ліцею Автотранспорту департаменту освіти та науки Запорізької міської ради/ код:UKRs011140</t>
  </si>
  <si>
    <t>UKRs006307</t>
  </si>
  <si>
    <t>Адреса: Історична, 106/ Назва МКП: МКП на базі гуртожитку КП "Запоріжремсервіс"/ код:UKRs006307</t>
  </si>
  <si>
    <t>UKRs011272</t>
  </si>
  <si>
    <t>Адреса: Каховська, 26/ Назва МКП: МКП на базі Правобережного центру обслуговування клієнтів ПАТ Запоріжжяобленерго" (ЦОК)/ код:UKRs011272</t>
  </si>
  <si>
    <t>UKRs009813</t>
  </si>
  <si>
    <t>Адреса: Козака Бабури, 8/ Назва МКП: МКП на базі Запорізького будівельного центру професійно-технічної освіти/ код:UKRs009813</t>
  </si>
  <si>
    <t>UKRs011309</t>
  </si>
  <si>
    <t>Адреса: Ленська , 1а/ Назва МКП: МКП на базі КЗ "Запорізька загальноосвітня санаторна школа-інтернат №7 І-ІІ ступенів" ЗОР/ код:UKRs011309</t>
  </si>
  <si>
    <t>UKRs011369</t>
  </si>
  <si>
    <t>Адреса: Маяковського, 24а/ Назва МКП: МКП на базі гуртожитку № 5 Запорізького державного медико-фармацевтичного університету/ код:UKRs011369</t>
  </si>
  <si>
    <t>UKRs011275</t>
  </si>
  <si>
    <t>Адреса: Металургів, 11/ Назва МКП: МКП на базі гуртожитка №11 ПАО Запорожский металлургический комбинат «Запорожсталь»/ код:UKRs011275</t>
  </si>
  <si>
    <t>UKRs008863</t>
  </si>
  <si>
    <t>Адреса: Михайла Гончаренка, 27а/ Назва МКП: МКП на базі гуртожитку №1 Запорізької медичної академії післядипломної освіти/ код:UKRs008863</t>
  </si>
  <si>
    <t>UKRs009826</t>
  </si>
  <si>
    <t>Адреса: Мінська, 9/ Назва МКП: МКП на базі готелю "Діон"/ код:UKRs009826</t>
  </si>
  <si>
    <t>UKRs011144</t>
  </si>
  <si>
    <t>Адреса: Незалежної України , 80а/ Назва МКП: МКП на базе гуртожитку КП «Запоріжремсервіс» / код:UKRs011144</t>
  </si>
  <si>
    <t>UKRs008914</t>
  </si>
  <si>
    <t>Адреса: Незалежності України, 43а/ Назва МКП: МКП на базі Запорізького будівельного фахового коледжу/ код:UKRs008914</t>
  </si>
  <si>
    <t>UKRs011648</t>
  </si>
  <si>
    <t>Адреса: Олександра Говорухи, 63/ Назва МКП: МКП на базі адміністративної будівлі комунального підприємства "Виробниче ремонтно-єксплуатаційне житлове об'єднання №7"/ код:UKRs011648</t>
  </si>
  <si>
    <t>UKRs011146</t>
  </si>
  <si>
    <t>Адреса: Олександра Невського, 11а/ Назва МКП: МКП на базі приватного будинку ГО Центр Реінтеграції та Адаптації "Місто-Сховище"/ код:UKRs011146</t>
  </si>
  <si>
    <t>UKRs011183</t>
  </si>
  <si>
    <t>Адреса: Олександра Невського, 87а/ Назва МКП: МКП на базі комунального закладу центр туризму дитяча туристична база "Дніпрянка" Запорізької обласної ради/ код:UKRs011183</t>
  </si>
  <si>
    <t>UKRs011574</t>
  </si>
  <si>
    <t>Адреса: Оріхівське шосе, 14/ Назва МКП: Комунальний заклад "Запорізький медичний фаховий коледж" Запорізької обласної ради (КЗ "ЗМФК" ЗОР)/ код:UKRs011574</t>
  </si>
  <si>
    <t>UKRs008747</t>
  </si>
  <si>
    <t>Адреса: Панфьорова, 146а/ Назва МКП: МКП на базі гуртожитку Запорізького вищого професійного училища "Моторобудівник"/ код:UKRs008747</t>
  </si>
  <si>
    <t>UKRs008707</t>
  </si>
  <si>
    <t>Адреса: Пархоменко, 10/ Назва МКП: МКП на базі гуртожитку №2 Запорізького національного університету/ код:UKRs008707</t>
  </si>
  <si>
    <t>UKRs010262</t>
  </si>
  <si>
    <t>Адреса: Патріотична, 64/ Назва МКП: МКП на базі гуртожитку КП "Запоріжремсервіс" / код:UKRs010262</t>
  </si>
  <si>
    <t>UKRs010248</t>
  </si>
  <si>
    <t>Адреса: Патріотична, 7/ Назва МКП: МКП на базі комунального закладу "Запорізький обласний спортивний ліцей" Запорізької обласної ради/ код:UKRs010248</t>
  </si>
  <si>
    <t>UKRs011629</t>
  </si>
  <si>
    <t>Адреса: Перемоги, 63/ Назва МКП: Peremohy_63/ код:UKRs011629</t>
  </si>
  <si>
    <t>UKRs008972</t>
  </si>
  <si>
    <t>Адреса: Перемоги, 93а/ Назва МКП: МКП на базі гуртожитку Державного навчального закладу "Запорізьке вище просесійне училище моди та стилю"/ код:UKRs008972</t>
  </si>
  <si>
    <t>UKRs011310</t>
  </si>
  <si>
    <t>Адреса: Перспективна, 8/ Назва МКП: МКП на базі закладу школа-інтернат "Світанок" Запорізької міської ради/ код:UKRs011310</t>
  </si>
  <si>
    <t>UKRs011216</t>
  </si>
  <si>
    <t>Адреса: Поштова, 159б/ Назва МКП: Громадська організація "Захист Жінок України"/ код:UKRs011216</t>
  </si>
  <si>
    <t>UKRs010918</t>
  </si>
  <si>
    <t>Адреса: Поштова, 161а/ Назва МКП: МКП на базі гуртожитку №3 Національного університету Запорізька політехніка департаменту освіти та науки Запорізької міської ради/ код:UKRs010918</t>
  </si>
  <si>
    <t>UKRs010263</t>
  </si>
  <si>
    <t>Адреса: Рекордна, 18в/ Назва МКП: МКП на базі офісного центру фінансової компанії "Інвестохіллс Веста"/ код:UKRs010263</t>
  </si>
  <si>
    <t>UKRs010190</t>
  </si>
  <si>
    <t>Адреса: Сарматська (Кронштадська), 17/ Назва МКП: МКП на базі КЗ Запорізької  спеціальної загальноосвітньої школи-інтернат "Орієнтир" Запорізької обласної ради/ код:UKRs010190</t>
  </si>
  <si>
    <t>UKRs011127</t>
  </si>
  <si>
    <t>Адреса: Сарматська (Кронштадська), 2а/ Назва МКП: Громадська організація "Захист жінок України"/ код:UKRs011127</t>
  </si>
  <si>
    <t>UKRs011700</t>
  </si>
  <si>
    <t>Адреса: Сергія Серікова, 30/ Назва МКП: Приватне підприємство "ПРОФІТ - 2010"/ код:UKRs011700</t>
  </si>
  <si>
    <t>UKRs008734</t>
  </si>
  <si>
    <t>Адреса: Сікорського (Куйбишева), 267/ Назва МКП: МКП на базі комунального закладу Запорізька загальноосвітня школа інтернат №2/ код:UKRs008734</t>
  </si>
  <si>
    <t>UKRs011628</t>
  </si>
  <si>
    <t>Адреса: Січ, 1а/ Назва МКП: Sich_1a/ код:UKRs011628</t>
  </si>
  <si>
    <t>UKRs011221</t>
  </si>
  <si>
    <t>Адреса: Соборний, 117а/ Назва МКП: МКП на базі гуртожитку відокремленого структурного підрозділу ЗФККТ Національного університету "Запорізька політехніка"/ код:UKRs011221</t>
  </si>
  <si>
    <t>UKRs011185</t>
  </si>
  <si>
    <t>Адреса: Соборний, 145/ Назва МКП: МКП на базі гуртожитку Педагогічного інституту післядипломної освіти Запорізької обласної ради/ код:UKRs011185</t>
  </si>
  <si>
    <t>UKRs011126</t>
  </si>
  <si>
    <t>Адреса: Соборний, 180а/ Назва МКП: МКП на базі адміністративної будівлі науково-методологічного центру цивільного захисту та безпечної життєдіяльності Державної Служби України з МНС у Запорізькій області / код:UKRs011126</t>
  </si>
  <si>
    <t>UKRs008971</t>
  </si>
  <si>
    <t>Адреса: Соборний, 81/ Назва МКП: МКП на базі гуртожитку КП "Запоріжремсервіс"/ код:UKRs008971</t>
  </si>
  <si>
    <t>UKRs008895</t>
  </si>
  <si>
    <t>Адреса: Соборний, 88/ Назва МКП: МКП на базі Запорізького наркологічного психотерапевтичного центру імені Доктора Василенка/ код:UKRs008895</t>
  </si>
  <si>
    <t>UKRs008880</t>
  </si>
  <si>
    <t>Адреса: Сонячний, 5а/ Назва МКП: МКП на базі Лікеро-горілчаного заводу "Хортиця"/ код:UKRs008880</t>
  </si>
  <si>
    <t>UKRs011698</t>
  </si>
  <si>
    <t>Адреса: Сталеварів, 36/ Назва МКП: МКП на базі гуртожиток №3 Запорізького державного медико-фармацевтичного університету/ код:UKRs011698</t>
  </si>
  <si>
    <t>UKRs008869</t>
  </si>
  <si>
    <t>Адреса: Сталеварів, 38/ Назва МКП: МКП на базі гуртожитку №2 Запорізького державного медико-фармацевтичного університету/ код:UKRs008869</t>
  </si>
  <si>
    <t>UKRs008913</t>
  </si>
  <si>
    <t>Адреса: Сталеварів, 8/ Назва МКП: МКП на базі готелю КП "Запоріжремсервіс"/ код:UKRs008913</t>
  </si>
  <si>
    <t>UKRs006318</t>
  </si>
  <si>
    <t>Адреса: Стешенко, 18/ Назва МКП: МКП на базе модульного городка КП «Запоріжремсервіс» Запорожского городского совета/ код:UKRs006318</t>
  </si>
  <si>
    <t>UKRs006312</t>
  </si>
  <si>
    <t>Адреса: Технікумовська (Дослідна станція), 74/ Назва МКП: МКП на базе гуртожитку КП «Запоріжремсервіс» / код:UKRs006312</t>
  </si>
  <si>
    <t>UKRs010216</t>
  </si>
  <si>
    <t>Адреса: Трегубенка, 19/ Назва МКП: МКП на базі гуртожитку №7 Запорізького національного університету/ код:UKRs010216</t>
  </si>
  <si>
    <t>UKRs011368</t>
  </si>
  <si>
    <t>Адреса: Узбекистанська, 13/ Назва МКП: Комунальний заклад "Запорізький обласний центр соціально-психологічної реабілітації дітей" Запорізької обласної ради/ код:UKRs011368</t>
  </si>
  <si>
    <t>UKRs010219</t>
  </si>
  <si>
    <t>Адреса: Фанатська (Добролюбова), 22/ Назва МКП: МКП на базі гуртожитку №6 Запорізького національного університету/ код:UKRs010219</t>
  </si>
  <si>
    <t>UKRs008970</t>
  </si>
  <si>
    <t>Адреса: Фільтрова, 2/ Назва МКП: МКП на базі гуртожитку КП "Запоріжремсервіс"/ код:UKRs008970</t>
  </si>
  <si>
    <t>UKRs011129</t>
  </si>
  <si>
    <t>Адреса: Харчова, 5/ Назва МКП: МКП на базі гуртожитку ПрАТ "Запорізький олійножиркомбінат"/ код:UKRs011129</t>
  </si>
  <si>
    <t>UKRs006317</t>
  </si>
  <si>
    <t>Адреса: Центральний, 19б/ Назва МКП: МКП на базі гуртожитку КП "Запоріжремсервіс"/ код:UKRs006317</t>
  </si>
  <si>
    <t>UKRs011218</t>
  </si>
  <si>
    <t>Адреса: Шевченка, 23/ Назва МКП: МКП на базі гуртожитка №23 ПАО Запорожский металлургический комбинат «Запорожсталь»/ код:UKRs011218</t>
  </si>
  <si>
    <t>UKRs011274</t>
  </si>
  <si>
    <t>Адреса: Шенвізька, 6/ Назва МКП: МКП на базі приватного хостелу/ код:UKRs011274</t>
  </si>
  <si>
    <t>UKRs011145</t>
  </si>
  <si>
    <t>Адреса: Ювілейний , 19/ Назва МКП: МКП на базі комунального закладу Запорізька спеціалізована школа-інтернат І-ІІІ ступенів Січовий колегіум Запорізької обласної ради/ код:UKRs011145</t>
  </si>
  <si>
    <t>UKRs011701</t>
  </si>
  <si>
    <t>Адреса: Квітуча, 2а/ Назва МКП: Дошкільний підрозділ Широківська гімназія Широківська сільська ради Запорізький район Запорізька область/ код:UKRs011701</t>
  </si>
  <si>
    <t>UKRs011702</t>
  </si>
  <si>
    <t>Адреса: Центральна, 6/ Назва МКП: Широківська гімназія Широківської сільської ради Запорізького району Запорізької області/ код:UKRs011702</t>
  </si>
  <si>
    <t>UKRs011149</t>
  </si>
  <si>
    <t>Адреса: Шкільна, 92/ Назва МКП: МКП на базі соціального житла комунального підприємства "Надія" гуртожиток тимчасового перебування Новомиколаївської сільської ради Запорізького району Запорізької області/ код:UKRs011149</t>
  </si>
  <si>
    <t>UKRs011699</t>
  </si>
  <si>
    <t>Адреса: Центральна, 87б/ Назва МКП: Миколай-Пільська філія Петропільського ліцею/ код:UKRs011699</t>
  </si>
  <si>
    <t>UKRs006306</t>
  </si>
  <si>
    <t>Адреса: NA, NA/ Назва МКП: В громаді відсутній центр ВПО  250 переселенців які прибули в громаду - в основному приїхали до своїх рідних та знайомих  поселені у своїх родичів в приватних будинках інші ВПО - транзитні зупиняються на де-який час  і прямують на захід країни/ код:UKRs006306</t>
  </si>
  <si>
    <t>UKRs010239</t>
  </si>
  <si>
    <t>Адреса: Квітуча, 2а/ Назва МКП: МКП на базі комунального закладу "Широківська гімназія з дошкільним підрозділом" Широківської сільської ради Запорізького району Запорізької області/ код:UKRs010239</t>
  </si>
  <si>
    <t>UKRs011372</t>
  </si>
  <si>
    <t>Адреса: Шевченка, 54а/ Назва МКП: Приміщєння комунальної форми властності/ код:UKRs011372</t>
  </si>
  <si>
    <t>UKRs010238</t>
  </si>
  <si>
    <t>Адреса: Молодіжна, 1г/ Назва МКП: МКП на базе Лукашівської гімназії "Мрія" Запорізького району Запорізької області/ код:UKRs010238</t>
  </si>
  <si>
    <t>UKRs011374</t>
  </si>
  <si>
    <t>Адреса: Центральна, 97г/ Назва МКП: Миколай-Поле центр дозвілля/ код:UKRs011374</t>
  </si>
  <si>
    <t>UKRs011375</t>
  </si>
  <si>
    <t>Адреса: Бірюкова, 10/ Назва МКП: Відрадненський центр дозвілля/ код:UKRs011375</t>
  </si>
  <si>
    <t>UKRs011630</t>
  </si>
  <si>
    <t>Адреса: Набережна, 4б/ Назва МКП: МКП на базі Відраднівська гімназія Широківської сільської ради Запорізького району Запорізької області/ код:UKRs011630</t>
  </si>
  <si>
    <t>UKRs004552</t>
  </si>
  <si>
    <t>Адреса: NA, NA/ Назва МКП: Білоберізький ліцей ( пансіон)/ код:UKRs004552</t>
  </si>
  <si>
    <t>UKRs004550</t>
  </si>
  <si>
    <t>Адреса: Михайлуш, 34/ Назва МКП: КНП Білоберізька АЗПСМ/ код:UKRs004550</t>
  </si>
  <si>
    <t>UKRs004371</t>
  </si>
  <si>
    <t>Адреса: Центральна, 20/ Назва МКП: Довгопільський ліцей ( спортивний зал)/ код:UKRs004371</t>
  </si>
  <si>
    <t>UKRs010523</t>
  </si>
  <si>
    <t>Адреса: Коваля, 1/ Назва МКП: Центр психологічно-соціальної допомоги/ код:UKRs010523</t>
  </si>
  <si>
    <t>UKRs004536</t>
  </si>
  <si>
    <t>Адреса: Буковець, NA/ Назва МКП: Буковецька гімназія( пансіон)/ код:UKRs004536</t>
  </si>
  <si>
    <t>UKRs004533</t>
  </si>
  <si>
    <t>Адреса: NA, NA/ Назва МКП: Верхньоясенівський ( пансіон)/ код:UKRs004533</t>
  </si>
  <si>
    <t>UKRs004535</t>
  </si>
  <si>
    <t>Адреса: Голови, 1/ Назва МКП: Лікарська амбулаторія Голівський с/о/ код:UKRs004535</t>
  </si>
  <si>
    <t>UKRs004548</t>
  </si>
  <si>
    <t>Адреса: NA, NA/ Назва МКП: Замагорівський ліцей (пансіон)/ код:UKRs004548</t>
  </si>
  <si>
    <t>UKRs004522</t>
  </si>
  <si>
    <t>Адреса: Присілок, NA/ Назва МКП: Красноїльський ліцей (пансіон)/ код:UKRs004522</t>
  </si>
  <si>
    <t>UKRs004451</t>
  </si>
  <si>
    <t>Адреса: NA, NA/ Назва МКП: Кривопільський ліцей ім.В.Портяка/ код:UKRs004451</t>
  </si>
  <si>
    <t>UKRs004545</t>
  </si>
  <si>
    <t>Адреса: Москалівка, 27/ Назва МКП: Криворівнянський ліцей/ код:UKRs004545</t>
  </si>
  <si>
    <t>UKRs004541</t>
  </si>
  <si>
    <t>Адреса: NA, NA/ Назва МКП: Перехресненська гімназія/ код:UKRs004541</t>
  </si>
  <si>
    <t>UKRs009922</t>
  </si>
  <si>
    <t>Адреса: Стрілецька, 5/ Назва МКП: Гуртожиток Більшівцівського ліцею/ код:UKRs009922</t>
  </si>
  <si>
    <t>UKRs008892</t>
  </si>
  <si>
    <t>Адреса: Тиха, 3/ Назва МКП: Відділення стаціонарного догляду Галицького територіального центру надання соціальних послуг/ код:UKRs008892</t>
  </si>
  <si>
    <t>UKRs004265</t>
  </si>
  <si>
    <t>Адреса: Грушевського, 12/ Назва МКП: Богородчанський ліцей №1/ код:UKRs004265</t>
  </si>
  <si>
    <t>UKRs004347</t>
  </si>
  <si>
    <t>Адреса: Шевченка, 65/ Назва МКП: Богородчанський палац культури/ код:UKRs004347</t>
  </si>
  <si>
    <t>UKRs004368</t>
  </si>
  <si>
    <t>Адреса: Ярослава Мудрого, 14/ Назва МКП: Богородчанський ліцей №2/ код:UKRs004368</t>
  </si>
  <si>
    <t>UKRs004183</t>
  </si>
  <si>
    <t>Адреса: Українська, 496/ Назва МКП: Горохолинський ЗДО Журавлик/ код:UKRs004183</t>
  </si>
  <si>
    <t>UKRs011704</t>
  </si>
  <si>
    <t>Адреса: Грушевського, 1/ Назва МКП: Жураківська гімназія Богородчанської селищної ради/ код:UKRs011704</t>
  </si>
  <si>
    <t>UKRs004224</t>
  </si>
  <si>
    <t>Адреса: Шкільна, 27/ Назва МКП: Саджавський ліцей/ код:UKRs004224</t>
  </si>
  <si>
    <t>UKRs004125</t>
  </si>
  <si>
    <t>Адреса: Євгена Коновальця, 2/ Назва МКП: Бурштинський енергетичний коледж (гуртожиток)/ код:UKRs004125</t>
  </si>
  <si>
    <t>UKRs009039</t>
  </si>
  <si>
    <t>Адреса: О. Басараб, 1/ Назва МКП: Бурштинський торгівельно-економічний коледж (гуртожиток)/ код:UKRs009039</t>
  </si>
  <si>
    <t>UKRs009688</t>
  </si>
  <si>
    <t>Адреса: Степана Бандери, 58/ Назва МКП: Бурштинський міжшкільний навчально-виробничий комбінат/ код:UKRs009688</t>
  </si>
  <si>
    <t>UKRs004514</t>
  </si>
  <si>
    <t>Адреса: Івана Франка, 163/ Назва МКП: Приватний шелтер/ код:UKRs004514</t>
  </si>
  <si>
    <t>UKRs004510</t>
  </si>
  <si>
    <t>Адреса: Короля Данила, 7/ Назва МКП: ДЛОК Сокіл/ код:UKRs004510</t>
  </si>
  <si>
    <t>UKRs004284</t>
  </si>
  <si>
    <t>Адреса: Івана Франка, 11/ Назва МКП: Дзвиняцька амбулаторія ЗПСМ/ код:UKRs004284</t>
  </si>
  <si>
    <t>UKRs011328</t>
  </si>
  <si>
    <t>Адреса: Шевченка, 68/ Назва МКП: Кінчаківська філія Дубовецького ліцею/ код:UKRs011328</t>
  </si>
  <si>
    <t>UKRs004504</t>
  </si>
  <si>
    <t>Адреса: Галицька , 2/ Назва МКП: Маріямпільська філія Дубовецького ліцею/ код:UKRs004504</t>
  </si>
  <si>
    <t>UKRs011329</t>
  </si>
  <si>
    <t>Адреса: Шевченка, 10/ Назва МКП: Парафіяльний будинок/ код:UKRs011329</t>
  </si>
  <si>
    <t>UKRs010353</t>
  </si>
  <si>
    <t>Адреса: Центральна, 182/ Назва МКП: Школа/ код:UKRs010353</t>
  </si>
  <si>
    <t>UKRs004439</t>
  </si>
  <si>
    <t>Адреса: NA, NA/ Назва МКП: ІВАНО-ФРАНКІВСЬКИЙ ОБЛАСНИЙ ДИТЯЧИЙ ПСИХОНЕВРОЛОГІЧНИЙ САНАТОРІЙ/ код:UKRs004439</t>
  </si>
  <si>
    <t>UKRs011379</t>
  </si>
  <si>
    <t>Адреса: Василя Стефаника, 30/ Назва МКП: Гуртожиток Івано-Франківського національного технічного університету нафти і газу №7/ код:UKRs011379</t>
  </si>
  <si>
    <t>UKRs011386</t>
  </si>
  <si>
    <t>Адреса: Військових Ветеранів, 8/ Назва МКП: Гуртожиток №1 Івано-Франківського національного технічного університету нафти і газу/ код:UKRs011386</t>
  </si>
  <si>
    <t>UKRs011377</t>
  </si>
  <si>
    <t>Адреса: Військових Ветеранів, 8а/ Назва МКП: Гуртожиток №2 національного технічного університету нафти і газу/ код:UKRs011377</t>
  </si>
  <si>
    <t>UKRs011042</t>
  </si>
  <si>
    <t>Адреса: В'ячеслава Чорновола, 7/ Назва МКП: Готель станіславів/ код:UKRs011042</t>
  </si>
  <si>
    <t>UKRs011378</t>
  </si>
  <si>
    <t>Адреса: Дорошенка, 22а/ Назва МКП: Студентський гуртожиток №1 Прикарпатського університету/ код:UKRs011378</t>
  </si>
  <si>
    <t>UKRs011383</t>
  </si>
  <si>
    <t>Адреса: Коновальця, 141/ Назва МКП: Студентський гуртожиток №2 Прикарпатського університету/ код:UKRs011383</t>
  </si>
  <si>
    <t>UKRs008902</t>
  </si>
  <si>
    <t>Адреса: Левинського, 24/ Назва МКП: гуртожиток будинок№1 Івано-Франківського професійного будівельного ліцею/ код:UKRs008902</t>
  </si>
  <si>
    <t>UKRs011545</t>
  </si>
  <si>
    <t>Адреса: Левинського, 24/ Назва МКП: Dormitory of the Construction Lyceum Building 2/ код:UKRs011545</t>
  </si>
  <si>
    <t>UKRs011292</t>
  </si>
  <si>
    <t>Адреса: Левинського, 35а/ Назва МКП: Гуртожиток Івано - Франківського професійного політехнічного ліцею/ код:UKRs011292</t>
  </si>
  <si>
    <t>UKRs011582</t>
  </si>
  <si>
    <t>Адреса: Левинського, 3а/ Назва МКП: Шелтер для ВПО з вразливих до ВІЛ верств населення Благодійна організація «Благодійний фонд «Захід Шанс»/ код:UKRs011582</t>
  </si>
  <si>
    <t>UKRs011322</t>
  </si>
  <si>
    <t>Адреса: Макухи, 2г/ Назва МКП: Тимчасовий прихисток на Макухи/ код:UKRs011322</t>
  </si>
  <si>
    <t>UKRs010134</t>
  </si>
  <si>
    <t>Адреса: Медична, 4/ Назва МКП: Геріатричний пансіонат/ код:UKRs010134</t>
  </si>
  <si>
    <t>UKRs011380</t>
  </si>
  <si>
    <t>Адреса: Павла Тичини, 8/ Назва МКП: Гуртожиток Івано-Франківського національного технічного університету нафти і газу №6/ код:UKRs011380</t>
  </si>
  <si>
    <t>UKRs010342</t>
  </si>
  <si>
    <t>Адреса: Пасічна, 10а/ Назва МКП: Вище професійне училище №13/ код:UKRs010342</t>
  </si>
  <si>
    <t>UKRs011555</t>
  </si>
  <si>
    <t>Адреса: Північний бульвар, 11/ Назва МКП: Гуртожиток Івано-Франківського національного технічного університету нафти і газу №5/ код:UKRs011555</t>
  </si>
  <si>
    <t>UKRs011382</t>
  </si>
  <si>
    <t>Адреса: Північний бульвар, 7/ Назва МКП: Гуртожиток Івано-Франківського національного технічного університету нафти і газу №3/ код:UKRs011382</t>
  </si>
  <si>
    <t>UKRs011381</t>
  </si>
  <si>
    <t>Адреса: Північний бульвар, 9/ Назва МКП: Гуртожиток Івано-Франківського національного технічного університету нафти і газу №4/ код:UKRs011381</t>
  </si>
  <si>
    <t>UKRs011044</t>
  </si>
  <si>
    <t>Адреса: Романа Шухевича, 21/ Назва МКП: Обласна дитячо-юнацька спортивна школа/ код:UKRs011044</t>
  </si>
  <si>
    <t>UKRs009687</t>
  </si>
  <si>
    <t>Адреса: Степана Бандери, 10г/ Назва МКП: Карітас - Приміщення колишнього управління освіти/ код:UKRs009687</t>
  </si>
  <si>
    <t>UKRs011385</t>
  </si>
  <si>
    <t>Адреса: Сухомлинського, 2/ Назва МКП: Студентський гуртожиток №5 Прикарпатського університету/ код:UKRs011385</t>
  </si>
  <si>
    <t>UKRs011384</t>
  </si>
  <si>
    <t>Адреса: Шевченка, 49/ Назва МКП: Студентський гуртожиток №4 Прикарпатського університету/ код:UKRs011384</t>
  </si>
  <si>
    <t>UKRs011323</t>
  </si>
  <si>
    <t>Адреса: Шевченка, 89/ Назва МКП: ГО "Родина Кольпінга на Прикарпатті"/ код:UKRs011323</t>
  </si>
  <si>
    <t>UKRs011326</t>
  </si>
  <si>
    <t>Адреса: Юності, 13/ Назва МКП: Івано-Франківський спортивний ліцей/ код:UKRs011326</t>
  </si>
  <si>
    <t>UKRs011707</t>
  </si>
  <si>
    <t>Адреса: Юності, 13/ Назва МКП: Івано-Франківський спортивний ліцей Івано-Франківської обласної ради/ код:UKRs011707</t>
  </si>
  <si>
    <t>UKRs011316</t>
  </si>
  <si>
    <t>Адреса: Тополина, 24/ Назва МКП: Гуртожиток Івано-Франківського фахового коледжу Львівського Національного Університету Природокористування/ код:UKRs011316</t>
  </si>
  <si>
    <t>UKRs010241</t>
  </si>
  <si>
    <t>Адреса: Автоливмашівська, 2а/ Назва МКП: Аве метал/ код:UKRs010241</t>
  </si>
  <si>
    <t>UKRs011325</t>
  </si>
  <si>
    <t>Адреса: Січових Стрільців, 49/2/ Назва МКП: Приватний шелтер "Miculab"/ код:UKRs011325</t>
  </si>
  <si>
    <t>UKRs009981</t>
  </si>
  <si>
    <t>Адреса: Січових Стрільців, 55/ Назва МКП: Шелтер Святої Ольги/ код:UKRs009981</t>
  </si>
  <si>
    <t>UKRs004549</t>
  </si>
  <si>
    <t>Адреса: Незалежності, 4/ Назва МКП: Відділ соціального захисту населення Обертинської селищної ради/ код:UKRs004549</t>
  </si>
  <si>
    <t>UKRs004539</t>
  </si>
  <si>
    <t>Адреса: Незалежності, 4/ Назва МКП: Центр соціальної реабілітації дітей з інвалідністю» Обертинської селищної ради Івано-Франківського району Івано-Франківської області/ код:UKRs004539</t>
  </si>
  <si>
    <t>UKRs004482</t>
  </si>
  <si>
    <t>Адреса: Грушевського, 83/ Назва МКП: Ліцей (окремий корпус)/ код:UKRs004482</t>
  </si>
  <si>
    <t>UKRs011387</t>
  </si>
  <si>
    <t>Адреса: Лесі Українки, 5/ Назва МКП: Комунальна установа "Територіальний центр соціального обслуговування/ код:UKRs011387</t>
  </si>
  <si>
    <t>UKRs009973</t>
  </si>
  <si>
    <t>Адреса: Галицька, 108/ Назва МКП: ПРаТ Рогатинавто/ код:UKRs009973</t>
  </si>
  <si>
    <t>UKRs010271</t>
  </si>
  <si>
    <t>Адреса: Кудрика, 10/ Назва МКП: Колишнє приміщення соціального захисту/ код:UKRs010271</t>
  </si>
  <si>
    <t>UKRs011705</t>
  </si>
  <si>
    <t>Адреса: Шевченка, 19а/ Назва МКП: Журівська філія Рогатинського ліцею №1 Рогатинської районної ради Івано-Франківської області/ код:UKRs011705</t>
  </si>
  <si>
    <t>UKRs004346</t>
  </si>
  <si>
    <t>Адреса: Шевченка, 6/ Назва МКП: Кліщівнянська філія Рогатинського ліцею №1/ код:UKRs004346</t>
  </si>
  <si>
    <t>UKRs011706</t>
  </si>
  <si>
    <t>Адреса: Шевченка, 39/ Назва МКП: Обельницька початкова школа Рогатинської міської ради Івано-Франківської області/ код:UKRs011706</t>
  </si>
  <si>
    <t>UKRs010131</t>
  </si>
  <si>
    <t>Адреса: Медична, 1/ Назва МКП: Психіатрична лікарня/ код:UKRs010131</t>
  </si>
  <si>
    <t>UKRs010274</t>
  </si>
  <si>
    <t>Адреса: Шевченка, 94/ Назва МКП: ДНЗ Дзвіночок/ код:UKRs010274</t>
  </si>
  <si>
    <t>UKRs010535</t>
  </si>
  <si>
    <t>Адреса: Грушевського, 17/ Назва МКП: Обласний Пластовий вишкільний центр/ код:UKRs010535</t>
  </si>
  <si>
    <t>UKRs009891</t>
  </si>
  <si>
    <t>Адреса: Шевченка, 80/ Назва МКП: КНП Солотвинська лікарня/ код:UKRs009891</t>
  </si>
  <si>
    <t>UKRs004312</t>
  </si>
  <si>
    <t>Адреса: Незалежності, 10/ Назва МКП: Манявський ліцей/ код:UKRs004312</t>
  </si>
  <si>
    <t>UKRs009966</t>
  </si>
  <si>
    <t>Адреса: Василя Стефаника, 27/ Назва МКП: Раковецька гімназія/ код:UKRs009966</t>
  </si>
  <si>
    <t>UKRs004431</t>
  </si>
  <si>
    <t>Адреса: Шевченка, 67а/ Назва МКП: Раковецька гімназія/ код:UKRs004431</t>
  </si>
  <si>
    <t>UKRs009869</t>
  </si>
  <si>
    <t>Адреса: Лесі Українки, 2б/ Назва МКП: Церква благодаті/ код:UKRs009869</t>
  </si>
  <si>
    <t>UKRs011388</t>
  </si>
  <si>
    <t>Адреса: Шевченка, 9а/ Назва МКП: Погонянський психоневрологічний інтернат/ код:UKRs011388</t>
  </si>
  <si>
    <t>UKRs008866</t>
  </si>
  <si>
    <t>Адреса: Вербова (1 Травня), 4/ Назва МКП: Гуртожиток Тлумацького коледжу Львівського національного аграрного університету/ код:UKRs008866</t>
  </si>
  <si>
    <t>UKRs010021</t>
  </si>
  <si>
    <t>Адреса: Володимира Винниченка, 42/ Назва МКП: Центр опіки дитини Рідна Оселя/ код:UKRs010021</t>
  </si>
  <si>
    <t>UKRs009890</t>
  </si>
  <si>
    <t>Адреса: Грушевського, 12/ Назва МКП: Центр соціальної підтримки дітей та сімей/ код:UKRs009890</t>
  </si>
  <si>
    <t>UKRs004486</t>
  </si>
  <si>
    <t>Адреса: Грушевського, 51/ Назва МКП: філія Тлумацького ліцею №1/ код:UKRs004486</t>
  </si>
  <si>
    <t>UKRs009691</t>
  </si>
  <si>
    <t>Адреса: Дністерська, 12а/ Назва МКП: ФАП (Фельдшерсько-акушерський пункт)/ код:UKRs009691</t>
  </si>
  <si>
    <t>UKRs011331</t>
  </si>
  <si>
    <t>Адреса: Січових Стрільців, 73/ Назва МКП: БОЛЕХІВСЬКА МІСЬКА ОРГАНІЗАЦІЯ "ТОВАРИСТВО ЧЕРВОНОГО ХРЕСТА УКРАЇНИ"/ код:UKRs011331</t>
  </si>
  <si>
    <t>UKRs011493</t>
  </si>
  <si>
    <t>Адреса: Софії Галечко, 2/ Назва МКП: Брошнівський професійний лісопромисловий ліцей/ код:UKRs011493</t>
  </si>
  <si>
    <t>UKRs011324</t>
  </si>
  <si>
    <t>Адреса: Січових Стрільців, 23/ Назва МКП: Дім престарілих/ код:UKRs011324</t>
  </si>
  <si>
    <t>UKRs011313</t>
  </si>
  <si>
    <t>Адреса: Шевченка, 5/ Назва МКП: Будинок культури/ код:UKRs011313</t>
  </si>
  <si>
    <t>UKRs011330</t>
  </si>
  <si>
    <t>Адреса: Хмельницького, 6/ Назва МКП: Колишнє приміщення терапії/ код:UKRs011330</t>
  </si>
  <si>
    <t>UKRs009695</t>
  </si>
  <si>
    <t>Адреса: Шевченка, 30/ Назва МКП: Філія Сівка-Войнилівського ліцею Цвітівська гімназія/ код:UKRs009695</t>
  </si>
  <si>
    <t>UKRs010282</t>
  </si>
  <si>
    <t>Адреса: Степана Бандери, 1а/ Назва МКП: готель Нафтовик/ код:UKRs010282</t>
  </si>
  <si>
    <t>UKRs011389</t>
  </si>
  <si>
    <t>Адреса: Каракая, 25/ Назва МКП: Комунальна установа "Калуський геріатричний пансіонат"/ код:UKRs011389</t>
  </si>
  <si>
    <t>UKRs009697</t>
  </si>
  <si>
    <t>Адреса: Коцюбинського, 28/ Назва МКП: Окремий корпус колишньої школи-інтернат для глухих Теремок/ код:UKRs009697</t>
  </si>
  <si>
    <t>UKRs011327</t>
  </si>
  <si>
    <t>Адреса: Галицька, 66/ Назва МКП: Приміщення амбулаторії/ код:UKRs011327</t>
  </si>
  <si>
    <t>UKRs009696</t>
  </si>
  <si>
    <t>Адреса: Робітнича, 13/ Назва МКП: Мостищенська філія Калуського ліцею №10/ код:UKRs009696</t>
  </si>
  <si>
    <t>UKRs011027</t>
  </si>
  <si>
    <t>Адреса: Урочище Підлюте, NA/ Назва МКП: Кедрові палати резиденція шептицького/ код:UKRs011027</t>
  </si>
  <si>
    <t>UKRs004414</t>
  </si>
  <si>
    <t>Адреса: Січових Стрільців, 42/ Назва МКП: Дошкільний підрозділ Кулачківської гімназії/ код:UKRs004414</t>
  </si>
  <si>
    <t>UKRs004411</t>
  </si>
  <si>
    <t>Адреса: Січових Стрільців, NA/ Назва МКП: Дошкільний підрозділ Старогвіздецької гімназії/ код:UKRs004411</t>
  </si>
  <si>
    <t>UKRs004444</t>
  </si>
  <si>
    <t>Адреса: NA, NA/ Назва МКП: КЗГороденківська ДЮСШ/ код:UKRs004444</t>
  </si>
  <si>
    <t>UKRs011715</t>
  </si>
  <si>
    <t>Адреса: Крушельницького, 12/ Назва МКП: Релігійна громада (парафія) Успіння Пресвятої Богородиці Коломийської єпархії Української Грекокатолицької Церкви/ код:UKRs011715</t>
  </si>
  <si>
    <t>UKRs011164</t>
  </si>
  <si>
    <t>Адреса: Шевченка, 66/ Назва МКП: Церква Успіння Пресвятої Богородиці/ код:UKRs011164</t>
  </si>
  <si>
    <t>UKRs011716</t>
  </si>
  <si>
    <t>Адреса: Центральна, 18а/ Назва МКП: Семаківська початкова школа-філія Замулинецького ліцею Матеївецької сільської ради/ код:UKRs011716</t>
  </si>
  <si>
    <t>UKRs009680</t>
  </si>
  <si>
    <t>Адреса: Незалежності, 24в/ Назва МКП: Дитячий садок Дзвіночок/ код:UKRs009680</t>
  </si>
  <si>
    <t>UKRs011162</t>
  </si>
  <si>
    <t>Адреса: Богдана Хмельницького, 10/ Назва МКП: Комунальне некомерційне підприємство Заболотівської селищної ради "Заболотівська багатопрофільна лікарня"/ код:UKRs011162</t>
  </si>
  <si>
    <t>UKRs010198</t>
  </si>
  <si>
    <t>Адреса: Грушевського, 44/ Назва МКП: ЗДО ясла-садочок Берізка/ код:UKRs010198</t>
  </si>
  <si>
    <t>UKRs004245</t>
  </si>
  <si>
    <t>Адреса: Шевченка, 112/ Назва МКП: Борщівська початкова шкла/ код:UKRs004245</t>
  </si>
  <si>
    <t>UKRs004137</t>
  </si>
  <si>
    <t>Адреса: Миру, 20/ Назва МКП: Ганьківський ліцей/ код:UKRs004137</t>
  </si>
  <si>
    <t>UKRs004241</t>
  </si>
  <si>
    <t>Адреса: Лесі Українки, 58/ Назва МКП: Келихівська початкова школа/ код:UKRs004241</t>
  </si>
  <si>
    <t>UKRs004240</t>
  </si>
  <si>
    <t>Адреса: Лесі Українки, 12/ Назва МКП: Любківська початкова школа/ код:UKRs004240</t>
  </si>
  <si>
    <t>UKRs004237</t>
  </si>
  <si>
    <t>Адреса: Головна, 130а/ Назва МКП: Троїцький ліцей/ код:UKRs004237</t>
  </si>
  <si>
    <t>UKRs004239</t>
  </si>
  <si>
    <t>Адреса: Івана Франка, 1/ Назва МКП: Тростянецька гімназія/ код:UKRs004239</t>
  </si>
  <si>
    <t>UKRs004246</t>
  </si>
  <si>
    <t>Адреса: Василя Стуса, NA/ Назва МКП: Тулуківська гімназія/ код:UKRs004246</t>
  </si>
  <si>
    <t>UKRs004099</t>
  </si>
  <si>
    <t>Адреса: Гетьманська, 5/ Назва МКП: Тубдиспансер/ код:UKRs004099</t>
  </si>
  <si>
    <t>UKRs011210</t>
  </si>
  <si>
    <t>Адреса: Гнатюка, 27/ Назва МКП: Дитячий садочок "Левеня"/ код:UKRs011210</t>
  </si>
  <si>
    <t>UKRs008726</t>
  </si>
  <si>
    <t>Адреса: Івана Франка, 18/ Назва МКП: Хостел/ код:UKRs008726</t>
  </si>
  <si>
    <t>UKRs011710</t>
  </si>
  <si>
    <t>Адреса: Івана Франка, 37/ Назва МКП: Благодійна організація Благодійний Фонд "Карітас Коломия"/ код:UKRs011710</t>
  </si>
  <si>
    <t>UKRs011008</t>
  </si>
  <si>
    <t>Адреса: Лісова, 8/ Назва МКП: Готель шепіт лісу/ код:UKRs011008</t>
  </si>
  <si>
    <t>UKRs011713</t>
  </si>
  <si>
    <t>Адреса: Молодіжна, 52в/ Назва МКП: Благодійний фонд "Карітас Коломия"/ код:UKRs011713</t>
  </si>
  <si>
    <t>UKRs011711</t>
  </si>
  <si>
    <t>Адреса: Олекси Довбуша, 246а/ Назва МКП: Благодійний фонд "Карітас Коломия"/ код:UKRs011711</t>
  </si>
  <si>
    <t>UKRs011392</t>
  </si>
  <si>
    <t>Адреса: Олекси Довбуша, 50/ Назва МКП: Коломийський геріатричний пансіонат/ код:UKRs011392</t>
  </si>
  <si>
    <t>UKRs011390</t>
  </si>
  <si>
    <t>Адреса: Родини Крушельницьких, 26/ Назва МКП: Коломийська центральна районна лікарня/ код:UKRs011390</t>
  </si>
  <si>
    <t>UKRs010308</t>
  </si>
  <si>
    <t>Адреса: Симона Петлюри, 24/ Назва МКП: Товариство червогоно хреста/ код:UKRs010308</t>
  </si>
  <si>
    <t>UKRs011023</t>
  </si>
  <si>
    <t>Адреса: Симона Петлюри, 98/ Назва МКП: Будинок нічного перебування Карітас Коломия БФ/ код:UKRs011023</t>
  </si>
  <si>
    <t>UKRs011391</t>
  </si>
  <si>
    <t>Адреса: Староміська, 23/ Назва МКП: Коломийський психоневрологічний інтернат/ код:UKRs011391</t>
  </si>
  <si>
    <t>UKRs011712</t>
  </si>
  <si>
    <t>Адреса: Шевченка, 33в/ Назва МКП: Благодійний фонд "Карітас Коломия"/ код:UKRs011712</t>
  </si>
  <si>
    <t>UKRs011009</t>
  </si>
  <si>
    <t>Адреса: Чернівецька, 2/ Назва МКП: Готель Монарх/ код:UKRs011009</t>
  </si>
  <si>
    <t>UKRs004307</t>
  </si>
  <si>
    <t>Адреса: Незалежності, 1а/ Назва МКП: Коршівський заклад дошкільної освіти Малятко Коршівської сільської ради/ код:UKRs004307</t>
  </si>
  <si>
    <t>UKRs004432</t>
  </si>
  <si>
    <t>Адреса: Шкільна, 1/ Назва МКП: Залучанстка початкова школа (ЗДО)/ код:UKRs004432</t>
  </si>
  <si>
    <t>UKRs004476</t>
  </si>
  <si>
    <t>Адреса: Набережна Надпруття, 3/ Назва МКП: Замулинецький ліцей(ЗДО)/ код:UKRs004476</t>
  </si>
  <si>
    <t>UKRs011024</t>
  </si>
  <si>
    <t>Адреса: Центральна, 18а/ Назва МКП: Дитячий садок/ код:UKRs011024</t>
  </si>
  <si>
    <t>UKRs004469</t>
  </si>
  <si>
    <t>Адреса: NA, NA/ Назва МКП: Трацький ліцей/ код:UKRs004469</t>
  </si>
  <si>
    <t>UKRs004398</t>
  </si>
  <si>
    <t>Адреса: Довбуша, 1б/ Назва МКП: Школа мистецт/ код:UKRs004398</t>
  </si>
  <si>
    <t>UKRs004420</t>
  </si>
  <si>
    <t>Адреса: Українська, 113а/ Назва МКП: Нижньовербізький ліцей/ код:UKRs004420</t>
  </si>
  <si>
    <t>UKRs004202</t>
  </si>
  <si>
    <t>Адреса: Шевченка, 21а/ Назва МКП: Народний дім/ код:UKRs004202</t>
  </si>
  <si>
    <t>UKRs004091</t>
  </si>
  <si>
    <t>Адреса: Відродження, 3/ Назва МКП: Великоключівський ліцей/ код:UKRs004091</t>
  </si>
  <si>
    <t>UKRs004082</t>
  </si>
  <si>
    <t>Адреса: Відродження, 8/ Назва МКП: Народний дім/ код:UKRs004082</t>
  </si>
  <si>
    <t>UKRs011714</t>
  </si>
  <si>
    <t>Адреса: Шахтарська, 12а/ Назва МКП: Амбулаторія №3 с.Ковалівка/ код:UKRs011714</t>
  </si>
  <si>
    <t>UKRs004198</t>
  </si>
  <si>
    <t>Адреса: Шахтарська, 19/ Назва МКП: Ковалівський ліцей/ код:UKRs004198</t>
  </si>
  <si>
    <t>UKRs004172</t>
  </si>
  <si>
    <t>Адреса: Січових Стрільців, 96а/ Назва МКП: Мишинський ЗДО (ясла-садок) Струмочок/ код:UKRs004172</t>
  </si>
  <si>
    <t>UKRs004162</t>
  </si>
  <si>
    <t>Адреса: Січових Стрільців, 2а/ Назва МКП: Отинійський ЗДО (ясла-садок) Веселка Отинійської селищної ради/ код:UKRs004162</t>
  </si>
  <si>
    <t>UKRs004167</t>
  </si>
  <si>
    <t>Адреса: Січових Стрільців, 5/ Назва МКП: Реабілітаційний центр комплексний реабілітації для осіб повнолітніх та дітей з інвалідністю Отинійської селищної ради/ код:UKRs004167</t>
  </si>
  <si>
    <t>UKRs004136</t>
  </si>
  <si>
    <t>Адреса: Марійки Підгірянки, 1/ Назва МКП: Воронський ЗДО (дитячий садок) Волошка Отинійської селищної ради/ код:UKRs004136</t>
  </si>
  <si>
    <t>UKRs004135</t>
  </si>
  <si>
    <t>Адреса: Марійки Підгірянки, 1/ Назва МКП: Воронський ліцей Отинійської селищної ради/ код:UKRs004135</t>
  </si>
  <si>
    <t>UKRs004095</t>
  </si>
  <si>
    <t>Адреса: Гагаріна, 10/ Назва МКП: Грабицька гімназія Отинійської селищної ради/ код:UKRs004095</t>
  </si>
  <si>
    <t>UKRs004141</t>
  </si>
  <si>
    <t>Адреса: Молодіжна, 45/ Назва МКП: Сідлищенська гімназія Отинійської селищної ради/ код:UKRs004141</t>
  </si>
  <si>
    <t>UKRs004175</t>
  </si>
  <si>
    <t>Адреса: Шевченка, 30/ Назва МКП: Струпківський ліцей Отинійської селищної ради/ код:UKRs004175</t>
  </si>
  <si>
    <t>UKRs004151</t>
  </si>
  <si>
    <t>Адреса: Площа Героїв, 3/ Назва МКП: Торговицький ліцей Отинійської селищної ради/ код:UKRs004151</t>
  </si>
  <si>
    <t>UKRs004144</t>
  </si>
  <si>
    <t>Адреса: Незалежності, 21/ Назва МКП: Печеніжинський заклад дошкільної освіти (ясла-садок) Гуцулочка Печеніжинської селищної ради/ код:UKRs004144</t>
  </si>
  <si>
    <t>UKRs004207</t>
  </si>
  <si>
    <t>Адреса: Шевченка, 1/ Назва МКП: Печеніжинський ліцей Печеніжинської селищної ради/ код:UKRs004207</t>
  </si>
  <si>
    <t>UKRs004418</t>
  </si>
  <si>
    <t>Адреса: Січових Стрільців, 86/ Назва МКП: Молодятинська гімназія Печеніжинської селищної ради/ код:UKRs004418</t>
  </si>
  <si>
    <t>UKRs004430</t>
  </si>
  <si>
    <t>Адреса: Шевченка, 65/ Назва МКП: Рунгурський ліцей Печеніжинської селищної ради/ код:UKRs004430</t>
  </si>
  <si>
    <t>UKRs004353</t>
  </si>
  <si>
    <t>Адреса: Шевченка, 15/ Назва МКП: Підгайчиківський ліцей/ код:UKRs004353</t>
  </si>
  <si>
    <t>UKRs004211</t>
  </si>
  <si>
    <t>Адреса: Шевченка, 22/ Назва МКП: Підгайчиківський ЗДО/ код:UKRs004211</t>
  </si>
  <si>
    <t>UKRs004333</t>
  </si>
  <si>
    <t>Адреса: Українська, 75/ Назва МКП: Джурківська гімназія/ код:UKRs004333</t>
  </si>
  <si>
    <t>UKRs004438</t>
  </si>
  <si>
    <t>Адреса: NA, NA/ Назва МКП: П'ядики/ код:UKRs004438</t>
  </si>
  <si>
    <t>UKRs004296</t>
  </si>
  <si>
    <t>Адреса: Лесі Українки,  1а/ Назва МКП: Садочок/ код:UKRs004296</t>
  </si>
  <si>
    <t>UKRs004426</t>
  </si>
  <si>
    <t>Адреса: Шевченка, 11/ Назва МКП: Садочок/ код:UKRs004426</t>
  </si>
  <si>
    <t>UKRs011393</t>
  </si>
  <si>
    <t>Адреса: 1 Грудня, 39а/1/ Назва МКП: адміністративна будівля комунального підприємства "Водоканал" м. Снятин/ код:UKRs011393</t>
  </si>
  <si>
    <t>UKRs009923</t>
  </si>
  <si>
    <t>Адреса: Гоголя, 23/ Назва МКП: Снятинський психоневрологічний інтернат/ код:UKRs009923</t>
  </si>
  <si>
    <t>UKRs009041</t>
  </si>
  <si>
    <t>Адреса: Коснятіна, 102/ Назва МКП: The psyco-nevrological center/ код:UKRs009041</t>
  </si>
  <si>
    <t>UKRs004130</t>
  </si>
  <si>
    <t>Адреса: Лотоцького, 13/ Назва МКП: Снятинський ліцей ліцей ім.В.Стефаника Снятинської міської ради/ код:UKRs004130</t>
  </si>
  <si>
    <t>UKRs004429</t>
  </si>
  <si>
    <t>Адреса: Шевченка, 331/ Назва МКП: Снятинський ліцей ім.М.Бажанського Снятинської міської ради/ код:UKRs004429</t>
  </si>
  <si>
    <t>UKRs004228</t>
  </si>
  <si>
    <t>Адреса: Шкільна, 4/ Назва МКП: Видинівська гімназія ім.І.Беци Снятинської міської ради/ код:UKRs004228</t>
  </si>
  <si>
    <t>UKRs004103</t>
  </si>
  <si>
    <t>Адреса: Грушевського, 3/ Назва МКП: Вовчківський ліцей ім.В.Равлюка Снятинської міської ради/ код:UKRs004103</t>
  </si>
  <si>
    <t>UKRs004225</t>
  </si>
  <si>
    <t>Адреса: Шкільна, 1/ Назва МКП: Горішньозалучанська філія Снятинського ліцею ім.В.Стефаника Снятинської міської ради/ код:UKRs004225</t>
  </si>
  <si>
    <t>UKRs009681</t>
  </si>
  <si>
    <t>Адреса: Івана Франка, 176/ Назва МКП: Реабілітаційний центр ЛЕЛЕЧЕНЯ/ код:UKRs009681</t>
  </si>
  <si>
    <t>UKRs004123</t>
  </si>
  <si>
    <t>Адреса: Івана Франка, 58/ Назва МКП: Джурівський ліцей Снятинської міської ради/ код:UKRs004123</t>
  </si>
  <si>
    <t>UKRs004437</t>
  </si>
  <si>
    <t>Адреса: Шевченка, 179а/ Назва МКП: Залучанський дитячий будинок-інтернат/ код:UKRs004437</t>
  </si>
  <si>
    <t>UKRs004220</t>
  </si>
  <si>
    <t>Адреса: Шевченка, 64а/ Назва МКП: Долішньозалучанський ліцей ім.Я.Гояна Снятинської міської ради/ код:UKRs004220</t>
  </si>
  <si>
    <t>UKRs004449</t>
  </si>
  <si>
    <t>Адреса: NA, NA/ Назва МКП: Задубрівський сільський будинок культури/ код:UKRs004449</t>
  </si>
  <si>
    <t>UKRs004107</t>
  </si>
  <si>
    <t>Адреса: Грушевського, 95/ Назва МКП: Задубрівський ліцей ім.Б.Ступарика Снятинської міської ради/ код:UKRs004107</t>
  </si>
  <si>
    <t>UKRs004132</t>
  </si>
  <si>
    <t>Адреса: Грушевського,  97а/ Назва МКП: Княженський ліцей Снятинської міської ради/ код:UKRs004132</t>
  </si>
  <si>
    <t>UKRs004170</t>
  </si>
  <si>
    <t>Адреса: Січових Стрільців, 93/ Назва МКП: Підвисоцький ліцей Снятинської міської ради/ код:UKRs004170</t>
  </si>
  <si>
    <t>UKRs004218</t>
  </si>
  <si>
    <t>Адреса: Шевченка, 42/ Назва МКП: Попельниківський ліцей Снятинської міської ради/ код:UKRs004218</t>
  </si>
  <si>
    <t>UKRs004450</t>
  </si>
  <si>
    <t>Адреса: NA, NA/ Назва МКП: Потічківський сільський будинок культури/ код:UKRs004450</t>
  </si>
  <si>
    <t>UKRs004454</t>
  </si>
  <si>
    <t>Адреса: Шевченка, 50/ Назва МКП: Прутівський сільський будинок культури/ код:UKRs004454</t>
  </si>
  <si>
    <t>UKRs004138</t>
  </si>
  <si>
    <t>Адреса: Миру, 4/ Назва МКП: Стецівський ліцей Снятинської міської ради/ код:UKRs004138</t>
  </si>
  <si>
    <t>UKRs004253</t>
  </si>
  <si>
    <t>Адреса: Баронська, 1а/ Назва МКП: Хутір-Будилівська філія Снятинського ліцею ім.В.Стефаника Снятинської міської ради/ код:UKRs004253</t>
  </si>
  <si>
    <t>UKRs004145</t>
  </si>
  <si>
    <t>Адреса: Незалежності, 24/ Назва МКП: Чернелицький ЗДО/ код:UKRs004145</t>
  </si>
  <si>
    <t>UKRs004309</t>
  </si>
  <si>
    <t>Адреса: Незалежності, 1/ Назва МКП: Вільхівська гімназія/ код:UKRs004309</t>
  </si>
  <si>
    <t>UKRs004269</t>
  </si>
  <si>
    <t>Адреса: Грушевського, 23/ Назва МКП: Далешівський ліцей/ код:UKRs004269</t>
  </si>
  <si>
    <t>UKRs004327</t>
  </si>
  <si>
    <t>Адреса: Василя Стефаника, 2/ Назва МКП: Колінківський садок Незабутка/ код:UKRs004327</t>
  </si>
  <si>
    <t>UKRs004257</t>
  </si>
  <si>
    <t>Адреса: Вільна Україна, 33/ Назва МКП: Копачинська гімназія/ код:UKRs004257</t>
  </si>
  <si>
    <t>UKRs004406</t>
  </si>
  <si>
    <t>Адреса: Польська Гора, 1/ Назва МКП: хмелевська школа/ код:UKRs004406</t>
  </si>
  <si>
    <t>UKRs004534</t>
  </si>
  <si>
    <t>Адреса: Грушевського, 8/ Назва МКП: Косівський Ліцей № 2/ код:UKRs004534</t>
  </si>
  <si>
    <t>UKRs004544</t>
  </si>
  <si>
    <t>Адреса: Ярослава Мудрого, 3/а/ Назва МКП: Косівський ліцей № 1/ код:UKRs004544</t>
  </si>
  <si>
    <t>UKRs010442</t>
  </si>
  <si>
    <t>Адреса: Івана Франка, 165/1/ Назва МКП: Гордаківська початкова школа/ код:UKRs010442</t>
  </si>
  <si>
    <t>UKRs004507</t>
  </si>
  <si>
    <t>Адреса: 30 років Перемоги, 33а/ Назва МКП: Пістинський ліцей/ код:UKRs004507</t>
  </si>
  <si>
    <t>UKRs004503</t>
  </si>
  <si>
    <t>Адреса: Село, 2/ Назва МКП: Річківський ліцей/ код:UKRs004503</t>
  </si>
  <si>
    <t>UKRs010056</t>
  </si>
  <si>
    <t>Адреса: Ірчана, 292/а/ Назва МКП: Старокосівський ліцей/ код:UKRs010056</t>
  </si>
  <si>
    <t>UKRs010975</t>
  </si>
  <si>
    <t>Адреса: Лесі Українки , 28/ Назва МКП: Старокосівська початкова школа/ код:UKRs010975</t>
  </si>
  <si>
    <t>UKRs004532</t>
  </si>
  <si>
    <t>Адреса: Миру, 61/ Назва МКП: Старокосівський ліцей/ код:UKRs004532</t>
  </si>
  <si>
    <t>UKRs004528</t>
  </si>
  <si>
    <t>Адреса: Стоянів, 5/ Назва МКП: Яворівський ліцей/ код:UKRs004528</t>
  </si>
  <si>
    <t>UKRs009875</t>
  </si>
  <si>
    <t>Адреса: Степана бандери, 3/ Назва МКП: Космацька АЗПСМ/ код:UKRs009875</t>
  </si>
  <si>
    <t>UKRs004205</t>
  </si>
  <si>
    <t>Адреса: Шевченка, 1/ Назва МКП: ДНЗ Гуцулочка/ код:UKRs004205</t>
  </si>
  <si>
    <t>UKRs004555</t>
  </si>
  <si>
    <t>Адреса: Шевченка, 5а/ Назва МКП: Космацький ліцей ім. О. Ковча/ код:UKRs004555</t>
  </si>
  <si>
    <t>UKRs009906</t>
  </si>
  <si>
    <t>Адреса: Шевченка, 9/ Назва МКП: Садиба Вілла Марія/ код:UKRs009906</t>
  </si>
  <si>
    <t>UKRs004515</t>
  </si>
  <si>
    <t>Адреса: NA, NA/ Назва МКП: ДНЗ Сонечко/ код:UKRs004515</t>
  </si>
  <si>
    <t>UKRs009816</t>
  </si>
  <si>
    <t>Адреса: Вижницька, 64/ Назва МКП: Гірський Кут/ код:UKRs009816</t>
  </si>
  <si>
    <t>UKRs011717</t>
  </si>
  <si>
    <t>Адреса: Павлика, 19/ Назва МКП: Кутська селищна рада/ код:UKRs011717</t>
  </si>
  <si>
    <t>UKRs011047</t>
  </si>
  <si>
    <t>Адреса: Павлика, 21/ Назва МКП: Шелтер від Карітаса/ код:UKRs011047</t>
  </si>
  <si>
    <t>UKRs004435</t>
  </si>
  <si>
    <t>Адреса: Павлика, 3/ Назва МКП: КНП Кутська міська лікарня/ код:UKRs004435</t>
  </si>
  <si>
    <t>UKRs009815</t>
  </si>
  <si>
    <t>Адреса: Шкільна, 2а/ Назва МКП: Еко-Карпати/ код:UKRs009815</t>
  </si>
  <si>
    <t>UKRs004441</t>
  </si>
  <si>
    <t>Адреса: NA, NA/ Назва МКП: Філія Малорожинська гімназія опорного закладу Кутський ліцей Кутської селищної ради Косівського району Івано-Франківської області/ код:UKRs004441</t>
  </si>
  <si>
    <t>UKRs009792</t>
  </si>
  <si>
    <t>Адреса: Головна, 414/ Назва МКП: Трембіта/ код:UKRs009792</t>
  </si>
  <si>
    <t>UKRs004131</t>
  </si>
  <si>
    <t>Адреса: Луги, 789/ Назва МКП: Розтоківський ЗДО ясла-садок Арніка/ код:UKRs004131</t>
  </si>
  <si>
    <t>UKRs004111</t>
  </si>
  <si>
    <t>Адреса: Довга, 55/ Назва МКП: Старокутський ЗДО ясла-садок Гуцулочка/ код:UKRs004111</t>
  </si>
  <si>
    <t>UKRs009676</t>
  </si>
  <si>
    <t>Адреса: Зелена, 20/ Назва МКП: Туристичний комплекс Маєток Сокільське/ код:UKRs009676</t>
  </si>
  <si>
    <t>UKRs009811</t>
  </si>
  <si>
    <t>Адреса: Сокільська, 2/ Назва МКП: Над Черемошем/ код:UKRs009811</t>
  </si>
  <si>
    <t>UKRs004361</t>
  </si>
  <si>
    <t>Адреса: Шевченка, 88/ Назва МКП: Тюдівський ЗДО ясла-садок Джерельце/ код:UKRs004361</t>
  </si>
  <si>
    <t>UKRs004474</t>
  </si>
  <si>
    <t>Адреса: Героїв Небесної Сотні, 9/ Назва МКП: Рожнівський ліцей Гуцульщина/ код:UKRs004474</t>
  </si>
  <si>
    <t>UKRs004473</t>
  </si>
  <si>
    <t>Адреса: NA, NA/ Назва МКП: Кобаківський ліцей ім. М. Черемшини/ код:UKRs004473</t>
  </si>
  <si>
    <t>UKRs004489</t>
  </si>
  <si>
    <t>Адреса: Центральна, 64/ Назва МКП: Рибненська гімназія/ код:UKRs004489</t>
  </si>
  <si>
    <t>UKRs004487</t>
  </si>
  <si>
    <t>Адреса: Шкільна, 6/ Назва МКП: Хімчинський ліцей інтелект/ код:UKRs004487</t>
  </si>
  <si>
    <t>UKRs009917</t>
  </si>
  <si>
    <t>Адреса: Лісова, 5/ Назва МКП: КП Центр надання соціальнихпослуг/ код:UKRs009917</t>
  </si>
  <si>
    <t>UKRs004511</t>
  </si>
  <si>
    <t>Адреса: NA, NA/ Назва МКП: Акрешірська гімназія/ код:UKRs004511</t>
  </si>
  <si>
    <t>UKRs010199</t>
  </si>
  <si>
    <t>Адреса: Центр, NA/ Назва МКП: Баня-Березівська гімназія/ код:UKRs010199</t>
  </si>
  <si>
    <t>UKRs009876</t>
  </si>
  <si>
    <t>Адреса: Голинського, 60а/ Назва МКП: Вижньоберезівська гімназія/ код:UKRs009876</t>
  </si>
  <si>
    <t>UKRs004488</t>
  </si>
  <si>
    <t>Адреса: Шевченка, 19/ Назва МКП: Лючанський ліцей/ код:UKRs004488</t>
  </si>
  <si>
    <t>UKRs009959</t>
  </si>
  <si>
    <t>Адреса: Центр, NA/ Назва МКП: Лючківська гімназія/ код:UKRs009959</t>
  </si>
  <si>
    <t>UKRs004261</t>
  </si>
  <si>
    <t>Адреса: Говерлянська, 31/ Назва МКП: НСБ Заросляк/ код:UKRs004261</t>
  </si>
  <si>
    <t>UKRs004272</t>
  </si>
  <si>
    <t>Адреса: Данила Галицького, 5/ Назва МКП: Санаторій Гірське повітря/ код:UKRs004272</t>
  </si>
  <si>
    <t>UKRs011719</t>
  </si>
  <si>
    <t>Адреса: Данила Галицького, 65б/ Назва МКП: КНП "Івано-Франківський обласний спеціалізований (спеціальний) кістково-туберкульозний санаторій "Смерічка" Івано-Франківської обласної ради"/ код:UKRs011719</t>
  </si>
  <si>
    <t>UKRs004276</t>
  </si>
  <si>
    <t>Адреса: Довбуша, 4/ Назва МКП: Ворохтянський ЗДО (ясла-садок) Лісова казка/ код:UKRs004276</t>
  </si>
  <si>
    <t>UKRs011376</t>
  </si>
  <si>
    <t>Адреса: Андрія Шептицького, 32/ Назва МКП: ДЕЛЯТИНСЬКИЙ ПСИХОНЕВРОЛОГІЧНИЙ ІНТЕРНАТ/ код:UKRs011376</t>
  </si>
  <si>
    <t>UKRs009679</t>
  </si>
  <si>
    <t>Адреса: Перемоги, 4а/ Назва МКП: Церква християн суботнього дня/ код:UKRs009679</t>
  </si>
  <si>
    <t>UKRs004341</t>
  </si>
  <si>
    <t>Адреса: Церковна, 39/ Назва МКП: Зарічанський ліцей/ код:UKRs004341</t>
  </si>
  <si>
    <t>UKRs004351</t>
  </si>
  <si>
    <t>Адреса: Шевченка, 14/ Назва МКП: Добротівська гімназія/ код:UKRs004351</t>
  </si>
  <si>
    <t>UKRs004256</t>
  </si>
  <si>
    <t>Адреса: Володимира Великого, 11/ Назва МКП: Надвірнянський ліцей №3/ код:UKRs004256</t>
  </si>
  <si>
    <t>UKRs004196</t>
  </si>
  <si>
    <t>Адреса: В'ячеслава Чорновола, 15/ Назва МКП: Надвірнянський ліцей №1/ код:UKRs004196</t>
  </si>
  <si>
    <t>UKRs004302</t>
  </si>
  <si>
    <t>Адреса: Івана Мазепи, 22/ Назва МКП: Надвірнянський ліцей №2/ код:UKRs004302</t>
  </si>
  <si>
    <t>UKRs011720</t>
  </si>
  <si>
    <t>Адреса: Івана Мазепи, 57/ Назва МКП: гуманітарний ХАБ/ код:UKRs011720</t>
  </si>
  <si>
    <t>UKRs004293</t>
  </si>
  <si>
    <t>Адреса: Коперніка, NA/ Назва МКП: Надвірнянський ЗДО Пролісок/ код:UKRs004293</t>
  </si>
  <si>
    <t>UKRs004459</t>
  </si>
  <si>
    <t>Адреса: Костя Левицького, 93а/ Назва МКП: Надвірнянський ЗДО Вогник/ код:UKRs004459</t>
  </si>
  <si>
    <t>UKRs004512</t>
  </si>
  <si>
    <t>Адреса: Котляревського, 4а/ Назва МКП: БО БФ Карітас-Надвірна/ код:UKRs004512</t>
  </si>
  <si>
    <t>UKRs004300</t>
  </si>
  <si>
    <t>Адреса: Ломоносова, 7/ Назва МКП: Надвірнянська гімназія № 1/ код:UKRs004300</t>
  </si>
  <si>
    <t>UKRs004299</t>
  </si>
  <si>
    <t>Адреса: Ломоносова, 7/ Назва МКП: Надвірнянський ліцей №4/ код:UKRs004299</t>
  </si>
  <si>
    <t>UKRs004155</t>
  </si>
  <si>
    <t>Адреса: Руднєва, 23д/ Назва МКП: Надвірнянський ЗДО Берізка/ код:UKRs004155</t>
  </si>
  <si>
    <t>UKRs010123</t>
  </si>
  <si>
    <t>Адреса: Шевченка, 9/ Назва МКП: Монастир сестер-служебниць в Надвірній/ код:UKRs010123</t>
  </si>
  <si>
    <t>UKRs004462</t>
  </si>
  <si>
    <t>Адреса: Шевченка, 94а/ Назва МКП: Надвірнянський ЗДО Сонечко/ код:UKRs004462</t>
  </si>
  <si>
    <t>UKRs004461</t>
  </si>
  <si>
    <t>Адреса: Шевченка, 151г/ Назва МКП: Краснянський ЗДО Дзвіночок/ код:UKRs004461</t>
  </si>
  <si>
    <t>UKRs004316</t>
  </si>
  <si>
    <t>Адреса: С.Галечко, 127/ Назва МКП: Дитячий садок/ код:UKRs004316</t>
  </si>
  <si>
    <t>UKRs004317</t>
  </si>
  <si>
    <t>Адреса: С.Галечко, 129/ Назва МКП: Пасічнянський ліцей/ код:UKRs004317</t>
  </si>
  <si>
    <t>UKRs004520</t>
  </si>
  <si>
    <t>Адреса: NA, NA/ Назва МКП: Битківський ліцей/ код:UKRs004520</t>
  </si>
  <si>
    <t>UKRs011721</t>
  </si>
  <si>
    <t>Адреса: Промислова, 78/ Назва МКП: амбулаторія ЗПСМ с.Битків/ код:UKRs011721</t>
  </si>
  <si>
    <t>UKRs004423</t>
  </si>
  <si>
    <t>Адреса: Хрипелів, 155а/ Назва МКП: Зеленський ліцей/ код:UKRs004423</t>
  </si>
  <si>
    <t>UKRs004319</t>
  </si>
  <si>
    <t>Адреса: Січових Стрільців, 17/ Назва МКП: Заклад дошкільної освіти Золота рибка/ код:UKRs004319</t>
  </si>
  <si>
    <t>UKRs004266</t>
  </si>
  <si>
    <t>Адреса: Грушевського, 10/ Назва МКП: Волосівський ліцей/ код:UKRs004266</t>
  </si>
  <si>
    <t>UKRs004330</t>
  </si>
  <si>
    <t>Адреса: Українська,  99а/ Назва МКП: Заклад дошкільної освіти Незабудка/ код:UKRs004330</t>
  </si>
  <si>
    <t>UKRs004295</t>
  </si>
  <si>
    <t>Адреса: Лесі Українки, NA/ Назва МКП: Заклад дошкільної освіти Сонечко/ код:UKRs004295</t>
  </si>
  <si>
    <t>UKRs010545</t>
  </si>
  <si>
    <t>Адреса: Прохідний, 1/ Назва МКП: Готель Перлина Карпат/ код:UKRs010545</t>
  </si>
  <si>
    <t>UKRs010306</t>
  </si>
  <si>
    <t>Адреса: Прохідний, 12б/ Назва МКП: відпочинковий заклад КРАСНА ПОЛЯНА/ код:UKRs010306</t>
  </si>
  <si>
    <t>UKRs004491</t>
  </si>
  <si>
    <t>Адреса: NA, NA/ Назва МКП: Приміщення амбулаторії/ код:UKRs004491</t>
  </si>
  <si>
    <t>UKRs004338</t>
  </si>
  <si>
    <t>Адреса: Центральна, 548б/ Назва МКП: Вороненківська гімназія/ код:UKRs004338</t>
  </si>
  <si>
    <t>UKRs004260</t>
  </si>
  <si>
    <t>Адреса: Героїв Майдану, 76б/ Назва МКП: База відпочинку Карпати/ код:UKRs004260</t>
  </si>
  <si>
    <t>UKRs009678</t>
  </si>
  <si>
    <t>Адреса: Галицька, 1/ Назва МКП: обласний дитячий санаторій Сніжинка/ код:UKRs009678</t>
  </si>
  <si>
    <t>UKRs004321</t>
  </si>
  <si>
    <t>Адреса: Свободи, 316/ Назва МКП: Яремчанський ліцей №3/ код:UKRs004321</t>
  </si>
  <si>
    <t>UKRs010917</t>
  </si>
  <si>
    <t>Адреса: Польова, 84а/ Назва МКП: Гуртожиток Навчального центру/ код:UKRs010917</t>
  </si>
  <si>
    <t>UKRs011224</t>
  </si>
  <si>
    <t>Адреса: Турчанінова, 27а/ Назва МКП: Білоцерківський дитячий будинок-інтернат/ код:UKRs011224</t>
  </si>
  <si>
    <t>UKRs011225</t>
  </si>
  <si>
    <t>Адреса: Шкільна, 20а/ Назва МКП: Комунальний заклад київської обласної ради "Київський обласний центр олімпійської підготовки"/ код:UKRs011225</t>
  </si>
  <si>
    <t>UKRs011468</t>
  </si>
  <si>
    <t>Адреса: Загородня, 7/ Назва МКП: ДПТНЗ "Володарський професійний аграрний ліцей"/ код:UKRs011468</t>
  </si>
  <si>
    <t>UKRs011227</t>
  </si>
  <si>
    <t>Адреса: Коцюбинського, 25/ Назва МКП: Комунальне некомерційне підприємство Володарської селищної ради "Володарська  лікарня"/ код:UKRs011227</t>
  </si>
  <si>
    <t>UKRs011469</t>
  </si>
  <si>
    <t>Адреса: NA, NA/ Назва МКП: Матвіїська ЗОШ/ код:UKRs011469</t>
  </si>
  <si>
    <t>UKRs006352</t>
  </si>
  <si>
    <t>Адреса: Паркова, 11/ Назва МКП: Центр надання соціальних послуг Володарської селищної ради/ код:UKRs006352</t>
  </si>
  <si>
    <t>UKRs011226</t>
  </si>
  <si>
    <t>Адреса: Центральна, 1/ Назва МКП: Фастівська філія Озернянського ліцею / код:UKRs011226</t>
  </si>
  <si>
    <t>UKRs006342</t>
  </si>
  <si>
    <t>Адреса: Олександра Василенка, 7а/ Назва МКП: Центр надання соціальних послуг Медвинської сільської ради/ код:UKRs006342</t>
  </si>
  <si>
    <t>UKRs011470</t>
  </si>
  <si>
    <t>Адреса: Ентузіастів, 4/ Назва МКП: ДПТНЗ «Рокитнянський професійний ліцей»/ код:UKRs011470</t>
  </si>
  <si>
    <t>UKRs006308</t>
  </si>
  <si>
    <t>Адреса: Турського, 10/ Назва МКП: садок вишенька/ код:UKRs006308</t>
  </si>
  <si>
    <t>UKRs009880</t>
  </si>
  <si>
    <t>Адреса: Незалежності, 143/ Назва МКП: ДНЗ Сквирське ВПУ/ код:UKRs009880</t>
  </si>
  <si>
    <t>UKRs011474</t>
  </si>
  <si>
    <t>Адреса: NA, NA/ Назва МКП: Ставищенський НВК/ код:UKRs011474</t>
  </si>
  <si>
    <t>UKRs011228</t>
  </si>
  <si>
    <t>Адреса: Сергія Цимбала, 15/4/ Назва МКП: Комунальне некомерційне підприємство "Ставищенська  лікарня" Ставищенської селищної ради Білоцерківського району Київської області/ код:UKRs011228</t>
  </si>
  <si>
    <t>UKRs011473</t>
  </si>
  <si>
    <t>Адреса: Наумова, 12/ Назва МКП: Василиська ЗОШ І-ІІ ст. Ставищенської сільської ради/ код:UKRs011473</t>
  </si>
  <si>
    <t>UKRs011472</t>
  </si>
  <si>
    <t>Адреса: Незалежності, 2/ Назва МКП: Попружнянська початкова школа - заклад дошкільної освіти/ код:UKRs011472</t>
  </si>
  <si>
    <t>UKRs006354</t>
  </si>
  <si>
    <t>Адреса: Білоцерківська, 78/ Назва МКП: Таращанський навчально-реабілітаційний центр/ код:UKRs006354</t>
  </si>
  <si>
    <t>UKRs006325</t>
  </si>
  <si>
    <t>Адреса: Богдана Хмельницького, 11/ Назва МКП: Таращанський технічний та економіко-правовий фаховий коледж/ код:UKRs006325</t>
  </si>
  <si>
    <t>UKRs011229</t>
  </si>
  <si>
    <t>Адреса: Шевченка, 66/ Назва МКП: Комунальне некомерційне підприємство Таращанської міської ради "Таращанська міська лікарня"/ код:UKRs011229</t>
  </si>
  <si>
    <t>UKRs011230</t>
  </si>
  <si>
    <t>Адреса: Лобківка, 22/ Назва МКП: Таращанський геріатричний пансіонат / код:UKRs011230</t>
  </si>
  <si>
    <t>UKRs006347</t>
  </si>
  <si>
    <t>Адреса: Лесі Українки, 28/ Назва МКП: Комунальне підприємство Соціальний центр Тетіївської міської ради/ код:UKRs006347</t>
  </si>
  <si>
    <t>UKRs011231</t>
  </si>
  <si>
    <t>Адреса: Івана Богуна, 57а/ Назва МКП: Комунальне некомерційне підприємство "Узинська міська лікарня" Узинської міської ради/ код:UKRs011231</t>
  </si>
  <si>
    <t>UKRs011475</t>
  </si>
  <si>
    <t>Адреса: Миру, 122/ Назва МКП: Пищиківська гімназія-початкова школа Фурсівської сільської ради Білоцерківського району Київської області/ код:UKRs011475</t>
  </si>
  <si>
    <t>UKRs008778</t>
  </si>
  <si>
    <t>Адреса: Сухомлинського, 32/ Назва МКП: гуртожиток 1 переяславський/ код:UKRs008778</t>
  </si>
  <si>
    <t>UKRs008770</t>
  </si>
  <si>
    <t>Адреса: Сухомлинського, 34/ Назва МКП: гуртожиток 2/ код:UKRs008770</t>
  </si>
  <si>
    <t>UKRs011476</t>
  </si>
  <si>
    <t>Адреса: Ярмаркова, 58/ Назва МКП: Заклад дитячої освіти №6 "Малятко"/ код:UKRs011476</t>
  </si>
  <si>
    <t>UKRs006322</t>
  </si>
  <si>
    <t>Адреса: Лесі Українки, 14/ Назва МКП: готель Grelive/ код:UKRs006322</t>
  </si>
  <si>
    <t>UKRs006334</t>
  </si>
  <si>
    <t>Адреса: Шевченка, 21б/ Назва МКП: Ташанський центр соціального обслуговування пенсіонерів та інвалідів Ташанської сільської ради. Студениківської сільської ради. Дивічківської сільської ради/ код:UKRs006334</t>
  </si>
  <si>
    <t>UKRs011233</t>
  </si>
  <si>
    <t>Адреса: Центральна, 24/ Назва МКП: Будинок сільської ради  Виповзький старостинський округ/ код:UKRs011233</t>
  </si>
  <si>
    <t>UKRs011232</t>
  </si>
  <si>
    <t>Адреса: Героїв Дніпра, 1/ Назва МКП: Дитячий оздоровчий табір "Браво Кидс"/ код:UKRs011232</t>
  </si>
  <si>
    <t>UKRs011477</t>
  </si>
  <si>
    <t>Адреса: Київська, 6/ Назва МКП: ДПТНЗ «Яготинський центр професійно-технічної освіти»/ код:UKRs011477</t>
  </si>
  <si>
    <t>UKRs010318</t>
  </si>
  <si>
    <t>Адреса: Стовбова, 5/ Назва МКП: Яготинський міський територіальний центр соціального обслуговування (надання соціальних послуг)/ код:UKRs010318</t>
  </si>
  <si>
    <t>UKRs011478</t>
  </si>
  <si>
    <t>Адреса: Миру, 138/ Назва МКП: Яготинський міський територіальний центр соціального обслуговування (надання соціальних послуг)/ код:UKRs011478</t>
  </si>
  <si>
    <t>UKRs006326</t>
  </si>
  <si>
    <t>Адреса: Садова, 4б/ Назва МКП: Баришівськийї селищний територіальний центр соціального обслуговування (надання соціальних послуг) Баришівської селищної ради Київської області/ код:UKRs006326</t>
  </si>
  <si>
    <t>UKRs006327</t>
  </si>
  <si>
    <t>Адреса: Михайлівська, 64/ Назва МКП: Березанський міський територіальний центр соціального обслуговування (надання соціальних послуг)/ код:UKRs006327</t>
  </si>
  <si>
    <t>UKRs011235</t>
  </si>
  <si>
    <t>Адреса: Шевченків шлях, 34/ Назва МКП: Державний навчальний заклад "Березанський професійний аграрний ліцей"/ код:UKRs011235</t>
  </si>
  <si>
    <t>UKRs006328</t>
  </si>
  <si>
    <t>Адреса: Героїв України (Гагаріна), 8/ Назва МКП: Броварський міський територіальний центр соціального обслуговування Броварського району Київської області/ код:UKRs006328</t>
  </si>
  <si>
    <t>UKRs011236</t>
  </si>
  <si>
    <t>Адреса: Підприємницька, 3/ Назва МКП: Модульне містечко / код:UKRs011236</t>
  </si>
  <si>
    <t>UKRs011237</t>
  </si>
  <si>
    <t>Адреса: Соборна, 99б/ Назва МКП: ФГ "Журавушка" гуртожиток/ код:UKRs011237</t>
  </si>
  <si>
    <t>UKRs006336</t>
  </si>
  <si>
    <t>Адреса: Миру, 42/ Назва МКП: Центр надання соціальних послуг Згурівської селищої ради/ код:UKRs006336</t>
  </si>
  <si>
    <t>UKRs011238</t>
  </si>
  <si>
    <t>Адреса: Центральна, 118/ Назва МКП: БО МБФ "Отчий дім" КЗ КОЦСПРД"Отчий дім"/ код:UKRs011238</t>
  </si>
  <si>
    <t>UKRs011239</t>
  </si>
  <si>
    <t>Адреса: Ветеранів, 1/ Назва МКП: Бородянський психоневрологічний інтернат/ код:UKRs011239</t>
  </si>
  <si>
    <t>UKRs011240</t>
  </si>
  <si>
    <t>Адреса: Жиліна, 1а/ Назва МКП: Модульне містечко/ код:UKRs011240</t>
  </si>
  <si>
    <t>UKRs011241</t>
  </si>
  <si>
    <t>Адреса: Київська, 3/ Назва МКП: ДПТНЗ "Бородянський професійний аграрний ліцей"/ код:UKRs011241</t>
  </si>
  <si>
    <t>UKRs011724</t>
  </si>
  <si>
    <t>Адреса: Межова, 5/ Назва МКП: БО"БЛАГОДІЙНИЙ ФОНД "ДО УКРАЇНИ З ЛЮБОВ`Ю"/ код:UKRs011724</t>
  </si>
  <si>
    <t>UKRs011243</t>
  </si>
  <si>
    <t>Адреса: Антонія Михайловського, 53/ Назва МКП: Комунальний заклад Київської обласної ради "Пластовий вишкільний центр"/ код:UKRs011243</t>
  </si>
  <si>
    <t>UKRs010913</t>
  </si>
  <si>
    <t>Адреса: Вокзальна, 46а/ Назва МКП: Модульне містечко/ код:UKRs010913</t>
  </si>
  <si>
    <t>UKRs010912</t>
  </si>
  <si>
    <t>Адреса: Депутатська, 1в/ Назва МКП: Модульне містечко/ код:UKRs010912</t>
  </si>
  <si>
    <t>UKRs010914</t>
  </si>
  <si>
    <t>Адреса: Євгена Гребінки, 2в/ Назва МКП: Модульне містечко/ код:UKRs010914</t>
  </si>
  <si>
    <t>UKRs010915</t>
  </si>
  <si>
    <t>Адреса: Курортна, 37/ Назва МКП: Модульне містечко/ код:UKRs010915</t>
  </si>
  <si>
    <t>UKRs011242</t>
  </si>
  <si>
    <t>Адреса: Паркова, 4/ Назва МКП: Комунальне некомерційне підприємство Київської обласної ради "Київський обласний центр ментального здоров'я"/ код:UKRs011242</t>
  </si>
  <si>
    <t>UKRs011207</t>
  </si>
  <si>
    <t>Адреса: Богдана Хмельницького, 2д/ Назва МКП: модульне містечко/ код:UKRs011207</t>
  </si>
  <si>
    <t>UKRs011214</t>
  </si>
  <si>
    <t>Адреса: Садова, 20/ Назва МКП: модульне містечко/ код:UKRs011214</t>
  </si>
  <si>
    <t>UKRs011245</t>
  </si>
  <si>
    <t>Адреса: Садова, 14/ Назва МКП: модульне містечко/ код:UKRs011245</t>
  </si>
  <si>
    <t>UKRs011244</t>
  </si>
  <si>
    <t>Адреса: Центральна, 17/ Назва МКП: модульне містечко/ код:UKRs011244</t>
  </si>
  <si>
    <t>UKRs011727</t>
  </si>
  <si>
    <t>Адреса: Польова, NA/ Назва МКП: БО"БЛАГОДІЙНИЙ ФОНД "ДО УКРАЇНИ З ЛЮБОВ`Ю" "Містечко Мрії"/ код:UKRs011727</t>
  </si>
  <si>
    <t>UKRs011246</t>
  </si>
  <si>
    <t>Адреса: Лесі Україники, 40/ Назва МКП: Київський обласний центр соціально-психологічної допомоги/ код:UKRs011246</t>
  </si>
  <si>
    <t>UKRs011247</t>
  </si>
  <si>
    <t>Адреса: Мінеральна, 2/ Назва МКП: Модульне містечко (на території сан."Дубки") (двоповерхове)/ код:UKRs011247</t>
  </si>
  <si>
    <t>UKRs011248</t>
  </si>
  <si>
    <t>Адреса: Пушкінська (Лермонтова), 80 (28)/ Назва МКП: Модульне містечко (колишній дитячий санаторій " Ластівка") (має інший вхід за адресою Лермонтова 28)/ код:UKRs011248</t>
  </si>
  <si>
    <t>UKRs011249</t>
  </si>
  <si>
    <t>Адреса: Богдана Хмельницького, 66/ Назва МКП: Модульне містечко/ код:UKRs011249</t>
  </si>
  <si>
    <t>UKRs011726</t>
  </si>
  <si>
    <t>Адреса: NA, NA/ Назва МКП: Чудо містечко/ код:UKRs011726</t>
  </si>
  <si>
    <t>UKRs011206</t>
  </si>
  <si>
    <t>Адреса: Паркова, 1/ Назва МКП: Модульне містечко/ код:UKRs011206</t>
  </si>
  <si>
    <t>UKRs011250</t>
  </si>
  <si>
    <t>Адреса: Київська, 40/ Назва МКП: модульне містечко/ код:UKRs011250</t>
  </si>
  <si>
    <t>UKRs011251</t>
  </si>
  <si>
    <t>Адреса: Молодіжна, 11/ Назва МКП: Горностайпільський будинок-інтернат для людей похилого віку та інвалідів / код:UKRs011251</t>
  </si>
  <si>
    <t>UKRs011303</t>
  </si>
  <si>
    <t>Адреса: Лесі Українки, 1/ Назва МКП: Модульне містечко/ код:UKRs011303</t>
  </si>
  <si>
    <t>UKRs010128</t>
  </si>
  <si>
    <t>Адреса: Деснянська, 6/ Назва МКП: Дитячий садок/ код:UKRs010128</t>
  </si>
  <si>
    <t>UKRs011252</t>
  </si>
  <si>
    <t>Адреса: Яблунева, 33а/ Назва МКП: Київський обласний центр соціально - психологічної реабілітації відділення «Пролісок»/ код:UKRs011252</t>
  </si>
  <si>
    <t>UKRs011254</t>
  </si>
  <si>
    <t>Адреса: Івана Франка, 27/ Назва МКП: Комунальне некомерційне підприємство Богуславської міської ради  "Богуславська центральна лікарня" / код:UKRs011254</t>
  </si>
  <si>
    <t>UKRs011255</t>
  </si>
  <si>
    <t>Адреса: Івана Франка, 31/ Назва МКП: ДНЗ «Богуславський центр професійно-технічної освіти»/ код:UKRs011255</t>
  </si>
  <si>
    <t>UKRs006339</t>
  </si>
  <si>
    <t>Адреса: Інтернаціональна, 17/ Назва МКП: Богуславський гуманітарний фаховий коледж імені І.С. Нечуя-Левицького/ код:UKRs006339</t>
  </si>
  <si>
    <t>UKRs006330</t>
  </si>
  <si>
    <t>Адреса: Інтернаціональна, 3/ Назва МКП: Комунальна організація. (установа. заклад) Комунальна установа Центр надання соціальних послуг Богуславської міської ради Київської області/ код:UKRs006330</t>
  </si>
  <si>
    <t>UKRs010516</t>
  </si>
  <si>
    <t>Адреса: 1 травня, 25/ Назва МКП: Загальноосвітня школа №7/ код:UKRs010516</t>
  </si>
  <si>
    <t>UKRs010916</t>
  </si>
  <si>
    <t>Адреса: Володимирська, 156д/ Назва МКП: Модульне містечко/ код:UKRs010916</t>
  </si>
  <si>
    <t>UKRs010482</t>
  </si>
  <si>
    <t>Адреса: Пушкінська, 28/ Назва МКП: Здорівський НВК/ код:UKRs010482</t>
  </si>
  <si>
    <t>UKRs006348</t>
  </si>
  <si>
    <t>Адреса: Космонавтів, 14/ Назва МКП: відділення стаціонарного догляду/ код:UKRs006348</t>
  </si>
  <si>
    <t>UKRs010495</t>
  </si>
  <si>
    <t>Адреса: Свободи, 4/ Назва МКП: Кодаківський МНВК/ код:UKRs010495</t>
  </si>
  <si>
    <t>UKRs010498</t>
  </si>
  <si>
    <t>Адреса: Васильківська, 1/ Назва МКП: Звстугнянська загальноосвітня школа/ код:UKRs010498</t>
  </si>
  <si>
    <t>UKRs011257</t>
  </si>
  <si>
    <t>Адреса: Пироженка, 1/ Назва МКП: Комунальне некомерційне підприємство Миронівської міської ради "Лікарня відновного лікування"/ код:UKRs011257</t>
  </si>
  <si>
    <t>UKRs011253</t>
  </si>
  <si>
    <t>Адреса: Миру, 1а/ Назва МКП: Комунальний заклад Київський обласний центр соціально-психологічної реабілітації дітей «Оберіг» відділення у  с. Ємчиха/ код:UKRs011253</t>
  </si>
  <si>
    <t>UKRs011258</t>
  </si>
  <si>
    <t>Адреса: Миру, 51/ Назва МКП: Комунальна установа Миронівський центр надання соціальних послуг»/ код:UKRs011258</t>
  </si>
  <si>
    <t>UKRs010183</t>
  </si>
  <si>
    <t>Адреса: Шевченка, 63/ Назва МКП: Дитячий заклад оздоровлення і відпочинку/ код:UKRs010183</t>
  </si>
  <si>
    <t>UKRs010286</t>
  </si>
  <si>
    <t>Адреса: Сонячна, 47/ Назва МКП: приватний будинок/ код:UKRs010286</t>
  </si>
  <si>
    <t>UKRs006344</t>
  </si>
  <si>
    <t>Адреса: Освіти, 1/ Назва МКП: Ржищівський фаховий коледж будівництва та економіки/ код:UKRs006344</t>
  </si>
  <si>
    <t>UKRs011259</t>
  </si>
  <si>
    <t>Адреса: Паркова, 1/ Назва МКП: Ржищівський геріатричний пансіонат з психоневрологічним відділеням / код:UKRs011259</t>
  </si>
  <si>
    <t>UKRs011394</t>
  </si>
  <si>
    <t>Адреса: Свободи, 2/1/ Назва МКП: Центр соціально-психологічної реабілітації Батьки проти наркотиків/ код:UKRs011394</t>
  </si>
  <si>
    <t>UKRs011480</t>
  </si>
  <si>
    <t>Адреса: Шевченка, 24/ Назва МКП: КЗ КОР «Стрітівський педагогічний фаховий коледж кобзарського мистецтва»/ код:UKRs011480</t>
  </si>
  <si>
    <t>UKRs011260</t>
  </si>
  <si>
    <t>Адреса: Квітнева, 10/ Назва МКП: Комунальний заклад  Київської обласної Ради «Мостищенська сеціальна школа 1-2 ступенів»/ код:UKRs011260</t>
  </si>
  <si>
    <t>UKRs011482</t>
  </si>
  <si>
    <t>Адреса: Гончаренка, 12а/ Назва МКП: Амбулаторія/ код:UKRs011482</t>
  </si>
  <si>
    <t>UKRs011725</t>
  </si>
  <si>
    <t>Адреса: Княгині Ольги, 3а/ Назва МКП: БО "БЛАГОДІЙНИЙ ФОНД "ДО УКРАЇНИ З ЛЮБОВ`Ю" "Містечко Хансена"/ код:UKRs011725</t>
  </si>
  <si>
    <t>UKRs011256</t>
  </si>
  <si>
    <t>Адреса: Вокзальна, 8/ Назва МКП: КОМУНАЛЬНЕ НЕКОМЕРЦІЙНЕ ПІДПРИЄМСТВО КИЇВСЬКОЇ ОБЛАСНОЇ РАДИ "ОБЛАСНЕ ПСИХІАТРИЧНО-НАРКОЛОГІЧНЕ МЕДИЧНЕ ОБ'ЄДНАННЯ"/ код:UKRs011256</t>
  </si>
  <si>
    <t>UKRs006353</t>
  </si>
  <si>
    <t>Адреса: Паркова, 3а/ Назва МКП: куЦентр надання соціальних послуг Кожанської селищної ради/ код:UKRs006353</t>
  </si>
  <si>
    <t>UKRs010139</t>
  </si>
  <si>
    <t>Адреса: Святомихайлівська, 63/ Назва МКП: Пилипівський ЗЗСО І-ІІІ ступеня/ код:UKRs010139</t>
  </si>
  <si>
    <t>UKRs006337</t>
  </si>
  <si>
    <t>Адреса: Ломоносова, 28/ Назва МКП: Центр надання соціальних послуг Томашівської сільської ради/ код:UKRs006337</t>
  </si>
  <si>
    <t>UKRs011263</t>
  </si>
  <si>
    <t>Адреса: Ломоносова, 28/ Назва МКП: Соціальний готель ЦНАПу Томашівської сільради/ код:UKRs011263</t>
  </si>
  <si>
    <t>UKRs010265</t>
  </si>
  <si>
    <t>Адреса: Житомирська, 110/ Назва МКП: Готель Унава/ код:UKRs010265</t>
  </si>
  <si>
    <t>UKRs006355</t>
  </si>
  <si>
    <t>Адреса: Затишна, 24/ Назва МКП: Київський обласний соціальний центр Мати і дитина разом/ код:UKRs006355</t>
  </si>
  <si>
    <t>UKRs008791</t>
  </si>
  <si>
    <t>Адреса: Зелена, NA/ Назва МКП: туристична база відпочинку затишний двір/ код:UKRs008791</t>
  </si>
  <si>
    <t>UKRs011266</t>
  </si>
  <si>
    <t>Адреса: Київська, 57/ Назва МКП: КНП Фастівської міської ради "Фастівський міський центр первинної медичної допомоги"/ код:UKRs011266</t>
  </si>
  <si>
    <t>UKRs011267</t>
  </si>
  <si>
    <t>Адреса: Глібова, 3/ Назва МКП: Фастівський міський територіальний центр соціального обслуговування (надання соціальних послуг) виконавчого комітету Фастівської міської ради/ код:UKRs011267</t>
  </si>
  <si>
    <t>UKRs011484</t>
  </si>
  <si>
    <t>Адреса: Жукова, NA/ Назва МКП: Колишня будівля ДБСТ/ код:UKRs011484</t>
  </si>
  <si>
    <t>UKRs011204</t>
  </si>
  <si>
    <t>Адреса: Степова, 3/ Назва МКП: Церква Християн Віри Євангельської/ код:UKRs011204</t>
  </si>
  <si>
    <t>UKRs010520</t>
  </si>
  <si>
    <t>Адреса: Центральна, 33/ Назва МКП: Мотовилівсько-слобідський заклад загальної середньої освіти І-ІІ ступенів/ код:UKRs010520</t>
  </si>
  <si>
    <t>UKRs004636</t>
  </si>
  <si>
    <t>Адреса: Богдана Хмельницького, 8/ Назва МКП: Не має даних про назву/ код:UKRs004636</t>
  </si>
  <si>
    <t>UKRs004863</t>
  </si>
  <si>
    <t>Адреса: Ореста Гуменюка, 2/ Назва МКП: Не має даних про назву/ код:UKRs004863</t>
  </si>
  <si>
    <t>UKRs004907</t>
  </si>
  <si>
    <t>Адреса: Промислова, 19/ Назва МКП: Не має даних про назву/ код:UKRs004907</t>
  </si>
  <si>
    <t>UKRs004756</t>
  </si>
  <si>
    <t>Адреса: Івана Божка, 55/ Назва МКП: Не має даних про назву/ код:UKRs004756</t>
  </si>
  <si>
    <t>UKRs011728</t>
  </si>
  <si>
    <t>Адреса: Незалежності, 2/ Назва МКП: Вільхівський ЗДО "Берізка"/ код:UKRs011728</t>
  </si>
  <si>
    <t>UKRs004993</t>
  </si>
  <si>
    <t>Адреса: Центральна, 2/ Назва МКП: Не має даних про назву/ код:UKRs004993</t>
  </si>
  <si>
    <t>UKRs004984</t>
  </si>
  <si>
    <t>Адреса: Центральна, 120/ Назва МКП: Не має даних про назву/ код:UKRs004984</t>
  </si>
  <si>
    <t>UKRs004933</t>
  </si>
  <si>
    <t>Адреса: Соборності, 64/ Назва МКП: Не має даних про назву/ код:UKRs004933</t>
  </si>
  <si>
    <t>UKRs004755</t>
  </si>
  <si>
    <t>Адреса: Зоряна, 112а/ Назва МКП: Не має даних про назву/ код:UKRs004755</t>
  </si>
  <si>
    <t>UKRs004938</t>
  </si>
  <si>
    <t>Адреса: Сонячна, 7/ Назва МКП: Не має даних про назву/ код:UKRs004938</t>
  </si>
  <si>
    <t>UKRs004787</t>
  </si>
  <si>
    <t>Адреса: Лесі Українки, 37/ Назва МКП: Не має даних про назву/ код:UKRs004787</t>
  </si>
  <si>
    <t>UKRs005023</t>
  </si>
  <si>
    <t>Адреса: Центральна, 70/ Назва МКП: Не має даних про назву/ код:UKRs005023</t>
  </si>
  <si>
    <t>UKRs005042</t>
  </si>
  <si>
    <t>Адреса: Шевченка, 130/ Назва МКП: Не має даних про назву/ код:UKRs005042</t>
  </si>
  <si>
    <t>UKRs004987</t>
  </si>
  <si>
    <t>Адреса: Центральна, 154/ Назва МКП: Не має даних про назву/ код:UKRs004987</t>
  </si>
  <si>
    <t>UKRs011626</t>
  </si>
  <si>
    <t>Адреса: Миру, 30/ Назва МКП: КНП "Вільшанська лікарня"/ код:UKRs011626</t>
  </si>
  <si>
    <t>UKRs004817</t>
  </si>
  <si>
    <t>Адреса: Миру, 47/ Назва МКП: Вільшанський заклад дошкільної освіти (ясла-садок) "Колосок"/ код:UKRs004817</t>
  </si>
  <si>
    <t>UKRs011627</t>
  </si>
  <si>
    <t>Адреса: Північна, 39/ Назва МКП: Вільшанський ЦДЮТ/ код:UKRs011627</t>
  </si>
  <si>
    <t>UKRs004944</t>
  </si>
  <si>
    <t>Адреса: Степова, 13/ Назва МКП: Не має даних про назву/ код:UKRs004944</t>
  </si>
  <si>
    <t>UKRs004791</t>
  </si>
  <si>
    <t>Адреса: Лесі Українки, 3/ Назва МКП: Не має даних про назву/ код:UKRs004791</t>
  </si>
  <si>
    <t>UKRs004867</t>
  </si>
  <si>
    <t>Адреса: Паркова, 4/ Назва МКП: Не має даних про назву/ код:UKRs004867</t>
  </si>
  <si>
    <t>UKRs004898</t>
  </si>
  <si>
    <t>Адреса: Привокзальна, 5/ Назва МКП: Не має даних про назву/ код:UKRs004898</t>
  </si>
  <si>
    <t>UKRs005044</t>
  </si>
  <si>
    <t>Адреса: Шевченка, 1а/ Назва МКП: Не має даних про назву/ код:UKRs005044</t>
  </si>
  <si>
    <t>UKRs004712</t>
  </si>
  <si>
    <t>Адреса: Садова, 7/ Назва МКП: Не має даних про назву/ код:UKRs004712</t>
  </si>
  <si>
    <t>UKRs009630</t>
  </si>
  <si>
    <t>Адреса: Василя Стуса, 9а/ Назва МКП: Колишня лікарня/ код:UKRs009630</t>
  </si>
  <si>
    <t>UKRs004638</t>
  </si>
  <si>
    <t>Адреса: Великого Кобзаря, 6/ Назва МКП: дит.садочок №6/ код:UKRs004638</t>
  </si>
  <si>
    <t>UKRs011729</t>
  </si>
  <si>
    <t>Адреса: Центральна, 100/2/ Назва МКП: Берестягівська філія КЗ "Хащуватський ліцей"/ код:UKRs011729</t>
  </si>
  <si>
    <t>UKRs011730</t>
  </si>
  <si>
    <t>Адреса: Центральна, 74/ Назва МКП: Покровська філія КЗ "Гайворонський ліцей №1 Гайворонської міської ради Кіровоградської області/ код:UKRs011730</t>
  </si>
  <si>
    <t>UKRs004850</t>
  </si>
  <si>
    <t>Адреса: Небесної сотні, 4/ Назва МКП: дит.садочок/ код:UKRs004850</t>
  </si>
  <si>
    <t>UKRs004710</t>
  </si>
  <si>
    <t>Адреса: Івана Богуна, 50/ Назва МКП: Не має даних про назву/ код:UKRs004710</t>
  </si>
  <si>
    <t>UKRs004674</t>
  </si>
  <si>
    <t>Адреса: Незалежності, 2/ Назва МКП: Не має даних про назву/ код:UKRs004674</t>
  </si>
  <si>
    <t>UKRs004692</t>
  </si>
  <si>
    <t>Адреса: Шевченка, 16/ Назва МКП: Не має даних про назву/ код:UKRs004692</t>
  </si>
  <si>
    <t>UKRs004659</t>
  </si>
  <si>
    <t>Адреса: Дружня, 6/ Назва МКП: Не має даних про назву/ код:UKRs004659</t>
  </si>
  <si>
    <t>UKRs004658</t>
  </si>
  <si>
    <t>Адреса: Дружби, 7/ Назва МКП: Не має даних про назву/ код:UKRs004658</t>
  </si>
  <si>
    <t>UKRs004699</t>
  </si>
  <si>
    <t>Адреса: Шкільна, 1/ Назва МКП: Не має даних про назву/ код:UKRs004699</t>
  </si>
  <si>
    <t>UKRs004707</t>
  </si>
  <si>
    <t>Адреса: Шкільна, 30/ Назва МКП: Не має даних про назву/ код:UKRs004707</t>
  </si>
  <si>
    <t>UKRs004651</t>
  </si>
  <si>
    <t>Адреса: Богдана Хмельницького, 26/ Назва МКП: Не має даних про назву/ код:UKRs004651</t>
  </si>
  <si>
    <t>UKRs004903</t>
  </si>
  <si>
    <t>Адреса: Шкільний, 1/ Назва МКП: Не має даних про назву/ код:UKRs004903</t>
  </si>
  <si>
    <t>UKRs004690</t>
  </si>
  <si>
    <t>Адреса: Валерія Чкалова, 5/ Назва МКП: Не має даних про назву/ код:UKRs004690</t>
  </si>
  <si>
    <t>UKRs004684</t>
  </si>
  <si>
    <t>Адреса: Центральна, 1/ Назва МКП: Не має даних про назву/ код:UKRs004684</t>
  </si>
  <si>
    <t>UKRs011553</t>
  </si>
  <si>
    <t>Адреса: Центральна, 37/ Назва МКП: Відділення стаціонарного догляду с. Троянка територіального центру соціального обслуговаування (надання соціальних послуг) Голованівської Селищної Ради/ код:UKRs011553</t>
  </si>
  <si>
    <t>UKRs004704</t>
  </si>
  <si>
    <t>Адреса: Шкільна, 2/ Назва МКП: Гуртожиток, Голованівський ліцей/ код:UKRs004704</t>
  </si>
  <si>
    <t>UKRs005046</t>
  </si>
  <si>
    <t>Адреса: Шевченка, 1а/ Назва МКП: Не має даних про назву/ код:UKRs005046</t>
  </si>
  <si>
    <t>UKRs004930</t>
  </si>
  <si>
    <t>Адреса: Соборна, 22/ Назва МКП: Не має даних про назву/ код:UKRs004930</t>
  </si>
  <si>
    <t>UKRs004931</t>
  </si>
  <si>
    <t>Адреса: Соборна, 64/ Назва МКП: Не має даних про назву/ код:UKRs004931</t>
  </si>
  <si>
    <t>UKRs004955</t>
  </si>
  <si>
    <t>Адреса: Тургенева, 2/ Назва МКП: Не має даних про назву/ код:UKRs004955</t>
  </si>
  <si>
    <t>UKRs011731</t>
  </si>
  <si>
    <t>Адреса: Тургенєва, 6/ Назва МКП: Заваллівський дошкільний навчальний заклад "Сонечко"/ код:UKRs011731</t>
  </si>
  <si>
    <t>UKRs005112</t>
  </si>
  <si>
    <t>Адреса: Шкільна, 9/ Назва МКП: Не має даних про назву/ код:UKRs005112</t>
  </si>
  <si>
    <t>UKRs004853</t>
  </si>
  <si>
    <t>Адреса: Незалежності, 52/ Назва МКП: Не має даних про назву/ код:UKRs004853</t>
  </si>
  <si>
    <t>UKRs004637</t>
  </si>
  <si>
    <t>Адреса: Василя Стуса, 21/ Назва МКП: Не має даних про назву/ код:UKRs004637</t>
  </si>
  <si>
    <t>UKRs004623</t>
  </si>
  <si>
    <t>Адреса: Адміністративна, 1/ Назва МКП: Надлацький ЗДО " Сонечко"/ код:UKRs004623</t>
  </si>
  <si>
    <t>UKRs011551</t>
  </si>
  <si>
    <t>Адреса: Адміністративна, 7/ Назва МКП: Центр надання соціальних послуг Надлацької сільської ради/ код:UKRs011551</t>
  </si>
  <si>
    <t>UKRs005088</t>
  </si>
  <si>
    <t>Адреса: Шкільна, 2/ Назва МКП: Не має даних про назву/ код:UKRs005088</t>
  </si>
  <si>
    <t>UKRs004770</t>
  </si>
  <si>
    <t>Адреса: Козацька, 45/ Назва МКП: Не має даних про назву/ код:UKRs004770</t>
  </si>
  <si>
    <t>UKRs004845</t>
  </si>
  <si>
    <t>Адреса: Набережна, 14/ Назва МКП: Не має даних про назву/ код:UKRs004845</t>
  </si>
  <si>
    <t>UKRs005105</t>
  </si>
  <si>
    <t>Адреса: Шкільна, 5/ Назва МКП: Не має даних про назву/ код:UKRs005105</t>
  </si>
  <si>
    <t>UKRs005017</t>
  </si>
  <si>
    <t>Адреса: Центральна, 58/ Назва МКП: Не має даних про назву/ код:UKRs005017</t>
  </si>
  <si>
    <t>UKRs011732</t>
  </si>
  <si>
    <t>Адреса: Шкільна, 5/ Назва МКП: Тимофіївський ДНЗ І ступеню Надлацької сільської ради/ код:UKRs011732</t>
  </si>
  <si>
    <t>UKRs004911</t>
  </si>
  <si>
    <t>Адреса: Пушкіна, 31/ Назва МКП: Новоархангельський дошкільний навчальний заклад №1/ код:UKRs004911</t>
  </si>
  <si>
    <t>UKRs004982</t>
  </si>
  <si>
    <t>Адреса: Центральна, 117/ Назва МКП: Новоархангельський дошкільний навчальний заклад №4/ код:UKRs004982</t>
  </si>
  <si>
    <t>UKRs005013</t>
  </si>
  <si>
    <t>Адреса: Центральна, 45/ Назва МКП: ОЗО Новоархангельський НВКЗаклад ЗСО І-ІІІст. Гімназія Новоархангельської ср Голованівського району Кіровоградської області/ код:UKRs005013</t>
  </si>
  <si>
    <t>UKRs004718</t>
  </si>
  <si>
    <t>Адреса: Гагаріна, 3/ Назва МКП: Новоархангельський дошкільний навчальний заклад №1/ код:UKRs004718</t>
  </si>
  <si>
    <t>UKRs010249</t>
  </si>
  <si>
    <t>Адреса: Гагаріна, 6/ Назва МКП: Шкільний заклад/ код:UKRs010249</t>
  </si>
  <si>
    <t>UKRs004927</t>
  </si>
  <si>
    <t>Адреса: Івана Сірка , 42/ Назва МКП: Торговицьке ПТУ №30/ код:UKRs004927</t>
  </si>
  <si>
    <t>UKRs004926</t>
  </si>
  <si>
    <t>Адреса: Сірка , 15/ Назва МКП: КОМУНАЛЬНЕ НЕКОМЕРЦІЙНЕ ПІДПРИЄМСТВО НОВОАРХАНГЕЛЬСЬКА БАГАТОПРОФІЛЬНА ЛІКАРНЯ НОВОАРХАНГЕЛЬСЬКОЇ СЕЛИЩНОЇ РАДИ/ код:UKRs004926</t>
  </si>
  <si>
    <t>UKRs004822</t>
  </si>
  <si>
    <t>Адреса: Митрофанівська, 90/ Назва МКП: Не має даних про назву/ код:UKRs004822</t>
  </si>
  <si>
    <t>UKRs004825</t>
  </si>
  <si>
    <t>Адреса: Мічуріна, 9/ Назва МКП: Не має даних про назву/ код:UKRs004825</t>
  </si>
  <si>
    <t>UKRs004843</t>
  </si>
  <si>
    <t>Адреса: Набережна, 10/ Назва МКП: Не має даних про назву/ код:UKRs004843</t>
  </si>
  <si>
    <t>UKRs004936</t>
  </si>
  <si>
    <t>Адреса: Сонячна, 1/ Назва МКП: Не має даних про назву/ код:UKRs004936</t>
  </si>
  <si>
    <t>UKRs004945</t>
  </si>
  <si>
    <t>Адреса: Стовпова, 5/ Назва МКП: Не має даних про назву/ код:UKRs004945</t>
  </si>
  <si>
    <t>UKRs005054</t>
  </si>
  <si>
    <t>Адреса: Шевченка, 78/ Назва МКП: Не має даних про назву/ код:UKRs005054</t>
  </si>
  <si>
    <t>UKRs005073</t>
  </si>
  <si>
    <t>Адреса: Шкільна, 1/ Назва МКП: стац.відділення тер.центру/ код:UKRs005073</t>
  </si>
  <si>
    <t>UKRs004760</t>
  </si>
  <si>
    <t>Адреса: Кайнара, 29/ Назва МКП: Не має даних про назву/ код:UKRs004760</t>
  </si>
  <si>
    <t>UKRs004761</t>
  </si>
  <si>
    <t>Адреса: Кайнара, 3/ Назва МКП: Не має даних про назву/ код:UKRs004761</t>
  </si>
  <si>
    <t>UKRs004762</t>
  </si>
  <si>
    <t>Адреса: Кайнара, 36/ Назва МКП: Не має даних про назву/ код:UKRs004762</t>
  </si>
  <si>
    <t>UKRs004635</t>
  </si>
  <si>
    <t>Адреса: Богдана Хмельницького, 40/ Назва МКП: Не має даних про назву/ код:UKRs004635</t>
  </si>
  <si>
    <t>UKRs004724</t>
  </si>
  <si>
    <t>Адреса: Гагаріна, 7/ Назва МКП: Не має даних про назву/ код:UKRs004724</t>
  </si>
  <si>
    <t>UKRs004813</t>
  </si>
  <si>
    <t>Адреса: Миру, 4/ Назва МКП: Не має даних про назву/ код:UKRs004813</t>
  </si>
  <si>
    <t>UKRs005006</t>
  </si>
  <si>
    <t>Адреса: Центральна, 36/ Назва МКП: Не має даних про назву/ код:UKRs005006</t>
  </si>
  <si>
    <t>UKRs005025</t>
  </si>
  <si>
    <t>Адреса: Центральна, 8/ Назва МКП: Не має даних про назву/ код:UKRs005025</t>
  </si>
  <si>
    <t>UKRs005037</t>
  </si>
  <si>
    <t>Адреса: Шевченка , 10/ Назва МКП: Не має даних про назву/ код:UKRs005037</t>
  </si>
  <si>
    <t>UKRs004671</t>
  </si>
  <si>
    <t>Адреса: Настенка, 32/ Назва МКП: Не має даних про назву/ код:UKRs004671</t>
  </si>
  <si>
    <t>UKRs009999</t>
  </si>
  <si>
    <t>Адреса: Настенка, 9/ Назва МКП: настенка 9 приватна оселя/ код:UKRs009999</t>
  </si>
  <si>
    <t>UKRs004894</t>
  </si>
  <si>
    <t>Адреса: Поштова, 14/ Назва МКП: Не має даних про назву/ код:UKRs004894</t>
  </si>
  <si>
    <t>UKRs004895</t>
  </si>
  <si>
    <t>Адреса: Поштова, 14а/ Назва МКП: Не має даних про назву/ код:UKRs004895</t>
  </si>
  <si>
    <t>UKRs005069</t>
  </si>
  <si>
    <t>Адреса: Шкільна, 1/ Назва МКП: Не має даних про назву/ код:UKRs005069</t>
  </si>
  <si>
    <t>UKRs004727</t>
  </si>
  <si>
    <t>Адреса: Гвардійська, 19/ Назва МКП: Не має даних про назву/ код:UKRs004727</t>
  </si>
  <si>
    <t>UKRs004728</t>
  </si>
  <si>
    <t>Адреса: Гвардійська, 28/ Назва МКП: Не має даних про назву/ код:UKRs004728</t>
  </si>
  <si>
    <t>UKRs004814</t>
  </si>
  <si>
    <t>Адреса: Миру, 42/ Назва МКП: Не має даних про назву/ код:UKRs004814</t>
  </si>
  <si>
    <t>UKRs004815</t>
  </si>
  <si>
    <t>Адреса: Миру, 44/ Назва МКП: Не має даних про назву/ код:UKRs004815</t>
  </si>
  <si>
    <t>UKRs005081</t>
  </si>
  <si>
    <t>Адреса: Шкільна, 15/ Назва МКП: Не має даних про назву/ код:UKRs005081</t>
  </si>
  <si>
    <t>UKRs005084</t>
  </si>
  <si>
    <t>Адреса: Шкільна, 18/ Назва МКП: Не має даних про назву/ код:UKRs005084</t>
  </si>
  <si>
    <t>UKRs005092</t>
  </si>
  <si>
    <t>Адреса: Шкільна, 20/ Назва МКП: Не має даних про назву/ код:UKRs005092</t>
  </si>
  <si>
    <t>UKRs005102</t>
  </si>
  <si>
    <t>Адреса: Шкільна, 4/ Назва МКП: Семидубівська школа/ код:UKRs005102</t>
  </si>
  <si>
    <t>UKRs004816</t>
  </si>
  <si>
    <t>Адреса: Миру, 46/ Назва МКП: Не має даних про назву/ код:UKRs004816</t>
  </si>
  <si>
    <t>UKRs005066</t>
  </si>
  <si>
    <t>Адреса: Шкільна, 1/ Назва МКП: Не має даних про назву/ код:UKRs005066</t>
  </si>
  <si>
    <t>UKRs004751</t>
  </si>
  <si>
    <t>Адреса: Зелена, 28/ Назва МКП: Не має даних про назву/ код:UKRs004751</t>
  </si>
  <si>
    <t>UKRs005135</t>
  </si>
  <si>
    <t>Адреса: NA, NA/ Назва МКП: Адміністративне приміщення сільської ради/ код:UKRs005135</t>
  </si>
  <si>
    <t>UKRs005080</t>
  </si>
  <si>
    <t>Адреса: Шкільна, 11/ Назва МКП: Не має даних про назву/ код:UKRs005080</t>
  </si>
  <si>
    <t>UKRs005040</t>
  </si>
  <si>
    <t>Адреса: Шевченка, 101/ Назва МКП: Не має даних про назву/ код:UKRs005040</t>
  </si>
  <si>
    <t>UKRs004835</t>
  </si>
  <si>
    <t>Адреса: Молодіжна, 28/ Назва МКП: Не має даних про назву/ код:UKRs004835</t>
  </si>
  <si>
    <t>UKRs004937</t>
  </si>
  <si>
    <t>Адреса: Сонячна, 2/ Назва МКП: Не має даних про назву/ код:UKRs004937</t>
  </si>
  <si>
    <t>UKRs004784</t>
  </si>
  <si>
    <t>Адреса: Лесі Українки, 20/ Назва МКП: Фельшерсько-акушерський пункт/ код:UKRs004784</t>
  </si>
  <si>
    <t>UKRs004952</t>
  </si>
  <si>
    <t>Адреса: Театральна, 3/ Назва МКП: Не має даних про назву/ код:UKRs004952</t>
  </si>
  <si>
    <t>UKRs004975</t>
  </si>
  <si>
    <t>Адреса: Центральна, NA/ Назва МКП: Не має даних про назву/ код:UKRs004975</t>
  </si>
  <si>
    <t>UKRs005064</t>
  </si>
  <si>
    <t>Адреса: Шкільна, 1/ Назва МКП: Не має даних про назву/ код:UKRs005064</t>
  </si>
  <si>
    <t>UKRs011733</t>
  </si>
  <si>
    <t>Адреса: Шкільна, 16/ Назва МКП: Люшнюватська філія Побузького ліцею Побузької селищної ради/ код:UKRs011733</t>
  </si>
  <si>
    <t>UKRs004740</t>
  </si>
  <si>
    <t>Адреса: Данилюка , 11/ Назва МКП: Не має даних про назву/ код:UKRs004740</t>
  </si>
  <si>
    <t>UKRs004912</t>
  </si>
  <si>
    <t>Адреса: Рибаківка , 26/ Назва МКП: Не має даних про назву/ код:UKRs004912</t>
  </si>
  <si>
    <t>UKRs005021</t>
  </si>
  <si>
    <t>Адреса: Центральна, 64/ Назва МКП: Аджамська лікарська амбулаторія/ код:UKRs005021</t>
  </si>
  <si>
    <t>UKRs010959</t>
  </si>
  <si>
    <t>Адреса: Василя Порика, 6/ Назва МКП: Районна лікарня/ код:UKRs010959</t>
  </si>
  <si>
    <t>UKRs004656</t>
  </si>
  <si>
    <t>Адреса: Дімітрова, 1/ Назва МКП: Професійно-технічне училище № 32/ код:UKRs004656</t>
  </si>
  <si>
    <t>UKRs004660</t>
  </si>
  <si>
    <t>Адреса: Каштанова, 2/ Назва МКП: Бобринецька спеціальна школа Кіровоградської обласної ради/ код:UKRs004660</t>
  </si>
  <si>
    <t>UKRs011564</t>
  </si>
  <si>
    <t>Адреса: Народна, 93/ Назва МКП: Центр ВПО на базі лікарні при Територіальному центрі соціального обслуговування (надання соціальних послуг) Кетрисанівськоі сільськоі ради/ код:UKRs011564</t>
  </si>
  <si>
    <t>UKRs005126</t>
  </si>
  <si>
    <t>Адреса: Паркова, 47/ Назва МКП: Гуртожиток/ код:UKRs005126</t>
  </si>
  <si>
    <t>UKRs004803</t>
  </si>
  <si>
    <t>Адреса: Миру, 10а/ Назва МКП: Не має даних про назву/ код:UKRs004803</t>
  </si>
  <si>
    <t>UKRs004809</t>
  </si>
  <si>
    <t>Адреса: Миру, 2а/ Назва МКП: Не має даних про назву/ код:UKRs004809</t>
  </si>
  <si>
    <t>UKRs008766</t>
  </si>
  <si>
    <t>Адреса: Приозерна, 1/ Назва МКП: Дитячий табір Здоров'я/ код:UKRs008766</t>
  </si>
  <si>
    <t>UKRs005011</t>
  </si>
  <si>
    <t>Адреса: Центральна, 44/ Назва МКП: Не має даних про назву/ код:UKRs005011</t>
  </si>
  <si>
    <t>UKRs005059</t>
  </si>
  <si>
    <t>Адреса: Шкільна, 1/ Назва МКП: Комунальний заклад дошкільної освіти.Мальва/ код:UKRs005059</t>
  </si>
  <si>
    <t>UKRs004808</t>
  </si>
  <si>
    <t>Адреса: Миру, 2/ Назва МКП: Комунальний заклад дошкільної освітиПізнайко/ код:UKRs004808</t>
  </si>
  <si>
    <t>UKRs004738</t>
  </si>
  <si>
    <t>Адреса: Гоголя, 34/ Назва МКП: Ганнівська філія І-ІІ ступенів КЗБоківський ЗЗСО І-ІІІ ступенів Гурівської сільської ради/ код:UKRs004738</t>
  </si>
  <si>
    <t>UKRs004739</t>
  </si>
  <si>
    <t>Адреса: Давидова, 19/ Назва МКП: Комунальний заклад дошкільної освіти.Сонячний/ код:UKRs004739</t>
  </si>
  <si>
    <t>UKRs005133</t>
  </si>
  <si>
    <t>Адреса: NA, NA/ Назва МКП: Місця для ВПО облаштовано в територіальному центрі. закладах дошкільної та загальної середньої освіти громади. Переважні більшість ВПО розміщується в приватних будинках у родичів чи знайомих/ код:UKRs005133</t>
  </si>
  <si>
    <t>UKRs004893</t>
  </si>
  <si>
    <t>Адреса: Поштова, 10/ Назва МКП: Дмитрівський ліцей імені Т.Г.Шевченка/ код:UKRs004893</t>
  </si>
  <si>
    <t>UKRs005075</t>
  </si>
  <si>
    <t>Адреса: Шкільна, 1/ Назва МКП: Не має даних про назву/ код:UKRs005075</t>
  </si>
  <si>
    <t>UKRs004986</t>
  </si>
  <si>
    <t>Адреса: Центральна, 151/ Назва МКП: Гуртожиток/ код:UKRs004986</t>
  </si>
  <si>
    <t>UKRs005053</t>
  </si>
  <si>
    <t>Адреса: Шевченка, 6/ Назва МКП: Не має даних про назву/ код:UKRs005053</t>
  </si>
  <si>
    <t>UKRs011745</t>
  </si>
  <si>
    <t>Адреса: Гаркавого, 20/ Назва МКП: Олександрівська філія Устинівського ліцею Устинівської селищної ради відділу освіти, сім’ї, молоді та спорту Устинівської селищної ради)/ код:UKRs011745</t>
  </si>
  <si>
    <t>UKRs011743</t>
  </si>
  <si>
    <t>Адреса: Сонячна, 2а/ Назва МКП: Амбулаторія с.Олександрівка/ код:UKRs011743</t>
  </si>
  <si>
    <t>UKRs004643</t>
  </si>
  <si>
    <t>Адреса: Віктора Голого, 120/ Назва МКП: садок №2/ код:UKRs004643</t>
  </si>
  <si>
    <t>UKRs011735</t>
  </si>
  <si>
    <t>Адреса: Героїв України (Гагаріна), 27т/ Назва МКП: КНП "Знам'янський міський центр первинної медико-санітарної допомоги"/ код:UKRs011735</t>
  </si>
  <si>
    <t>UKRs004731</t>
  </si>
  <si>
    <t>Адреса: Героїв Чорнобиля, 6/ Назва МКП: КП Знам'янська обласна бальнеологічна лікарня/ код:UKRs004731</t>
  </si>
  <si>
    <t>UKRs004732</t>
  </si>
  <si>
    <t>Адреса: Героїв Чорнобиля, 7/ Назва МКП: садок №4/ код:UKRs004732</t>
  </si>
  <si>
    <t>UKRs004764</t>
  </si>
  <si>
    <t>Адреса: Калинова, 115/ Назва МКП: садок №8/ код:UKRs004764</t>
  </si>
  <si>
    <t>UKRs011734</t>
  </si>
  <si>
    <t>Адреса: Крут, 31/ Назва МКП: Знам`янська загальноосвітня школа І-ІІІ ступенів №2-ліцей/ код:UKRs011734</t>
  </si>
  <si>
    <t>UKRs004860</t>
  </si>
  <si>
    <t>Адреса: Олени Теліги, 10а/ Назва МКП: Спортивний центр/ код:UKRs004860</t>
  </si>
  <si>
    <t>UKRs010506</t>
  </si>
  <si>
    <t>Адреса: Партизанська, 59а/ Назва МКП: Колишня дитяча лікарня: вул. Партизанська. 59А/ код:UKRs010506</t>
  </si>
  <si>
    <t>UKRs011565</t>
  </si>
  <si>
    <t>Адреса: Церковна, 7/ Назва МКП: Знам'янський міський територіальний центр/ код:UKRs011565</t>
  </si>
  <si>
    <t>UKRs005026</t>
  </si>
  <si>
    <t>Адреса: Чайковського, 13/ Назва МКП: садок №7/ код:UKRs005026</t>
  </si>
  <si>
    <t>UKRs005027</t>
  </si>
  <si>
    <t>Адреса: Чайковського, 27/ Назва МКП: садок №6/ код:UKRs005027</t>
  </si>
  <si>
    <t>UKRs005035</t>
  </si>
  <si>
    <t>Адреса: Чумацький шлях, 6/ Назва МКП: садок №3/ код:UKRs005035</t>
  </si>
  <si>
    <t>UKRs010120</t>
  </si>
  <si>
    <t>Адреса: Шкільний, 8/ Назва МКП: Гуртожиток СМЕУ БМП-704/ код:UKRs010120</t>
  </si>
  <si>
    <t>UKRs010145</t>
  </si>
  <si>
    <t>Адреса: 1 Травня, 9/ Назва МКП: Знам'янська ЗОШ І-ІІІ ступенів #7/ код:UKRs010145</t>
  </si>
  <si>
    <t>UKRs004722</t>
  </si>
  <si>
    <t>Адреса: Гагаріна, 5/ Назва МКП: Не має даних про назву/ код:UKRs004722</t>
  </si>
  <si>
    <t>UKRs005108</t>
  </si>
  <si>
    <t>Адреса: Шкільна, 7/ Назва МКП: Не має даних про назву/ код:UKRs005108</t>
  </si>
  <si>
    <t>UKRs004846</t>
  </si>
  <si>
    <t>Адреса: Набережна, 17/ Назва МКП: Не має даних про назву/ код:UKRs004846</t>
  </si>
  <si>
    <t>UKRs005043</t>
  </si>
  <si>
    <t>Адреса: Шевченка, 14/ Назва МКП: Не має даних про назву/ код:UKRs005043</t>
  </si>
  <si>
    <t>UKRs005048</t>
  </si>
  <si>
    <t>Адреса: Шевченка, 32/ Назва МКП: Не має даних про назву/ код:UKRs005048</t>
  </si>
  <si>
    <t>UKRs004917</t>
  </si>
  <si>
    <t>Адреса: Сабліна, 42/ Назва МКП: Не має даних про назву/ код:UKRs004917</t>
  </si>
  <si>
    <t>UKRs004918</t>
  </si>
  <si>
    <t>Адреса: Садова, 22/ Назва МКП: Не має даних про назву/ код:UKRs004918</t>
  </si>
  <si>
    <t>UKRs005070</t>
  </si>
  <si>
    <t>Адреса: Шкільна, 1/ Назва МКП: Не має даних про назву/ код:UKRs005070</t>
  </si>
  <si>
    <t>UKRs010251</t>
  </si>
  <si>
    <t>Адреса: Польова, 1/ Назва МКП: Обознівський психоневрологічний інтернат/ код:UKRs010251</t>
  </si>
  <si>
    <t>UKRs004920</t>
  </si>
  <si>
    <t>Адреса: Світанкова, 2/ Назва МКП: Не має даних про назву/ код:UKRs004920</t>
  </si>
  <si>
    <t>UKRs004960</t>
  </si>
  <si>
    <t>Адреса: Ушакова, 59/ Назва МКП: Не має даних про назву/ код:UKRs004960</t>
  </si>
  <si>
    <t>UKRs005065</t>
  </si>
  <si>
    <t>Адреса: Шкільна, 1/ Назва МКП: КЗ Кетрисанівський заклад загальної середньої освіти І-ІІІ ступенів Кетрисанівської сільської ради Кіровоградської області/ код:UKRs005065</t>
  </si>
  <si>
    <t>UKRs004780</t>
  </si>
  <si>
    <t>Адреса: Куліша, 44/ Назва МКП: КЗ Апрелівський заклад загальної середньої освіти І-ІІ ступенів Кетрисанівської сільської ради/ код:UKRs004780</t>
  </si>
  <si>
    <t>UKRs005139</t>
  </si>
  <si>
    <t>Адреса: NA, NA/ Назва МКП: Приватний сектор/ код:UKRs005139</t>
  </si>
  <si>
    <t>UKRs004992</t>
  </si>
  <si>
    <t>Адреса: Центральна, 2а/ Назва МКП: КЗ Благодатненський заклад дошкільної освіти (ясла-садок) Колосок/ код:UKRs004992</t>
  </si>
  <si>
    <t>UKRs004991</t>
  </si>
  <si>
    <t>Адреса: Центральна, 2б/ Назва МКП: КЗ Благодатненський заклад загальної середньої освіти І-ІІІ ступенів Кетрисанівської сільської ради/ код:UKRs004991</t>
  </si>
  <si>
    <t>UKRs005113</t>
  </si>
  <si>
    <t>Адреса: Шкіьна , 1/ Назва МКП: КЗ Бобринківська початкова школа І ступеня Кетрисанівської сільської ради Кіровоградської області/ код:UKRs005113</t>
  </si>
  <si>
    <t>UKRs004714</t>
  </si>
  <si>
    <t>Адреса: Гагаріна, 1/ Назва МКП: КЗ Верхньоінгульський заклад загальної середньої освіти І-ІІІ ступенів Кетрисанівської сільської ради Кіровоградської області/ код:UKRs004714</t>
  </si>
  <si>
    <t>UKRs004830</t>
  </si>
  <si>
    <t>Адреса: Молодіжна, 17/ Назва МКП: КЗ Веселівський заклад загальної середньої освіти І-ІІІ ступенів Кетрисанівської сільської радиКіровоградської області/ код:UKRs004830</t>
  </si>
  <si>
    <t>UKRs004864</t>
  </si>
  <si>
    <t>Адреса: Осадчого, 24/ Назва МКП: КЗ Витязівський заклад загальної середньої освіти І-ІІІ ступенів Кетрисанівської сільської ради/ код:UKRs004864</t>
  </si>
  <si>
    <t>UKRs005142</t>
  </si>
  <si>
    <t>Адреса: NA, NA/ Назва МКП: Приватний сектор/ код:UKRs005142</t>
  </si>
  <si>
    <t>UKRs011736</t>
  </si>
  <si>
    <t>Адреса: Молодіжна, 52/ Назва МКП: Златопільська сільська лікарська амбулаторія практики - сімейної медицини/ код:UKRs011736</t>
  </si>
  <si>
    <t>UKRs004840</t>
  </si>
  <si>
    <t>Адреса: Молодіжна, 61/ Назва МКП: КЗ Златопілький заклад загальної середньої освіти І-ІІ ступенів Кетрисанівської сільської радиКіровоградської області/ код:UKRs004840</t>
  </si>
  <si>
    <t>UKRs004841</t>
  </si>
  <si>
    <t>Адреса: Молодіжна, 69/ Назва МКП: КЗ Златопільський заклад дошкільної освіти (ясла-садок) Сонечко/ код:UKRs004841</t>
  </si>
  <si>
    <t>UKRs004842</t>
  </si>
  <si>
    <t>Адреса: Набережна, 1/ Назва МКП: КЗ Березівський заклад дошкільної освіти (ясла-садок) Сонечко/ код:UKRs004842</t>
  </si>
  <si>
    <t>UKRs005103</t>
  </si>
  <si>
    <t>Адреса: Шкільна, 41/ Назва МКП: КЗ Кривоносівський заклад загальної середньої освіти І-ІІ ступенів Кетрисанівської сільської ради/ код:UKRs005103</t>
  </si>
  <si>
    <t>UKRs004833</t>
  </si>
  <si>
    <t>Адреса: Молодіжна, 21/ Назва МКП: КЗ Новоградівський заклад дошкільної освіти (ясла-садок)/ код:UKRs004833</t>
  </si>
  <si>
    <t>UKRs004838</t>
  </si>
  <si>
    <t>Адреса: Молодіжна, 50/ Назва МКП: КЗ Новоградівський заклад загальної середньої освіти І-ІІІ ступенів Кетрисанівської сільської ради/ код:UKRs004838</t>
  </si>
  <si>
    <t>UKRs004929</t>
  </si>
  <si>
    <t>Адреса: Слобідська, 31/ Назва МКП: КЗ Новомиколаївська заклад загальної середньої освіти І ступеня/ код:UKRs004929</t>
  </si>
  <si>
    <t>UKRs005114</t>
  </si>
  <si>
    <t>Адреса: Шкільна, 4/ Назва МКП: КЗ Павлогірківський заклад загальної середньої освіти І-ІІ ступенів Кетрисанівської сільської ради/ код:UKRs005114</t>
  </si>
  <si>
    <t>UKRs005101</t>
  </si>
  <si>
    <t>Адреса: Шкільна, 36/ Назва МКП: КЗ Чарівнянський заклад загальної середньої освіти І-ІІІ ступенів Кетрисанівської сільської радиКіровоградської області/ код:UKRs005101</t>
  </si>
  <si>
    <t>UKRs004697</t>
  </si>
  <si>
    <t>Адреса: Шевченка, 81/ Назва МКП: Управління соціального захисту населення Компаніївської селищної ради (Підготували приміщення дитсадка для поселення ВПО Але їх небагато тому переселенців беруть до себе у будинки мешканці громади та здають їм вільні квартири)/ код:UKRs004697</t>
  </si>
  <si>
    <t>UKRs004828</t>
  </si>
  <si>
    <t>Адреса: Молодіжна, 1/ Назва МКП: Не має даних про назву/ код:UKRs004828</t>
  </si>
  <si>
    <t>UKRs011034</t>
  </si>
  <si>
    <t>Адреса: Героїв Рятувальників (Зої Космодем'янської), 14/ Назва МКП: Зеленівська гімназія/ код:UKRs011034</t>
  </si>
  <si>
    <t>UKRs005067</t>
  </si>
  <si>
    <t>Адреса: Шкільна, 1/ Назва МКП: Не має даних про назву/ код:UKRs005067</t>
  </si>
  <si>
    <t>UKRs005096</t>
  </si>
  <si>
    <t>Адреса: Шкільна, 3/ Назва МКП: Не має даних про назву/ код:UKRs005096</t>
  </si>
  <si>
    <t>UKRs004827</t>
  </si>
  <si>
    <t>Адреса: Молодіжна , 1а/ Назва МКП: Софіївська гімназія-філія КЗ "Голубієвицький ліцей"/ код:UKRs004827</t>
  </si>
  <si>
    <t>UKRs011737</t>
  </si>
  <si>
    <t>Адреса: 10-а лінія, 60/ Назва МКП: Кропивницький міський гуртожиток № 1 департаменту соціальної політики Кропивницької міської ради/ код:UKRs011737</t>
  </si>
  <si>
    <t>UKRs004622</t>
  </si>
  <si>
    <t>Адреса: 10-та лінія, 1/ Назва МКП: Не має даних про назву/ код:UKRs004622</t>
  </si>
  <si>
    <t>UKRs005134</t>
  </si>
  <si>
    <t>Адреса: NA, NA/ Назва МКП: ЗДО (ясла-садок) №35/ код:UKRs005134</t>
  </si>
  <si>
    <t>UKRs004627</t>
  </si>
  <si>
    <t>Адреса: Академіка Тамма, 27/ Назва МКП: Не має даних про назву/ код:UKRs004627</t>
  </si>
  <si>
    <t>UKRs004628</t>
  </si>
  <si>
    <t>Адреса: Академіка Тамма, 4а/ Назва МКП: Не має даних про назву/ код:UKRs004628</t>
  </si>
  <si>
    <t>UKRs004629</t>
  </si>
  <si>
    <t>Адреса: Андрія Матвієнка, 4/ Назва МКП: Не має даних про назву/ код:UKRs004629</t>
  </si>
  <si>
    <t>UKRs004630</t>
  </si>
  <si>
    <t>Адреса: Андрія Матвієнка, 6/5/ Назва МКП: гуртожиток № 1 Донецького національного медичного університету/ код:UKRs004630</t>
  </si>
  <si>
    <t>UKRs008757</t>
  </si>
  <si>
    <t>Адреса: Архітектора Лишневського (Шумілова), 30/ Назва МКП: Соціальний гуртожиток/ код:UKRs008757</t>
  </si>
  <si>
    <t>UKRs004633</t>
  </si>
  <si>
    <t>Адреса: Бєляєва, 5а/ Назва МКП: Не має даних про назву/ код:UKRs004633</t>
  </si>
  <si>
    <t>UKRs010222</t>
  </si>
  <si>
    <t>Адреса: Бєляєва, 72/ Назва МКП: Центр комплексної реабілітації для дітей з інвалідністю Фортечного району міської ради/ код:UKRs010222</t>
  </si>
  <si>
    <t>UKRs004654</t>
  </si>
  <si>
    <t>Адреса: Васнецова, 4/ Назва МКП: Не має даних про назву/ код:UKRs004654</t>
  </si>
  <si>
    <t>UKRs010223</t>
  </si>
  <si>
    <t>Адреса: Велика перспективна, 39/63/ Назва МКП: Кропивницький обласній інститут післядипломної педагогічної освіти ім. Сухомлинського/ код:UKRs010223</t>
  </si>
  <si>
    <t>UKRs004645</t>
  </si>
  <si>
    <t>Адреса: Вокзальна, 18а/ Назва МКП: Не має даних про назву/ код:UKRs004645</t>
  </si>
  <si>
    <t>UKRs004646</t>
  </si>
  <si>
    <t>Адреса: Вокзальна, 26а/ Назва МКП: Не має даних про назву/ код:UKRs004646</t>
  </si>
  <si>
    <t>UKRs009545</t>
  </si>
  <si>
    <t>Адреса: Героїв України, 26б/ Назва МКП: Церква слово пробудження/ код:UKRs009545</t>
  </si>
  <si>
    <t>UKRs004743</t>
  </si>
  <si>
    <t>Адреса: Добровольського, 1/ Назва МКП: Не має даних про назву/ код:UKRs004743</t>
  </si>
  <si>
    <t>UKRs004746</t>
  </si>
  <si>
    <t>Адреса: Євгенія Тельнова, 20/ Назва МКП: Не має даних про назву/ код:UKRs004746</t>
  </si>
  <si>
    <t>UKRs004768</t>
  </si>
  <si>
    <t>Адреса: Кінний, 3/ Назва МКП: Не має даних про назву/ код:UKRs004768</t>
  </si>
  <si>
    <t>UKRs004772</t>
  </si>
  <si>
    <t>Адреса: Комарова, 11/ Назва МКП: Не має даних про назву/ код:UKRs004772</t>
  </si>
  <si>
    <t>UKRs004773</t>
  </si>
  <si>
    <t>Адреса: Комарова, 60/ Назва МКП: Не має даних про назву/ код:UKRs004773</t>
  </si>
  <si>
    <t>UKRs010257</t>
  </si>
  <si>
    <t>Адреса: Короленко, 50/ Назва МКП: Кіровоградський обласний центр соціально-психологічної допомоги/ код:UKRs010257</t>
  </si>
  <si>
    <t>UKRs010153</t>
  </si>
  <si>
    <t>Адреса: Лісний, 4/ Назва МКП: Гуртожиток Кіровоградського медичного фахового коледжу/ код:UKRs010153</t>
  </si>
  <si>
    <t>UKRs004858</t>
  </si>
  <si>
    <t>Адреса: Олега Ольжича, 26/ Назва МКП: Не має даних про назву/ код:UKRs004858</t>
  </si>
  <si>
    <t>UKRs010156</t>
  </si>
  <si>
    <t>Адреса: Олени Теліги , 75/ Назва МКП: Кропивницький міський центр обліку та тимчасового перебування бездомних осіб/ код:UKRs010156</t>
  </si>
  <si>
    <t>UKRs010155</t>
  </si>
  <si>
    <t>Адреса: Олени Теліги , 75 Г/ Назва МКП: Кропивницький міський соціальний гуртожиток для дітей-сиріт та дітей. позбавлених батьківського піклування/ код:UKRs010155</t>
  </si>
  <si>
    <t>UKRs004861</t>
  </si>
  <si>
    <t>Адреса: Олени Теліги, 1а/ Назва МКП: Не має даних про назву/ код:UKRs004861</t>
  </si>
  <si>
    <t>UKRs004869</t>
  </si>
  <si>
    <t>Адреса: Пацаєва, 10а/ Назва МКП: Не має даних про назву/ код:UKRs004869</t>
  </si>
  <si>
    <t>UKRs004870</t>
  </si>
  <si>
    <t>Адреса: Пацаєва, 11а/ Назва МКП: Не має даних про назву/ код:UKRs004870</t>
  </si>
  <si>
    <t>UKRs004871</t>
  </si>
  <si>
    <t>Адреса: Пацаєва, 3а/ Назва МКП: Не має даних про назву/ код:UKRs004871</t>
  </si>
  <si>
    <t>UKRs010569</t>
  </si>
  <si>
    <t>Адреса: Полтавська , 37/ Назва МКП: Гуртожиток ЦДПУ імені Володимира Винниченка Гуртожиток N4/ код:UKRs010569</t>
  </si>
  <si>
    <t>UKRs010247</t>
  </si>
  <si>
    <t>Адреса: Полтавська, 35/ Назва МКП: Гуртожиток ЦДПУ імені Володимира Винниченка Гуртожиток N3/ код:UKRs010247</t>
  </si>
  <si>
    <t>UKRs011739</t>
  </si>
  <si>
    <t>Адреса: Полтавська, 73/ Назва МКП: Гуртожиток ВСП "Кропивницький інженерний фаховий коледж" Центрально-українського національного технічного університету/ код:UKRs011739</t>
  </si>
  <si>
    <t>UKRs011441</t>
  </si>
  <si>
    <t>Адреса: Полтавська, 79/ Назва МКП: Гуртожиток КЗ КОІППО ім. Сухомлинського/ код:UKRs011441</t>
  </si>
  <si>
    <t>UKRs004897</t>
  </si>
  <si>
    <t>Адреса: Преображенська, 101/ Назва МКП: Не має даних про назву/ код:UKRs004897</t>
  </si>
  <si>
    <t>UKRs005132</t>
  </si>
  <si>
    <t>Адреса: Приозерна, 1/ Назва МКП: ТОВ ДЗОВ ЗДОРОВ'Я/ код:UKRs005132</t>
  </si>
  <si>
    <t>UKRs004925</t>
  </si>
  <si>
    <t>Адреса: Сергія Сєнчева, 16а/ Назва МКП: Не має даних про назву/ код:UKRs004925</t>
  </si>
  <si>
    <t>UKRs010154</t>
  </si>
  <si>
    <t>Адреса: Степана Чобана , 10/ Назва МКП: Гуртожиток #2 Леткої академії національного авіаційного університету/ код:UKRs010154</t>
  </si>
  <si>
    <t>UKRs005128</t>
  </si>
  <si>
    <t>Адреса: Степана Чобану, 12/ Назва МКП: Льотна Академія НАУ (гуртожиток №1/ код:UKRs005128</t>
  </si>
  <si>
    <t>UKRs010220</t>
  </si>
  <si>
    <t>Адреса: Студентський , 19/ Назва МКП: Гуртожиток №1 Центрально-Українського державного педагогічного університету імені Володимира Винниченка/ код:UKRs010220</t>
  </si>
  <si>
    <t>UKRs004946</t>
  </si>
  <si>
    <t>Адреса: Студентський, 8а/ Назва МКП: Не має даних про назву/ код:UKRs004946</t>
  </si>
  <si>
    <t>UKRs004948</t>
  </si>
  <si>
    <t>Адреса: Сурова, 1-К/ Назва МКП: Не має даних про назву/ код:UKRs004948</t>
  </si>
  <si>
    <t>UKRs010221</t>
  </si>
  <si>
    <t>Адреса: Університетський , 11/ Назва МКП: Гуртожиток музичного Кропивницького фахового коледжу/ код:UKRs010221</t>
  </si>
  <si>
    <t>UKRs009644</t>
  </si>
  <si>
    <t>Адреса: Університетський, 8/ Назва МКП: Гуртожиток ЦНТУ№4/ код:UKRs009644</t>
  </si>
  <si>
    <t>UKRs009643</t>
  </si>
  <si>
    <t>Адреса: Університетський, 8/ Назва МКП: Гуртожиток ЦНТУ№3/ код:UKRs009643</t>
  </si>
  <si>
    <t>UKRs011442</t>
  </si>
  <si>
    <t>Адреса: Університетський, 9/ Назва МКП: гуртожиток № 3 КАФК/ код:UKRs011442</t>
  </si>
  <si>
    <t>UKRs004958</t>
  </si>
  <si>
    <t>Адреса: Училищний, 3а/ Назва МКП: Не має даних про назву/ код:UKRs004958</t>
  </si>
  <si>
    <t>UKRs005029</t>
  </si>
  <si>
    <t>Адреса: Чернишевського, 36/ Назва МКП: Кіровоградський психоневрологічний інтернат з геріатричним відділенням/ код:UKRs005029</t>
  </si>
  <si>
    <t>UKRs005050</t>
  </si>
  <si>
    <t>Адреса: Шевченка, 41а/ Назва МКП: Не має даних про назву/ код:UKRs005050</t>
  </si>
  <si>
    <t>UKRs005116</t>
  </si>
  <si>
    <t>Адреса: Юрія Коваленка, 15а/ Назва МКП: Не має даних про назву/ код:UKRs005116</t>
  </si>
  <si>
    <t>UKRs005118</t>
  </si>
  <si>
    <t>Адреса: Яновського, 62а/ Назва МКП: Не має даних про назву/ код:UKRs005118</t>
  </si>
  <si>
    <t>UKRs005125</t>
  </si>
  <si>
    <t>Адреса: Металургів, 2/ Назва МКП: КЗ Кіровоградський обласний соціальний центр матері та дитини/ код:UKRs005125</t>
  </si>
  <si>
    <t>UKRs004799</t>
  </si>
  <si>
    <t>Адреса: Металургів, 34а/ Назва МКП: КЗ «Кропивницький міський соціальний гуртожиток 2» (Дитячий садок №16)/ код:UKRs004799</t>
  </si>
  <si>
    <t>UKRs004800</t>
  </si>
  <si>
    <t>Адреса: Металургів, 8а/ Назва МКП: Не має даних про назву/ код:UKRs004800</t>
  </si>
  <si>
    <t>UKRs004779</t>
  </si>
  <si>
    <t>Адреса: Криворізька, 44а/ Назва МКП: КП ГП Комфорт/ код:UKRs004779</t>
  </si>
  <si>
    <t>UKRs011740</t>
  </si>
  <si>
    <t>Адреса: Гагаріна, 26/ Назва МКП: Комунальний заклад ДНЗ "Волошка", корпуси №1, №2, №3, №4, Новгородківської селищної ради/ код:UKRs011740</t>
  </si>
  <si>
    <t>UKRs004851</t>
  </si>
  <si>
    <t>Адреса: Незалежності України, 80а/ Назва МКП: МКП на базі гуртожитку КП Наше Місто/ код:UKRs004851</t>
  </si>
  <si>
    <t>UKRs008794</t>
  </si>
  <si>
    <t>Адреса: Сонячна, 2а/ Назва МКП: Соціальний гуртожиток для внутрішньо переміщених осіб/ код:UKRs008794</t>
  </si>
  <si>
    <t>UKRs004695</t>
  </si>
  <si>
    <t>Адреса: Шевченка, 57/ Назва МКП: КНП Олександрівська лікарня/ код:UKRs004695</t>
  </si>
  <si>
    <t>UKRs004709</t>
  </si>
  <si>
    <t>Адреса: Горького, 7а/ Назва МКП: Офіс ФГ Стожари/ код:UKRs004709</t>
  </si>
  <si>
    <t>UKRs004676</t>
  </si>
  <si>
    <t>Адреса: О. Шаповала, 1/ Назва МКП: Не має даних про назву/ код:UKRs004676</t>
  </si>
  <si>
    <t>UKRs010107</t>
  </si>
  <si>
    <t>Адреса: Шевченка, 84/ Назва МКП: гуртожиток/ код:UKRs010107</t>
  </si>
  <si>
    <t>UKRs011741</t>
  </si>
  <si>
    <t>Адреса: Раєвського, 10/ Назва МКП: Бовтиська філія КЗ "Олександрівський ліцей № 2" відділу освіти Олександрівської селищної ради/ код:UKRs011741</t>
  </si>
  <si>
    <t>UKRs004680</t>
  </si>
  <si>
    <t>Адреса: Раєвського, 16/ Назва МКП: Не має даних про назву/ код:UKRs004680</t>
  </si>
  <si>
    <t>UKRs004668</t>
  </si>
  <si>
    <t>Адреса: Молодіжна, 1/ Назва МКП: Не має даних про назву/ код:UKRs004668</t>
  </si>
  <si>
    <t>UKRs008850</t>
  </si>
  <si>
    <t>Адреса: Набережна, 5/ Назва МКП: Не має даних про назву/ код:UKRs008850</t>
  </si>
  <si>
    <t>UKRs004711</t>
  </si>
  <si>
    <t>Адреса: Садова, 1/ Назва МКП: Не має даних про назву/ код:UKRs004711</t>
  </si>
  <si>
    <t>UKRs004698</t>
  </si>
  <si>
    <t>Адреса: Шкільна, 1/ Назва МКП: Не має даних про назву/ код:UKRs004698</t>
  </si>
  <si>
    <t>UKRs004663</t>
  </si>
  <si>
    <t>Адреса: Миру, 41/ Назва МКП: Не має даних про назву/ код:UKRs004663</t>
  </si>
  <si>
    <t>UKRs004696</t>
  </si>
  <si>
    <t>Адреса: Шевченка, 54/ Назва МКП: Не має даних про назву/ код:UKRs004696</t>
  </si>
  <si>
    <t>UKRs011742</t>
  </si>
  <si>
    <t>Адреса: Шевченка, 57/ Назва МКП: Комунальний заклад "Красносілківський ліцей" Олександрівської селищної ради/ код:UKRs011742</t>
  </si>
  <si>
    <t>UKRs004675</t>
  </si>
  <si>
    <t>Адреса: Нова, 12/ Назва МКП: Не має даних про назву/ код:UKRs004675</t>
  </si>
  <si>
    <t>UKRs004682</t>
  </si>
  <si>
    <t>Адреса: Третя, NA/ Назва МКП: Не має даних про назву/ код:UKRs004682</t>
  </si>
  <si>
    <t>UKRs004685</t>
  </si>
  <si>
    <t>Адреса: Центральна, 12/ Назва МКП: ДНЗ/ код:UKRs004685</t>
  </si>
  <si>
    <t>UKRs005138</t>
  </si>
  <si>
    <t>Адреса: Молодіжна, 152/ Назва МКП: КНП Старопосоцький обласний дитячий протитуберкульозний санаторій Кіровоградської обласної ради/ код:UKRs005138</t>
  </si>
  <si>
    <t>UKRs011744</t>
  </si>
  <si>
    <t>Адреса: Шкільний, 1/ Назва МКП: Розумівська філія КЗ "Олександрівський ліцей № 2" відділу освіти Олександрівської селищної ради/ код:UKRs011744</t>
  </si>
  <si>
    <t>UKRs004904</t>
  </si>
  <si>
    <t>Адреса: Шкільний, 1/ Назва МКП: Не має даних про назву/ код:UKRs004904</t>
  </si>
  <si>
    <t>UKRs004655</t>
  </si>
  <si>
    <t>Адреса: Гагаріна, 16/ Назва МКП: Будинок культури/ код:UKRs004655</t>
  </si>
  <si>
    <t>UKRs004970</t>
  </si>
  <si>
    <t>Адреса: Центральна , 97а/ Назва МКП: Не має даних про назву/ код:UKRs004970</t>
  </si>
  <si>
    <t>UKRs004624</t>
  </si>
  <si>
    <t>Адреса: Академіка Доленка , 32б/ Назва МКП: Не має даних про назву/ код:UKRs004624</t>
  </si>
  <si>
    <t>UKRs004625</t>
  </si>
  <si>
    <t>Адреса: Академіка Доленка , 44/ Назва МКП: Не має даних про назву/ код:UKRs004625</t>
  </si>
  <si>
    <t>UKRs004889</t>
  </si>
  <si>
    <t>Адреса: Покровська, 7/ Назва МКП: Не має даних про назву/ код:UKRs004889</t>
  </si>
  <si>
    <t>UKRs004786</t>
  </si>
  <si>
    <t>Адреса: Леоніда Кравчука, 70/ Назва МКП: Не має даних про назву/ код:UKRs004786</t>
  </si>
  <si>
    <t>UKRs004997</t>
  </si>
  <si>
    <t>Адреса: Центральна, 22/ Назва МКП: Не має даних про назву/ код:UKRs004997</t>
  </si>
  <si>
    <t>UKRs010351</t>
  </si>
  <si>
    <t>Адреса: Молодіжна, 34/ Назва МКП: Без назви/ код:UKRs010351</t>
  </si>
  <si>
    <t>UKRs004988</t>
  </si>
  <si>
    <t>Адреса: Центральна, 17/ Назва МКП: Не має даних про назву/ код:UKRs004988</t>
  </si>
  <si>
    <t>UKRs005002</t>
  </si>
  <si>
    <t>Адреса: Центральна, 28/ Назва МКП: Не має даних про назву/ код:UKRs005002</t>
  </si>
  <si>
    <t>UKRs004812</t>
  </si>
  <si>
    <t>Адреса: Миру, 33а/ Назва МКП: Не має даних про назву/ код:UKRs004812</t>
  </si>
  <si>
    <t>UKRs005036</t>
  </si>
  <si>
    <t>Адреса: Шабанова, 40/ Назва МКП: Не має даних про назву/ код:UKRs005036</t>
  </si>
  <si>
    <t>UKRs004914</t>
  </si>
  <si>
    <t>Адреса: Романа Майстерюка, 44/ Назва МКП: Не має даних про назву/ код:UKRs004914</t>
  </si>
  <si>
    <t>UKRs008900</t>
  </si>
  <si>
    <t>Адреса: Туристична, 26а/ Назва МКП: Дитячий садочок (філія) Миколаївської заклад ЗСО/ код:UKRs008900</t>
  </si>
  <si>
    <t>UKRs004673</t>
  </si>
  <si>
    <t>Адреса: Незалежності, 2/ Назва МКП: Володимирівська ЗОШ/ код:UKRs004673</t>
  </si>
  <si>
    <t>UKRs004665</t>
  </si>
  <si>
    <t>Адреса: Миру, 43/ Назва МКП: Казарнянська ЗОШ/ код:UKRs004665</t>
  </si>
  <si>
    <t>UKRs004670</t>
  </si>
  <si>
    <t>Адреса: Молодіжна, 27/ Назва МКП: Заклад дошкільної освіти Ромашка/ код:UKRs004670</t>
  </si>
  <si>
    <t>UKRs004703</t>
  </si>
  <si>
    <t>Адреса: Шкільна, 15/ Назва МКП: ЗДО Джерельце/ код:UKRs004703</t>
  </si>
  <si>
    <t>UKRs004661</t>
  </si>
  <si>
    <t>Адреса: Мирна, 1/ Назва МКП: ЗДО Колосок/ код:UKRs004661</t>
  </si>
  <si>
    <t>UKRs004798</t>
  </si>
  <si>
    <t>Адреса: Медова, 4а/ Назва МКП: Не має даних про назву/ код:UKRs004798</t>
  </si>
  <si>
    <t>UKRs004644</t>
  </si>
  <si>
    <t>Адреса: Віталія Федитника, 1а/ Назва МКП: Філія Докучаєвська ЗШ І-ІІ ст. КЗ Устинівське НВО/ код:UKRs004644</t>
  </si>
  <si>
    <t>UKRs005003</t>
  </si>
  <si>
    <t>Адреса: Центральна, 3/ Назва МКП: Не має даних про назву/ код:UKRs005003</t>
  </si>
  <si>
    <t>UKRs004872</t>
  </si>
  <si>
    <t>Адреса: Паші Ангеліної, 6/ Назва МКП: Не має даних про назву/ код:UKRs004872</t>
  </si>
  <si>
    <t>UKRs005009</t>
  </si>
  <si>
    <t>Адреса: Центральна, 4/ Назва МКП: Не має даних про назву/ код:UKRs005009</t>
  </si>
  <si>
    <t>UKRs005068</t>
  </si>
  <si>
    <t>Адреса: Шкільна, 1/ Назва МКП: Не має даних про назву/ код:UKRs005068</t>
  </si>
  <si>
    <t>UKRs005071</t>
  </si>
  <si>
    <t>Адреса: Шкільна, 1/ Назва МКП: Не має даних про назву/ код:UKRs005071</t>
  </si>
  <si>
    <t>UKRs005085</t>
  </si>
  <si>
    <t>Адреса: Шкільна, 1б/ Назва МКП: Не має даних про назву/ код:UKRs005085</t>
  </si>
  <si>
    <t>UKRs004725</t>
  </si>
  <si>
    <t>Адреса: Гаркавого, 20/ Назва МКП: Не має даних про назву/ код:UKRs004725</t>
  </si>
  <si>
    <t>UKRs005091</t>
  </si>
  <si>
    <t>Адреса: Шкільна, 2/ Назва МКП: Не має даних про назву/ код:UKRs005091</t>
  </si>
  <si>
    <t>UKRs004947</t>
  </si>
  <si>
    <t>Адреса: Суворова, 34/ Назва МКП: Не має даних про назву/ код:UKRs004947</t>
  </si>
  <si>
    <t>UKRs005077</t>
  </si>
  <si>
    <t>Адреса: Шкільна, 10/ Назва МКП: Не має даних про назву/ код:UKRs005077</t>
  </si>
  <si>
    <t>UKRs004641</t>
  </si>
  <si>
    <t>Адреса: Володимира Винниченка, 20/ Назва МКП: Не має даних про назву/ код:UKRs004641</t>
  </si>
  <si>
    <t>UKRs004642</t>
  </si>
  <si>
    <t>Адреса: Володимира Винниченка, 66/ Назва МКП: Не має даних про назву/ код:UKRs004642</t>
  </si>
  <si>
    <t>UKRs004754</t>
  </si>
  <si>
    <t>Адреса: Злинська, 16/ Назва МКП: Не має даних про назву/ код:UKRs004754</t>
  </si>
  <si>
    <t>UKRs004981</t>
  </si>
  <si>
    <t>Адреса: Центральна, 116/ Назва МКП: Не має даних про назву/ код:UKRs004981</t>
  </si>
  <si>
    <t>UKRs005034</t>
  </si>
  <si>
    <t>Адреса: Чорноморця, 14/ Назва МКП: Не має даних про назву/ код:UKRs005034</t>
  </si>
  <si>
    <t>UKRs004744</t>
  </si>
  <si>
    <t>Адреса: Дружби Народів, 5/ Назва МКП: Не має даних про назву/ код:UKRs004744</t>
  </si>
  <si>
    <t>UKRs004873</t>
  </si>
  <si>
    <t>Адреса: Перекопська, 4/ Назва МКП: Не має даних про назву/ код:UKRs004873</t>
  </si>
  <si>
    <t>UKRs004956</t>
  </si>
  <si>
    <t>Адреса: Українська, 1/ Назва МКП: Кропивницький дошкільний навчальний заклад №2/ код:UKRs004956</t>
  </si>
  <si>
    <t>UKRs010471</t>
  </si>
  <si>
    <t>Адреса: Мальовнича, 5а/ Назва МКП: Глодоський ЗДО 1 Берізка/ код:UKRs010471</t>
  </si>
  <si>
    <t>UKRs004824</t>
  </si>
  <si>
    <t>Адреса: Мічуріна, 33а/ Назва МКП: Голодоської сільської ради ЗДО №2 Пролісок/ код:UKRs004824</t>
  </si>
  <si>
    <t>UKRs004750</t>
  </si>
  <si>
    <t>Адреса: Затишна, NA/ Назва МКП: Не має даних про назву/ код:UKRs004750</t>
  </si>
  <si>
    <t>UKRs004782</t>
  </si>
  <si>
    <t>Адреса: Лесі Українки, NA/ Назва МКП: Не має даних про назву/ код:UKRs004782</t>
  </si>
  <si>
    <t>UKRs005038</t>
  </si>
  <si>
    <t>Адреса: Шевченка, NA/ Назва МКП: Не має даних про назву/ код:UKRs005038</t>
  </si>
  <si>
    <t>UKRs005089</t>
  </si>
  <si>
    <t>Адреса: Шкільна, 2/ Назва МКП: ЗДО Веселка Глодоської сільської ради/ код:UKRs005089</t>
  </si>
  <si>
    <t>UKRs011746</t>
  </si>
  <si>
    <t>Адреса: Лєванєвського, 1/ Назва МКП: КОМУНАЛЬНА УСТАНОВА "ДОБРОВЕЛИЧКІВСЬКИЙ МЕТОДИЧНИЙ ЦЕНТР ПЕДАГОГІЧНОЇ МАЙСТЕРНОСТІ" ДОБРОВЕЛИЧКІВСЬКОЇ СЕЛИЩНОЇ РАДИ КІРОВОГРАДСЬКОЇ ОБЛАСТІ/ код:UKRs011746</t>
  </si>
  <si>
    <t>UKRs010302</t>
  </si>
  <si>
    <t>Адреса: Поповича, 16/ Назва МКП: Колишній відділ освіти/ код:UKRs010302</t>
  </si>
  <si>
    <t>UKRs008813</t>
  </si>
  <si>
    <t>Адреса: Промислова, 28/ Назва МКП: Гуртожиток для ВПО/ код:UKRs008813</t>
  </si>
  <si>
    <t>UKRs008828</t>
  </si>
  <si>
    <t>Адреса: Українська, 111/ Назва МКП: Добровеличківська початкова школа/ код:UKRs008828</t>
  </si>
  <si>
    <t>UKRs004957</t>
  </si>
  <si>
    <t>Адреса: Українська, 121/ Назва МКП: Добровеличківський ліцей Гармонія Добровеличківської селищної ради/ код:UKRs004957</t>
  </si>
  <si>
    <t>UKRs011010</t>
  </si>
  <si>
    <t>Адреса: Шкільна, 11/ Назва МКП: Філія Добровеличківського ліцею Дружелюбівський НВК КЗ Інтелект/ код:UKRs011010</t>
  </si>
  <si>
    <t>UKRs004806</t>
  </si>
  <si>
    <t>Адреса: Миру, 15/ Назва МКП: Карбівська філія Липнязького ліцею імені Юрія ОБЖЕЛЯНА Добровеличківської селищної ради/ код:UKRs004806</t>
  </si>
  <si>
    <t>UKRs011747</t>
  </si>
  <si>
    <t>Адреса: Миру, 1/ Назва МКП: Новолутківська філія Добровеличківського ліцею "ІНТЕЛЕКТ" Добровеличківської селищної ради/ код:UKRs011747</t>
  </si>
  <si>
    <t>UKRs004939</t>
  </si>
  <si>
    <t>Адреса: Сонячний, 6/ Назва МКП: Не має даних про назву/ код:UKRs004939</t>
  </si>
  <si>
    <t>UKRs005001</t>
  </si>
  <si>
    <t>Адреса: Центральна, 256/ Назва МКП: Злинська ЗОШ/ код:UKRs005001</t>
  </si>
  <si>
    <t>UKRs005063</t>
  </si>
  <si>
    <t>Адреса: Шкільна, 1/ Назва МКП: Не має даних про назву/ код:UKRs005063</t>
  </si>
  <si>
    <t>UKRs005083</t>
  </si>
  <si>
    <t>Адреса: Шкільна, 17/ Назва МКП: Не має даних про назву/ код:UKRs005083</t>
  </si>
  <si>
    <t>UKRs009421</t>
  </si>
  <si>
    <t>Адреса: Велігіна, 4/82а/ Назва МКП: Комунальний заклад Маловисківський ліцей ім. Юрія Кондратюка/ код:UKRs009421</t>
  </si>
  <si>
    <t>UKRs004774</t>
  </si>
  <si>
    <t>Адреса: Кондратюка, 24/ Назва МКП: КП Маловисківський центр надання соціальних послуг/ код:UKRs004774</t>
  </si>
  <si>
    <t>UKRs004775</t>
  </si>
  <si>
    <t>Адреса: Кондратюка, 7/ Назва МКП: Храм Хреста Спасителя/ код:UKRs004775</t>
  </si>
  <si>
    <t>UKRs010562</t>
  </si>
  <si>
    <t>Адреса: Спортивна, 14/ Назва МКП: Стадіон Колос/ код:UKRs010562</t>
  </si>
  <si>
    <t>UKRs008814</t>
  </si>
  <si>
    <t>Адреса: Центральна, 49/ Назва МКП: Приміщення відділу освіти. молоді та спорту/ код:UKRs008814</t>
  </si>
  <si>
    <t>UKRs005045</t>
  </si>
  <si>
    <t>Адреса: Шевченка, 1а/ Назва МКП: ДП Схід ГЗК Новокостянтинівська шахта/ код:UKRs005045</t>
  </si>
  <si>
    <t>UKRs010260</t>
  </si>
  <si>
    <t>Адреса: Миру, 50А/ Назва МКП: ДНЗ Калинка/ код:UKRs010260</t>
  </si>
  <si>
    <t>UKRs011748</t>
  </si>
  <si>
    <t>Адреса: Молодіжна, 67/ Назва МКП: Миролюбівська філія Новомиргородського ліцею № 3 Новомиргородської міської ради/ код:UKRs011748</t>
  </si>
  <si>
    <t>UKRs005004</t>
  </si>
  <si>
    <t>Адреса: Центральна, 3/ Назва МКП: Олександрівський НВК/ код:UKRs005004</t>
  </si>
  <si>
    <t>UKRs004901</t>
  </si>
  <si>
    <t>Адреса: Покрови, 2/ Назва МКП: Паліївська філія Гімназія -ЗДО Комунального закладу Маловисківський ліцей імені Г.М. Перебейноса/ код:UKRs004901</t>
  </si>
  <si>
    <t>UKRs005020</t>
  </si>
  <si>
    <t>Адреса: Центральна, 63/ Назва МКП: Не має даних про назву/ код:UKRs005020</t>
  </si>
  <si>
    <t>UKRs004934</t>
  </si>
  <si>
    <t>Адреса: Соборності, 97/ Назва МКП: Не має даних про назву/ код:UKRs004934</t>
  </si>
  <si>
    <t>UKRs008786</t>
  </si>
  <si>
    <t>Адреса: Соборності, 99/12/ Назва МКП: Cпортивна школа/ код:UKRs008786</t>
  </si>
  <si>
    <t>UKRs004940</t>
  </si>
  <si>
    <t>Адреса: Софіївська, 82/ Назва МКП: Не має даних про назву/ код:UKRs004940</t>
  </si>
  <si>
    <t>UKRs004648</t>
  </si>
  <si>
    <t>Адреса: Воровського, 56/ Назва МКП: Не має даних про назву/ код:UKRs004648</t>
  </si>
  <si>
    <t>UKRs005039</t>
  </si>
  <si>
    <t>Адреса: Шевченка, 100/ Назва МКП: Не має даних про назву/ код:UKRs005039</t>
  </si>
  <si>
    <t>UKRs004792</t>
  </si>
  <si>
    <t>Адреса: Лісна, 13/ Назва МКП: Не має даних про назву/ код:UKRs004792</t>
  </si>
  <si>
    <t>UKRs004753</t>
  </si>
  <si>
    <t>Адреса: Зелена, 30/ Назва МКП: Не має даних про назву/ код:UKRs004753</t>
  </si>
  <si>
    <t>UKRs011752</t>
  </si>
  <si>
    <t>Адреса: Центральна, 118/ Назва МКП: Іванівська філія комунального закладу "Глинський ліцей Великоандрусівської сільської ради Олександрійського району Кіровоградської області" відділ освіти, сім"ї, молоді, спорту, культури і туризму Великоандрусівської сільської ради/ код:UKRs011752</t>
  </si>
  <si>
    <t>UKRs005028</t>
  </si>
  <si>
    <t>Адреса: Чередника, 42/ Назва МКП: Не має даних про назву/ код:UKRs005028</t>
  </si>
  <si>
    <t>UKRs009964</t>
  </si>
  <si>
    <t>Адреса: Шкільна, 5а/ Назва МКП: Канізький ліцей/ код:UKRs009964</t>
  </si>
  <si>
    <t>UKRs010245</t>
  </si>
  <si>
    <t>Адреса: Соборна, 53/ Назва МКП: дитячий садочок ''Калинонька''/ код:UKRs010245</t>
  </si>
  <si>
    <t>UKRs004954</t>
  </si>
  <si>
    <t>Адреса: Троянівська, 34/ Назва МКП: Не має даних про назву/ код:UKRs004954</t>
  </si>
  <si>
    <t>UKRs004766</t>
  </si>
  <si>
    <t>Адреса: Кам'яниста, 33/ Назва МКП: Не має даних про назву/ код:UKRs004766</t>
  </si>
  <si>
    <t>UKRs004783</t>
  </si>
  <si>
    <t>Адреса: Лесі Українки, 12/ Назва МКП: Не має даних про назву/ код:UKRs004783</t>
  </si>
  <si>
    <t>UKRs004681</t>
  </si>
  <si>
    <t>Адреса: Стегаря, 30/ Назва МКП: Не має даних про назву/ код:UKRs004681</t>
  </si>
  <si>
    <t>UKRs004844</t>
  </si>
  <si>
    <t>Адреса: Набережна, 13/ Назва МКП: Не має даних про назву/ код:UKRs004844</t>
  </si>
  <si>
    <t>UKRs004877</t>
  </si>
  <si>
    <t>Адреса: Перемоги, 19/ Назва МКП: Не має даних про назву/ код:UKRs004877</t>
  </si>
  <si>
    <t>UKRs004719</t>
  </si>
  <si>
    <t>Адреса: Гагаріна, 30/ Назва МКП: Не має даних про назву/ код:UKRs004719</t>
  </si>
  <si>
    <t>UKRs004734</t>
  </si>
  <si>
    <t>Адреса: Гетьманська, 29/ Назва МКП: Не має даних про назву/ код:UKRs004734</t>
  </si>
  <si>
    <t>UKRs004735</t>
  </si>
  <si>
    <t>Адреса: Гетьманська, 30/ Назва МКП: Не має даних про назву/ код:UKRs004735</t>
  </si>
  <si>
    <t>UKRs004736</t>
  </si>
  <si>
    <t>Адреса: Гетьманська, 53/ Назва МКП: Не має даних про назву/ код:UKRs004736</t>
  </si>
  <si>
    <t>UKRs004781</t>
  </si>
  <si>
    <t>Адреса: Лесі Українки, 33/ Назва МКП: Не має даних про назву/ код:UKRs004781</t>
  </si>
  <si>
    <t>UKRs004793</t>
  </si>
  <si>
    <t>Адреса: Лісний, 13/ Назва МКП: Не має даних про назву/ код:UKRs004793</t>
  </si>
  <si>
    <t>UKRs005031</t>
  </si>
  <si>
    <t>Адреса: Чехова, 8/ Назва МКП: Не має даних про назву/ код:UKRs005031</t>
  </si>
  <si>
    <t>UKRs011749</t>
  </si>
  <si>
    <t>Адреса: Гагаріна, 1а/ Назва МКП: Пурпурівський дошкільний підрозділ Новомиргородського ліцею №3 Новомиргородської міської ради/ код:UKRs011749</t>
  </si>
  <si>
    <t>UKRs011751</t>
  </si>
  <si>
    <t>Адреса: Покровська, 45/ Назва МКП: Тишківська амбулаторія загальної практики-сімейної медицини/ код:UKRs011751</t>
  </si>
  <si>
    <t>UKRs004826</t>
  </si>
  <si>
    <t>Адреса: Гетьманська (Мокряка), 24/ Назва МКП: Філія ліцею №1Новоукраїнського ліцею №6/ код:UKRs004826</t>
  </si>
  <si>
    <t>UKRs005131</t>
  </si>
  <si>
    <t>Адреса: Кирова, 9/ Назва МКП: Філія ЗОШ/ код:UKRs005131</t>
  </si>
  <si>
    <t>UKRs004804</t>
  </si>
  <si>
    <t>Адреса: Миру, 12/ Назва МКП: Не має даних про назву/ код:UKRs004804</t>
  </si>
  <si>
    <t>UKRs004892</t>
  </si>
  <si>
    <t>Адреса: Поповича, 23/ Назва МКП: Не має даних про назву/ код:UKRs004892</t>
  </si>
  <si>
    <t>UKRs010960</t>
  </si>
  <si>
    <t>Адреса: Шевченка, 35/ Назва МКП: Колишня школа/ код:UKRs010960</t>
  </si>
  <si>
    <t>UKRs005012</t>
  </si>
  <si>
    <t>Адреса: Центральна, 45/ Назва МКП: Не має даних про назву/ код:UKRs005012</t>
  </si>
  <si>
    <t>UKRs005127</t>
  </si>
  <si>
    <t>Адреса: NA, NA/ Назва МКП: Відділ Центр надання адміністративних послуг населенню виконкому Помічнянської міської ради Всі 100 ВПО з них 24 дитини розселені у будинках родичів Лише 1 сім'я проживає у квартирі що є власністю міської ради/ код:UKRs005127</t>
  </si>
  <si>
    <t>UKRs009631</t>
  </si>
  <si>
    <t>Адреса: Гагаріна, 110а/ Назва МКП: Філія ліцею №1/ код:UKRs009631</t>
  </si>
  <si>
    <t>UKRs011205</t>
  </si>
  <si>
    <t>Адреса: Шкільна, 3/ Назва МКП: Амбулаторія/ код:UKRs011205</t>
  </si>
  <si>
    <t>UKRs010133</t>
  </si>
  <si>
    <t>Адреса: Геологів, 72/ Назва МКП: Смолінська Амбулаторія/ код:UKRs010133</t>
  </si>
  <si>
    <t>UKRs004757</t>
  </si>
  <si>
    <t>Адреса: Казакова  , 86/ Назва МКП: Не має даних про назву/ код:UKRs004757</t>
  </si>
  <si>
    <t>UKRs004759</t>
  </si>
  <si>
    <t>Адреса: Казакова, 70/ Назва МКП: КП 'Добробут'/ код:UKRs004759</t>
  </si>
  <si>
    <t>UKRs004758</t>
  </si>
  <si>
    <t>Адреса: Козакова, 10/ Назва МКП: Не має даних про назву/ код:UKRs004758</t>
  </si>
  <si>
    <t>UKRs005100</t>
  </si>
  <si>
    <t>Адреса: Шкільна, 35/ Назва МКП: Не має даних про назву/ код:UKRs005100</t>
  </si>
  <si>
    <t>UKRs005057</t>
  </si>
  <si>
    <t>Адреса: Шкільна , 24/ Назва МКП: Не має даних про назву/ код:UKRs005057</t>
  </si>
  <si>
    <t>UKRs005079</t>
  </si>
  <si>
    <t>Адреса: Шкільна, 11/ Назва МКП: Новопавлівська ЗШ/ код:UKRs005079</t>
  </si>
  <si>
    <t>UKRs004765</t>
  </si>
  <si>
    <t>Адреса: Калініна, 51/ Назва МКП: Не має даних про назву/ код:UKRs004765</t>
  </si>
  <si>
    <t>UKRs011066</t>
  </si>
  <si>
    <t>Адреса: Молодіжна, 8а/ Назва МКП: Будинок вчителя/ код:UKRs011066</t>
  </si>
  <si>
    <t>UKRs004737</t>
  </si>
  <si>
    <t>Адреса: Гоголя, NA/ Назва МКП: Не має даних про назву/ код:UKRs004737</t>
  </si>
  <si>
    <t>UKRs004747</t>
  </si>
  <si>
    <t>Адреса: Європейська, NA/ Назва МКП: Не має даних про назву/ код:UKRs004747</t>
  </si>
  <si>
    <t>UKRs004767</t>
  </si>
  <si>
    <t>Адреса: Карпенка Карого, 19/ Назва МКП: Не має даних про назву/ код:UKRs004767</t>
  </si>
  <si>
    <t>UKRs004769</t>
  </si>
  <si>
    <t>Адреса: Козацька, NA/ Назва МКП: Не має даних про назву/ код:UKRs004769</t>
  </si>
  <si>
    <t>UKRs004884</t>
  </si>
  <si>
    <t>Адреса: Південна, 29/ Назва МКП: Не має даних про назву/ код:UKRs004884</t>
  </si>
  <si>
    <t>UKRs004885</t>
  </si>
  <si>
    <t>Адреса: Південна, 46а/ Назва МКП: Не має даних про назву/ код:UKRs004885</t>
  </si>
  <si>
    <t>UKRs004888</t>
  </si>
  <si>
    <t>Адреса: Покровська, 45/ Назва МКП: Амбулаторія/ код:UKRs004888</t>
  </si>
  <si>
    <t>UKRs004922</t>
  </si>
  <si>
    <t>Адреса: Свободи, NA/ Назва МКП: Не має даних про назву/ код:UKRs004922</t>
  </si>
  <si>
    <t>UKRs004943</t>
  </si>
  <si>
    <t>Адреса: Степова, 12/ Назва МКП: Не має даних про назву/ код:UKRs004943</t>
  </si>
  <si>
    <t>UKRs004976</t>
  </si>
  <si>
    <t>Адреса: Центральна, NA/ Назва МКП: Не має даних про назву/ код:UKRs004976</t>
  </si>
  <si>
    <t>UKRs004971</t>
  </si>
  <si>
    <t>Адреса: Центральна, 63/ Назва МКП: колишня будівля Андріївської школи/ код:UKRs004971</t>
  </si>
  <si>
    <t>UKRs004972</t>
  </si>
  <si>
    <t>Адреса: Центральна, NA/ Назва МКП: Не має даних про назву/ код:UKRs004972</t>
  </si>
  <si>
    <t>UKRs004973</t>
  </si>
  <si>
    <t>Адреса: Центральна, NA/ Назва МКП: Не має даних про назву/ код:UKRs004973</t>
  </si>
  <si>
    <t>UKRs004749</t>
  </si>
  <si>
    <t>Адреса: Зарічна, 34/ Назва МКП: Не має даних про назву/ код:UKRs004749</t>
  </si>
  <si>
    <t>UKRs005047</t>
  </si>
  <si>
    <t>Адреса: Шевченка, 22/ Назва МКП: Не має даних про назву/ код:UKRs005047</t>
  </si>
  <si>
    <t>UKRs005137</t>
  </si>
  <si>
    <t>Адреса: NA, NA/ Назва МКП: Не має даних про назву/ код:UKRs005137</t>
  </si>
  <si>
    <t>UKRs004794</t>
  </si>
  <si>
    <t>Адреса: Лісова, 8/ Назва МКП: Не має даних про назву/ код:UKRs004794</t>
  </si>
  <si>
    <t>UKRs005005</t>
  </si>
  <si>
    <t>Адреса: Центральна, 34/ Назва МКП: Не має даних про назву/ код:UKRs005005</t>
  </si>
  <si>
    <t>UKRs004723</t>
  </si>
  <si>
    <t>Адреса: Гагаріна, 6/ Назва МКП: Не має даних про назву/ код:UKRs004723</t>
  </si>
  <si>
    <t>UKRs010356</t>
  </si>
  <si>
    <t>Адреса: Горького, 43/ Назва МКП: Новопразький заклад дошкільної освти (ясла-садок) Сонечко Новопразької селищної ради Олександрійського району Кіровоградської області/ код:UKRs010356</t>
  </si>
  <si>
    <t>UKRs004953</t>
  </si>
  <si>
    <t>Адреса: Тітаренка, 24/ Назва МКП: Не має даних про назву/ код:UKRs004953</t>
  </si>
  <si>
    <t>UKRs009645</t>
  </si>
  <si>
    <t>Адреса: Молодіжна, 5а/ Назва МКП: Шарівський НВК/ код:UKRs009645</t>
  </si>
  <si>
    <t>UKRs004900</t>
  </si>
  <si>
    <t>Адреса: Білоруський, 2/ Назва МКП: Дошкільний навчальний заклад № 35/ код:UKRs004900</t>
  </si>
  <si>
    <t>UKRs004730</t>
  </si>
  <si>
    <t>Адреса: Героїв Сталінграда, 23а/ Назва МКП: Дошкільний навчальний заклад № 42/ код:UKRs004730</t>
  </si>
  <si>
    <t>UKRs004742</t>
  </si>
  <si>
    <t>Адреса: Діброви, 46а/ Назва МКП: Дошкільний навчальний заклад № 14/ код:UKRs004742</t>
  </si>
  <si>
    <t>UKRs010170</t>
  </si>
  <si>
    <t>Адреса: Знам'янська, 15/ Назва МКП: ДНЗ N 21/ код:UKRs010170</t>
  </si>
  <si>
    <t>UKRs010165</t>
  </si>
  <si>
    <t>Адреса: Кленова, 1/ Назва МКП: ДНЗ#28/ вул. Кленова. 1/ код:UKRs010165</t>
  </si>
  <si>
    <t>UKRs004771</t>
  </si>
  <si>
    <t>Адреса: Козацька, 86/ Назва МКП: КП Дитяча міська лікарня Олександрійської міської ради/ код:UKRs004771</t>
  </si>
  <si>
    <t>UKRs004776</t>
  </si>
  <si>
    <t>Адреса: Кохана, 12/ Назва МКП: Центральна районна лікарня/ код:UKRs004776</t>
  </si>
  <si>
    <t>UKRs004857</t>
  </si>
  <si>
    <t>Адреса: Олександра Козенка, 2/ Назва МКП: Гуртожиток Олександрійського фахового коледжу культури/ код:UKRs004857</t>
  </si>
  <si>
    <t>UKRs004886</t>
  </si>
  <si>
    <t>Адреса: Покровська, 18/ Назва МКП: Державний навчальний закладОлександрійський професійний ліцей/ код:UKRs004886</t>
  </si>
  <si>
    <t>UKRs008854</t>
  </si>
  <si>
    <t>Адреса: Садова, 56/ Назва МКП: Дитячий садок №2/ код:UKRs008854</t>
  </si>
  <si>
    <t>UKRs004924</t>
  </si>
  <si>
    <t>Адреса: Святомиколаївська, 39/ Назва МКП: Гуртожиток медичного фахового коледжу/ код:UKRs004924</t>
  </si>
  <si>
    <t>UKRs004908</t>
  </si>
  <si>
    <t>Адреса: Соборний, 130а/ Назва МКП: Дошкільний навчальний заклад № 39/ код:UKRs004908</t>
  </si>
  <si>
    <t>UKRs005055</t>
  </si>
  <si>
    <t>Адреса: Шевченка, 81а/ Назва МКП: Не має даних про назву/ код:UKRs005055</t>
  </si>
  <si>
    <t>UKRs004998</t>
  </si>
  <si>
    <t>Адреса: Центральна, 24/ Назва МКП: Не має даних про назву/ код:UKRs004998</t>
  </si>
  <si>
    <t>UKRs005060</t>
  </si>
  <si>
    <t>Адреса: Шкільна, 1/ Назва МКП: Не має даних про назву/ код:UKRs005060</t>
  </si>
  <si>
    <t>UKRs004649</t>
  </si>
  <si>
    <t>Адреса: Воровченка, 27/ Назва МКП: Омельнівська ЗОШ/ код:UKRs004649</t>
  </si>
  <si>
    <t>UKRs004883</t>
  </si>
  <si>
    <t>Адреса: Петропавлівська, 75/ Назва МКП: Не має даних про назву/ код:UKRs004883</t>
  </si>
  <si>
    <t>UKRs011755</t>
  </si>
  <si>
    <t>Адреса: Шкільна, 28а/ Назва МКП: КЗ "Богданівська початкова школа" Петрівської селищної ради/ код:UKRs011755</t>
  </si>
  <si>
    <t>UKRs005061</t>
  </si>
  <si>
    <t>Адреса: Шкільна, 1/ Назва МКП: Не має даних про назву/ код:UKRs005061</t>
  </si>
  <si>
    <t>UKRs005018</t>
  </si>
  <si>
    <t>Адреса: Центральна, 59/ Назва МКП: Не має даних про назву/ код:UKRs005018</t>
  </si>
  <si>
    <t>UKRs004796</t>
  </si>
  <si>
    <t>Адреса: Літвінова, 3а/ Назва МКП: Петрівсьий дошкільний навчальний заклад №1 "Рудана" Петрівської селищної ради/ код:UKRs004796</t>
  </si>
  <si>
    <t>UKRs005093</t>
  </si>
  <si>
    <t>Адреса: Шкільна, 28а/ Назва МКП: Не має даних про назву/ код:UKRs005093</t>
  </si>
  <si>
    <t>UKRs011753</t>
  </si>
  <si>
    <t>Адреса: Засядько, 5/ Назва МКП: Водянський заклад дошкільної освіти "Веселка" Петрівської селищної ради/ код:UKRs011753</t>
  </si>
  <si>
    <t>UKRs005000</t>
  </si>
  <si>
    <t>Адреса: Центральна, 25/ Назва МКП: Не має даних про назву/ код:UKRs005000</t>
  </si>
  <si>
    <t>UKRs004639</t>
  </si>
  <si>
    <t>Адреса: Вереснева, 46/ Назва МКП: Не має даних про назву/ код:UKRs004639</t>
  </si>
  <si>
    <t>UKRs004745</t>
  </si>
  <si>
    <t>Адреса: Дружби, 5/ Назва МКП: Не має даних про назву/ код:UKRs004745</t>
  </si>
  <si>
    <t>UKRs005022</t>
  </si>
  <si>
    <t>Адреса: Центральна, 67/ Назва МКП: Не має даних про назву/ код:UKRs005022</t>
  </si>
  <si>
    <t>UKRs005094</t>
  </si>
  <si>
    <t>Адреса: Шкільна, 29/ Назва МКП: Не має даних про назву/ код:UKRs005094</t>
  </si>
  <si>
    <t>UKRs010135</t>
  </si>
  <si>
    <t>Адреса: Шевченка, 19/ Назва МКП: ДНЗ/ код:UKRs010135</t>
  </si>
  <si>
    <t>UKRs011754</t>
  </si>
  <si>
    <t>Адреса: Садова, 13/ Назва МКП: Новостародубський ДНЗ № 2 " Малятко "/ код:UKRs011754</t>
  </si>
  <si>
    <t>UKRs005107</t>
  </si>
  <si>
    <t>Адреса: Шкільна, 5/ Назва МКП: Новостародубський ЗДО "Дзвіночок"/ код:UKRs005107</t>
  </si>
  <si>
    <t>UKRs004878</t>
  </si>
  <si>
    <t>Адреса: Перемоги, 2/ Назва МКП: Не має даних про назву/ код:UKRs004878</t>
  </si>
  <si>
    <t>UKRs005111</t>
  </si>
  <si>
    <t>Адреса: Шкільна, 8/ Назва МКП: Чечеліївський ДНЗ "Сонечко"/ код:UKRs005111</t>
  </si>
  <si>
    <t>UKRs005032</t>
  </si>
  <si>
    <t>Адреса: Чкалова, 13/ Назва МКП: Не має даних про назву/ код:UKRs005032</t>
  </si>
  <si>
    <t>UKRs005056</t>
  </si>
  <si>
    <t>Адреса: Шкільна , 1а/ Назва МКП: Не має даних про назву/ код:UKRs005056</t>
  </si>
  <si>
    <t>UKRs004855</t>
  </si>
  <si>
    <t>Адреса: Нова, 2/ Назва МКП: Не має даних про назву/ код:UKRs004855</t>
  </si>
  <si>
    <t>UKRs004966</t>
  </si>
  <si>
    <t>Адреса: Центральна , 21а/ Назва МКП: Не має даних про назву/ код:UKRs004966</t>
  </si>
  <si>
    <t>UKRs004980</t>
  </si>
  <si>
    <t>Адреса: Центральна, 10/ Назва МКП: Цукрозаводський ЗЗСО/ код:UKRs004980</t>
  </si>
  <si>
    <t>UKRs011569</t>
  </si>
  <si>
    <t>Адреса: Лісна, 1/ Назва МКП: Комунальний заклад "Східна Нова"/ код:UKRs011569</t>
  </si>
  <si>
    <t>UKRs011756</t>
  </si>
  <si>
    <t>Адреса: Центральна, 92ж/ Назва МКП: КУ "Центр надання соціальних послуг Приютівської селищної ради"/ код:UKRs011756</t>
  </si>
  <si>
    <t>UKRs010174</t>
  </si>
  <si>
    <t>Адреса: Богуна, 19/ Назва МКП: ДНЗ ясла садок 18/ код:UKRs010174</t>
  </si>
  <si>
    <t>UKRs010173</t>
  </si>
  <si>
    <t>Адреса: Героїв України, 94/ Назва МКП: Вбудовані приміщення. адмінбудівля (колишний гуртожиток)/ код:UKRs010173</t>
  </si>
  <si>
    <t>UKRs004733</t>
  </si>
  <si>
    <t>Адреса: Героїв Чорнобиля, 33бв/ Назва МКП: Не має даних про назву/ код:UKRs004733</t>
  </si>
  <si>
    <t>UKRs011559</t>
  </si>
  <si>
    <t>Адреса: Гоголя, 3/ Назва МКП: Дошкільний навчальний заклад №25 комбінованого типу/ код:UKRs011559</t>
  </si>
  <si>
    <t>UKRs010181</t>
  </si>
  <si>
    <t>Адреса: Грушевського, 1/ Назва МКП: ДНЗ N19/ код:UKRs010181</t>
  </si>
  <si>
    <t>UKRs011758</t>
  </si>
  <si>
    <t>Адреса: Паркова, 1/ Назва МКП: Дошкільний навчальний заклад №6 "Зірочка"/ код:UKRs011758</t>
  </si>
  <si>
    <t>UKRs010182</t>
  </si>
  <si>
    <t>Адреса: Правди, 2/ Назва МКП: ДНЗ N14/ код:UKRs010182</t>
  </si>
  <si>
    <t>UKRs004678</t>
  </si>
  <si>
    <t>Адреса: Приморська, 16/ Назва МКП: Комунальний заклад Міський палац культури/ код:UKRs004678</t>
  </si>
  <si>
    <t>UKRs004713</t>
  </si>
  <si>
    <t>Адреса: Східна, 6а/ Назва МКП: ЗДО N2Буратіно/ код:UKRs004713</t>
  </si>
  <si>
    <t>UKRs011757</t>
  </si>
  <si>
    <t>Адреса: Свердлівська, 108а/ Назва МКП: Вільнянська філія КЗ "Павлівський ліцей "Гранд" управління освіти, молоді та спорту територіальної громади Світловодської міської ради/ код:UKRs011757</t>
  </si>
  <si>
    <t>UKRs010382</t>
  </si>
  <si>
    <t>Адреса: 600 річчя Борислава, 14/ Назва МКП: гуртожиток Бориславський фаховий медичний коледж/ код:UKRs010382</t>
  </si>
  <si>
    <t>UKRs010391</t>
  </si>
  <si>
    <t>Адреса: Весняна, 10/ Назва МКП: церква Нове життя/ код:UKRs010391</t>
  </si>
  <si>
    <t>UKRs005633</t>
  </si>
  <si>
    <t>Адреса: Героїв ОУН-УПА , 21/ Назва МКП: Бориславський Професійний Ліцей/ код:UKRs005633</t>
  </si>
  <si>
    <t>UKRs005149</t>
  </si>
  <si>
    <t>Адреса: Івана Франка, 4/ Назва МКП: Не має даних про назву/ код:UKRs005149</t>
  </si>
  <si>
    <t>UKRs005185</t>
  </si>
  <si>
    <t>Адреса: Богдана Лепкого, 29/ Назва МКП: ЦЕРКВА ЄВАНГЕЛЬСЬКИХ ХРИСТИЯН - БАПТИСТІВ/ код:UKRs005185</t>
  </si>
  <si>
    <t>UKRs005634</t>
  </si>
  <si>
    <t>Адреса: Володимира Великого, 3/ Назва МКП: Гуртожиток №1. Дрогобицького державного педагогічного університету/ код:UKRs005634</t>
  </si>
  <si>
    <t>UKRs005170</t>
  </si>
  <si>
    <t>Адреса: Володимира Великого, 30/ Назва МКП: гуртожиток 2 Дрогобицький коледж нафти і газу/ код:UKRs005170</t>
  </si>
  <si>
    <t>UKRs005627</t>
  </si>
  <si>
    <t>Адреса: Володимира Великого, 5/ Назва МКП: Гуртожиток №5. Дрогобицький державний педагогічний університет/ код:UKRs005627</t>
  </si>
  <si>
    <t>UKRs005351</t>
  </si>
  <si>
    <t>Адреса: Грушевського, 11/ Назва МКП: стебницький ліцей/ код:UKRs005351</t>
  </si>
  <si>
    <t>UKRs005352</t>
  </si>
  <si>
    <t>Адреса: Грушевського, 136/ Назва МКП: школа мишки чепастика/ код:UKRs005352</t>
  </si>
  <si>
    <t>UKRs009427</t>
  </si>
  <si>
    <t>Адреса: Грушевського, 49/ Назва МКП: ДВНЗ Дрогобицький коледж нафти і газу (гуртожиток №1)/ код:UKRs009427</t>
  </si>
  <si>
    <t>UKRs009422</t>
  </si>
  <si>
    <t>Адреса: Грушевського, 54/ Назва МКП: Дрогобицький механіко-технологічний фаховий коледж (гуртожиток №1)/ код:UKRs009422</t>
  </si>
  <si>
    <t>UKRs010276</t>
  </si>
  <si>
    <t>Адреса: Грушевського, 54б/ Назва МКП: Гуртожиток Музичного коледжу/ код:UKRs010276</t>
  </si>
  <si>
    <t>UKRs008709</t>
  </si>
  <si>
    <t>Адреса: Задубична, 15/ Назва МКП: Дрогобицький механіко-технологічний фаховий коледж (гуртожиток №2)/ код:UKRs008709</t>
  </si>
  <si>
    <t>UKRs010390</t>
  </si>
  <si>
    <t>Адреса: Зварицька, 57/ Назва МКП: Гімназія №5 їм. Героя України Генерал-Майора Сергія Кульчицького/ код:UKRs010390</t>
  </si>
  <si>
    <t>UKRs005529</t>
  </si>
  <si>
    <t>Адреса: Івана Франка, 24/ Назва МКП: гуртожиток/ код:UKRs005529</t>
  </si>
  <si>
    <t>UKRs005659</t>
  </si>
  <si>
    <t>Адреса: Левицького, 2/ Назва МКП: Гуртожиток №3. Дрогобицький державний педагогічний университет/ код:UKRs005659</t>
  </si>
  <si>
    <t>UKRs005467</t>
  </si>
  <si>
    <t>Адреса: Олесі Гончара, NA/ Назва МКП: школа 10/ код:UKRs005467</t>
  </si>
  <si>
    <t>UKRs009428</t>
  </si>
  <si>
    <t>Адреса: Пушкіна, 20/ Назва МКП: Вище професійне училище №19 м.Дрогобича/ код:UKRs009428</t>
  </si>
  <si>
    <t>UKRs008896</t>
  </si>
  <si>
    <t>Адреса: Шептицького, 7/ Назва МКП: Соціальний центр матері та дитини/ код:UKRs008896</t>
  </si>
  <si>
    <t>UKRs009671</t>
  </si>
  <si>
    <t>Адреса: Володимира Великого, 2/ Назва МКП: Гуртожиток від Стебницького професійного ліцею/ код:UKRs009671</t>
  </si>
  <si>
    <t>UKRs008712</t>
  </si>
  <si>
    <t>Адреса: Дорошенка, 1/ Назва МКП: ОЦКРДІ СВЯТОГО ПАНТЕЛЕЙМОНА/ код:UKRs008712</t>
  </si>
  <si>
    <t>UKRs010580</t>
  </si>
  <si>
    <t>Адреса: Куліша, 3/ Назва МКП: Стебницька гімназія 11/ код:UKRs010580</t>
  </si>
  <si>
    <t>UKRs005363</t>
  </si>
  <si>
    <t>Адреса: Дрогобицька, 61/ Назва МКП: броницьа зош/ код:UKRs005363</t>
  </si>
  <si>
    <t>UKRs009685</t>
  </si>
  <si>
    <t>Адреса: Шевченка , 151/ Назва МКП: Загальноцерковний Реабілітаційний Центр Назарет УГКЦ (Дрогобич)/ код:UKRs009685</t>
  </si>
  <si>
    <t>UKRs009725</t>
  </si>
  <si>
    <t>Адреса: Шкільна , 3/ Назва МКП: Заповідник Нагуєвичі (КЗЛОР "Нагуєвицька спеціальна школа")/ код:UKRs009725</t>
  </si>
  <si>
    <t>UKRs005362</t>
  </si>
  <si>
    <t>Адреса: Дрогобицька, 19/ Назва МКП: волощанська зош/ код:UKRs005362</t>
  </si>
  <si>
    <t>UKRs005474</t>
  </si>
  <si>
    <t>Адреса: Перемоги, 137/2/ Назва МКП: Hе має даних про назву/ код:UKRs005474</t>
  </si>
  <si>
    <t>UKRs005452</t>
  </si>
  <si>
    <t>Адреса: Миру, 60/ Назва МКП: Школа/ код:UKRs005452</t>
  </si>
  <si>
    <t>UKRs009257</t>
  </si>
  <si>
    <t>Адреса: Івана Франка, 5/ Назва МКП: КЗ ЛОР Підбузький геріатричний пансіонат/ код:UKRs009257</t>
  </si>
  <si>
    <t>UKRs011585</t>
  </si>
  <si>
    <t>Адреса: Городище, 6/ Назва МКП: Санаторій "Батьківщина"/ код:UKRs011585</t>
  </si>
  <si>
    <t>UKRs005193</t>
  </si>
  <si>
    <t>Адреса: Данилишиних, 11/ Назва МКП: ЗОШ № 3/ код:UKRs005193</t>
  </si>
  <si>
    <t>UKRs005194</t>
  </si>
  <si>
    <t>Адреса: Данилишиних, 19/ Назва МКП: ЗОШ № 2/ код:UKRs005194</t>
  </si>
  <si>
    <t>UKRs005211</t>
  </si>
  <si>
    <t>Адреса: Івасюка, 2/ Назва МКП: Церква євангельських християн - баптистів/ код:UKRs005211</t>
  </si>
  <si>
    <t>UKRs005249</t>
  </si>
  <si>
    <t>Адреса: Садова, 14/ Назва МКП: ЗОШ № 1/ код:UKRs005249</t>
  </si>
  <si>
    <t>UKRs008901</t>
  </si>
  <si>
    <t>Адреса: Стебницька, 5/ Назва МКП: Притулок БФ Карітас Трускавець/ код:UKRs008901</t>
  </si>
  <si>
    <t>UKRs005256</t>
  </si>
  <si>
    <t>Адреса: Стебницька, 73/ Назва МКП: Молокозавод Карпатські луки/ код:UKRs005256</t>
  </si>
  <si>
    <t>UKRs005257</t>
  </si>
  <si>
    <t>Адреса: Стебницька, 98/ Назва МКП: ЗОШ № 3/ код:UKRs005257</t>
  </si>
  <si>
    <t>UKRs005260</t>
  </si>
  <si>
    <t>Адреса: Степана Бандери, 44/ Назва МКП: санаторій Шахтар/ код:UKRs005260</t>
  </si>
  <si>
    <t>UKRs005263</t>
  </si>
  <si>
    <t>Адреса: Суховоля, 33/ Назва МКП: санаторій Весна/ код:UKRs005263</t>
  </si>
  <si>
    <t>UKRs008899</t>
  </si>
  <si>
    <t>Адреса: Суховоля, 75/ Назва МКП: Державний заклад Дитячий спеціалізований (спеціальний) санаторій Джерело МОЗ України/ код:UKRs008899</t>
  </si>
  <si>
    <t>UKRs009660</t>
  </si>
  <si>
    <t>Адреса: Тустановицька, 1а/ Назва МКП: ДП Санаторій Джерельний/ код:UKRs009660</t>
  </si>
  <si>
    <t>UKRs005463</t>
  </si>
  <si>
    <t>Адреса: NA, 580 обєкт/ Назва МКП: Притулок соціальної адаптації/ код:UKRs005463</t>
  </si>
  <si>
    <t>UKRs005313</t>
  </si>
  <si>
    <t>Адреса: Гончарська, 30/ Назва МКП: Дім молитви/ код:UKRs005313</t>
  </si>
  <si>
    <t>UKRs005320</t>
  </si>
  <si>
    <t>Адреса: Євгена Петрушевича, 4/ Назва МКП: Буський ЗЗСО - Гімназія ім. Є.Петрушевича / код:UKRs005320</t>
  </si>
  <si>
    <t>UKRs009495</t>
  </si>
  <si>
    <t>Адреса: Валова, 9/ Назва МКП: Олеський професійний ліцей(гуртожиток Г5)/ код:UKRs009495</t>
  </si>
  <si>
    <t>UKRs005618</t>
  </si>
  <si>
    <t>Адреса: Шпитальна, 15/ Назва МКП: Реабілітаційний центр Заболотцівської лікарні/ код:UKRs005618</t>
  </si>
  <si>
    <t>UKRs005480</t>
  </si>
  <si>
    <t>Адреса: Пліснесько, NA/ Назва МКП: Підгорецький Василиянський монастир/ код:UKRs005480</t>
  </si>
  <si>
    <t>UKRs011760</t>
  </si>
  <si>
    <t>Адреса: Шкільна, 4/ Назва МКП: КУ Центр надання соціальних послуг/ код:UKRs011760</t>
  </si>
  <si>
    <t>UKRs005273</t>
  </si>
  <si>
    <t>Адреса: В'ячеслава Чорновола, 1/ Назва МКП: Палац культури/ код:UKRs005273</t>
  </si>
  <si>
    <t>UKRs005314</t>
  </si>
  <si>
    <t>Адреса: Григорія Сковороди, 2/ Назва МКП: Dormition of the Theotokos Kosciol/ код:UKRs005314</t>
  </si>
  <si>
    <t>UKRs009005</t>
  </si>
  <si>
    <t>Адреса: Промислова, 1/ Назва МКП: Гуртожиток Золочівського професійного ліцею/ код:UKRs009005</t>
  </si>
  <si>
    <t>UKRs010041</t>
  </si>
  <si>
    <t>Адреса: Лесі Українки, 40/ Назва МКП: БО БФ Шпиталь Доктора Свідерського/ код:UKRs010041</t>
  </si>
  <si>
    <t>UKRs011759</t>
  </si>
  <si>
    <t>Адреса: Зелена, 2/ Назва МКП: гуртожиток №2 Золочівського коледжу Львівського національного університету/ код:UKRs011759</t>
  </si>
  <si>
    <t>UKRs010072</t>
  </si>
  <si>
    <t>Адреса: Львівська, 17а/ Назва МКП: ДПТНЗ Червоненське ВПУ/ код:UKRs010072</t>
  </si>
  <si>
    <t>UKRs005199</t>
  </si>
  <si>
    <t>Адреса: Заводська, 12/ Назва МКП: ЗОШ 2/ код:UKRs005199</t>
  </si>
  <si>
    <t>UKRs009509</t>
  </si>
  <si>
    <t>Адреса: Лугова, 25/ Назва МКП: Школа/ код:UKRs009509</t>
  </si>
  <si>
    <t>UKRs005233</t>
  </si>
  <si>
    <t>Адреса: Нова, 7/ Назва МКП: Не має даних про назву/ код:UKRs005233</t>
  </si>
  <si>
    <t>UKRs005510</t>
  </si>
  <si>
    <t>Адреса: Сторонибаби, 1/ Назва МКП: ЗОШ #1/ код:UKRs005510</t>
  </si>
  <si>
    <t>UKRs005242</t>
  </si>
  <si>
    <t>Адреса: Польова, 1/ Назва МКП: Не має даних про назву/ код:UKRs005242</t>
  </si>
  <si>
    <t>UKRs005321</t>
  </si>
  <si>
    <t>Адреса: Центральна, 79/ Назва МКП: Не має даних про назву/ код:UKRs005321</t>
  </si>
  <si>
    <t>UKRs005203</t>
  </si>
  <si>
    <t>Адреса: Зелена, 23а/ Назва МКП: Не має даних про назву/ код:UKRs005203</t>
  </si>
  <si>
    <t>UKRs005458</t>
  </si>
  <si>
    <t>Адреса: NA, NA/ Назва МКП: Не має даних про назву/ код:UKRs005458</t>
  </si>
  <si>
    <t>UKRs005275</t>
  </si>
  <si>
    <t>Адреса: Шкільна, 1/ Назва МКП: Не має даних про назву/ код:UKRs005275</t>
  </si>
  <si>
    <t>UKRs005272</t>
  </si>
  <si>
    <t>Адреса: Центральна, 94/ Назва МКП: Не має даних про назву/ код:UKRs005272</t>
  </si>
  <si>
    <t>UKRs005477</t>
  </si>
  <si>
    <t>Адреса: Підзамче, 3а/ Назва МКП: гуртожиток/ код:UKRs005477</t>
  </si>
  <si>
    <t>UKRs005496</t>
  </si>
  <si>
    <t>Адреса: Січових Стрільців, 2/ Назва МКП: Hе має даних про назву/ код:UKRs005496</t>
  </si>
  <si>
    <t>UKRs005643</t>
  </si>
  <si>
    <t>Адреса: Львівська, 16/ Назва МКП: ДП Санаторій Любінь Великий ЗАТ Укрпрофздравниця/ код:UKRs005643</t>
  </si>
  <si>
    <t>UKRs010284</t>
  </si>
  <si>
    <t>Адреса: Львівська, 64/ Назва МКП: Реабілітаційне Відділення Великолюбінськоі міської лікарні/ код:UKRs010284</t>
  </si>
  <si>
    <t>UKRs005630</t>
  </si>
  <si>
    <t>Адреса: Спортивна, 4/ Назва МКП: ДРУ Центр комплексної реабілітації "Галичина" ,Спальний корпус №4/ код:UKRs005630</t>
  </si>
  <si>
    <t>UKRs008922</t>
  </si>
  <si>
    <t>Адреса: Івана Франка, 41/ Назва МКП: Філія Глинянського ЗЗСО І-ІІІ ст – Розворянський ЗЗСО І-ІІ ст/ код:UKRs008922</t>
  </si>
  <si>
    <t>UKRs005645</t>
  </si>
  <si>
    <t>Адреса: Будинкова, 30/ Назва МКП: Грушківський психоневрологічний інтернат/ код:UKRs005645</t>
  </si>
  <si>
    <t>UKRs008708</t>
  </si>
  <si>
    <t>Адреса: Ярослава Мудрого, 4/ Назва МКП: Корпус неврологічного відділення Городоцької ЦРЛ/ код:UKRs008708</t>
  </si>
  <si>
    <t>UKRs008714</t>
  </si>
  <si>
    <t>Адреса: Шкільна, 33/ Назва МКП: Стара Школа перероблення під житло ВПО/ код:UKRs008714</t>
  </si>
  <si>
    <t>UKRs008701</t>
  </si>
  <si>
    <t>Адреса: Шевченка, 2/ Назва МКП: Амбулаторія/ код:UKRs008701</t>
  </si>
  <si>
    <t>UKRs009258</t>
  </si>
  <si>
    <t>Адреса: Івана Франка, 30б/ Назва МКП: КЗ ЛОР Монастироцький психоневрологічний інтернат/ код:UKRs009258</t>
  </si>
  <si>
    <t>UKRs005666</t>
  </si>
  <si>
    <t>Адреса: Богдана Хмельницького, 29/ Назва МКП: Дім молитви Церква християн віри Євангельської/ код:UKRs005666</t>
  </si>
  <si>
    <t>UKRs010036</t>
  </si>
  <si>
    <t>Адреса: Воїнів УПА, 26/ Назва МКП: Притулок при церкві АСД/ код:UKRs010036</t>
  </si>
  <si>
    <t>UKRs005632</t>
  </si>
  <si>
    <t>Адреса: 600 річчя, 89/ Назва МКП: Дитячий центр оздоровлення. відпочинку та туризму Росинка/ код:UKRs005632</t>
  </si>
  <si>
    <t>UKRs011169</t>
  </si>
  <si>
    <t>Адреса: Оранжерейна , 10/ Назва МКП: Прихисток при церкві ЄХБ/ код:UKRs011169</t>
  </si>
  <si>
    <t>UKRs010384</t>
  </si>
  <si>
    <t>Адреса: Самбірська, 26/ Назва МКП: м.Комарно. Колишня лікарня/ код:UKRs010384</t>
  </si>
  <si>
    <t>UKRs010989</t>
  </si>
  <si>
    <t>Адреса: Центральна, 114/ Назва МКП: прихисток "Іскра любові"/ код:UKRs010989</t>
  </si>
  <si>
    <t>UKRs005171</t>
  </si>
  <si>
    <t>Адреса: Академіка Лазаренко, 38/ Назва МКП: Гуртожиток 12 НуЛП/ код:UKRs005171</t>
  </si>
  <si>
    <t>UKRs005412</t>
  </si>
  <si>
    <t>Адреса: Академіка Лазаренко, 41/ Назва МКП: Гуртожиток 14 нулп/ код:UKRs005412</t>
  </si>
  <si>
    <t>UKRs005413</t>
  </si>
  <si>
    <t>Адреса: Академіка Лазаренко, 42/ Назва МКП: Гуртожиток 15 нулп/ код:UKRs005413</t>
  </si>
  <si>
    <t>UKRs008703</t>
  </si>
  <si>
    <t>Адреса: Багряного, 38/ Назва МКП: Церква АСД/ код:UKRs008703</t>
  </si>
  <si>
    <t>UKRs005158</t>
  </si>
  <si>
    <t>Адреса: Бориса Антоненка-Давидовича, 11/ Назва МКП: Музична школа 8/ код:UKRs005158</t>
  </si>
  <si>
    <t>UKRs005186</t>
  </si>
  <si>
    <t>Адреса: В.Кубийовича, 36а/ Назва МКП: Гуртожиток #1 Львівського коледжу транспортної інфраструктури/ код:UKRs005186</t>
  </si>
  <si>
    <t>UKRs005163</t>
  </si>
  <si>
    <t>Адреса: Варшавська, 35/ Назва МКП: Храм Христа Спасителя/ код:UKRs005163</t>
  </si>
  <si>
    <t>UKRs005164</t>
  </si>
  <si>
    <t>Адреса: Варшавська, 58/ Назва МКП: Середня загальноосвітня школа 1-3 ступенів № 91/ код:UKRs005164</t>
  </si>
  <si>
    <t>UKRs005166</t>
  </si>
  <si>
    <t>Адреса: Вернигори, 7/ Назва МКП: Заклад дошкільної освіти комплексуючого типу №23/ код:UKRs005166</t>
  </si>
  <si>
    <t>UKRs005168</t>
  </si>
  <si>
    <t>Адреса: Випасова, 5-9/ Назва МКП: Гуртожиток Київського національного університету культури і мистецтв/ код:UKRs005168</t>
  </si>
  <si>
    <t>UKRs009571</t>
  </si>
  <si>
    <t>Адреса: Відкрита, 1/ Назва МКП: гуртожиток - біля гуртожитку №10 Національного університету Львівська політехніка/ код:UKRs009571</t>
  </si>
  <si>
    <t>UKRs009614</t>
  </si>
  <si>
    <t>Адреса: Володимира Великого, 125а/ Назва МКП: ЛПНЗ туристично-краєзнавчий центр Княжий/ код:UKRs009614</t>
  </si>
  <si>
    <t>UKRs008705</t>
  </si>
  <si>
    <t>Адреса: Володимира Великого, 33/ Назва МКП: Фаховий коледж інформаційних технологій НУ Львівська політехніка/ код:UKRs008705</t>
  </si>
  <si>
    <t>UKRs005173</t>
  </si>
  <si>
    <t>Адреса: Володимира Великого, 55а/ Назва МКП: Школа 32/ код:UKRs005173</t>
  </si>
  <si>
    <t>UKRs005322</t>
  </si>
  <si>
    <t>Адреса: Газова, 26/ Назва МКП: Промбудкомплект/ код:UKRs005322</t>
  </si>
  <si>
    <t>UKRs011071</t>
  </si>
  <si>
    <t>Адреса: Гетьмана Мазепи, 48/ Назва МКП: Монастир згромадження братів Альбертинів Римо-Католицької церкви/ код:UKRs011071</t>
  </si>
  <si>
    <t>UKRs005190</t>
  </si>
  <si>
    <t>Адреса: Глинянський тракт, 151б/ Назва МКП: Гімназія Провесінь/ код:UKRs005190</t>
  </si>
  <si>
    <t>UKRs005285</t>
  </si>
  <si>
    <t>Адреса: Гніздовського, 4/ Назва МКП: ДНЗ Львівське вище професійне училище/ код:UKRs005285</t>
  </si>
  <si>
    <t>UKRs005337</t>
  </si>
  <si>
    <t>Адреса: Гніздовського, 6/ Назва МКП: Гуртожиток львівського професійного ліцею комп‘ютерних тхнологій/ код:UKRs005337</t>
  </si>
  <si>
    <t>UKRs005342</t>
  </si>
  <si>
    <t>Адреса: Городоцька, 160а/ Назва МКП: Discovery kids/ код:UKRs005342</t>
  </si>
  <si>
    <t>UKRs005343</t>
  </si>
  <si>
    <t>Адреса: Городоцька, 174/ Назва МКП: Wonder space/ код:UKRs005343</t>
  </si>
  <si>
    <t>UKRs005345</t>
  </si>
  <si>
    <t>Адреса: Городоцька, 36/ Назва МКП: Театр Лесі Українки/ код:UKRs005345</t>
  </si>
  <si>
    <t>UKRs005346</t>
  </si>
  <si>
    <t>Адреса: Городоцька, 38/ Назва МКП: Театральний центр Слово й Голос/ код:UKRs005346</t>
  </si>
  <si>
    <t>UKRs005191</t>
  </si>
  <si>
    <t>Адреса: Грабовського, 3/ Назва МКП: ЗДО#21/ код:UKRs005191</t>
  </si>
  <si>
    <t>UKRs005347</t>
  </si>
  <si>
    <t>Адреса: Григоренко, 4/ Назва МКП: Прихисток/ код:UKRs005347</t>
  </si>
  <si>
    <t>UKRs005360</t>
  </si>
  <si>
    <t>Адреса: Довгуша, 24/ Назва МКП: Мілес Єзу/ код:UKRs005360</t>
  </si>
  <si>
    <t>UKRs008903</t>
  </si>
  <si>
    <t>Адреса: Євгена Коновальця, 103/ Назва МКП: Центр соціально-психологічної допомоги у Львівській області/ код:UKRs008903</t>
  </si>
  <si>
    <t>UKRs005214</t>
  </si>
  <si>
    <t>Адреса: Євгена Коновальця, 124/ Назва МКП: Дитячий садок №3/ код:UKRs005214</t>
  </si>
  <si>
    <t>UKRs005366</t>
  </si>
  <si>
    <t>Адреса: Жовківька, 26а/ Назва МКП: го Львівський цент піклування про дітей/ код:UKRs005366</t>
  </si>
  <si>
    <t>UKRs011166</t>
  </si>
  <si>
    <t>Адреса: Залізнична, 7/ Назва МКП: Прихисток БО 100% життя/ код:UKRs011166</t>
  </si>
  <si>
    <t>UKRs005425</t>
  </si>
  <si>
    <t>Адреса: Зелена, 113/ Назва МКП: ПП ЛеоКераміка/ код:UKRs005425</t>
  </si>
  <si>
    <t>UKRs005427</t>
  </si>
  <si>
    <t>Адреса: Зелена, 22/ Назва МКП: Ліцей #6/ код:UKRs005427</t>
  </si>
  <si>
    <t>UKRs008805</t>
  </si>
  <si>
    <t>Адреса: Зелена, 269в/ Назва МКП: дитячий садок Казка/ код:UKRs008805</t>
  </si>
  <si>
    <t>UKRs008710</t>
  </si>
  <si>
    <t>Адреса: Зелена, 96/ Назва МКП: Гуртожиток Львівська національна академія/ код:UKRs008710</t>
  </si>
  <si>
    <t>UKRs005204</t>
  </si>
  <si>
    <t>Адреса: Золота, 4/ Назва МКП: Львівський національний універтисет ім. І. Франка гуртожиток 10/ код:UKRs005204</t>
  </si>
  <si>
    <t>UKRs008702</t>
  </si>
  <si>
    <t>Адреса: Івана Пулюя, 22/ Назва МКП: модульне містечко/ код:UKRs008702</t>
  </si>
  <si>
    <t>UKRs010184</t>
  </si>
  <si>
    <t>Адреса: Івана Пулюя, 33/ Назва МКП: Гуртожиток фаховий коледж інформаційних технологій (другий корпус)/ код:UKRs010184</t>
  </si>
  <si>
    <t>UKRs005176</t>
  </si>
  <si>
    <t>Адреса: Івана Пулюя, 36/ Назва МКП: Львівський професійний коледж готельно-туристичного та ресторанного сервісу/ код:UKRs005176</t>
  </si>
  <si>
    <t>UKRs010194</t>
  </si>
  <si>
    <t>Адреса: Івана Пулюя, 38/ Назва МКП: Гуртожиток ЛВПК ресторанного сервісу та туризму/ код:UKRs010194</t>
  </si>
  <si>
    <t>UKRs005290</t>
  </si>
  <si>
    <t>Адреса: Кавалерідзе, 15/ Назва МКП: Школа №95/ код:UKRs005290</t>
  </si>
  <si>
    <t>UKRs005212</t>
  </si>
  <si>
    <t>Адреса: Караджича, 29/ Назва МКП: Львівський фізико-математичний ліцей-інтернат при Львівському національному університеті імені Івана Франка/ код:UKRs005212</t>
  </si>
  <si>
    <t>UKRs011400</t>
  </si>
  <si>
    <t>Адреса: Карпінця, 27/ Назва МКП: Гуртожиток № 3 Національного університету "Львівська політехніка/ код:UKRs011400</t>
  </si>
  <si>
    <t>UKRs005390</t>
  </si>
  <si>
    <t>Адреса: Каховська, 10/ Назва МКП: Заклад дошкільної освіти №136/ код:UKRs005390</t>
  </si>
  <si>
    <t>UKRs010264</t>
  </si>
  <si>
    <t>Адреса: Кирилівська, 3а/ Назва МКП: Центр обліку та нічного перебування бездомних осіб/ код:UKRs010264</t>
  </si>
  <si>
    <t>UKRs005393</t>
  </si>
  <si>
    <t>Адреса: Клепарівська, 15/ Назва МКП: Церква/ код:UKRs005393</t>
  </si>
  <si>
    <t>UKRs005398</t>
  </si>
  <si>
    <t>Адреса: Княгині Ольги, 104/ Назва МКП: Школа 31/ код:UKRs005398</t>
  </si>
  <si>
    <t>UKRs005216</t>
  </si>
  <si>
    <t>Адреса: Короленка, 7/ Назва МКП: Дім молитв/ код:UKRs005216</t>
  </si>
  <si>
    <t>UKRs009911</t>
  </si>
  <si>
    <t>Адреса: Котляревського, 32/2/ Назва МКП: Прихисток ГО Рух добрих змін/ код:UKRs009911</t>
  </si>
  <si>
    <t>UKRs005403</t>
  </si>
  <si>
    <t>Адреса: Котляревського, 37/ Назва МКП: Прихисток/ код:UKRs005403</t>
  </si>
  <si>
    <t>UKRs005288</t>
  </si>
  <si>
    <t>Адреса: Кривчицька Дорога, 19/ Назва МКП: Церква Покрови Пресвятої Богородиці/ код:UKRs005288</t>
  </si>
  <si>
    <t>UKRs005197</t>
  </si>
  <si>
    <t>Адреса: Кривчицька Дорога, 3/ Назва МКП: Ліцей #70/ код:UKRs005197</t>
  </si>
  <si>
    <t>UKRs005217</t>
  </si>
  <si>
    <t>Адреса: Кримська, 30/ Назва МКП: Гуртожиток ЛНАМ/ код:UKRs005217</t>
  </si>
  <si>
    <t>UKRs005218</t>
  </si>
  <si>
    <t>Адреса: Кульпарківська, 99/ Назва МКП: Ліцей Європейський бізнесу та права/ код:UKRs005218</t>
  </si>
  <si>
    <t>UKRs005414</t>
  </si>
  <si>
    <t>Адреса: Левандівська, 30/ Назва МКП: Заклад дошкільної освіти №6/ код:UKRs005414</t>
  </si>
  <si>
    <t>UKRs005219</t>
  </si>
  <si>
    <t>Адреса: Леонтовича, 2/ Назва МКП: Львівська правнича гімназія/ код:UKRs005219</t>
  </si>
  <si>
    <t>UKRs005418</t>
  </si>
  <si>
    <t>Адреса: Лисенка, 43/ Назва МКП: Українська православна церква Свято-Іоанноусівський чоловічий монастир/ код:UKRs005418</t>
  </si>
  <si>
    <t>UKRs011598</t>
  </si>
  <si>
    <t>Адреса: Личаківська, 233/ Назва МКП: Прихисток "Центр підтримки та захисту"/ код:UKRs011598</t>
  </si>
  <si>
    <t>UKRs005222</t>
  </si>
  <si>
    <t>Адреса: Личаківська, 31/ Назва МКП: Хостел/ код:UKRs005222</t>
  </si>
  <si>
    <t>UKRs009872</t>
  </si>
  <si>
    <t>Адреса: Личаківська, 56/ Назва МКП: Центр для нічного перебування бездомних осіб/ код:UKRs009872</t>
  </si>
  <si>
    <t>UKRs011295</t>
  </si>
  <si>
    <t>Адреса: Лукасевича, 15/ Назва МКП: Храм Святих Верховних Апостолів Петра і Павла/ код:UKRs011295</t>
  </si>
  <si>
    <t>UKRs011399</t>
  </si>
  <si>
    <t>Адреса: Лукаша, 1/ Назва МКП: Гуртожиток № 7 Національного університету "Львівська політехніка/ код:UKRs011399</t>
  </si>
  <si>
    <t>UKRs011398</t>
  </si>
  <si>
    <t>Адреса: Лукаша, 2/ Назва МКП: Гуртожиток № 9 Національного університету "Львівська політехніка/ код:UKRs011398</t>
  </si>
  <si>
    <t>UKRs011397</t>
  </si>
  <si>
    <t>Адреса: Лукаша, 4/ Назва МКП: Гуртожиток № 5 Національного університету "Львівська політехніка/ код:UKRs011397</t>
  </si>
  <si>
    <t>UKRs011396</t>
  </si>
  <si>
    <t>Адреса: Лукаша, 5/ Назва МКП: Гуртожиток № 11 Національного університету "Львівська політехніка/ код:UKRs011396</t>
  </si>
  <si>
    <t>UKRs005299</t>
  </si>
  <si>
    <t>Адреса: Любінська, 93б/ Назва МКП: Середня загальноосвітня школа #40 м.Львова/ код:UKRs005299</t>
  </si>
  <si>
    <t>UKRs005294</t>
  </si>
  <si>
    <t>Адреса: Максима Кривоноса, 18а/ Назва МКП: гуртожиток від ВПУ технологій та сервісу/ код:UKRs005294</t>
  </si>
  <si>
    <t>UKRs009604</t>
  </si>
  <si>
    <t>Адреса: Максима Кривоноса, 3б/ Назва МКП: Прихисток від Рембуду Хостелок/ код:UKRs009604</t>
  </si>
  <si>
    <t>UKRs005449</t>
  </si>
  <si>
    <t>Адреса: Масарика, 2/ Назва МКП: Ківі фітнес/ код:UKRs005449</t>
  </si>
  <si>
    <t>UKRs005301</t>
  </si>
  <si>
    <t>Адреса: Медової печери, 39а/ Назва МКП: Гуртожиток ЛНУ ім. Мирослава Кувалдіна/ код:UKRs005301</t>
  </si>
  <si>
    <t>UKRs009256</t>
  </si>
  <si>
    <t>Адреса: Медової печери, 71/ Назва МКП: Комунальний заклад Львівської обласної ради Львівський геріатричний пансіонат/ код:UKRs009256</t>
  </si>
  <si>
    <t>UKRs005454</t>
  </si>
  <si>
    <t>Адреса: Митрополита Ангеловича, 26/28/ Назва МКП: Львівський професійний ліцей залізничного транспорту/ код:UKRs005454</t>
  </si>
  <si>
    <t>UKRs011167</t>
  </si>
  <si>
    <t>Адреса: Навроцького, 1/ Назва МКП: Геотермальної на базі АВ Метал Груп/ код:UKRs011167</t>
  </si>
  <si>
    <t>UKRs010061</t>
  </si>
  <si>
    <t>Адреса: Над Джерелом, 1/ Назва МКП: Модульне містечко для вагітних Незламні матусі/ код:UKRs010061</t>
  </si>
  <si>
    <t>UKRs005230</t>
  </si>
  <si>
    <t>Адреса: Наукова, 90/ Назва МКП: Ліцей №46/ код:UKRs005230</t>
  </si>
  <si>
    <t>UKRs005460</t>
  </si>
  <si>
    <t>Адреса: Наукова, 92/ Назва МКП: Ліцей №66/ код:UKRs005460</t>
  </si>
  <si>
    <t>UKRs005433</t>
  </si>
  <si>
    <t>Адреса: О.Басараб, 3б/ Назва МКП: ДНЗ Львівське вище професійне технічне училище гуртожиток/ код:UKRs005433</t>
  </si>
  <si>
    <t>UKRs005422</t>
  </si>
  <si>
    <t>Адреса: О.Басараб, 4/ Назва МКП: Школа #49/ код:UKRs005422</t>
  </si>
  <si>
    <t>UKRs005526</t>
  </si>
  <si>
    <t>Адреса: Пасічна, 62/ Назва МКП: Львівський національний університет імені Івана Франка/ код:UKRs005526</t>
  </si>
  <si>
    <t>UKRs011651</t>
  </si>
  <si>
    <t>Адреса: Петра Дорошенка, 26/ Назва МКП: Прихисток "Твоя Опора"/ код:UKRs011651</t>
  </si>
  <si>
    <t>UKRs005482</t>
  </si>
  <si>
    <t>Адреса: Плужника, 5/ Назва МКП: Гуртожиток №18 НУ ЛП/ код:UKRs005482</t>
  </si>
  <si>
    <t>UKRs005483</t>
  </si>
  <si>
    <t>Адреса: Повітряна, 20/ Назва МКП: ЛКП Супутник/ код:UKRs005483</t>
  </si>
  <si>
    <t>UKRs005181</t>
  </si>
  <si>
    <t>Адреса: Порічкова, 4а/ Назва МКП: Ліцей 38/ код:UKRs005181</t>
  </si>
  <si>
    <t>UKRs005487</t>
  </si>
  <si>
    <t>Адреса: Пстрака, 1/ Назва МКП: Школа 44/ код:UKRs005487</t>
  </si>
  <si>
    <t>UKRs011401</t>
  </si>
  <si>
    <t>Адреса: Сахарова, 23/ Назва МКП: Гуртожиток № 8 Національного університету "Львівська політехніка/ код:UKRs011401</t>
  </si>
  <si>
    <t>UKRs005305</t>
  </si>
  <si>
    <t>Адреса: Симона Петлюри, 19/ Назва МКП: Заклад дошкільної освіти (ясла-садок) #127 Львівської міської ради/ код:UKRs005305</t>
  </si>
  <si>
    <t>UKRs005307</t>
  </si>
  <si>
    <t>Адреса: Симона Петлюри, 32/ Назва МКП: Релігійна організація релігійна громада парафія усіх святих українського народу м.Львів/ код:UKRs005307</t>
  </si>
  <si>
    <t>UKRs005246</t>
  </si>
  <si>
    <t>Адреса: Симона Петлюри, NA/ Назва МКП: Початкова школаСвітанок Львівської міської ради Львівської області/ код:UKRs005246</t>
  </si>
  <si>
    <t>UKRs005254</t>
  </si>
  <si>
    <t>Адреса: Скидана, 18/ Назва МКП: Загальноосвітня школа №20/ код:UKRs005254</t>
  </si>
  <si>
    <t>UKRs005500</t>
  </si>
  <si>
    <t>Адреса: Скорини, 34/ Назва МКП: Школа 86/ код:UKRs005500</t>
  </si>
  <si>
    <t>UKRs008717</t>
  </si>
  <si>
    <t>Адреса: Скрипника, 2а/ Назва МКП: Сихівська модульне містечко Маріяполіс/ код:UKRs008717</t>
  </si>
  <si>
    <t>UKRs009967</t>
  </si>
  <si>
    <t>Адреса: Соборна, 17/ Назва МКП: Прихисток на вул. Соборній від ГО Жіночі перспективи/ код:UKRs009967</t>
  </si>
  <si>
    <t>UKRs005255</t>
  </si>
  <si>
    <t>Адреса: Солодова, 6/ Назва МКП: Ліцей #37 Львівської міської ради/ код:UKRs005255</t>
  </si>
  <si>
    <t>UKRs005259</t>
  </si>
  <si>
    <t>Адреса: Степана Бандери, 14/ Назва МКП: Львівська академічна гімназія/ код:UKRs005259</t>
  </si>
  <si>
    <t>UKRs008700</t>
  </si>
  <si>
    <t>Адреса: Стрийська, 15/ Назва МКП: модульне містечко/ код:UKRs008700</t>
  </si>
  <si>
    <t>UKRs005649</t>
  </si>
  <si>
    <t>Адреса: Суботівська , 13а/ Назва МКП: АТС-267/ код:UKRs005649</t>
  </si>
  <si>
    <t>UKRs010380</t>
  </si>
  <si>
    <t>Адреса: Тернопільська, 6/ Назва МКП: Гуртожиток ЛКТІ №1/ код:UKRs010380</t>
  </si>
  <si>
    <t>UKRs005437</t>
  </si>
  <si>
    <t>Адреса: Тернопільська, 8/ Назва МКП: Гуртожиток ЛКА №2/ код:UKRs005437</t>
  </si>
  <si>
    <t>UKRs005673</t>
  </si>
  <si>
    <t>Адреса: Туган-Барановського, 11/ Назва МКП: гуртожиток №2 Львівського національного університету ветеринарної медицини і біотехнологій/ код:UKRs005673</t>
  </si>
  <si>
    <t>UKRs011500</t>
  </si>
  <si>
    <t>Адреса: Туган-Барановського, 11/ Назва МКП: гуртожиток №3 Львівського національного університету ветеринарної медицини і біотехнологій/ код:UKRs011500</t>
  </si>
  <si>
    <t>UKRs005266</t>
  </si>
  <si>
    <t>Адреса: Туркменська, 23/ Назва МКП: Заклад дошкільної освіти ясла-садок # 71/ код:UKRs005266</t>
  </si>
  <si>
    <t>UKRs005525</t>
  </si>
  <si>
    <t>Адреса: Уласа Самчука, 14/ Назва МКП: Львівська політехніка кафедра фізичного виховання 28 корпус/ код:UKRs005525</t>
  </si>
  <si>
    <t>UKRs005527</t>
  </si>
  <si>
    <t>Адреса: Фабрична, 21/ Назва МКП: Церква ЄХБ Преображення/ код:UKRs005527</t>
  </si>
  <si>
    <t>UKRs005528</t>
  </si>
  <si>
    <t>Адреса: Федьковича, 54/56/ Назва МКП: Палац Залізничників/ код:UKRs005528</t>
  </si>
  <si>
    <t>UKRs005534</t>
  </si>
  <si>
    <t>Адреса: Хвильового, 16/ Назва МКП: Загальноосвітня школа №54/ код:UKRs005534</t>
  </si>
  <si>
    <t>UKRs005269</t>
  </si>
  <si>
    <t>Адреса: Хвильового, 35/ Назва МКП: Навчально виховний комплекс інженерно економічна школа-львівський економічний ліцей/ код:UKRs005269</t>
  </si>
  <si>
    <t>UKRs010378</t>
  </si>
  <si>
    <t>Адреса: Хімічна,  49a/ Назва МКП: Львівський фаховий коледж харчової і переробної промисловості Національного університету харчових технологій (гуртожиток)/ код:UKRs010378</t>
  </si>
  <si>
    <t>UKRs005535</t>
  </si>
  <si>
    <t>Адреса: Хімічна, 7/ Назва МКП: Загальноосвітня школа №22 ім.Василя Стефаника/ код:UKRs005535</t>
  </si>
  <si>
    <t>UKRs008775</t>
  </si>
  <si>
    <t>Адреса: Холодна, 120/ Назва МКП: Притулок в Рясному/ код:UKRs008775</t>
  </si>
  <si>
    <t>UKRs008715</t>
  </si>
  <si>
    <t>Адреса: Хуторівка, 38/ Назва МКП: ДРУЦКРОІ Галичина/ код:UKRs008715</t>
  </si>
  <si>
    <t>UKRs005656</t>
  </si>
  <si>
    <t>Адреса: Червоної Калини , 66а/ Назва МКП: Ресторан Фугазетта/ код:UKRs005656</t>
  </si>
  <si>
    <t>UKRs005438</t>
  </si>
  <si>
    <t>Адреса: Червоної Калини, 7/ Назва МКП: Гуртожиток #1/ код:UKRs005438</t>
  </si>
  <si>
    <t>UKRs009994</t>
  </si>
  <si>
    <t>Адреса: Червоної Калини, 72/ Назва МКП: модульне містечко Маріяполіс/ код:UKRs009994</t>
  </si>
  <si>
    <t>UKRs005567</t>
  </si>
  <si>
    <t>Адреса: Червоної Калини, 76а/ Назва МКП: Зал царства/ код:UKRs005567</t>
  </si>
  <si>
    <t>UKRs005439</t>
  </si>
  <si>
    <t>Адреса: Червоної калини, 7а/ Назва МКП: Гуртожиток #4 ЛТЕУ/ код:UKRs005439</t>
  </si>
  <si>
    <t>UKRs005573</t>
  </si>
  <si>
    <t>Адреса: Чукаріна, 3/ Назва МКП: Ліцей Оріяна/ код:UKRs005573</t>
  </si>
  <si>
    <t>UKRs009958</t>
  </si>
  <si>
    <t>Адреса: Шевченка, 2/ Назва МКП: Колишня будівля амбулаторії/ код:UKRs009958</t>
  </si>
  <si>
    <t>UKRs005278</t>
  </si>
  <si>
    <t>Адреса: Яловець, 15/ Назва МКП: Монастир сестер святої Родини/ код:UKRs005278</t>
  </si>
  <si>
    <t>UKRs005625</t>
  </si>
  <si>
    <t>Адреса: Ярошинської, 15/ Назва МКП: Дитячий садок 89/ код:UKRs005625</t>
  </si>
  <si>
    <t>UKRs010000</t>
  </si>
  <si>
    <t>Адреса: Львівська, 56/ Назва МКП: Власність Єпархії Греко-Католицької церкви/ код:UKRs010000</t>
  </si>
  <si>
    <t>UKRs011395</t>
  </si>
  <si>
    <t>Адреса: Сухомлинського, 18/ Назва МКП: Гуртожиток № 19 Національного університету "Львівська політехніка/ код:UKRs011395</t>
  </si>
  <si>
    <t>UKRs011767</t>
  </si>
  <si>
    <t>Адреса: Широка, 6/ Назва МКП: Монастир Святого Йосифа/ код:UKRs011767</t>
  </si>
  <si>
    <t>UKRs009064</t>
  </si>
  <si>
    <t>Адреса: Дублянська, 1/ Назва МКП: Прихисток Народний дім Великі Грибовичі/ код:UKRs009064</t>
  </si>
  <si>
    <t>UKRs009293</t>
  </si>
  <si>
    <t>Адреса: Наукова, 2/ Назва МКП: ДП Дослідне господарство Львівський інститут садівництва Національної академії аграрних наук України/ код:UKRs009293</t>
  </si>
  <si>
    <t>UKRs010038</t>
  </si>
  <si>
    <t>Адреса: Шептицького, 32а/ Назва МКП: Свято-Успенська успенська лавра/ код:UKRs010038</t>
  </si>
  <si>
    <t>UKRs009250</t>
  </si>
  <si>
    <t>Адреса: 1 Листопада, 6/ Назва МКП: Рава-Руський професійний ліцей/ код:UKRs009250</t>
  </si>
  <si>
    <t>UKRs009807</t>
  </si>
  <si>
    <t>Адреса: Стрийська, 6/ Назва МКП: Римо-Католицька парафія Йоана Павла ІІ/ код:UKRs009807</t>
  </si>
  <si>
    <t>UKRs010026</t>
  </si>
  <si>
    <t>Адреса: Паркова, 1/ Назва МКП: Leo States (модульне містечко)/ код:UKRs010026</t>
  </si>
  <si>
    <t>UKRs009266</t>
  </si>
  <si>
    <t>Адреса: Центральна, 2/ Назва МКП: КЗ ЛОР Буківський дитячий будинок-інтернат/ код:UKRs009266</t>
  </si>
  <si>
    <t>UKRs005843</t>
  </si>
  <si>
    <t>Адреса: Шкільна, 12/ Назва МКП: Воютицький ЗЗСО 1-3 ст/ код:UKRs005843</t>
  </si>
  <si>
    <t>UKRs005750</t>
  </si>
  <si>
    <t>Адреса: NA, NA/ Назва МКП: Народний дім/ код:UKRs005750</t>
  </si>
  <si>
    <t>UKRs010030</t>
  </si>
  <si>
    <t>Адреса: Воїнів УПА, 1/ Назва МКП: Гуртожиток професійного ліцею/ код:UKRs010030</t>
  </si>
  <si>
    <t>UKRs009951</t>
  </si>
  <si>
    <t>Адреса: Івана Франка, 96/ Назва МКП: Місія Харт/ код:UKRs009951</t>
  </si>
  <si>
    <t>UKRs005760</t>
  </si>
  <si>
    <t>Адреса: Костюшко, 21/ Назва МКП: ЗЗСО 1-3 ст/ код:UKRs005760</t>
  </si>
  <si>
    <t>UKRs009546</t>
  </si>
  <si>
    <t>Адреса: Костюшко, 36/ Назва МКП: Пришкільний недіючий гуртожиток ЗЗСО I-III ст/ код:UKRs009546</t>
  </si>
  <si>
    <t>UKRs005684</t>
  </si>
  <si>
    <t>Адреса: NA, NA/ Назва МКП: Народний дім/ код:UKRs005684</t>
  </si>
  <si>
    <t>UKRs005712</t>
  </si>
  <si>
    <t>Адреса: Топольна, 137/ Назва МКП: Народний дім/ код:UKRs005712</t>
  </si>
  <si>
    <t>UKRs005717</t>
  </si>
  <si>
    <t>Адреса: Центральна, 1/ Назва МКП: Народний дім/ код:UKRs005717</t>
  </si>
  <si>
    <t>UKRs005147</t>
  </si>
  <si>
    <t>Адреса: NA, NA/ Назва МКП: Табір/ код:UKRs005147</t>
  </si>
  <si>
    <t>UKRs005823</t>
  </si>
  <si>
    <t>Адреса: Дружби, 9/ Назва МКП: ЗДО Сонечко/ код:UKRs005823</t>
  </si>
  <si>
    <t>UKRs005568</t>
  </si>
  <si>
    <t>Адреса: В'ячеслава Чорновола, 2/ Назва МКП: Будинок Милосердя/ код:UKRs005568</t>
  </si>
  <si>
    <t>UKRs005783</t>
  </si>
  <si>
    <t>Адреса: Наукова, 1г/ Назва МКП: Гуртожиток Вишнянського коледжу Львівського національного аграрного університету/ код:UKRs005783</t>
  </si>
  <si>
    <t>UKRs005814</t>
  </si>
  <si>
    <t>Адреса: NA, NA/ Назва МКП: Народний дім/ код:UKRs005814</t>
  </si>
  <si>
    <t>UKRs005818</t>
  </si>
  <si>
    <t>Адреса: NA, NA/ Назва МКП: Народний дім/ код:UKRs005818</t>
  </si>
  <si>
    <t>UKRs005825</t>
  </si>
  <si>
    <t>Адреса: NA, NA/ Назва МКП: Народний дім/ код:UKRs005825</t>
  </si>
  <si>
    <t>UKRs005148</t>
  </si>
  <si>
    <t>Адреса: Гоголя, 7/ Назва МКП: Дитячий садок "Бджілка"/ код:UKRs005148</t>
  </si>
  <si>
    <t>UKRs010385</t>
  </si>
  <si>
    <t>Адреса: Набережна , 75/ Назва МКП: Прихисток На Набережній/ код:UKRs010385</t>
  </si>
  <si>
    <t>UKRs005586</t>
  </si>
  <si>
    <t>Адреса: Шевченка, 21/ Назва МКП: Спеціалізована школа інтернат/ код:UKRs005586</t>
  </si>
  <si>
    <t>UKRs005469</t>
  </si>
  <si>
    <t>Адреса: Папрочизна, 10/ Назва МКП: Готель Saltzbork/ код:UKRs005469</t>
  </si>
  <si>
    <t>UKRs005691</t>
  </si>
  <si>
    <t>Адреса: NA, NA/ Назва МКП: Народний дім/ код:UKRs005691</t>
  </si>
  <si>
    <t>UKRs009952</t>
  </si>
  <si>
    <t>Адреса: Шевченка, 6/ Назва МКП: Лаврівський дитячий будинок/ код:UKRs009952</t>
  </si>
  <si>
    <t>UKRs009263</t>
  </si>
  <si>
    <t>Адреса: Зелена, 77/ Назва МКП: КЗ ЛОР Созанський психоневрологічний інтернат/ код:UKRs009263</t>
  </si>
  <si>
    <t>UKRs005756</t>
  </si>
  <si>
    <t>Адреса: NA, NA/ Назва МКП: Народний дім/ код:UKRs005756</t>
  </si>
  <si>
    <t>UKRs005757</t>
  </si>
  <si>
    <t>Адреса: NA, NA/ Назва МКП: Народний дім/ код:UKRs005757</t>
  </si>
  <si>
    <t>UKRs005248</t>
  </si>
  <si>
    <t>Адреса: Сагайдачного, 21/ Назва МКП: ЗЗСО І-ІІІ ст.- ліцей с. Стрілки Стрілківської сільської ради/ код:UKRs005248</t>
  </si>
  <si>
    <t>UKRs005835</t>
  </si>
  <si>
    <t>Адреса: NA, NA/ Назва МКП: ЗЗСО 1-3 ст/ код:UKRs005835</t>
  </si>
  <si>
    <t>UKRs005262</t>
  </si>
  <si>
    <t>Адреса: Василя Стуса, 4/ Назва МКП: Турківська гімназія №1 імені Олександра Ільницького Турківської районної ради Львівської області/ код:UKRs005262</t>
  </si>
  <si>
    <t>UKRs005227</t>
  </si>
  <si>
    <t>Адреса: Молодіжна, 39/ Назва МКП: Турківський професійний ліцей/ код:UKRs005227</t>
  </si>
  <si>
    <t>UKRs005443</t>
  </si>
  <si>
    <t>Адреса: Січових Стрільців, 52/ Назва МКП: Професійний ліцей/ код:UKRs005443</t>
  </si>
  <si>
    <t>UKRs005209</t>
  </si>
  <si>
    <t>Адреса: Івана Франка, 3а/ Назва МКП: Готельно-відпочинковий комплекс СОБІНЬ/ код:UKRs005209</t>
  </si>
  <si>
    <t>UKRs005271</t>
  </si>
  <si>
    <t>Адреса: Центральна, 456/ Назва МКП: Відпочинковий комплекс Чертур/ код:UKRs005271</t>
  </si>
  <si>
    <t>UKRs005184</t>
  </si>
  <si>
    <t>Адреса: Богдана Хмельницького, 7/ Назва МКП: Позаміський заклад оздоровлення та відпочинку Соколята/ код:UKRs005184</t>
  </si>
  <si>
    <t>UKRs005444</t>
  </si>
  <si>
    <t>Адреса: Добромильська, 23/ Назва МКП: Хирівська школа-інтернат Владики Івана Хоми/ код:UKRs005444</t>
  </si>
  <si>
    <t>UKRs005585</t>
  </si>
  <si>
    <t>Адреса: Шевченка, 2/ Назва МКП: Гніздичівське ЗЗМО I-III ступенів/ код:UKRs005585</t>
  </si>
  <si>
    <t>UKRs005420</t>
  </si>
  <si>
    <t>Адреса: Шевченка, 13/ Назва МКП: ЛІВЧИЦЬКА СПЕЦШКОЛА/ код:UKRs005420</t>
  </si>
  <si>
    <t>UKRs005368</t>
  </si>
  <si>
    <t>Адреса: Заводська, 14/ Назва МКП: Дулібівсьзагальноосвітній навчальний закладкий/ код:UKRs005368</t>
  </si>
  <si>
    <t>UKRs005289</t>
  </si>
  <si>
    <t>Адреса: Івана Франка, 70а/ Назва МКП: Начально виховний комплекс Верхньостинавський загальноосвітній навчальний заклад/ код:UKRs005289</t>
  </si>
  <si>
    <t>UKRs005635</t>
  </si>
  <si>
    <t>Адреса: NA, NA/ Назва МКП: Жидачівський проф ліцей/ код:UKRs005635</t>
  </si>
  <si>
    <t>UKRs009212</t>
  </si>
  <si>
    <t>Адреса: Івана Франка, 19/ Назва МКП: Гуртожиток з вбудованими приміщеннями ПРУ №50965/ код:UKRs009212</t>
  </si>
  <si>
    <t>UKRs005376</t>
  </si>
  <si>
    <t>Адреса: Зелена, 2/ Назва МКП: КЗ ЛОР Журавненський будинок підтриманого проживання/ код:UKRs005376</t>
  </si>
  <si>
    <t>UKRs010360</t>
  </si>
  <si>
    <t>Адреса: Йосипа Пилипчука, 42/ Назва МКП: Любшанська ЗОШ/ код:UKRs010360</t>
  </si>
  <si>
    <t>UKRs011402</t>
  </si>
  <si>
    <t>Адреса: Шевченка, 71/ Назва МКП: Завадківський ОНЗЗСО І-ІІІ р./ код:UKRs011402</t>
  </si>
  <si>
    <t>UKRs005661</t>
  </si>
  <si>
    <t>Адреса: NA, NA/ Назва МКП: Парафіяльна резиденція Горицвіт/ код:UKRs005661</t>
  </si>
  <si>
    <t>UKRs011403</t>
  </si>
  <si>
    <t>Адреса: Нагірна, 2/ Назва МКП: Тухольський заклад загальної середньої освіти І-ІІІ ступенів/ код:UKRs011403</t>
  </si>
  <si>
    <t>UKRs011404</t>
  </si>
  <si>
    <t>Адреса: Просвіти, 10/ Назва МКП: Будівля Миколаївського міського товариства "Просвіта"/ код:UKRs011404</t>
  </si>
  <si>
    <t>UKRs005662</t>
  </si>
  <si>
    <t>Адреса: Устияновича , 39/ Назва МКП: Миколаївський професійний ліцей/ код:UKRs005662</t>
  </si>
  <si>
    <t>UKRs009229</t>
  </si>
  <si>
    <t>Адреса: 50 річчя УПА , 20/ Назва МКП: КНП Моршинська міська лікарня (корпус № 2)/ код:UKRs009229</t>
  </si>
  <si>
    <t>UKRs011168</t>
  </si>
  <si>
    <t>Адреса: Івана Франка , 33а/ Назва МКП: Санаторій Лаванда/ код:UKRs011168</t>
  </si>
  <si>
    <t>UKRs009686</t>
  </si>
  <si>
    <t>Адреса: Івана Франка , 76/ Назва МКП: Центр реабілітації ОУН УПА Говерла/ код:UKRs009686</t>
  </si>
  <si>
    <t>UKRs009056</t>
  </si>
  <si>
    <t>Адреса: Івана Франка, NA/ Назва МКП: NAK Nadra Ukraine/ код:UKRs009056</t>
  </si>
  <si>
    <t>UKRs010029</t>
  </si>
  <si>
    <t>Адреса: Курортна, 2/ Назва МКП: КПВКФ Зірниця/ код:UKRs010029</t>
  </si>
  <si>
    <t>UKRs008865</t>
  </si>
  <si>
    <t>Адреса: Паркова, 3/ Назва МКП: sanatorium/ код:UKRs008865</t>
  </si>
  <si>
    <t>UKRs010034</t>
  </si>
  <si>
    <t>Адреса: Проліскова, 8/ Назва МКП: Санаторій Моршин-прикордонник/ код:UKRs010034</t>
  </si>
  <si>
    <t>UKRs010037</t>
  </si>
  <si>
    <t>Адреса: Грушевського, 8а/ Назва МКП: Київ+/ код:UKRs010037</t>
  </si>
  <si>
    <t>UKRs008924</t>
  </si>
  <si>
    <t>Адреса: В'ячеслава Чорновола, 11/ Назва МКП: гуртожиток Новороздільський професійний ліцей. / код:UKRs008924</t>
  </si>
  <si>
    <t>UKRs005629</t>
  </si>
  <si>
    <t>Адреса: Сагайдачного, 15/ Назва МКП: Гуртожиток від Дптнз новороздільський професійний ліцей будівництва та побуту/ код:UKRs005629</t>
  </si>
  <si>
    <t>UKRs005642</t>
  </si>
  <si>
    <t>Адреса: Степана Бандери , 9/ Назва МКП: Новороздільський політехнічний фаховий коледж (гуртожиток)/ код:UKRs005642</t>
  </si>
  <si>
    <t>UKRs005280</t>
  </si>
  <si>
    <t>Адреса: Степана Бандери, 12/ Назва МКП: Новороздільський поліітихнічний фаховий коледж/ код:UKRs005280</t>
  </si>
  <si>
    <t>UKRs009267</t>
  </si>
  <si>
    <t>Адреса: Богдана Хмельницького, 1/ Назва МКП: КЗ ЛОР Роздільський дитячий будинок-інтернат/ код:UKRs009267</t>
  </si>
  <si>
    <t>UKRs008699</t>
  </si>
  <si>
    <t>Адреса: Вовчука, 20/ Назва МКП: Центр оздоровлення та відпочинку Барвінок/ код:UKRs008699</t>
  </si>
  <si>
    <t>UKRs005318</t>
  </si>
  <si>
    <t>Адреса: Майдан УСС, 5/ Назва МКП: Не має даних про назву/ код:UKRs005318</t>
  </si>
  <si>
    <t>UKRs008727</t>
  </si>
  <si>
    <t>Адреса: Князя Святослава, 40/ Назва МКП: Центр для тимчасового перебування ВПО Палац Гределя/ код:UKRs008727</t>
  </si>
  <si>
    <t>UKRs008728</t>
  </si>
  <si>
    <t>Адреса: Князя Святослава, 40/ Назва МКП: Школа №3/ код:UKRs008728</t>
  </si>
  <si>
    <t>UKRs008694</t>
  </si>
  <si>
    <t>Адреса: Січових Стрільців, 186/ Назва МКП: КЗ ЛОР ДЗОВ НАДІЯ/ код:UKRs008694</t>
  </si>
  <si>
    <t>UKRs008692</t>
  </si>
  <si>
    <t>Адреса: Кам'янецька, 11/ Назва МКП: Карпати/ код:UKRs008692</t>
  </si>
  <si>
    <t>UKRs005491</t>
  </si>
  <si>
    <t>Адреса: Степана Бандери, 3/ Назва МКП: Славський ЗДО/ код:UKRs005491</t>
  </si>
  <si>
    <t>UKRs005846</t>
  </si>
  <si>
    <t>Адреса: Вокзальна, 63/ Назва МКП: Лавочненський ЗЗСО І ст/ код:UKRs005846</t>
  </si>
  <si>
    <t>UKRs005578</t>
  </si>
  <si>
    <t>Адреса: Шевченка, 1/ Назва МКП: Либохорівський ЗЗСО/ код:UKRs005578</t>
  </si>
  <si>
    <t>UKRs005847</t>
  </si>
  <si>
    <t>Адреса: NA, NA/ Назва МКП: Тернавський ЗЗСО/ код:UKRs005847</t>
  </si>
  <si>
    <t>UKRs005382</t>
  </si>
  <si>
    <t>Адреса: Івана Франка, 53/ Назва МКП: Тухлянський ЗДО/ код:UKRs005382</t>
  </si>
  <si>
    <t>UKRs005853</t>
  </si>
  <si>
    <t>Адреса: Івана Франка, 53а/ Назва МКП: Тухлянський ЗЗСО/ код:UKRs005853</t>
  </si>
  <si>
    <t>UKRs010383</t>
  </si>
  <si>
    <t>Адреса: Каменяра, 4/ Назва МКП: Берегиня/ код:UKRs010383</t>
  </si>
  <si>
    <t>UKRs010379</t>
  </si>
  <si>
    <t>Адреса: Болехівська, 31/ Назва МКП: гуртожиток Вище художнє професійне училище №16/ код:UKRs010379</t>
  </si>
  <si>
    <t>UKRs010381</t>
  </si>
  <si>
    <t>Адреса: Гайдамацька, 15/ Назва МКП: ДНЗ Вище професійне училище N34 (гуртожиток)/ код:UKRs010381</t>
  </si>
  <si>
    <t>UKRs005647</t>
  </si>
  <si>
    <t>Адреса: Кравецька, 5/ Назва МКП: ДНЗ ВПУ 8/ код:UKRs005647</t>
  </si>
  <si>
    <t>UKRs005654</t>
  </si>
  <si>
    <t>Адреса: Львівська, 141/ Назва МКП: Вище проф училище №35 місто Стрий / код:UKRs005654</t>
  </si>
  <si>
    <t>UKRs009572</t>
  </si>
  <si>
    <t>Адреса: Львівська, 169/ Назва МКП: Стрийський фаховий коледж Львівського університету природокористування (національного аграрного університету)/ код:UKRs009572</t>
  </si>
  <si>
    <t>UKRs011546</t>
  </si>
  <si>
    <t>Адреса: Січинського, 1б/ Назва МКП: Обласна психіатрична лікарня Миколаївського району с. Заклад/ код:UKRs011546</t>
  </si>
  <si>
    <t>UKRs009058</t>
  </si>
  <si>
    <t>Адреса: Шевченка, 1в/ Назва МКП: CNE Lviv regional psychiatric hospital Zaklad/ код:UKRs009058</t>
  </si>
  <si>
    <t>UKRs010347</t>
  </si>
  <si>
    <t>Адреса: Богдана Хмельницького, 63/ Назва МКП: Ходорiвстка мiська лiкарня/ код:UKRs010347</t>
  </si>
  <si>
    <t>UKRs005353</t>
  </si>
  <si>
    <t>Адреса: Грушевського, 14/ Назва МКП: Ресторанно-готельний комплекс Чайка/ код:UKRs005353</t>
  </si>
  <si>
    <t>UKRs005355</t>
  </si>
  <si>
    <t>Адреса: Грушевського, 2а/ Назва МКП: Ресторанно-готельний комплекс Магнат/ код:UKRs005355</t>
  </si>
  <si>
    <t>UKRs005372</t>
  </si>
  <si>
    <t>Адреса: Зарічна, 1а/ Назва МКП: Ресторанно-готельний комплекс Колиба Водна/ код:UKRs005372</t>
  </si>
  <si>
    <t>UKRs005557</t>
  </si>
  <si>
    <t>Адреса: Центральна, 31/ Назва МКП: Загльноосвітній заклад №5/ код:UKRs005557</t>
  </si>
  <si>
    <t>UKRs005530</t>
  </si>
  <si>
    <t>Адреса: Івана Франка, 14/ Назва МКП: Народний дім/ код:UKRs005530</t>
  </si>
  <si>
    <t>UKRs009265</t>
  </si>
  <si>
    <t>Адреса: Стрийська, 68/ Назва МКП: КЗ ЛОР ХОДОРІВСЬКИЙ ПСИХОНЕВРОЛОГІЧНИЙ ІНТЕРНАТ/ код:UKRs009265</t>
  </si>
  <si>
    <t>UKRs010541</t>
  </si>
  <si>
    <t>Адреса: Бічна , 6а/ Назва МКП: Гуртожиток Аграрно будівельного ліцею/ код:UKRs010541</t>
  </si>
  <si>
    <t>UKRs010361</t>
  </si>
  <si>
    <t>Адреса: Савенка, 4/ Назва МКП: ДЕРЖАВНИЙ НАВЧАЛЬНИЙ ЗАКЛАД УГНІВСЬКИЙ АГРАРНО-БУДІВЕЛЬНИЙ ЛІЦЕЙ/ код:UKRs010361</t>
  </si>
  <si>
    <t>UKRs005367</t>
  </si>
  <si>
    <t>Адреса: Жуковських, 2/ Назва МКП: Угнівський аграрно-професійний ліцей/ код:UKRs005367</t>
  </si>
  <si>
    <t>UKRs011405</t>
  </si>
  <si>
    <t>Адреса: Шевченка, 6/ Назва МКП: Не має даних про назву/ код:UKRs011405</t>
  </si>
  <si>
    <t>UKRs005579</t>
  </si>
  <si>
    <t>Адреса: Шевченка, 1/ Назва МКП: Великомостівський герітричний пансіонат/ код:UKRs005579</t>
  </si>
  <si>
    <t>UKRs011769</t>
  </si>
  <si>
    <t>Адреса: Січових Стрільців, 38/ Назва МКП: Нежитлова будівля/ код:UKRs011769</t>
  </si>
  <si>
    <t>UKRs009682</t>
  </si>
  <si>
    <t>Адреса: Енергетична, 1/ Назва МКП: Гуртожиток Добротвірського професійного- технічного ліцею/ код:UKRs009682</t>
  </si>
  <si>
    <t>UKRs005492</t>
  </si>
  <si>
    <t>Адреса: Сагайдачного, 3/ Назва МКП: Добротвірський професійний ліцей/ код:UKRs005492</t>
  </si>
  <si>
    <t>UKRs005594</t>
  </si>
  <si>
    <t>Адреса: Шевченка, 5/ Назва МКП: гуртожиток ДТЕКДобротвірська ТЕС/ код:UKRs005594</t>
  </si>
  <si>
    <t>UKRs005497</t>
  </si>
  <si>
    <t>Адреса: Січових Стрільців, 20/ Назва МКП: Hе має даних про назву/ код:UKRs005497</t>
  </si>
  <si>
    <t>UKRs005541</t>
  </si>
  <si>
    <t>Адреса: Січових стрільців, 31/ Назва МКП: Добротвірський професійний ліцей.гуртожиток/ код:UKRs005541</t>
  </si>
  <si>
    <t>UKRs005499</t>
  </si>
  <si>
    <t>Адреса: Січових Стрільців, 7а/ Назва МКП: Hе має даних про назву/ код:UKRs005499</t>
  </si>
  <si>
    <t>UKRs005323</t>
  </si>
  <si>
    <t>Адреса: Гайдамацька, 29/ Назва МКП: Hе має даних про назву/ код:UKRs005323</t>
  </si>
  <si>
    <t>UKRs005551</t>
  </si>
  <si>
    <t>Адреса: Центральна, 20/ Назва МКП: Hе має даних про назву/ код:UKRs005551</t>
  </si>
  <si>
    <t>UKRs005484</t>
  </si>
  <si>
    <t>Адреса: Відродження, 5/ Назва МКП: готель/ код:UKRs005484</t>
  </si>
  <si>
    <t>UKRs005637</t>
  </si>
  <si>
    <t>Адреса: Рильського , 1/ Назва МКП: Церква ХВЄ/ код:UKRs005637</t>
  </si>
  <si>
    <t>UKRs005441</t>
  </si>
  <si>
    <t>Адреса: Львівська, 57/ Назва МКП: Гуртожиток Вузлівського ОНВК ЗОШ І-ІІІ/ код:UKRs005441</t>
  </si>
  <si>
    <t>UKRs005646</t>
  </si>
  <si>
    <t>Адреса: NA, NA/ Назва МКП: Початкова школа села Радванці/ код:UKRs005646</t>
  </si>
  <si>
    <t>UKRs011165</t>
  </si>
  <si>
    <t>Адреса: Василя Стуса, 47/ Назва МКП: відділення відновного лікування КМП Радехівська центральна лікарня Байнологія/ код:UKRs011165</t>
  </si>
  <si>
    <t>UKRs011406</t>
  </si>
  <si>
    <t>Адреса: Героїв УПА, 11/ Назва МКП: Карітас Сокаль/ код:UKRs011406</t>
  </si>
  <si>
    <t>UKRs005672</t>
  </si>
  <si>
    <t>Адреса: Підкови, 1/ Назва МКП: Сокальський проф Ліцей/ код:UKRs005672</t>
  </si>
  <si>
    <t>UKRs011407</t>
  </si>
  <si>
    <t>Адреса: Мазепи, 49/1/ Назва МКП: Будинок для вимушених переселенців/ код:UKRs011407</t>
  </si>
  <si>
    <t>UKRs005589</t>
  </si>
  <si>
    <t>Адреса: Шевченка, 3/ Назва МКП: Готельно -ресторанний комплек Лисичка/ код:UKRs005589</t>
  </si>
  <si>
    <t>UKRs009255</t>
  </si>
  <si>
    <t>Адреса: Шевченка, 1а/ Назва МКП: КЗ ЛОР Великомостівський геріатричний пансіонат/ код:UKRs009255</t>
  </si>
  <si>
    <t>UKRs005850</t>
  </si>
  <si>
    <t>Адреса: Українська, 1а/ Назва МКП: ВПОЛКРовесник/ код:UKRs005850</t>
  </si>
  <si>
    <t>UKRs005604</t>
  </si>
  <si>
    <t>Адреса: Широка, 29/ Назва МКП: КЗ ЛОРЛешківський психоневрологічний інтернат/ код:UKRs005604</t>
  </si>
  <si>
    <t>UKRs005154</t>
  </si>
  <si>
    <t>Адреса: Богдана Хмельницького, 36/ Назва МКП: Церква Євангельських Християн-Баптистів Ковчег/ код:UKRs005154</t>
  </si>
  <si>
    <t>UKRs005515</t>
  </si>
  <si>
    <t>Адреса: Василя Стуса, 45/ Назва МКП: Заклад дошкільної освіти ясла-садок № 16 Червоноградської міської ради Львівської області/ код:UKRs005515</t>
  </si>
  <si>
    <t>UKRs005396</t>
  </si>
  <si>
    <t>Адреса: Клюсівська, 19/ Назва МКП: Червоноградська загальноосвітня школа І-ІІІ ступенів № 1 Червоноградської міської ради Львівської області/ код:UKRs005396</t>
  </si>
  <si>
    <t>UKRs005407</t>
  </si>
  <si>
    <t>Адреса: Курбаса, 64/ Назва МКП: Заклад дошкільної освіти ясла-садок № 10 Червоноградської міської ради Львівської області/ код:UKRs005407</t>
  </si>
  <si>
    <t>UKRs005456</t>
  </si>
  <si>
    <t>Адреса: Мишуги, 11/ Назва МКП: Дім молитви Євангельських Християн Баптистів/ код:UKRs005456</t>
  </si>
  <si>
    <t>UKRs005619</t>
  </si>
  <si>
    <t>Адреса: Шухевича, 4/ Назва МКП: Заклад дошкільної освіти ясла-садок №12/ код:UKRs005619</t>
  </si>
  <si>
    <t>UKRs005622</t>
  </si>
  <si>
    <t>Адреса: Шухевича, 6/ Назва МКП: Червоноградський фаховий гірничо-економічний коледж/ код:UKRs005622</t>
  </si>
  <si>
    <t>UKRs011768</t>
  </si>
  <si>
    <t>Адреса: Галицька, 2а/ Назва МКП: БЛАГОДІЙНА ОРГАНІЗАЦІЯ "БЛАГОДІЙНИЙ ФОНД "ЕКО-МИЛОСЕРДЯ"/ код:UKRs011768</t>
  </si>
  <si>
    <t>UKRs005327</t>
  </si>
  <si>
    <t>Адреса: Галицька, 3/ Назва МКП: Соснівська загальноосвітня школа І-ІІІ ступенів № 14 Червоноградської міської ради Львівської області/ код:UKRs005327</t>
  </si>
  <si>
    <t>UKRs011077</t>
  </si>
  <si>
    <t>Адреса: Галицька, 3а/ Назва МКП: Центр дитячої та юнацької творчості Червоноградської міської ради, вул. Галицька, 3А/ код:UKRs011077</t>
  </si>
  <si>
    <t>UKRs005325</t>
  </si>
  <si>
    <t>Адреса: Галицька, 7/ Назва МКП: Дитячий садок/ код:UKRs005325</t>
  </si>
  <si>
    <t>UKRs005328</t>
  </si>
  <si>
    <t>Адреса: Галицька, 7а/ Назва МКП: Заклад дошкільної освіти ясла-садок № 6 комбінованого типу Червоноградської міської ради Львівської області/ код:UKRs005328</t>
  </si>
  <si>
    <t>UKRs008722</t>
  </si>
  <si>
    <t>Адреса: Грушевського, 36/ Назва МКП: комунальне некомерційне підприємство соснівський міська лікарня червоноградський міської ради/ код:UKRs008722</t>
  </si>
  <si>
    <t>UKRs009704</t>
  </si>
  <si>
    <t>Адреса: Січових Стрільців, 7/ Назва МКП: Заповідник Розточчя/ код:UKRs009704</t>
  </si>
  <si>
    <t>UKRs009693</t>
  </si>
  <si>
    <t>Адреса: Яворівська, 49/ Назва МКП: Гуртожиток від ХПТУ ім. Йосипа Станька/ код:UKRs009693</t>
  </si>
  <si>
    <t>UKRs005250</t>
  </si>
  <si>
    <t>Адреса: Садова, 29/ Назва МКП: Великопільський ЗЗСО І-ІІ ступенів/ код:UKRs005250</t>
  </si>
  <si>
    <t>UKRs009950</t>
  </si>
  <si>
    <t>Адреса: Страдецька Гора, 50/ Назва МКП: Будинок Паломника/ код:UKRs009950</t>
  </si>
  <si>
    <t>UKRs008706</t>
  </si>
  <si>
    <t>Адреса: Шевченка, 20/ Назва МКП: ДНЗ Новояворівське ВПУ/ код:UKRs008706</t>
  </si>
  <si>
    <t>UKRs008718</t>
  </si>
  <si>
    <t>Адреса: Шевченка, 22/ Назва МКП: Патріарша комісія у справах молоді УГКЦ/ код:UKRs008718</t>
  </si>
  <si>
    <t>UKRs009246</t>
  </si>
  <si>
    <t>Адреса: Курортна, 1/ Назва МКП: Санаторій Шкло. корпус №1/ код:UKRs009246</t>
  </si>
  <si>
    <t>UKRs009683</t>
  </si>
  <si>
    <t>Адреса: Шептицького , 25/ Назва МКП: Релігійна громада УГКЦ Собору Пресвятої Богородиці/ код:UKRs009683</t>
  </si>
  <si>
    <t>UKRs009264</t>
  </si>
  <si>
    <t>Адреса: Садова бічна, 3/ Назва МКП: КЗ ЛОР Судововишнянський психоневрологічний інтернат/ код:UKRs009264</t>
  </si>
  <si>
    <t>UKRs011761</t>
  </si>
  <si>
    <t>Адреса: NA, NA/ Назва МКП: Модульне містечко/ код:UKRs011761</t>
  </si>
  <si>
    <t>UKRs005636</t>
  </si>
  <si>
    <t>Адреса: NA, NA/ Назва МКП: Шегинівська ЗОШ 1-3 ступеня/ код:UKRs005636</t>
  </si>
  <si>
    <t>UKRs011409</t>
  </si>
  <si>
    <t>Адреса: Шевченка, 3/ Назва МКП: Буцівська початкова школа Шегинівської сільської ради Яворівського району/ код:UKRs011409</t>
  </si>
  <si>
    <t>UKRs011408</t>
  </si>
  <si>
    <t>Адреса: Дружби, 2/ Назва МКП: Волицький НВК/ код:UKRs011408</t>
  </si>
  <si>
    <t>UKRs009262</t>
  </si>
  <si>
    <t>Адреса: Шевченка, 183/ Назва МКП: КЗ ЛОР Поповицький психоневрологічний інтернат/ код:UKRs009262</t>
  </si>
  <si>
    <t>UKRs011410</t>
  </si>
  <si>
    <t>Адреса: Рівних прав та можливостей, 1/ Назва МКП: Західний спортивно-реабілітаційний/ код:UKRs011410</t>
  </si>
  <si>
    <t>UKRs011411</t>
  </si>
  <si>
    <t>Адреса: Равська, 45/ Назва МКП: Львівський областний протитуберкульозний санаторій/ код:UKRs011411</t>
  </si>
  <si>
    <t>UKRs005240</t>
  </si>
  <si>
    <t>Адреса: Перемоги, 2/ Назва МКП: Чернилявський ЗЗСО І-ІІІ ступенів ім. Теодора Перуна/ код:UKRs005240</t>
  </si>
  <si>
    <t>UKRs009865</t>
  </si>
  <si>
    <t>Адреса: Аптечний, 7а/ Назва МКП: ЗДО/ код:UKRs009865</t>
  </si>
  <si>
    <t>UKRs010109</t>
  </si>
  <si>
    <t>Адреса: Лікарняна, 14/ Назва МКП: Миколаївська обл/Баштанський р-н./Володимірівка/ вул Лікарняна 14/Тер_центр/ код:UKRs010109</t>
  </si>
  <si>
    <t>UKRs010067</t>
  </si>
  <si>
    <t>Адреса: Лікарняна, 17/ Назва МКП: Комунальна установа/ код:UKRs010067</t>
  </si>
  <si>
    <t>UKRs011412</t>
  </si>
  <si>
    <t>Адреса: Миру, 35/ Назва МКП: Виноградівський психоневрологічний інтернат/ код:UKRs011412</t>
  </si>
  <si>
    <t>UKRs011413</t>
  </si>
  <si>
    <t>Адреса: Івана Франка, 2/ Назва МКП: Баштанський психоневрологічний інтернат/ код:UKRs011413</t>
  </si>
  <si>
    <t>UKRs010476</t>
  </si>
  <si>
    <t>Адреса: Шкільна, 1/ Назва МКП: Веселобалківська гімназія Казанківської селищної ради/ код:UKRs010476</t>
  </si>
  <si>
    <t>UKRs009796</t>
  </si>
  <si>
    <t>Адреса: Гагаріна, 7/ Назва МКП: Комунальна установа Центр надання соціальних послуг/ код:UKRs009796</t>
  </si>
  <si>
    <t>UKRs009793</t>
  </si>
  <si>
    <t>Адреса: Івана Огієнка, 17з/ Назва МКП: Гуртожиток З/ код:UKRs009793</t>
  </si>
  <si>
    <t>UKRs010573</t>
  </si>
  <si>
    <t>Адреса: Космонавтів, 1/ Назва МКП: Територіальний центр соціального обслуговування (надання соціальних послуг). відділення стаціонарного догляду/ код:UKRs010573</t>
  </si>
  <si>
    <t>UKRs010499</t>
  </si>
  <si>
    <t>Адреса: Кінга, 2/ Назва МКП: Веселинівський дошкільний навчальний заклад ( ясла - садок) №3 Малятко/ код:UKRs010499</t>
  </si>
  <si>
    <t>UKRs011414</t>
  </si>
  <si>
    <t>Адреса: Центральна, 143/ Назва МКП: Новосвітлівський психоневрологічний інтернат/ код:UKRs011414</t>
  </si>
  <si>
    <t>UKRs011415</t>
  </si>
  <si>
    <t>Адреса: Будівельників, 4/ Назва МКП: гуртожиток 3/ код:UKRs011415</t>
  </si>
  <si>
    <t>UKRs011417</t>
  </si>
  <si>
    <t>Адреса: Київська, 216/ Назва МКП: гуртожиток 1/ код:UKRs011417</t>
  </si>
  <si>
    <t>UKRs011416</t>
  </si>
  <si>
    <t>Адреса: Київська, 218/ Назва МКП: гуртожиток 2/ код:UKRs011416</t>
  </si>
  <si>
    <t>UKRs011201</t>
  </si>
  <si>
    <t>Адреса: Київська, 275/ Назва МКП: Вознесенський геріатричний  пансіонат/ код:UKRs011201</t>
  </si>
  <si>
    <t>UKRs010091</t>
  </si>
  <si>
    <t>Адреса: Миру, 65/ Назва МКП: гуманітарний штаб при Дорошівській громаді/Миколаївська обл.. Вознесенський район. село Дорошівка. вул. Миру. буд. 65/ код:UKRs010091</t>
  </si>
  <si>
    <t>UKRs009825</t>
  </si>
  <si>
    <t>Адреса: Шевченка кут Шкільний, 0/ Назва МКП: Територіальний центр соціального обслуговування/ код:UKRs009825</t>
  </si>
  <si>
    <t>UKRs011215</t>
  </si>
  <si>
    <t>Адреса: Очаківська, 1б/ Назва МКП: «Миколаївський центр соціальної реабілітації «Відновлення»/ код:UKRs011215</t>
  </si>
  <si>
    <t>UKRs011443</t>
  </si>
  <si>
    <t>Адреса: Автомобілістів, 12а/ Назва МКП: Гуртожиток «Прихисти своїх»/ код:UKRs011443</t>
  </si>
  <si>
    <t>UKRs010982</t>
  </si>
  <si>
    <t>Адреса: Велика Морська, 27/ Назва МКП: Миколаївська обласна лікарня відновного лікування Миколаївської обласної ради/ код:UKRs010982</t>
  </si>
  <si>
    <t>UKRs010981</t>
  </si>
  <si>
    <t>Адреса: Казарського, 4/ Назва МКП: Миколаївський Геріатричний Пансіонат/ код:UKRs010981</t>
  </si>
  <si>
    <t>UKRs011549</t>
  </si>
  <si>
    <t>Адреса: Кузнецька, 83/ Назва МКП: Відділення міського територіального центру соціального обслуговування для тимчасового розміщення осіб що потрапили в СЖО та ВПО/ код:UKRs011549</t>
  </si>
  <si>
    <t>UKRs010468</t>
  </si>
  <si>
    <t>Адреса: Курортна, 14а/ Назва МКП: Миколаївська санаторна загальноосвітня школа-інтернат І-ІІІ ступенів № 7/ код:UKRs010468</t>
  </si>
  <si>
    <t>UKRs011217</t>
  </si>
  <si>
    <t>Адреса: Металургів, 8/4/ Назва МКП: Територіальний центр соціального обслуговування/ код:UKRs011217</t>
  </si>
  <si>
    <t>UKRs011199</t>
  </si>
  <si>
    <t>Адреса: Театральна, 29a/ Назва МКП: Гуртожиток комунального житлово-експлуатаційного підприємства Миколаївської міської ради "Зоря"/ код:UKRs011199</t>
  </si>
  <si>
    <t>UKRs006321</t>
  </si>
  <si>
    <t>Адреса: Театральна, 45/1/ Назва МКП: Міський територіальний центр соціального обслуговування(надання соціальних послуг)/ код:UKRs006321</t>
  </si>
  <si>
    <t>UKRs011200</t>
  </si>
  <si>
    <t>Адреса: Чайковського, 40/2/ Назва МКП: Гуртожиток комунального житлово-експлуатаційного підприємства Миколаївської міської ради "Зоря"/ код:UKRs011200</t>
  </si>
  <si>
    <t>UKRs011548</t>
  </si>
  <si>
    <t>Адреса: Шевченко, 19а/ Назва МКП: Територіальний центр соціального обслуговування Центрального району м. Миколаєва/ код:UKRs011548</t>
  </si>
  <si>
    <t>UKRs010977</t>
  </si>
  <si>
    <t>Адреса: Маяковського, 129/ Назва МКП: Мішково-Погорілівська загальноосвітня санаторна школа-інтернат І-ІІІ ступенів Миколаївської міської ради/ код:UKRs010977</t>
  </si>
  <si>
    <t>UKRs011033</t>
  </si>
  <si>
    <t>Адреса: Космонавтів , 20/ Назва МКП: Приватний будинок/ код:UKRs011033</t>
  </si>
  <si>
    <t>UKRs010098</t>
  </si>
  <si>
    <t>Адреса: Центральна, 1/ Назва МКП: Приватний сектор/ код:UKRs010098</t>
  </si>
  <si>
    <t>UKRs009850</t>
  </si>
  <si>
    <t>Адреса: Центральна, NA/ Назва МКП: Зош 1- 3 ступенів/ код:UKRs009850</t>
  </si>
  <si>
    <t>UKRs011318</t>
  </si>
  <si>
    <t>Адреса: Суворова, 111/ Назва МКП: Чорноморська загальноосвітня школа I-III ступеню Чорноморської сільської ради/ код:UKRs011318</t>
  </si>
  <si>
    <t>UKRs011219</t>
  </si>
  <si>
    <t>Адреса: Софіївська, 1/ Назва МКП: Амбулаторія загальної практики сімейної медицини Шевченківської сільської ради/ код:UKRs011219</t>
  </si>
  <si>
    <t>UKRs010218</t>
  </si>
  <si>
    <t>Адреса: Нікітченко, 1/ Назва МКП: Приватний будинок (двоповерховий)/ код:UKRs010218</t>
  </si>
  <si>
    <t>UKRs010984</t>
  </si>
  <si>
    <t>Адреса: Шевченка, 57/ Назва МКП: Територіальний центр соціального обслуговування/ код:UKRs010984</t>
  </si>
  <si>
    <t>UKRs010985</t>
  </si>
  <si>
    <t>Адреса: Шевченка, 57/ Назва МКП: Територіальний центр соціального обслуговування (стаціонар)/ код:UKRs010985</t>
  </si>
  <si>
    <t>UKRs009882</t>
  </si>
  <si>
    <t>Адреса: Варварівська (Валерія Чкалова), 87/ Назва МКП: Територіальний центр надання соціальних послуг/ код:UKRs009882</t>
  </si>
  <si>
    <t>UKRs011418</t>
  </si>
  <si>
    <t>Адреса: Київська, 69/ Назва МКП: Первомайський психоневрологічний інтернат/ код:UKRs011418</t>
  </si>
  <si>
    <t>UKRs010983</t>
  </si>
  <si>
    <t>Адреса: Михайла Волкова (Сальвадора Альєнде), 44/ Назва МКП: Територіальний центр соціального обслуговування/ код:UKRs010983</t>
  </si>
  <si>
    <t>UKRs006115</t>
  </si>
  <si>
    <t>Адреса: Центральна, 27/ Назва МКП: ОЗО Андрієво-Іванівський ЗЗСО/ код:UKRs006115</t>
  </si>
  <si>
    <t>UKRs006177</t>
  </si>
  <si>
    <t>Адреса: Шкільна , 24/ Назва МКП: Ісаївська гімназія з дошкільним відділенням та початковою школою/ код:UKRs006177</t>
  </si>
  <si>
    <t>UKRs006156</t>
  </si>
  <si>
    <t>Адреса: Центральна, 95/ Назва МКП: Левадівська гімназія з дошкільним відділенням та початковою школою ім. Степана Олійника/ код:UKRs006156</t>
  </si>
  <si>
    <t>UKRs010542</t>
  </si>
  <si>
    <t>Адреса: Центральна, 5б/ Назва МКП: Настасіївський дошкільний навчальний заклад/ код:UKRs010542</t>
  </si>
  <si>
    <t>UKRs006080</t>
  </si>
  <si>
    <t>Адреса: Терлецького , 23б/ Назва МКП: Скосарівський ЗЗСО/ код:UKRs006080</t>
  </si>
  <si>
    <t>UKRs010283</t>
  </si>
  <si>
    <t>Адреса: Преображенська, 118/ Назва МКП: Великобуялицька сільська рада/ код:UKRs010283</t>
  </si>
  <si>
    <t>UKRs006216</t>
  </si>
  <si>
    <t>Адреса: Шкільна, 5б/ Назва МКП: Великобуялицький ЗДО/ код:UKRs006216</t>
  </si>
  <si>
    <t>UKRs005960</t>
  </si>
  <si>
    <t>Адреса: Лядова, 6а/ Назва МКП: Петрівський ЗДО № 2 СОНЕЧКО/ код:UKRs005960</t>
  </si>
  <si>
    <t>UKRs005972</t>
  </si>
  <si>
    <t>Адреса: Миру, 1/ Назва МКП: Петрівський ЗДО № 1 Кульбабка/ код:UKRs005972</t>
  </si>
  <si>
    <t>UKRs010266</t>
  </si>
  <si>
    <t>Адреса: Мічуріна, 4а/ Назва МКП: Амбулаторія/ код:UKRs010266</t>
  </si>
  <si>
    <t>UKRs006185</t>
  </si>
  <si>
    <t>Адреса: Шкільна, 1/ Назва МКП: Петрівська ЗЗСО № 1/ код:UKRs006185</t>
  </si>
  <si>
    <t>UKRs006050</t>
  </si>
  <si>
    <t>Адреса: Садова, 65/ Назва МКП: Житловий будинок/ код:UKRs006050</t>
  </si>
  <si>
    <t>UKRs005977</t>
  </si>
  <si>
    <t>Адреса: Миру, 2а/ Назва МКП: ДНЗ/ код:UKRs005977</t>
  </si>
  <si>
    <t>UKRs006049</t>
  </si>
  <si>
    <t>Адреса: Садова, 53/ Назва МКП: с.Знам'янка/ код:UKRs006049</t>
  </si>
  <si>
    <t>UKRs006148</t>
  </si>
  <si>
    <t>Адреса: Центральна, 71а/ Назва МКП: ЗЗСО/ код:UKRs006148</t>
  </si>
  <si>
    <t>UKRs010372</t>
  </si>
  <si>
    <t>Адреса: Бориса Дерев"янка, 83/ Назва МКП: гуртожиток/ код:UKRs010372</t>
  </si>
  <si>
    <t>UKRs010371</t>
  </si>
  <si>
    <t>Адреса: Виноградна, 51/ Назва МКП: будинок ветеранів/ код:UKRs010371</t>
  </si>
  <si>
    <t>UKRs010369</t>
  </si>
  <si>
    <t>Адреса: Центральна , 121/ Назва МКП: куманальне приміщення/ код:UKRs010369</t>
  </si>
  <si>
    <t>UKRs006074</t>
  </si>
  <si>
    <t>Адреса: Стрекалова, 1/ Назва МКП: Не має даних про назву/ код:UKRs006074</t>
  </si>
  <si>
    <t>UKRs010373</t>
  </si>
  <si>
    <t>Адреса: Шкільний, 4/ Назва МКП: комунальна будівля/ код:UKRs010373</t>
  </si>
  <si>
    <t>UKRs006011</t>
  </si>
  <si>
    <t>Адреса: Олімпійська, 1/ Назва МКП: Не має даних про назву/ код:UKRs006011</t>
  </si>
  <si>
    <t>UKRs006009</t>
  </si>
  <si>
    <t>Адреса: Олександра Чеського, 13/ Назва МКП: Джугастрівська гімназія Коноплянської сільської ради/ код:UKRs006009</t>
  </si>
  <si>
    <t>UKRs005856</t>
  </si>
  <si>
    <t>Адреса: 30 років Перемоги, 24/ Назва МКП: Калинівський ліцей Коноплянської сільської ради/ код:UKRs005856</t>
  </si>
  <si>
    <t>UKRs005874</t>
  </si>
  <si>
    <t>Адреса: Виноградна, 3в/ Назва МКП: Маркевичевська гімназія Коноплянської сільської ради/ код:UKRs005874</t>
  </si>
  <si>
    <t>UKRs005932</t>
  </si>
  <si>
    <t>Адреса: І.Куріса, 1/ Назва МКП: Ліцей/ код:UKRs005932</t>
  </si>
  <si>
    <t>UKRs011591</t>
  </si>
  <si>
    <t>Адреса: Незалежності , 71/ Назва МКП: КМП Лікарня / код:UKRs011591</t>
  </si>
  <si>
    <t>UKRs011581</t>
  </si>
  <si>
    <t>Адреса: Петра Сагайдачного (Чкалова), 50б/ Назва МКП: Відділення надання соціальних послуг в умовах цілодобового перебування/проживання Центру надання соціальних послуг Миколаївської селищної ради/ код:UKRs011581</t>
  </si>
  <si>
    <t>UKRs011580</t>
  </si>
  <si>
    <t>Адреса: Петра Сагайдачного (Чкалова), 50в/ Назва МКП: Комунальне некомерційне підприємство «Миколаївська лікарня» Миколаївської селищної ради Березівського району Одеської області/ код:UKRs011580</t>
  </si>
  <si>
    <t>UKRs006027</t>
  </si>
  <si>
    <t>Адреса: Миру , 12/ Назва МКП: Амбарівська філіяМиколаївського ліцею/ код:UKRs006027</t>
  </si>
  <si>
    <t>UKRs006220</t>
  </si>
  <si>
    <t>Адреса: Шкільна, 7/ Назва МКП: Антонюківський закладзагальної середньої освіти/ код:UKRs006220</t>
  </si>
  <si>
    <t>UKRs006022</t>
  </si>
  <si>
    <t>Адреса: Перемоги, 23/ Назва МКП: Василівська філіяМиколаївського ліцею/ код:UKRs006022</t>
  </si>
  <si>
    <t>UKRs006225</t>
  </si>
  <si>
    <t>Адреса: Шкільна, 9а/ Назва МКП: Новопетрівська філіяМиколаївського ліцею/ код:UKRs006225</t>
  </si>
  <si>
    <t>UKRs005955</t>
  </si>
  <si>
    <t>Адреса: Лесі Українки, 73/ Назва МКП: Переселенська філіяМиколаївського ліцею/ код:UKRs005955</t>
  </si>
  <si>
    <t>UKRs010477</t>
  </si>
  <si>
    <t>Адреса: Санітарна, 1/ Назва МКП: Ліцей-початкова школа/ код:UKRs010477</t>
  </si>
  <si>
    <t>UKRs010502</t>
  </si>
  <si>
    <t>Адреса: Санітарна, 3/ Назва МКП: Петровірівська лікарня. терапевтічне відділення/ код:UKRs010502</t>
  </si>
  <si>
    <t>UKRs010503</t>
  </si>
  <si>
    <t>Адреса: Миру, 1/ Назва МКП: Школа/ код:UKRs010503</t>
  </si>
  <si>
    <t>UKRs006151</t>
  </si>
  <si>
    <t>Адреса: Центральна, 82г/ Назва МКП: загальноосвітня школа/ код:UKRs006151</t>
  </si>
  <si>
    <t>UKRs006191</t>
  </si>
  <si>
    <t>Адреса: Шкільна, 139/ Назва МКП: амбулаторія загальної практики сімейної медицини/ код:UKRs006191</t>
  </si>
  <si>
    <t>UKRs010206</t>
  </si>
  <si>
    <t>Адреса: Гагаріна, 33/ Назва МКП: приватный дом/ код:UKRs010206</t>
  </si>
  <si>
    <t>UKRs006033</t>
  </si>
  <si>
    <t>Адреса: Посмітного, 16/ Назва МКП: Не має даних про назву/ код:UKRs006033</t>
  </si>
  <si>
    <t>UKRs006034</t>
  </si>
  <si>
    <t>Адреса: Посмітного, 19/ Назва МКП: Не має даних про назву/ код:UKRs006034</t>
  </si>
  <si>
    <t>UKRs006053</t>
  </si>
  <si>
    <t>Адреса: Санаторна, 1а/ Назва МКП: Розквітівський ЗДО/ код:UKRs006053</t>
  </si>
  <si>
    <t>UKRs006057</t>
  </si>
  <si>
    <t>Адреса: Санаторна, 5/ Назва МКП: Не має даних про назву/ код:UKRs006057</t>
  </si>
  <si>
    <t>UKRs006112</t>
  </si>
  <si>
    <t>Адреса: Центральна, 2. кв. 1/ Назва МКП: Не має даних про назву/ код:UKRs006112</t>
  </si>
  <si>
    <t>UKRs006228</t>
  </si>
  <si>
    <t>Адреса: Ювілейна, 15/ Назва МКП: Не має даних про назву/ код:UKRs006228</t>
  </si>
  <si>
    <t>UKRs006200</t>
  </si>
  <si>
    <t>Адреса: Шкільна, 23/ Назва МКП: Анатолівський ЗЗСО-ЗДО/ код:UKRs006200</t>
  </si>
  <si>
    <t>UKRs005981</t>
  </si>
  <si>
    <t>Адреса: Миру, 5/ Назва МКП: Не має даних про назву/ код:UKRs005981</t>
  </si>
  <si>
    <t>UKRs005982</t>
  </si>
  <si>
    <t>Адреса: Миру, 67/ Назва МКП: Не має даних про назву/ код:UKRs005982</t>
  </si>
  <si>
    <t>UKRs005983</t>
  </si>
  <si>
    <t>Адреса: Миру, 80/ Назва МКП: Не має даних про назву/ код:UKRs005983</t>
  </si>
  <si>
    <t>UKRs006004</t>
  </si>
  <si>
    <t>Адреса: Нова, 15/ Назва МКП: Не має даних про назву/ код:UKRs006004</t>
  </si>
  <si>
    <t>UKRs006069</t>
  </si>
  <si>
    <t>Адреса: Ставкова, 26/ Назва МКП: Не має даних про назву/ код:UKRs006069</t>
  </si>
  <si>
    <t>UKRs006070</t>
  </si>
  <si>
    <t>Адреса: Ставкова, 38/ Назва МКП: Ставківський ЗДО/ код:UKRs006070</t>
  </si>
  <si>
    <t>UKRs005912</t>
  </si>
  <si>
    <t>Адреса: Гагаріна, 26/ Назва МКП: ЗДО Ромашка/ код:UKRs005912</t>
  </si>
  <si>
    <t>UKRs005973</t>
  </si>
  <si>
    <t>Адреса: Миру, 12/ Назва МКП: ЗДО Сонечко/ код:UKRs005973</t>
  </si>
  <si>
    <t>UKRs005995</t>
  </si>
  <si>
    <t>Адреса: Набережна, 18/ Назва МКП: Не має даних про назву/ код:UKRs005995</t>
  </si>
  <si>
    <t>UKRs006144</t>
  </si>
  <si>
    <t>Адреса: Центральна, 7/ Назва МКП: Не має даних про назву/ код:UKRs006144</t>
  </si>
  <si>
    <t>UKRs006097</t>
  </si>
  <si>
    <t>Адреса: Центральна, NA/ Назва МКП: адмінбудівля/ код:UKRs006097</t>
  </si>
  <si>
    <t>UKRs005992</t>
  </si>
  <si>
    <t>Адреса: Молодіжна, 5/ Назва МКП: Не має даних про назву/ код:UKRs005992</t>
  </si>
  <si>
    <t>UKRs006073</t>
  </si>
  <si>
    <t>Адреса: Молодіжна, 50/ Назва МКП: адмінбудівля/ код:UKRs006073</t>
  </si>
  <si>
    <t>UKRs011770</t>
  </si>
  <si>
    <t>Адреса: Соборна, 99/ Назва МКП: Ширяївська сільська рада/ код:UKRs011770</t>
  </si>
  <si>
    <t>UKRs006227</t>
  </si>
  <si>
    <t>Адреса: Шклярука, 13а/ Назва МКП: адмінбудівля/ код:UKRs006227</t>
  </si>
  <si>
    <t>UKRs006024</t>
  </si>
  <si>
    <t>Адреса: Першотравнева, 53/ Назва МКП: Фаховий коледжприродокористування. будівництва та компютерних технологій/ код:UKRs006024</t>
  </si>
  <si>
    <t>UKRs006063</t>
  </si>
  <si>
    <t>Адреса: Сонячна, 14а/ Назва МКП: КЗ Дитячій будинок змішаного типу для дітей дошкільного віку/ код:UKRs006063</t>
  </si>
  <si>
    <t>UKRs006064</t>
  </si>
  <si>
    <t>Адреса: Сонячна, 4/ Назва МКП: КНП Псіхологічний інтернат Остров Надії/ код:UKRs006064</t>
  </si>
  <si>
    <t>UKRs006065</t>
  </si>
  <si>
    <t>Адреса: Сонячна, 4/ Назва МКП: Єкономіко правовий коледж/ код:UKRs006065</t>
  </si>
  <si>
    <t>UKRs005900</t>
  </si>
  <si>
    <t>Адреса: Миру, 12/ Назва МКП: КЗ Жовтоярський ДНЗ Сонечко/ код:UKRs005900</t>
  </si>
  <si>
    <t>UKRs010127</t>
  </si>
  <si>
    <t>Адреса: 4 одесский, 3/ Назва МКП: частный дом Уют/ код:UKRs010127</t>
  </si>
  <si>
    <t>UKRs010146</t>
  </si>
  <si>
    <t>Адреса: Лиманская, 7/ Назва МКП: частный дом.кооператив СК Энергетик 7/ код:UKRs010146</t>
  </si>
  <si>
    <t>UKRs005886</t>
  </si>
  <si>
    <t>Адреса: Мічуріна, 27/ Назва МКП: К.ц. в Кулевчі/ код:UKRs005886</t>
  </si>
  <si>
    <t>UKRs005889</t>
  </si>
  <si>
    <t>Адреса: Свято-Миколаївська, 29/ Назва МКП: Не має даних про назву/ код:UKRs005889</t>
  </si>
  <si>
    <t>UKRs006106</t>
  </si>
  <si>
    <t>Адреса: Центральна, 140/ Назва МКП: Сергіївський ЗЗСО/ код:UKRs006106</t>
  </si>
  <si>
    <t>UKRs006242</t>
  </si>
  <si>
    <t>Адреса: NA, NA/ Назва МКП: Дитячій оздоровчій заклад Бурівесник/ код:UKRs006242</t>
  </si>
  <si>
    <t>UKRs006241</t>
  </si>
  <si>
    <t>Адреса: Радісна, 1/ Назва МКП: Дитячій оздоровчій заклад Зорька/ код:UKRs006241</t>
  </si>
  <si>
    <t>UKRs006240</t>
  </si>
  <si>
    <t>Адреса: Радісна, 47/ Назва МКП: Дитячій оздоровчій заклад Ювілейний/ код:UKRs006240</t>
  </si>
  <si>
    <t>UKRs006190</t>
  </si>
  <si>
    <t>Адреса: Шкільна, 126/ Назва МКП: Моаншівська НВК/ код:UKRs006190</t>
  </si>
  <si>
    <t>UKRs011773</t>
  </si>
  <si>
    <t>Адреса: Верхня, 91/ Назва МКП: Маразліївська сільська рада/ код:UKRs011773</t>
  </si>
  <si>
    <t>UKRs005884</t>
  </si>
  <si>
    <t>Адреса: Кишинівська, 70/ Назва МКП: ДНЗ Сонячко/ код:UKRs005884</t>
  </si>
  <si>
    <t>UKRs006121</t>
  </si>
  <si>
    <t>Адреса: Центральна, 36/ Назва МКП: Не має даних про назву/ код:UKRs006121</t>
  </si>
  <si>
    <t>UKRs006188</t>
  </si>
  <si>
    <t>Адреса: Шкільна, 103/ Назва МКП: Дитячий садок/ код:UKRs006188</t>
  </si>
  <si>
    <t>UKRs005979</t>
  </si>
  <si>
    <t>Адреса: Миру, 42/ Назва МКП: Дитячий садок/ код:UKRs005979</t>
  </si>
  <si>
    <t>UKRs006076</t>
  </si>
  <si>
    <t>Адреса: Суворова, 42/ Назва МКП: Не має даних про назву/ код:UKRs006076</t>
  </si>
  <si>
    <t>UKRs005957</t>
  </si>
  <si>
    <t>Адреса: Лісна, 4а/ Назва МКП: Дитячий садок/ код:UKRs005957</t>
  </si>
  <si>
    <t>UKRs011091</t>
  </si>
  <si>
    <t>Адреса: Шевченка , 59а/ Назва МКП: К.ц. Новоселівка/ код:UKRs011091</t>
  </si>
  <si>
    <t>UKRs010180</t>
  </si>
  <si>
    <t>Адреса: Соборна, 27/ Назва МКП: Будівля ЦНАП/ код:UKRs010180</t>
  </si>
  <si>
    <t>UKRs006245</t>
  </si>
  <si>
    <t>Адреса: Лиманська, 31/ Назва МКП: готель на території Свято-Приображенського монастиря/ код:UKRs006245</t>
  </si>
  <si>
    <t>UKRs011772</t>
  </si>
  <si>
    <t>Адреса: Миру, 1/ Назва МКП: Татарбунарська міська рада/ код:UKRs011772</t>
  </si>
  <si>
    <t>UKRs005863</t>
  </si>
  <si>
    <t>Адреса: Артільна, 29/ Назва МКП: Бритівкська ЗСО №1/ код:UKRs005863</t>
  </si>
  <si>
    <t>UKRs005937</t>
  </si>
  <si>
    <t>Адреса: Калмикова, 33/ Назва МКП: Не має даних про назву/ код:UKRs005937</t>
  </si>
  <si>
    <t>UKRs008762</t>
  </si>
  <si>
    <t>Адреса: Троїцька(Пушкіна), 4/ Назва МКП: Центр надання допомоги особам які зазнали домашнього насилля/ код:UKRs008762</t>
  </si>
  <si>
    <t>UKRs010676</t>
  </si>
  <si>
    <t>Адреса: Якоба Клетта(Карла Маркса), 27/ Назва МКП: Україна АТ Українська залізниця Регіональна філія Одеська залізниця ВП служби локомотивного господарства Локомотивне депо Одеса-Сортувальна Депо по оборотному Депо Арциз/ код:UKRs010676</t>
  </si>
  <si>
    <t>UKRs011774</t>
  </si>
  <si>
    <t>Адреса: 8 Березня, 86/ Назва МКП: Арцизька міська рада/ код:UKRs011774</t>
  </si>
  <si>
    <t>UKRs006174</t>
  </si>
  <si>
    <t>Адреса: Шкільна, 110/ Назва МКП: Не має даних про назву/ код:UKRs006174</t>
  </si>
  <si>
    <t>UKRs006094</t>
  </si>
  <si>
    <t>Адреса: Центральна, 101/ Назва МКП: Не має даних про назву/ код:UKRs006094</t>
  </si>
  <si>
    <t>UKRs011775</t>
  </si>
  <si>
    <t>Адреса: Центральна, 45а/ Назва МКП: Арцизька міська рада/ код:UKRs011775</t>
  </si>
  <si>
    <t>UKRs005868</t>
  </si>
  <si>
    <t>Адреса: Бориса Топора, 46/ Назва МКП: Не має даних про назву/ код:UKRs005868</t>
  </si>
  <si>
    <t>UKRs005869</t>
  </si>
  <si>
    <t>Адреса: Бориса Топора, 52/ Назва МКП: Не має даних про назву/ код:UKRs005869</t>
  </si>
  <si>
    <t>UKRs006095</t>
  </si>
  <si>
    <t>Адреса: Центральна, 1б/ Назва МКП: Не має даних про назву/ код:UKRs006095</t>
  </si>
  <si>
    <t>UKRs005929</t>
  </si>
  <si>
    <t>Адреса: Дружби, 45/ Назва МКП: Не має даних про назву/ код:UKRs005929</t>
  </si>
  <si>
    <t>UKRs011779</t>
  </si>
  <si>
    <t>Адреса: Кожуріна, 29/ Назва МКП: стара будівля садка/ код:UKRs011779</t>
  </si>
  <si>
    <t>UKRs005861</t>
  </si>
  <si>
    <t>Адреса: Лісна (Адріанова), 11/ Назва МКП: "Центр надання соціальних послуг" Бородінської селищної ради/ код:UKRs005861</t>
  </si>
  <si>
    <t>UKRs006211</t>
  </si>
  <si>
    <t>Адреса: Шкільна, 46/ Назва МКП: Не має даних про назву/ код:UKRs006211</t>
  </si>
  <si>
    <t>UKRs005867</t>
  </si>
  <si>
    <t>Адреса: Болградська, 31/ Назва МКП: Не має даних про назву/ код:UKRs005867</t>
  </si>
  <si>
    <t>UKRs011776</t>
  </si>
  <si>
    <t>Адреса: Арнаутська, 105а/ Назва МКП: дошкільний навчальний заклад (школа-садок)/ код:UKRs011776</t>
  </si>
  <si>
    <t>UKRs005970</t>
  </si>
  <si>
    <t>Адреса: Миру, 79/ Назва МКП: Не має даних про назву/ код:UKRs005970</t>
  </si>
  <si>
    <t>UKRs011778</t>
  </si>
  <si>
    <t>Адреса: Миколи Марангоз, 87а/ Назва МКП: Амбулаторія загальної практики-сімейної медицини с. Дмитрівка/ код:UKRs011778</t>
  </si>
  <si>
    <t>UKRs005961</t>
  </si>
  <si>
    <t>Адреса: Малиновського, 52а/ Назва МКП: ЗДО Горобинка/ код:UKRs005961</t>
  </si>
  <si>
    <t>UKRs011777</t>
  </si>
  <si>
    <t>Адреса: 28 Червня, 56/ Назва МКП: Дошкільний навчальний заклад ясла-садок «ВЕРБИЧЕНЬКА»/ код:UKRs011777</t>
  </si>
  <si>
    <t>UKRs011198</t>
  </si>
  <si>
    <t>Адреса: Красна, 156/ Назва МКП: Територіальний центр соціального обслуговування (надання соціальних послуг) Тарутинської селищної ради/ код:UKRs011198</t>
  </si>
  <si>
    <t>UKRs006233</t>
  </si>
  <si>
    <t>Адреса: Красна, 353/ Назва МКП: ГО Тарутинське районне німецьке культурне товариство Бессарабський Дім/ код:UKRs006233</t>
  </si>
  <si>
    <t>UKRs011781</t>
  </si>
  <si>
    <t>Адреса: Набережна, 5/ Назва МКП: Тарутінська селищна рада/ код:UKRs011781</t>
  </si>
  <si>
    <t>UKRs011780</t>
  </si>
  <si>
    <t>Адреса: Молодіжна, 226/ Назва МКП: Житловий будинок/ код:UKRs011780</t>
  </si>
  <si>
    <t>UKRs011209</t>
  </si>
  <si>
    <t>Адреса: Центральна, 90/ Назва МКП: Геріатричний будинок-інтернат/ код:UKRs011209</t>
  </si>
  <si>
    <t>UKRs011120</t>
  </si>
  <si>
    <t>Адреса: Різдвяна, 163/ Назва МКП: Гуманітарний центр/ код:UKRs011120</t>
  </si>
  <si>
    <t>UKRs010159</t>
  </si>
  <si>
    <t>Адреса: Різдвяна, 5/ Назва МКП: Гуманітарний центр/ код:UKRs010159</t>
  </si>
  <si>
    <t>UKRs006263</t>
  </si>
  <si>
    <t>Адреса: NA, NA/ Назва МКП: Не має даних про назву/ код:UKRs006263</t>
  </si>
  <si>
    <t>UKRs005883</t>
  </si>
  <si>
    <t>Адреса: Кафедральна, 20/ Назва МКП: КЗ Ізмаїльского міського Центру соціально-психологічної реабілітації дітей/ код:UKRs005883</t>
  </si>
  <si>
    <t>UKRs008713</t>
  </si>
  <si>
    <t>Адреса: Нахімова, 441/ Назва МКП: КЗДО Комбінованого типу ясла-садок № 17Світлячок/ код:UKRs008713</t>
  </si>
  <si>
    <t>UKRs011547</t>
  </si>
  <si>
    <t>Адреса: Незалежності, 83/ Назва МКП: Гуртожиток Ізмаїльського агротехнічного фахового коледжу/ код:UKRs011547</t>
  </si>
  <si>
    <t>UKRs008764</t>
  </si>
  <si>
    <t>Адреса: Рєпіна, 12/1/ Назва МКП: гуртожиток Ізмаїльського державного гуманітарного Університету/ код:UKRs008764</t>
  </si>
  <si>
    <t>UKRs008763</t>
  </si>
  <si>
    <t>Адреса: Рєпіна, 12/2/ Назва МКП: гуртожиток Ізмаїльського державного гуманітарного інституту/ код:UKRs008763</t>
  </si>
  <si>
    <t>UKRs006255</t>
  </si>
  <si>
    <t>Адреса: NA, NA/ Назва МКП: Не має даних про назву/ код:UKRs006255</t>
  </si>
  <si>
    <t>UKRs006249</t>
  </si>
  <si>
    <t>Адреса: Соборна, NA/ Назва МКП: Не має даних про назву/ код:UKRs006249</t>
  </si>
  <si>
    <t>UKRs008765</t>
  </si>
  <si>
    <t>Адреса: Миру, 7б/ Назва МКП: Палац Спорту ім. Н. Г. Миндру/ код:UKRs008765</t>
  </si>
  <si>
    <t>UKRs011208</t>
  </si>
  <si>
    <t>Адреса: Польова, 19/ Назва МКП: Притулок від Євангельської церкви/ код:UKRs011208</t>
  </si>
  <si>
    <t>UKRs008711</t>
  </si>
  <si>
    <t>Адреса: Пушкіна, 26/ Назва МКП: Центр соціально-психологічної реабілітації дітей/ код:UKRs008711</t>
  </si>
  <si>
    <t>UKRs011311</t>
  </si>
  <si>
    <t>Адреса: Спортивна, 20/ Назва МКП: Модульні будиночки/ код:UKRs011311</t>
  </si>
  <si>
    <t>UKRs005963</t>
  </si>
  <si>
    <t>Адреса: Маяцька дорога, 28/ Назва МКП: Хлібодарський Будинок культури Авангардівської селищної ради/ код:UKRs005963</t>
  </si>
  <si>
    <t>UKRs010514</t>
  </si>
  <si>
    <t>Адреса: Шевченка, 17а/ Назва МКП: Місто-притулок. ГО християнська місія Нове життя/ код:UKRs010514</t>
  </si>
  <si>
    <t>UKRs010512</t>
  </si>
  <si>
    <t>Адреса: Соборності, 99/ Назва МКП: ДНЗ Веселка/ код:UKRs010512</t>
  </si>
  <si>
    <t>UKRs010509</t>
  </si>
  <si>
    <t>Адреса: Центральна , 60/ Назва МКП: КУ Роксоланівський заклад дошкільної світи ясло садок Вербичка/ код:UKRs010509</t>
  </si>
  <si>
    <t>UKRs005943</t>
  </si>
  <si>
    <t>Адреса: Клубна, 2в/ Назва МКП: Дачненський ліцей 1 (пристосований підвал. зі спальними місцями на спортивних матах)/ код:UKRs005943</t>
  </si>
  <si>
    <t>UKRs010440</t>
  </si>
  <si>
    <t>Адреса: 40 річчя перемоги, 2/ Назва МКП: Гуртожиток для молодих спеціалістів/ код:UKRs010440</t>
  </si>
  <si>
    <t>UKRs011636</t>
  </si>
  <si>
    <t>Адреса: Центральна, 16а/ Назва МКП: МКП в селі Старі Шомполи/ код:UKRs011636</t>
  </si>
  <si>
    <t>UKRs005881</t>
  </si>
  <si>
    <t>Адреса: Астрономічна, 2/ Назва МКП: Добрий САМОРЯНИН/ код:UKRs005881</t>
  </si>
  <si>
    <t>UKRs005893</t>
  </si>
  <si>
    <t>Адреса: Фрунзе, NA/ Назва МКП: Не має даних про назву/ код:UKRs005893</t>
  </si>
  <si>
    <t>UKRs006066</t>
  </si>
  <si>
    <t>Адреса: Софіївська, 101/ Назва МКП: Йосипівський заклад загальної середньої освіти І-ІІІ ступенів Маяківської сільської ради/ код:UKRs006066</t>
  </si>
  <si>
    <t>UKRs005866</t>
  </si>
  <si>
    <t>Адреса: Богдана Хмельницького, 136/ Назва МКП: Надлиманська мистецька школа/ код:UKRs005866</t>
  </si>
  <si>
    <t>UKRs008992</t>
  </si>
  <si>
    <t>Адреса: Базарна, 29/ Назва МКП: Одеське Товариство Пенсіонерів/ код:UKRs008992</t>
  </si>
  <si>
    <t>UKRs011188</t>
  </si>
  <si>
    <t>Адреса: Гаванна, 13/ Назва МКП: Дрім Хотел 2/ код:UKRs011188</t>
  </si>
  <si>
    <t>UKRs010177</t>
  </si>
  <si>
    <t>Адреса: Героїв Крут, 17/ Назва МКП: Одеський державний аграрний університет. гуртожиток 4/ код:UKRs010177</t>
  </si>
  <si>
    <t>UKRs010164</t>
  </si>
  <si>
    <t>Адреса: Грецька, 1А/ Назва МКП: Готель Оранж/ код:UKRs010164</t>
  </si>
  <si>
    <t>UKRs008916</t>
  </si>
  <si>
    <t>Адреса: Дальницька, 50/33/ Назва МКП: БФ "Деполь України"/ код:UKRs008916</t>
  </si>
  <si>
    <t>UKRs005925</t>
  </si>
  <si>
    <t>Адреса: Дворянська, 2/ Назва МКП: Одеський национальний універтситет ім. Мечникова/ код:UKRs005925</t>
  </si>
  <si>
    <t>UKRs006235</t>
  </si>
  <si>
    <t>Адреса: Зої Космодем'янської, 7/ Назва МКП: ДУ Пункт тимчасового розміщення біженців/ код:UKRs006235</t>
  </si>
  <si>
    <t>UKRs005885</t>
  </si>
  <si>
    <t>Адреса: Конна, 13/ Назва МКП: Центр допомоги переселенцямСодружество/ код:UKRs005885</t>
  </si>
  <si>
    <t>UKRs005952</t>
  </si>
  <si>
    <t>Адреса: Красна, 11/ Назва МКП: ОКУОбласний центр соціально-психологічної допомоги/ код:UKRs005952</t>
  </si>
  <si>
    <t>UKRs005959</t>
  </si>
  <si>
    <t>Адреса: Львівська, 15/ Назва МКП: Одеський державний екологічний університет МОНУ/ код:UKRs005959</t>
  </si>
  <si>
    <t>UKRs010555</t>
  </si>
  <si>
    <t>Адреса: Маршала Говорова , 11е/ Назва МКП: гуртожиток №1 Національний університет Одеська політехніка./ код:UKRs010555</t>
  </si>
  <si>
    <t>UKRs010556</t>
  </si>
  <si>
    <t>Адреса: Маршала Говорова, 11б/ Назва МКП: гуртожиток №5 Національний університет Одеська політехніка./ код:UKRs010556</t>
  </si>
  <si>
    <t>UKRs010558</t>
  </si>
  <si>
    <t>Адреса: Маршала Говорова, 11в/ Назва МКП: гуртожиток №6 Національний університет Одеська політехніка. / код:UKRs010558</t>
  </si>
  <si>
    <t>UKRs005966</t>
  </si>
  <si>
    <t>Адреса: Миколаївська дорога, 172/ Назва МКП: ДЦ УДЦ Молода гвардія/ код:UKRs005966</t>
  </si>
  <si>
    <t>UKRs008937</t>
  </si>
  <si>
    <t>Адреса: М'ясоїдівська, 46/ Назва МКП: Дорога к дому/ код:UKRs008937</t>
  </si>
  <si>
    <t>UKRs010121</t>
  </si>
  <si>
    <t>Адреса: Ніщинська, 4/ Назва МКП: Гуртожиток 5 державного університету інтелектуальних технологій і зв'язку/ код:UKRs010121</t>
  </si>
  <si>
    <t>UKRs010122</t>
  </si>
  <si>
    <t>Адреса: Новосельського, 74/76/ Назва МКП: Гуртожиток 6 Державного університету інтелектуальних технологій/ код:UKRs010122</t>
  </si>
  <si>
    <t>UKRs010464</t>
  </si>
  <si>
    <t>Адреса: Отамана Головатого, 19/21
/ Назва МКП: Південноукраїнський національний педагогічний університет імені К.Д.Ушинського. гуртожиток 4/ код:UKRs010464</t>
  </si>
  <si>
    <t>UKRs005887</t>
  </si>
  <si>
    <t>Адреса: Отамана Головатого, 79/ Назва МКП: ОР Віра. надія.любов/ код:UKRs005887</t>
  </si>
  <si>
    <t>UKRs006015</t>
  </si>
  <si>
    <t>Адреса: Паустовського, 2/ Назва МКП: Одеський геріатричний будинок - інтернат/ код:UKRs006015</t>
  </si>
  <si>
    <t>UKRs006016</t>
  </si>
  <si>
    <t>Адреса: Паустовського, 2а/ Назва МКП: КУОдеський геріатричний будинок-інтернат/ код:UKRs006016</t>
  </si>
  <si>
    <t>UKRs010192</t>
  </si>
  <si>
    <t>Адреса: Педагогічна , 24/ Назва МКП: Будинок милосердя будинок престарілих/ код:UKRs010192</t>
  </si>
  <si>
    <t>UKRs010178</t>
  </si>
  <si>
    <t>Адреса: Пушкінська , 79/ Назва МКП: Свято-Іллінський чоловічий монастир/ код:UKRs010178</t>
  </si>
  <si>
    <t>UKRs011157</t>
  </si>
  <si>
    <t>Адреса: Сергія Шелухіна (Олександра Невського), 51а/ Назва МКП: Гуртожиток ОНЕУ/ код:UKRs011157</t>
  </si>
  <si>
    <t>UKRs009538</t>
  </si>
  <si>
    <t>Адреса: Соборна, 12/ Назва МКП: Дрім Хотел/ код:UKRs009538</t>
  </si>
  <si>
    <t>UKRs008915</t>
  </si>
  <si>
    <t>Адреса: Сортувальна, 38а/ Назва МКП: Центр допомоги людям, які постраждали від домашнього та гендерного насильства/ код:UKRs008915</t>
  </si>
  <si>
    <t>UKRs006077</t>
  </si>
  <si>
    <t>Адреса: Софіївська, 10/ Назва МКП: Одеський Благодійний фонд Шлях додому/ код:UKRs006077</t>
  </si>
  <si>
    <t>UKRs010261</t>
  </si>
  <si>
    <t>Адреса: Старокиївське шоссе 21 кілометр., 42в/ Назва МКП: Одеський центр первинної професійної підготовки Академія Поліції/ код:UKRs010261</t>
  </si>
  <si>
    <t>UKRs010463</t>
  </si>
  <si>
    <t>Адреса: Степова , 2/4/ Назва МКП: Одеський фаховий коледж транспортних технологій. гуртожиток/ код:UKRs010463</t>
  </si>
  <si>
    <t>UKRs011631</t>
  </si>
  <si>
    <t>Адреса: Танкістів , 43а/ Назва МКП: Християнський центр "Пробудження" -"Нове життя"/ код:UKRs011631</t>
  </si>
  <si>
    <t>UKRs011110</t>
  </si>
  <si>
    <t>Адреса: Танкістів, 37а/ Назва МКП: Уютний хостел домашнього типу/ код:UKRs011110</t>
  </si>
  <si>
    <t>UKRs010544</t>
  </si>
  <si>
    <t>Адреса: Успенська , 4/ Назва МКП: Шелтер Щасливі долоньки/ код:UKRs010544</t>
  </si>
  <si>
    <t>UKRs009009</t>
  </si>
  <si>
    <t>Адреса: Успенська, 4б/ Назва МКП: Свято-Архангело-Михайлівський жіночий монастир УПЦ/ код:UKRs009009</t>
  </si>
  <si>
    <t>UKRs011568</t>
  </si>
  <si>
    <t>Адреса: Хімічна, 5/ Назва МКП: Нежитлова будівля, що знаходиться в оперативному управлінні Центру соціальних служб Одеської міської ради/ код:UKRs011568</t>
  </si>
  <si>
    <t>UKRs010288</t>
  </si>
  <si>
    <t>Адреса: Чайковського, 16/ Назва МКП: Міні-готель Lyon d'Opera/ код:UKRs010288</t>
  </si>
  <si>
    <t>UKRs010466</t>
  </si>
  <si>
    <t>Адреса: Шампанський, 2/ Назва МКП: Одеський національний технологічний університет/ код:UKRs010466</t>
  </si>
  <si>
    <t>UKRs010484</t>
  </si>
  <si>
    <t>Адреса: 40 річчя Перемоги, 24/ Назва МКП: Таїрівська загальноосвітня школа І-ІІІ ступеня/ код:UKRs010484</t>
  </si>
  <si>
    <t>UKRs011314</t>
  </si>
  <si>
    <t>Адреса: Сонячна, 12б/ Назва МКП: СКБ (Сільський будинок культури)/ код:UKRs011314</t>
  </si>
  <si>
    <t>UKRs009008</t>
  </si>
  <si>
    <t>Адреса: Степна, 13/ Назва МКП: Переселенці Фонтанки Разом ми сила/ код:UKRs009008</t>
  </si>
  <si>
    <t>UKRs011632</t>
  </si>
  <si>
    <t>Адреса: Новобілярська, 26б/ Назва МКП: Готельно-житловий комплекс Южненської міської ради / код:UKRs011632</t>
  </si>
  <si>
    <t>UKRs006246</t>
  </si>
  <si>
    <t>Адреса: NA, NA/ Назва МКП: Не має даних про назву/ код:UKRs006246</t>
  </si>
  <si>
    <t>UKRs006238</t>
  </si>
  <si>
    <t>Адреса: NA, NA/ Назва МКП: приватні будинки громалян/ код:UKRs006238</t>
  </si>
  <si>
    <t>UKRs006270</t>
  </si>
  <si>
    <t>Адреса: Кар'єрна, 14/ Назва МКП: Не має даних про назву/ код:UKRs006270</t>
  </si>
  <si>
    <t>UKRs008879</t>
  </si>
  <si>
    <t>Адреса: Молодіжна, 88/ Назва МКП: Не має даних про назву/ код:UKRs008879</t>
  </si>
  <si>
    <t>UKRs009980</t>
  </si>
  <si>
    <t>Адреса: Кобися, 21/ Назва МКП: Лікарня/ код:UKRs009980</t>
  </si>
  <si>
    <t>UKRs010007</t>
  </si>
  <si>
    <t>Адреса: Набережна, 71/ Назва МКП: Закинутий садочек/ код:UKRs010007</t>
  </si>
  <si>
    <t>UKRs005917</t>
  </si>
  <si>
    <t>Адреса: Героїв Небесної Сотні, 20/ Назва МКП: КОМУНАЛЬНИЙ ЗАКЛАД "СЕРБІВСЬКИЙ ЗАКЛАД ДОШКІЛЬНОЇ ОСВІТИ (ЯСЛА-САДОК) "СОНЕЧКО"/ код:UKRs005917</t>
  </si>
  <si>
    <t>UKRs008716</t>
  </si>
  <si>
    <t>Адреса: Шкільний, 1/ Назва МКП: КЗ "Сербівський ліцей" / код:UKRs008716</t>
  </si>
  <si>
    <t>UKRs010496</t>
  </si>
  <si>
    <t>Адреса: Пташенчука, 25/ Назва МКП: КОМУНАЛЬНИЙ ЗАКЛАД СЕРГІЇВСЬКИЙ ЗАКЛАД ЗАГАЛЬНОЇ СЕРЕДНЬОЇ ОСВІТИ КОДИМСЬКОЇ МІСЬКОЇ РАДИ ОДЕСЬКОЇ ОБЛАСТІ/ код:UKRs010496</t>
  </si>
  <si>
    <t>UKRs005954</t>
  </si>
  <si>
    <t>Адреса: Куяльницька , 65а/ Назва МКП: Куяльницький опорний заклад освіти Куяльницької сільської ради Подільського району/ код:UKRs005954</t>
  </si>
  <si>
    <t>UKRs006167</t>
  </si>
  <si>
    <t>Адреса: Шевченка, 29/ Назва МКП: Дібровська початкова школа - філія Малофонтанського опорного закладу освіти Куяльницької сільської ради Подільського району/ код:UKRs006167</t>
  </si>
  <si>
    <t>UKRs006138</t>
  </si>
  <si>
    <t>Адреса: Центральна, 6/ Назва МКП: Климентівська початкова школа - філія Нестоїтського опорного закладу освіти Куяльницької сільської ради Подільського району/ код:UKRs006138</t>
  </si>
  <si>
    <t>UKRs005921</t>
  </si>
  <si>
    <t>Адреса: Грушевського     , 9в/ Назва МКП: Косівська гімназія Куяльницької сільської ради Подільського району/ код:UKRs005921</t>
  </si>
  <si>
    <t>UKRs006207</t>
  </si>
  <si>
    <t>Адреса: Шкільна, 34/ Назва МКП: Малофонтанський опорний заклад освіти Куяльницької сільської ради Подільського району/ код:UKRs006207</t>
  </si>
  <si>
    <t>UKRs006182</t>
  </si>
  <si>
    <t>Адреса: Шкільна, 1а/ Назва МКП: Мардарівський ліцей Куяльницької сільської ради Подільського району/ код:UKRs006182</t>
  </si>
  <si>
    <t>UKRs005920</t>
  </si>
  <si>
    <t>Адреса: Горького, 95/ Назва МКП: Мурованська початкова школа - філія Нестоїтського опорного закладу освіти Куяльницької сільської ради Подільського району/ код:UKRs005920</t>
  </si>
  <si>
    <t>UKRs006186</t>
  </si>
  <si>
    <t>Адреса: Шкільна, 1/ Назва МКП: Розалівська початкова школа - філія Куяльницького опорного закладу освіти Куяльницької сільської ради Подільського району/ код:UKRs006186</t>
  </si>
  <si>
    <t>UKRs006032</t>
  </si>
  <si>
    <t>Адреса: Польова, 3/ Назва МКП: Соболівська гімназія - філія Куяльницького опорного закладу освіти Куяльницької сільської ради Подільського району/ код:UKRs006032</t>
  </si>
  <si>
    <t>UKRs006209</t>
  </si>
  <si>
    <t>Адреса: Шкільна, 36/ Назва МКП: Старокульнянська початкова школа - філія Нестоїтського опорного закладу освіти Куяльницької сільської ради Подільського району/ код:UKRs006209</t>
  </si>
  <si>
    <t>UKRs005968</t>
  </si>
  <si>
    <t>Адреса: Мирна, 33/ Назва МКП: готель/ код:UKRs005968</t>
  </si>
  <si>
    <t>UKRs010144</t>
  </si>
  <si>
    <t>Адреса: Софіївська, 47/ Назва МКП: МОЗ Управління Охорони Здоров'я ппи Одеській Обласній Адміністрації ЦЕНТРАЛЬНА РАЙОННА ЛІКАРНЯ ТЕРАПЕВТИЧНЕ ВІДДІЛЕННЯ/ код:UKRs010144</t>
  </si>
  <si>
    <t>UKRs005902</t>
  </si>
  <si>
    <t>Адреса: Софіївська, 77/ Назва МКП: ЗОШ смт.Любшивка/ код:UKRs005902</t>
  </si>
  <si>
    <t>UKRs006102</t>
  </si>
  <si>
    <t>Адреса: центральна, 112/ Назва МКП: житловий будинок/ код:UKRs006102</t>
  </si>
  <si>
    <t>UKRs006105</t>
  </si>
  <si>
    <t>Адреса: центральна, 124/ Назва МКП: житловий будинок/ код:UKRs006105</t>
  </si>
  <si>
    <t>UKRs005975</t>
  </si>
  <si>
    <t>Адреса: Миру, 25/ Назва МКП: житловий будинок/ код:UKRs005975</t>
  </si>
  <si>
    <t>UKRs010240</t>
  </si>
  <si>
    <t>Адреса: Молодіжна, 22/ Назва МКП: Загальноосвітня Школа 1-2 ступенів/ код:UKRs010240</t>
  </si>
  <si>
    <t>UKRs011017</t>
  </si>
  <si>
    <t>Адреса: Незалежності, 89/ Назва МКП: Дошкільний навчальний заклад ясла-садок (ліквідований)/ код:UKRs011017</t>
  </si>
  <si>
    <t>UKRs010493</t>
  </si>
  <si>
    <t>Адреса: Незалежності, 2/ Назва МКП: Готель Поділля/ код:UKRs010493</t>
  </si>
  <si>
    <t>UKRs010674</t>
  </si>
  <si>
    <t>Адреса: Шевченка, 34/1/ Назва МКП: Центр надання соціальних послуг Родина(відділення тичасого перебування/ код:UKRs010674</t>
  </si>
  <si>
    <t>UKRs005987</t>
  </si>
  <si>
    <t>Адреса: Молодіжна, 13/ Назва МКП: Колишній фельшерський пункт с. Капустянка Савранського КНП ПМСД/ код:UKRs005987</t>
  </si>
  <si>
    <t>UKRs006086</t>
  </si>
  <si>
    <t>Адреса: Толстого, 2/ Назва МКП: КУ Центр надання соціальних послуг відділення стаціонарного догляду для постійного або тимчасового проживання/ код:UKRs006086</t>
  </si>
  <si>
    <t>UKRs006000</t>
  </si>
  <si>
    <t>Адреса: Незалежності , 20/ Назва МКП: КЗ Опорний заклад освіти Слобідський ліцей Слобідської с/р Подільського р-ну Одеської області/ код:UKRs006000</t>
  </si>
  <si>
    <t>UKRs006179</t>
  </si>
  <si>
    <t>Адреса: Шкільна , 9/ Назва МКП: КЗ Тимківська гімназія опорного закладу освіти Слобідський ліцей Слобідської с/р Подільського р-ну Одеської обл/ код:UKRs006179</t>
  </si>
  <si>
    <t>UKRs006113</t>
  </si>
  <si>
    <t>Адреса: Центральна, 248/ Назва МКП: лікарня/ код:UKRs006113</t>
  </si>
  <si>
    <t>UKRs006104</t>
  </si>
  <si>
    <t>Адреса: Центральна, 12/ Назва МКП: Не має даних про назву/ код:UKRs006104</t>
  </si>
  <si>
    <t>UKRs006119</t>
  </si>
  <si>
    <t>Адреса: Центральна, 30/ Назва МКП: Не має даних про назву/ код:UKRs006119</t>
  </si>
  <si>
    <t>UKRs005947</t>
  </si>
  <si>
    <t>Адреса: Колгоспна, 21/ Назва МКП: Не має даних про назву/ код:UKRs005947</t>
  </si>
  <si>
    <t>UKRs006075</t>
  </si>
  <si>
    <t>Адреса: Суворова, 5/ Назва МКП: Не має даних про назву/ код:UKRs006075</t>
  </si>
  <si>
    <t>UKRs006158</t>
  </si>
  <si>
    <t>Адреса: Валерія Чкалова, 1/ Назва МКП: Не має даних про назву/ код:UKRs006158</t>
  </si>
  <si>
    <t>UKRs008673</t>
  </si>
  <si>
    <t>Адреса: Космонавтів, 10/ Назва МКП: Гуртожиток вищого професійного гірничо-будівельного училища/ код:UKRs008673</t>
  </si>
  <si>
    <t>UKRs009929</t>
  </si>
  <si>
    <t>Адреса: Миру, 4/ Назва МКП: МТП на базі гуртожитку відокремленого структурного підрозділу політехнічний фаховий коледж Кременчуцький національний університет імені Михайло Остроградського / код:UKRs009929</t>
  </si>
  <si>
    <t>UKRs008674</t>
  </si>
  <si>
    <t>Адреса: Гвардійська, 81/81/ Назва МКП: Кременчуцька спеціалізована школа/ код:UKRs008674</t>
  </si>
  <si>
    <t>UKRs008743</t>
  </si>
  <si>
    <t>Адреса: Єднання України, 7/ Назва МКП: Центр тимчасового розміщення Кременчук/ код:UKRs008743</t>
  </si>
  <si>
    <t>UKRs008740</t>
  </si>
  <si>
    <t>Адреса: Єднання України, 9/ Назва МКП: Гуртожиток КрАЗ/ код:UKRs008740</t>
  </si>
  <si>
    <t>UKRs011529</t>
  </si>
  <si>
    <t>Адреса: Івана Приходька, 37/ Назва МКП: Гуртожиток/ код:UKRs011529</t>
  </si>
  <si>
    <t>UKRs011530</t>
  </si>
  <si>
    <t>Адреса: Лесі Українки, 29/ Назва МКП: Гуртожиток/ код:UKRs011530</t>
  </si>
  <si>
    <t>UKRs006297</t>
  </si>
  <si>
    <t>Адреса: Маяковського, 7/ Назва МКП: Центр тимчасового перебування/ код:UKRs006297</t>
  </si>
  <si>
    <t>UKRs009733</t>
  </si>
  <si>
    <t>Адреса: О.Богаєвського, 8/ Назва МКП: Кременчугский профессиональный лицей им. А.С.Макаренко/ код:UKRs009733</t>
  </si>
  <si>
    <t>UKRs011106</t>
  </si>
  <si>
    <t>Адреса: Першотравнева, 38/ Назва МКП: МКП на базі гуртожитку Кременчуцького фахового коледжу транспортної інфраструктури та технологій, вул. Першотравнева, 38/ код:UKRs011106</t>
  </si>
  <si>
    <t>UKRs006290</t>
  </si>
  <si>
    <t>Адреса: Пушкіна, 7/ Назва МКП: Довіра/ код:UKRs006290</t>
  </si>
  <si>
    <t>UKRs009612</t>
  </si>
  <si>
    <t>Адреса: Свободи, 36а/ Назва МКП: Кременчугский педагогический колледж им.А.С.Макаренко/ код:UKRs009612</t>
  </si>
  <si>
    <t>UKRs008731</t>
  </si>
  <si>
    <t>Адреса: Свободи, 38а/ Назва МКП: Гуртожиток фахового медичного коледжу ім. Литвиненка/ код:UKRs008731</t>
  </si>
  <si>
    <t>UKRs010932</t>
  </si>
  <si>
    <t>Адреса: Троїцька, 71\73/ Назва МКП: Учбовий центр АТ Укртранснафта/ код:UKRs010932</t>
  </si>
  <si>
    <t>UKRs009620</t>
  </si>
  <si>
    <t>Адреса: Чумацький Шлях, 7а/ Назва МКП: Колледж КрНУ/ код:UKRs009620</t>
  </si>
  <si>
    <t>UKRs010432</t>
  </si>
  <si>
    <t>Адреса: Шістдесятників  (Декабристів), 28/ Назва МКП: Гуртожиток Металург АТ Кременчуцький сталеливарний завод/ код:UKRs010432</t>
  </si>
  <si>
    <t>UKRs009832</t>
  </si>
  <si>
    <t>Адреса: Соборна (Горького), 52/ Назва МКП: Гуртожиток для ВПО/ код:UKRs009832</t>
  </si>
  <si>
    <t>UKRs010921</t>
  </si>
  <si>
    <t>Адреса: Центральна , 17/ Назва МКП: Стаціонарне відділення для постійного проживання одиноких непрацездатних громадян Територіального центру соціального обслуговування (надання соціальних послуг) Кременчуцького р-ну с. Пришиб/ код:UKRs010921</t>
  </si>
  <si>
    <t>UKRs009496</t>
  </si>
  <si>
    <t>Адреса: NA, NA/ Назва МКП: Не має даних про назву/ код:UKRs009496</t>
  </si>
  <si>
    <t>UKRs010969</t>
  </si>
  <si>
    <t>Адреса: Тернівська, 18/ Назва МКП: Лубенський лісотехнічний фаховий коледж/ код:UKRs010969</t>
  </si>
  <si>
    <t>UKRs010971</t>
  </si>
  <si>
    <t>Адреса: Молодіжна, 7/ Назва МКП: Міжрегіональний центр проф перепідготовки звільнених у запас військовослужбовців в м. Хорол/ код:UKRs010971</t>
  </si>
  <si>
    <t>UKRs010970</t>
  </si>
  <si>
    <t>Адреса: Центральна, 30/ Назва МКП: ПТУ №46. гуртожиток/ код:UKRs010970</t>
  </si>
  <si>
    <t>UKRs009802</t>
  </si>
  <si>
    <t>Адреса: Центральна, 3б/ Назва МКП: НКП Оржицька Центральна Районна Лiкарня/ код:UKRs009802</t>
  </si>
  <si>
    <t>UKRs011074</t>
  </si>
  <si>
    <t>Адреса: Центральна, 32/ Назва МКП: ДНЗ/ код:UKRs011074</t>
  </si>
  <si>
    <t>UKRs010065</t>
  </si>
  <si>
    <t>Адреса: Соборна, 49/ Назва МКП: Комунальне підприємства готель Пирятин/ код:UKRs010065</t>
  </si>
  <si>
    <t>UKRs006298</t>
  </si>
  <si>
    <t>Адреса: Героїв Небесної Сотні, 73/ Назва МКП: Агропромисловий коледж/ код:UKRs006298</t>
  </si>
  <si>
    <t>UKRs006273</t>
  </si>
  <si>
    <t>Адреса: Степова, 25/ Назва МКП: Музей садиба Омельчина Хата/ код:UKRs006273</t>
  </si>
  <si>
    <t>UKRs006287</t>
  </si>
  <si>
    <t>Адреса: Боровиковського, 4/ Назва МКП: Садочок/ код:UKRs006287</t>
  </si>
  <si>
    <t>UKRs006285</t>
  </si>
  <si>
    <t>Адреса: Центральна, 38/ Назва МКП: Школа/ код:UKRs006285</t>
  </si>
  <si>
    <t>UKRs011072</t>
  </si>
  <si>
    <t>Адреса: Центральна, 48/ Назва МКП: ФАП/ код:UKRs011072</t>
  </si>
  <si>
    <t>UKRs011782</t>
  </si>
  <si>
    <t>Адреса: Шляхова, 7/ Назва МКП: Довгалівський заклад загальної середньої освіти І-ІІ ступенів виконавчого комітету Великобагачанської селищної ради Миргородського району Полтавської області/ код:UKRs011782</t>
  </si>
  <si>
    <t>UKRs010427</t>
  </si>
  <si>
    <t>Адреса: Васюти, 15/ Назва МКП: МКП на базе общежития ДНЗ Гадяцьке вище професійне аграрне училище/ код:UKRs010427</t>
  </si>
  <si>
    <t>UKRs011783</t>
  </si>
  <si>
    <t>Адреса: Гоголя, 1а/ Назва МКП: Великобудищанська сільська рада/ код:UKRs011783</t>
  </si>
  <si>
    <t>UKRs010426</t>
  </si>
  <si>
    <t>Адреса: Гоголя, 6/ Назва МКП: МКП на базе общежития в с.Веприк/ код:UKRs010426</t>
  </si>
  <si>
    <t>UKRs006275</t>
  </si>
  <si>
    <t>Адреса: Драгоманова, 4/ Назва МКП: МКП на базі соціального гуртожитку м. Гадяч/ код:UKRs006275</t>
  </si>
  <si>
    <t>UKRs011552</t>
  </si>
  <si>
    <t>Адреса: Захисників Україні (Тельмана), 8/ Назва МКП: Гадяцький геріатричний будинок-інтернат/ код:UKRs011552</t>
  </si>
  <si>
    <t>UKRs009860</t>
  </si>
  <si>
    <t>Адреса: Полтавська, 17а/ Назва МКП: МКП на базі гуртожитку "Гадяч-житло"/ код:UKRs009860</t>
  </si>
  <si>
    <t>UKRs009789</t>
  </si>
  <si>
    <t>Адреса: Комарова, 38а/ Назва МКП: ЗОШ недіюча/ код:UKRs009789</t>
  </si>
  <si>
    <t>UKRs010438</t>
  </si>
  <si>
    <t>Адреса: Європейська, 25/6/ Назва МКП: ДНЗ Гадяцьке вище професійне аграрне училище ПТУ №32/ код:UKRs010438</t>
  </si>
  <si>
    <t>UKRs010439</t>
  </si>
  <si>
    <t>Адреса: Мирна, 6/ Назва МКП: ВСП Лохвицький механіко-технологічний фаховий коледж Полтавського державного аграрного університету/ код:UKRs010439</t>
  </si>
  <si>
    <t>UKRs009800</t>
  </si>
  <si>
    <t>Адреса: Сумська, 31/ Назва МКП: Гречанівська початкова школа/ код:UKRs009800</t>
  </si>
  <si>
    <t>UKRs006280</t>
  </si>
  <si>
    <t>Адреса: Перемоги, 2/ Назва МКП: Будинок культури/ код:UKRs006280</t>
  </si>
  <si>
    <t>UKRs010064</t>
  </si>
  <si>
    <t>Адреса: Хомінко, 21/ Назва МКП: приватний будинок/ код:UKRs010064</t>
  </si>
  <si>
    <t>UKRs010083</t>
  </si>
  <si>
    <t>Адреса: Кленова, 12/ Назва МКП: приватний будинок/ код:UKRs010083</t>
  </si>
  <si>
    <t>UKRs008860</t>
  </si>
  <si>
    <t>Адреса: Старосвітська, 52/15/ Назва МКП: Миргородська спеціальна школа Полтавської обласної ради/ код:UKRs008860</t>
  </si>
  <si>
    <t>UKRs011491</t>
  </si>
  <si>
    <t>Адреса: Харківська, 64/ Назва МКП: Миргородський спеціалізований санаторій "Слава"/ код:UKRs011491</t>
  </si>
  <si>
    <t>UKRs010053</t>
  </si>
  <si>
    <t>Адреса: Шляхова, 7/ Назва МКП: МКП на базі ліквідованих Довгалівського закладу дошкільної освіти «Золотий півник» та Довгалівського закладу загальної середньої освіти І-ІІІ ступенів/ код:UKRs010053</t>
  </si>
  <si>
    <t>UKRs010050</t>
  </si>
  <si>
    <t>Адреса: Освітянська (Декабристів), 4/ Назва МКП: гуртожиток № 4 Відокремлений структурний підрозділ Хомутецький фаховий коледж Полтавського державного аграрного університету/ код:UKRs010050</t>
  </si>
  <si>
    <t>UKRs010071</t>
  </si>
  <si>
    <t>Адреса: Яблунева, 1/ Назва МКП: ГУртожиток НВГТ Укрнафтогаз/ код:UKRs010071</t>
  </si>
  <si>
    <t>UKRs010002</t>
  </si>
  <si>
    <t>Адреса: Степова, 8/ Назва МКП: готель/ код:UKRs010002</t>
  </si>
  <si>
    <t>UKRs009834</t>
  </si>
  <si>
    <t>Адреса: Українська, 2а/ Назва МКП: гуртожиток компании укргаз/ код:UKRs009834</t>
  </si>
  <si>
    <t>UKRs009783</t>
  </si>
  <si>
    <t>Адреса: Свободи, 14/ Назва МКП: центр детского и юношеского творчества/ код:UKRs009783</t>
  </si>
  <si>
    <t>UKRs010079</t>
  </si>
  <si>
    <t>Адреса: Садова, 2/ Назва МКП: Гуртожиток нафтопереробного комплексу/ код:UKRs010079</t>
  </si>
  <si>
    <t>UKRs011784</t>
  </si>
  <si>
    <t>Адреса: Новоселівка-2, 9/ Назва МКП: Дошкільний навчальний заклад "Ромашка"Шишацької селищної ради Полтавської області/ код:UKRs011784</t>
  </si>
  <si>
    <t>UKRs010968</t>
  </si>
  <si>
    <t>Адреса: Козацький Шлях, 29/ Назва МКП: ПТУ 56 Шишацького району/ код:UKRs010968</t>
  </si>
  <si>
    <t>UKRs011419</t>
  </si>
  <si>
    <t>Адреса: Липова, 20/ Назва МКП: Гуртожиток Цукрового заводу/ код:UKRs011419</t>
  </si>
  <si>
    <t>UKRs010926</t>
  </si>
  <si>
    <t>Адреса: Перемоги, 25а/ Назва МКП: МКП на базі Луценківської ЗОШ/ код:UKRs010926</t>
  </si>
  <si>
    <t>UKRs009843</t>
  </si>
  <si>
    <t>Адреса: Першотравнева, 38а/ Назва МКП: Шелтер Великорублівської сільської ради/ код:UKRs009843</t>
  </si>
  <si>
    <t>UKRs009425</t>
  </si>
  <si>
    <t>Адреса: Першотравнева, 8а/ Назва МКП: адмін будівля/ код:UKRs009425</t>
  </si>
  <si>
    <t>UKRs011036</t>
  </si>
  <si>
    <t>Адреса: Центральна, 58/ Назва МКП: Полтавський навчально-реабілітаційний центр Полтавської ОДА/ код:UKRs011036</t>
  </si>
  <si>
    <t>UKRs011788</t>
  </si>
  <si>
    <t>Адреса: Шкільний, 8а/ Назва МКП: Попівська загальноосвітня школа І ступеня Опішнянської селищної ради Полтавської області/ код:UKRs011788</t>
  </si>
  <si>
    <t>UKRs009937</t>
  </si>
  <si>
    <t>Адреса: Колгоспний, 2/ Назва МКП: МКП на базі ліквідованого дитячого садочка/ код:UKRs009937</t>
  </si>
  <si>
    <t>UKRs011635</t>
  </si>
  <si>
    <t>Адреса: Центральна, 40/ Назва МКП: МКП на на базі реорганізованої ЗОСШ с. Артелярщина/ код:UKRs011635</t>
  </si>
  <si>
    <t>UKRs011791</t>
  </si>
  <si>
    <t>Адреса: Центральна, 33/ Назва МКП: Новоселівський навчально-виховний комплекс "Загальноосвітня школа І ступеня - дошкільний навчальний заклад" Зіньківської районної ради Полтавської області/ код:UKRs011791</t>
  </si>
  <si>
    <t>UKRs009777</t>
  </si>
  <si>
    <t>Адреса: Коцюбинського, 43/ Назва МКП: Карлівський Ліцей/ код:UKRs009777</t>
  </si>
  <si>
    <t>UKRs010437</t>
  </si>
  <si>
    <t>Адреса: Полтавська, 29/ Назва МКП: Кобеляцький ліцей Полтавської обласної ради/ код:UKRs010437</t>
  </si>
  <si>
    <t>UKRs006286</t>
  </si>
  <si>
    <t>Адреса: Полтавська, NA/ Назва МКП: Школа інтернат/ код:UKRs006286</t>
  </si>
  <si>
    <t>UKRs009791</t>
  </si>
  <si>
    <t>Адреса: Цигриків, 1/ Назва МКП: Відділення стаціонарного догляду /Цигриків 1. Деревки. Полтавська обл/ код:UKRs009791</t>
  </si>
  <si>
    <t>UKRs009790</t>
  </si>
  <si>
    <t>Адреса: Шкільна, 18/ Назва МКП: Опорний заклад Ланівська ЗОШ 1-3 ст ланівської сільської ради/с. Ланна. вул Шкільна 18/ код:UKRs009790</t>
  </si>
  <si>
    <t>UKRs010202</t>
  </si>
  <si>
    <t>Адреса: Центральна, 4/ Назва МКП: ЗДО Колобок/ код:UKRs010202</t>
  </si>
  <si>
    <t>UKRs010211</t>
  </si>
  <si>
    <t>Адреса: Каштанова, 1/ Назва МКП: Спецшкола/ код:UKRs010211</t>
  </si>
  <si>
    <t>UKRs009870</t>
  </si>
  <si>
    <t>Адреса: Шкільна, 1а/ Назва МКП: будівля школи/ код:UKRs009870</t>
  </si>
  <si>
    <t>UKRs009874</t>
  </si>
  <si>
    <t>Адреса: Шкільна, 1а/ Назва МКП: дитячий садочок в с.Левинське/ код:UKRs009874</t>
  </si>
  <si>
    <t>UKRs008898</t>
  </si>
  <si>
    <t>Адреса: NA, 1/ Назва МКП: отг.житлові будинки/ код:UKRs008898</t>
  </si>
  <si>
    <t>UKRs008990</t>
  </si>
  <si>
    <t>Адреса: NA, 2/ Назва МКП: отг приватні будинки/ код:UKRs008990</t>
  </si>
  <si>
    <t>UKRs009494</t>
  </si>
  <si>
    <t>Адреса: NA, NA/ Назва МКП: Не має даних про назву/ код:UKRs009494</t>
  </si>
  <si>
    <t>UKRs008837</t>
  </si>
  <si>
    <t>Адреса: Ромашковий, 10/ Назва МКП: НСП Антей/ код:UKRs008837</t>
  </si>
  <si>
    <t>UKRs011790</t>
  </si>
  <si>
    <t>Адреса: Центральна, 50/ Назва МКП: Новоселівська сільська рада/ код:UKRs011790</t>
  </si>
  <si>
    <t>UKRs009835</t>
  </si>
  <si>
    <t>Адреса: Михайла Гаврилка, 23/ Назва МКП: амбулаторія/ код:UKRs009835</t>
  </si>
  <si>
    <t>UKRs009982</t>
  </si>
  <si>
    <t>Адреса: Шкільний, 8а/ Назва МКП: МКП на базі реорганізованої ЗОСШ/ код:UKRs009982</t>
  </si>
  <si>
    <t>UKRs009988</t>
  </si>
  <si>
    <t>Адреса: Котелевська, 23/ Назва МКП: Обласний дитячо-юнацький оздоровчий табір/ код:UKRs009988</t>
  </si>
  <si>
    <t>UKRs009805</t>
  </si>
  <si>
    <t>Адреса: Першотравнева, 7/ Назва МКП: гуртожиток/ код:UKRs009805</t>
  </si>
  <si>
    <t>UKRs009611</t>
  </si>
  <si>
    <t>Адреса: Першотравнева, 9а/ Назва МКП: МКП на базе общежития/ код:UKRs009611</t>
  </si>
  <si>
    <t>UKRs011308</t>
  </si>
  <si>
    <t>Адреса: Володимира Козака, 10а/ Назва МКП: Гуртожиток №3 Полтавського національного педагогічного університету імені  В.Г. Короленка./ код:UKRs011308</t>
  </si>
  <si>
    <t>UKRs008857</t>
  </si>
  <si>
    <t>Адреса: Володимира Козака, 3а/ Назва МКП: гуртожиток № 2 Полтавського національного педагогічного університету імені  В.Г. Короленка./ код:UKRs008857</t>
  </si>
  <si>
    <t>UKRs011298</t>
  </si>
  <si>
    <t>Адреса: Володимира Козака, 5/ Назва МКП: Гуртожиток №4 Полтавського національного педагогічного університету імені  В.Г. Короленка./ код:UKRs011298</t>
  </si>
  <si>
    <t>UKRs009596</t>
  </si>
  <si>
    <t>Адреса: Гетьмана, 1/ Назва МКП: УДО №27/ код:UKRs009596</t>
  </si>
  <si>
    <t>UKRs009597</t>
  </si>
  <si>
    <t>Адреса: Головка, 20/ Назва МКП: Полтавский городской центр внешкольного образования Полтавского горсовета/ код:UKRs009597</t>
  </si>
  <si>
    <t>UKRs009941</t>
  </si>
  <si>
    <t>Адреса: Грушевського, 2а/ Назва МКП: Полтавський фаховий коледж нафти і газу Національного університету Полтавська політехніка імені Юрія Кондратюка/ код:UKRs009941</t>
  </si>
  <si>
    <t>UKRs009601</t>
  </si>
  <si>
    <t>Адреса: Європейська, 9а/ Назва МКП: ДЮСШ №3/ код:UKRs009601</t>
  </si>
  <si>
    <t>UKRs009599</t>
  </si>
  <si>
    <t>Адреса: Європейська, 9б/ Назва МКП: ДЮСШ №2/ код:UKRs009599</t>
  </si>
  <si>
    <t>UKRs010096</t>
  </si>
  <si>
    <t>Адреса: Івана Банка (Коваля), 5/ Назва МКП: Гуртожиток № 1 Університету економіки і торгівлі/ код:UKRs010096</t>
  </si>
  <si>
    <t>UKRs011420</t>
  </si>
  <si>
    <t>Адреса: Івана Банка (Коваля), 5/ Назва МКП: Гуртожиток № 3 Університету економіки і торгівлі/ код:UKRs011420</t>
  </si>
  <si>
    <t>UKRs011421</t>
  </si>
  <si>
    <t>Адреса: Івана Банка (Коваля), 5/ Назва МКП: Гуртожиток № 4 Університету економіки і торгівлі/ код:UKRs011421</t>
  </si>
  <si>
    <t>UKRs011512</t>
  </si>
  <si>
    <t>Адреса: Івана Банка (Коваля), 5/ Назва МКП: Гуртожиток № 2 Університету економіки і торгівлі/ код:UKRs011512</t>
  </si>
  <si>
    <t>UKRs008836</t>
  </si>
  <si>
    <t>Адреса: Курчатова, 17/ Назва МКП: гуртожиток Профессиональное техническое училище №21 А.О Чепиги/ код:UKRs008836</t>
  </si>
  <si>
    <t>UKRs010205</t>
  </si>
  <si>
    <t>Адреса: Майдан Незалежності, 24а/ Назва МКП: КЗ Полтавська ДЮСШ/ код:UKRs010205</t>
  </si>
  <si>
    <t>UKRs009072</t>
  </si>
  <si>
    <t>Адреса: Маршала Бірюзова, 64а/ Назва МКП: гуртожиток Полтавське вище міжрегіональне професійне училище/ код:UKRs009072</t>
  </si>
  <si>
    <t>UKRs011789</t>
  </si>
  <si>
    <t>Адреса: Медична, 1/ Назва МКП: Полтавська обласна клінічна психіатрична лікарня ім. О.Ф. Мальцева/ код:UKRs011789</t>
  </si>
  <si>
    <t>UKRs008859</t>
  </si>
  <si>
    <t>Адреса: Монастирська, 7/ Назва МКП: Гуртожиток № 1 Полтавського національного педагогічного університету імені  В.Г. Короленка./ код:UKRs008859</t>
  </si>
  <si>
    <t>UKRs009004</t>
  </si>
  <si>
    <t>Адреса: Небесної сотні, 110/ Назва МКП: Общежитие Полтавского профессионального колледжа транспортного строительства/ код:UKRs009004</t>
  </si>
  <si>
    <t>UKRs009607</t>
  </si>
  <si>
    <t>Адреса: Небесної Сотні, 89/ Назва МКП: Общежитие профессионального колледжа управления экономики и права ПГАУ/ код:UKRs009607</t>
  </si>
  <si>
    <t>UKRs009608</t>
  </si>
  <si>
    <t>Адреса: Незалежності, 4а/ Назва МКП: ЗДО №72/ код:UKRs009608</t>
  </si>
  <si>
    <t>UKRs006295</t>
  </si>
  <si>
    <t>Адреса: Олександра Оксанченка (Степового Фронту), 46/ Назва МКП: Професійно-технічне училище 31/ код:UKRs006295</t>
  </si>
  <si>
    <t>UKRs009609</t>
  </si>
  <si>
    <t>Адреса: Олени Пчілки, 12/ Назва МКП: ЗДО №47/ код:UKRs009609</t>
  </si>
  <si>
    <t>UKRs008788</t>
  </si>
  <si>
    <t>Адреса: Першотравнева, 29/ Назва МКП: гуртожиток 1 ПолтНТУ імені кондратюка/ код:UKRs008788</t>
  </si>
  <si>
    <t>UKRs008848</t>
  </si>
  <si>
    <t>Адреса: Першотравневий, 25/ Назва МКП: гуртожиток 2 ПолтНТУ імені кондратюка/ код:UKRs008848</t>
  </si>
  <si>
    <t>UKRs009207</t>
  </si>
  <si>
    <t>Адреса: Першотравневий, 25а/ Назва МКП: гуртожиток 3 ПолтНТУ імені кондратюка/ код:UKRs009207</t>
  </si>
  <si>
    <t>UKRs009313</t>
  </si>
  <si>
    <t>Адреса: Першотравневий, 27/ Назва МКП: гуртожиток 4 ПолтНТУ імені кондратюка/ код:UKRs009313</t>
  </si>
  <si>
    <t>UKRs011625</t>
  </si>
  <si>
    <t>Адреса: Пушкіна, 56/ Назва МКП: Гуртожиток "Полтавського фахового коледжу Національного університету харчових технологій"/ код:UKRs011625</t>
  </si>
  <si>
    <t>UKRs010019</t>
  </si>
  <si>
    <t>Адреса: Сільськогосподарська, 21/ Назва МКП: Горбанівський геріатричний пансіонат ветеранів війни та праці/ код:UKRs010019</t>
  </si>
  <si>
    <t>UKRs006299</t>
  </si>
  <si>
    <t>Адреса: Сковороди, 1/3/ Назва МКП: Гуртожиток №1 Полтавської державної аграрної академії/ код:UKRs006299</t>
  </si>
  <si>
    <t>UKRs008818</t>
  </si>
  <si>
    <t>Адреса: Сковороди, 1/3/ Назва МКП: Гуртожиток №5 Полтавський державний аграрний унівесритет/ код:UKRs008818</t>
  </si>
  <si>
    <t>UKRs008932</t>
  </si>
  <si>
    <t>Адреса: Сковороди, 18/ Назва МКП: ВСП (відокремлений структурний підрозділ) аграрно-економічний фаховий коледж ПДАУ/ код:UKRs008932</t>
  </si>
  <si>
    <t>UKRs009837</t>
  </si>
  <si>
    <t>Адреса: Станіславського, 6/ Назва МКП: Полтавська спеціальна загальноосвітня школа-інтернат для глухих дітей/ код:UKRs009837</t>
  </si>
  <si>
    <t>UKRs009613</t>
  </si>
  <si>
    <t>Адреса: Стешенка, 4/ Назва МКП: ЗДО №58/ код:UKRs009613</t>
  </si>
  <si>
    <t>UKRs008687</t>
  </si>
  <si>
    <t>Адреса: Шевченка, 96/ Назва МКП: Гуртожиток інституту неперервної освіти ім. Остроградського/ код:UKRs008687</t>
  </si>
  <si>
    <t>UKRs011055</t>
  </si>
  <si>
    <t>Адреса: Покровська, 61/ Назва МКП: Решетилівський художній професійний ліцей/ код:UKRs011055</t>
  </si>
  <si>
    <t>UKRs009067</t>
  </si>
  <si>
    <t>Адреса: Покровська, 81/ Назва МКП: Ресетилівський держ. Інститут. - Професійний аграрний ліцей/ код:UKRs009067</t>
  </si>
  <si>
    <t>UKRs006301</t>
  </si>
  <si>
    <t>Адреса: Шкільний, 4/ Назва МКП: МКП на базі Сухорабівської реорганізованої ЗОШ/ код:UKRs006301</t>
  </si>
  <si>
    <t>UKRs011793</t>
  </si>
  <si>
    <t>Адреса: Комінника, 41/ Назва МКП: Скороходівська селищна рада/ код:UKRs011793</t>
  </si>
  <si>
    <t>UKRs010927</t>
  </si>
  <si>
    <t>Адреса: Лермонтова, 8/ Назва МКП: МКП на базі ліквідованого ФАП в с. Петрівка Скороходівської ОТГ/ код:UKRs010927</t>
  </si>
  <si>
    <t>UKRs010032</t>
  </si>
  <si>
    <t>Адреса: Соснова, 1б/ Назва МКП: Полтавський обласний оздоровчий центр Маяк/ код:UKRs010032</t>
  </si>
  <si>
    <t>UKRs010204</t>
  </si>
  <si>
    <t>Адреса: Зелена діброва, 3а/ Назва МКП: Пансіонат Кротенківський-2/ код:UKRs010204</t>
  </si>
  <si>
    <t>UKRs011786</t>
  </si>
  <si>
    <t>Адреса: Геннадія Біліченка, 27/ Назва МКП: Державний навчальний заклад "Полтавський центр професійно-технічної освіти"/ код:UKRs011786</t>
  </si>
  <si>
    <t>UKRs009947</t>
  </si>
  <si>
    <t>Адреса: Шевченка, 15/ Назва МКП: ЗДО Зірочка/ код:UKRs009947</t>
  </si>
  <si>
    <t>UKRs011795</t>
  </si>
  <si>
    <t>Адреса: Центральна, 61/ Назва МКП: Вараська міська рада (департамент культури, туризму, молоді та спорту виконавчого комітету Вараської міської/ код:UKRs011795</t>
  </si>
  <si>
    <t>UKRs011794</t>
  </si>
  <si>
    <t>Адреса: Поліська, 2/ Назва МКП: Володимирецька селищна рада (комунальне некомерційне підприємство "Володимирецька багатопрофільна лікарня" Володимирецької/ код:UKRs011794</t>
  </si>
  <si>
    <t>UKRs006383</t>
  </si>
  <si>
    <t>Адреса: Тараса Годунка (Горького), 2/ Назва МКП: Володимирецький ліцей Колегіум/ код:UKRs006383</t>
  </si>
  <si>
    <t>UKRs006384</t>
  </si>
  <si>
    <t>Адреса: Грушевського, 2/ Назва МКП: КП Сніжинка/ код:UKRs006384</t>
  </si>
  <si>
    <t>UKRs006525</t>
  </si>
  <si>
    <t>Адреса: Незалежності, 48/ Назва МКП: гімназія/ код:UKRs006525</t>
  </si>
  <si>
    <t>UKRs006562</t>
  </si>
  <si>
    <t>Адреса: Польовий, 2/ Назва МКП: будинок/ код:UKRs006562</t>
  </si>
  <si>
    <t>UKRs006413</t>
  </si>
  <si>
    <t>Адреса: Шкільна, 27/ Назва МКП: будинок/ код:UKRs006413</t>
  </si>
  <si>
    <t>UKRs006388</t>
  </si>
  <si>
    <t>Адреса: Кузнецова, 4/ Назва МКП: будинок/ код:UKRs006388</t>
  </si>
  <si>
    <t>UKRs006389</t>
  </si>
  <si>
    <t>Адреса: Кузнецова, 5/ Назва МКП: будинок/ код:UKRs006389</t>
  </si>
  <si>
    <t>UKRs006393</t>
  </si>
  <si>
    <t>Адреса: Молодіжна, 33/ Назва МКП: будинок/ код:UKRs006393</t>
  </si>
  <si>
    <t>UKRs006414</t>
  </si>
  <si>
    <t>Адреса: Зарічна, 9/ Назва МКП: будинок/ код:UKRs006414</t>
  </si>
  <si>
    <t>UKRs006402</t>
  </si>
  <si>
    <t>Адреса: Садова, 19/ Назва МКП: будинок/ код:UKRs006402</t>
  </si>
  <si>
    <t>UKRs006419</t>
  </si>
  <si>
    <t>Адреса: Степова, 6/ Назва МКП: будинок/ код:UKRs006419</t>
  </si>
  <si>
    <t>UKRs006404</t>
  </si>
  <si>
    <t>Адреса: Степова, NA/ Назва МКП: будинок/ код:UKRs006404</t>
  </si>
  <si>
    <t>UKRs006420</t>
  </si>
  <si>
    <t>Адреса: Шевченка, 116/ Назва МКП: будинок/ код:UKRs006420</t>
  </si>
  <si>
    <t>UKRs006408</t>
  </si>
  <si>
    <t>Адреса: Федорова, 8/ Назва МКП: будинок/ код:UKRs006408</t>
  </si>
  <si>
    <t>UKRs006521</t>
  </si>
  <si>
    <t>Адреса: Набережна, 4/ Назва МКП: Малівський дошкільний навчальний заклад Барвінок/ код:UKRs006521</t>
  </si>
  <si>
    <t>UKRs006650</t>
  </si>
  <si>
    <t>Адреса: Шевченка, 14б/ Назва МКП: Будівля лікувального корпусу. комунальна власність/ код:UKRs006650</t>
  </si>
  <si>
    <t>UKRs006652</t>
  </si>
  <si>
    <t>Адреса: Шевченка, 18/ Назва МКП: Озерянський ЗДО/ код:UKRs006652</t>
  </si>
  <si>
    <t>UKRs006380</t>
  </si>
  <si>
    <t>Адреса: Відродження, 6/ Назва МКП: Демидівська ЦРЛ/ код:UKRs006380</t>
  </si>
  <si>
    <t>UKRs011798</t>
  </si>
  <si>
    <t>Адреса: Зарічна, 1/ Назва МКП: Демидівська селищна рада/ код:UKRs011798</t>
  </si>
  <si>
    <t>UKRs010864</t>
  </si>
  <si>
    <t>Адреса: Зарічна, 18/ Назва МКП: Туристична база Маяк/ код:UKRs010864</t>
  </si>
  <si>
    <t>UKRs006439</t>
  </si>
  <si>
    <t>Адреса: Данила Галицького, 9/ Назва МКП: Не має даних про назву/ код:UKRs006439</t>
  </si>
  <si>
    <t>UKRs006449</t>
  </si>
  <si>
    <t>Адреса: Замкова, 17/ Назва МКП: Не має даних про назву/ код:UKRs006449</t>
  </si>
  <si>
    <t>UKRs011519</t>
  </si>
  <si>
    <t>Адреса: Конторська, 15/ Назва МКП: РГНЄХБ "Відроження"/ код:UKRs011519</t>
  </si>
  <si>
    <t>UKRs011797</t>
  </si>
  <si>
    <t>Адреса: Лисенка, 21/ Назва МКП: Приватне підприємство "Редакція газети "Замок"/ код:UKRs011797</t>
  </si>
  <si>
    <t>UKRs006492</t>
  </si>
  <si>
    <t>Адреса: Мирогощанська, 73/ Назва МКП: ЗДО 7/ код:UKRs006492</t>
  </si>
  <si>
    <t>UKRs006513</t>
  </si>
  <si>
    <t>Адреса: Морозенка, 75/ Назва МКП: ЗДО 6/ код:UKRs006513</t>
  </si>
  <si>
    <t>UKRs006591</t>
  </si>
  <si>
    <t>Адреса: Свободи, 1/ Назва МКП: Не має даних про назву/ код:UKRs006591</t>
  </si>
  <si>
    <t>UKRs006596</t>
  </si>
  <si>
    <t>Адреса: Семидубська, 16а/ Назва МКП: Не має даних про назву/ код:UKRs006596</t>
  </si>
  <si>
    <t>UKRs010500</t>
  </si>
  <si>
    <t>Адреса: Скарбова, 4/ Назва МКП: КНП Стоматологічна поліклініка Дубенської міської ради/ код:UKRs010500</t>
  </si>
  <si>
    <t>UKRs006559</t>
  </si>
  <si>
    <t>Адреса: Центральний, 5/ Назва МКП: ЗДО 2/ код:UKRs006559</t>
  </si>
  <si>
    <t>UKRs006646</t>
  </si>
  <si>
    <t>Адреса: Шевченка, 15/ Назва МКП: Гуртожиток ДНЗ ВХПТУ/ код:UKRs006646</t>
  </si>
  <si>
    <t>UKRs006742</t>
  </si>
  <si>
    <t>Адреса: Шевченка, 56/ Назва МКП: Дубенський фаховий педагогічний коледж РДГУ/ код:UKRs006742</t>
  </si>
  <si>
    <t>UKRs006743</t>
  </si>
  <si>
    <t>Адреса: Шевченка, 56/ Назва МКП: Гуртожиток ВСП Дубенський фаховий коледж культури і местецтв РДГУ/ код:UKRs006743</t>
  </si>
  <si>
    <t>UKRs008676</t>
  </si>
  <si>
    <t>Адреса: Широка, 3/ Назва МКП: КЗ Дубенський будинок інтернат для громадян похилого віку та осіб з інвалідністю/ код:UKRs008676</t>
  </si>
  <si>
    <t>UKRs006741</t>
  </si>
  <si>
    <t>Адреса: Щоголіва, 2/4/ Назва МКП: ЗДО 5/ код:UKRs006741</t>
  </si>
  <si>
    <t>UKRs006495</t>
  </si>
  <si>
    <t>Адреса: Миру, 2/ Назва МКП: Приватна садиба Фермерська хата/ код:UKRs006495</t>
  </si>
  <si>
    <t>UKRs010236</t>
  </si>
  <si>
    <t>Адреса: Студенська, 1/ Назва МКП: гуртожиток №1 Мирогощанського аграгного фахового коледжу/ код:UKRs010236</t>
  </si>
  <si>
    <t>UKRs006609</t>
  </si>
  <si>
    <t>Адреса: Студенська, 1а/ Назва МКП: Мирогощанський дошкільний навчальний заклад Мирогощанської сільської ради/ код:UKRs006609</t>
  </si>
  <si>
    <t>UKRs011796</t>
  </si>
  <si>
    <t>Адреса: Студентська, 1/ Назва МКП: гуртожиток №2 Мирогощанського аграгного фахового коледжу/ код:UKRs011796</t>
  </si>
  <si>
    <t>UKRs006643</t>
  </si>
  <si>
    <t>Адреса: Чеська, 11а/ Назва МКП: Мирогощанський психоневрологічний інтернат Рівненської обласної ради/ код:UKRs006643</t>
  </si>
  <si>
    <t>UKRs011521</t>
  </si>
  <si>
    <t>Адреса: Олексія Кірися, 24/ Назва МКП: теритріальний центр/ код:UKRs011521</t>
  </si>
  <si>
    <t>UKRs011522</t>
  </si>
  <si>
    <t>Адреса: Олексія Кірися, 48/ Назва МКП: Туристична база "Елінг"/ код:UKRs011522</t>
  </si>
  <si>
    <t>UKRs011523</t>
  </si>
  <si>
    <t>Адреса: Олексія Кірися, 48а/ Назва МКП: Частина Будівлі КЗ "Стадіон "Колос""/ код:UKRs011523</t>
  </si>
  <si>
    <t>UKRs009698</t>
  </si>
  <si>
    <t>Адреса: Степана Бандери, 29/ Назва МКП: Стоматологія смт.Млинів/ код:UKRs009698</t>
  </si>
  <si>
    <t>UKRs011524</t>
  </si>
  <si>
    <t>Адреса: Молодіжна, 4/ Назва МКП: Приміщення Старостинського округу/ код:UKRs011524</t>
  </si>
  <si>
    <t>UKRs011520</t>
  </si>
  <si>
    <t>Адреса: Польова, 14/ Назва МКП: Приміщення школи/ код:UKRs011520</t>
  </si>
  <si>
    <t>UKRs009699</t>
  </si>
  <si>
    <t>Адреса: Пугачівська, 8/ Назва МКП: Млинівська ТГ/ код:UKRs009699</t>
  </si>
  <si>
    <t>UKRs006489</t>
  </si>
  <si>
    <t>Адреса: Меліораторів, 17/ Назва МКП: КЗ Привільненський ліцей Привільненської сільської ради/ код:UKRs006489</t>
  </si>
  <si>
    <t>UKRs006537</t>
  </si>
  <si>
    <t>Адреса: Незалежності, 84/ Назва МКП: Готельно ресторанний комплекс Вежа/ код:UKRs006537</t>
  </si>
  <si>
    <t>UKRs011525</t>
  </si>
  <si>
    <t>Адреса: Героїв, 9а/ Назва МКП: Модульне містечко/ код:UKRs011525</t>
  </si>
  <si>
    <t>UKRs006582</t>
  </si>
  <si>
    <t>Адреса: Садова, 4/ Назва МКП: Відділення стаціонарного догляду для постійного або тимчасового проживання Радивилівського територіального центру соціального обслуговування (надання соціальних послуг)/ код:UKRs006582</t>
  </si>
  <si>
    <t>UKRs006737</t>
  </si>
  <si>
    <t>Адреса: Шкільний, 2/ Назва МКП: Плосківська гімназія ім. Петра Накидалюка/ код:UKRs006737</t>
  </si>
  <si>
    <t>UKRs006692</t>
  </si>
  <si>
    <t>Адреса: Шкільна, 15/ Назва МКП: Горбаківський ліцей – приміщення спортзалу/ код:UKRs006692</t>
  </si>
  <si>
    <t>UKRs009934</t>
  </si>
  <si>
    <t>Адреса: Автошлях, Т1811/ Назва МКП: гуртожиток Березнівський лісотехнічний фаховий коледж 3 корпус/ код:UKRs009934</t>
  </si>
  <si>
    <t>UKRs006365</t>
  </si>
  <si>
    <t>Адреса: В'ячеслава Чорновола, 23/ Назва МКП: ВСП Березнівський лісотехнічний фаховий коледж НУВГП .Гуртожиток 1 корпус/ код:UKRs006365</t>
  </si>
  <si>
    <t>UKRs010075</t>
  </si>
  <si>
    <t>Адреса: В'ячеслава Чорновола, 23/ Назва МКП: ВСП Березнівський лісотехнічний фаховий коледж НУВГП .Гуртожиток 2 корпус/ код:UKRs010075</t>
  </si>
  <si>
    <t>UKRs006417</t>
  </si>
  <si>
    <t>Адреса: Незалежності, 110/ Назва МКП: БФ Наша оселя/ код:UKRs006417</t>
  </si>
  <si>
    <t>UKRs009700</t>
  </si>
  <si>
    <t>Адреса: Князя Остроського, 9а/ Назва МКП: Комунальне некомерційне підприємство Бугринська амбулаторія загальної практики сімейної медицини/ код:UKRs009700</t>
  </si>
  <si>
    <t>UKRs006444</t>
  </si>
  <si>
    <t>Адреса: Дубенська , 11б/1/ Назва МКП: Готельний комплекс Хутір/ код:UKRs006444</t>
  </si>
  <si>
    <t>UKRs006445</t>
  </si>
  <si>
    <t>Адреса: Дубенська , 4а/ Назва МКП: Готельно-ресторанний комплекс Софія/ код:UKRs006445</t>
  </si>
  <si>
    <t>UKRs006579</t>
  </si>
  <si>
    <t>Адреса: Рольщикова, 13/ Назва МКП: Приватний сектор/ код:UKRs006579</t>
  </si>
  <si>
    <t>UKRs006663</t>
  </si>
  <si>
    <t>Адреса: Шевченка, 74/ Назва МКП: Великоомелянський ліцей/ код:UKRs006663</t>
  </si>
  <si>
    <t>UKRs006666</t>
  </si>
  <si>
    <t>Адреса: Шевченка, 81/ Назва МКП: Дім молитви ЄХБ/ код:UKRs006666</t>
  </si>
  <si>
    <t>UKRs006667</t>
  </si>
  <si>
    <t>Адреса: Шевченка, 86/ Назва МКП: Великоомелянський ЗДО/ код:UKRs006667</t>
  </si>
  <si>
    <t>UKRs006612</t>
  </si>
  <si>
    <t>Адреса: 7 Серпня, 1а/ Назва МКП: Готельний комплекс Географія/ код:UKRs006612</t>
  </si>
  <si>
    <t>UKRs006478</t>
  </si>
  <si>
    <t>Адреса: Лесі Українки, 4/ Назва МКП: Вересневий ЗДО/ код:UKRs006478</t>
  </si>
  <si>
    <t>UKRs006522</t>
  </si>
  <si>
    <t>Адреса: Набережна, 3/ Назва МКП: Храм СМ Віри Надії Любові та Софії/ код:UKRs006522</t>
  </si>
  <si>
    <t>UKRs006630</t>
  </si>
  <si>
    <t>Адреса: Центральна, 4/ Назва МКП: Будинок Культури/ код:UKRs006630</t>
  </si>
  <si>
    <t>UKRs006616</t>
  </si>
  <si>
    <t>Адреса: Ф.Кравчука, 57/ Назва МКП: Свято-Покровська українська православна церква/ код:UKRs006616</t>
  </si>
  <si>
    <t>UKRs006685</t>
  </si>
  <si>
    <t>Адреса: Шкільна, 10/ Назва МКП: Грушвицький ліцей/ код:UKRs006685</t>
  </si>
  <si>
    <t>UKRs006688</t>
  </si>
  <si>
    <t>Адреса: Шкільна, 12/ Назва МКП: Грушвицький ЗДО/ код:UKRs006688</t>
  </si>
  <si>
    <t>UKRs006730</t>
  </si>
  <si>
    <t>Адреса: Шкільна, 6/ Назва МКП: Будинок Культури/ код:UKRs006730</t>
  </si>
  <si>
    <t>UKRs006761</t>
  </si>
  <si>
    <t>Адреса: Монастирська, 1/ Назва МКП: Городоцький Свято- Миколаївський монастир/ код:UKRs006761</t>
  </si>
  <si>
    <t>UKRs011114</t>
  </si>
  <si>
    <t>Адреса: Садова, 33/ Назва МКП: Дім Милосердя/ код:UKRs011114</t>
  </si>
  <si>
    <t>UKRs010152</t>
  </si>
  <si>
    <t>Адреса: Лісова, 6/ Назва МКП: Дім милосердя в підпорядкуванні БО фонду Руфь/ код:UKRs010152</t>
  </si>
  <si>
    <t>UKRs009861</t>
  </si>
  <si>
    <t>Адреса: Шевченка, 17/ Назва МКП: КЗ Тучинський геріатричний пансіонат Рівненської обласної ради/ код:UKRs009861</t>
  </si>
  <si>
    <t>UKRs006668</t>
  </si>
  <si>
    <t>Адреса: Шевченка, 8а/ Назва МКП: Благодійна організація Фонд РУФЬ/ код:UKRs006668</t>
  </si>
  <si>
    <t>UKRs006486</t>
  </si>
  <si>
    <t>Адреса: Мартинюка, 23/ Назва МКП: Комунальне некомерційне підприємство Деражненська районна лікарня/ код:UKRs006486</t>
  </si>
  <si>
    <t>UKRs006463</t>
  </si>
  <si>
    <t>Адреса: Козацький Шлях, 107/ Назва МКП: КНП Дядьковицька лікарня з центром надання паліативної допомоги/ код:UKRs006463</t>
  </si>
  <si>
    <t>UKRs010160</t>
  </si>
  <si>
    <t>Адреса: Колгоспна, 111а/ Назва МКП: Заріцька ЗОШ/ код:UKRs010160</t>
  </si>
  <si>
    <t>UKRs006374</t>
  </si>
  <si>
    <t>Адреса: Вербова, 22/ Назва МКП: КЗ Культурно – археологічний центр Пересопниця/ код:UKRs006374</t>
  </si>
  <si>
    <t>UKRs010294</t>
  </si>
  <si>
    <t>Адреса: Зелена, 19а/ Назва МКП: Бригадний будинок Локомотивного Депо/ код:UKRs010294</t>
  </si>
  <si>
    <t>UKRs006501</t>
  </si>
  <si>
    <t>Адреса: Мізоцька, 12/ Назва МКП: ЗДО Ромашка/ код:UKRs006501</t>
  </si>
  <si>
    <t>UKRs006740</t>
  </si>
  <si>
    <t>Адреса: Шосова, 126/ Назва МКП: Здовбицький ліцей/ код:UKRs006740</t>
  </si>
  <si>
    <t>UKRs006644</t>
  </si>
  <si>
    <t>Адреса: Чеська, 47а/ Назва МКП: Дошкільний підрозділ Гільчанського ліцею/ код:UKRs006644</t>
  </si>
  <si>
    <t>UKRs006645</t>
  </si>
  <si>
    <t>Адреса: Чеська, 65б/ Назва МКП: Гільчанський ліцей/ код:UKRs006645</t>
  </si>
  <si>
    <t>UKRs010147</t>
  </si>
  <si>
    <t>Адреса: Зелена, 23/ Назва МКП: Християнський спортивно оздоровчий табір Надія людям/ код:UKRs010147</t>
  </si>
  <si>
    <t>UKRs006542</t>
  </si>
  <si>
    <t>Адреса: Нова, 16/ Назва МКП: Дошкільний підрозділ Кунинської гімназії/ код:UKRs006542</t>
  </si>
  <si>
    <t>UKRs006615</t>
  </si>
  <si>
    <t>Адреса: Травнева, 2а/ Назва МКП: Кунинська гімназія/ код:UKRs006615</t>
  </si>
  <si>
    <t>UKRs006443</t>
  </si>
  <si>
    <t>Адреса: Дружби, 40а/ Назва МКП: Миротинська гімназія/ код:UKRs006443</t>
  </si>
  <si>
    <t>UKRs006516</t>
  </si>
  <si>
    <t>Адреса: Набережна, NA/ Назва МКП: ЗДО Калинка/ код:UKRs006516</t>
  </si>
  <si>
    <t>UKRs006684</t>
  </si>
  <si>
    <t>Адреса: Шкільна, 1/ Назва МКП: Уїздецький ліцеї/ код:UKRs006684</t>
  </si>
  <si>
    <t>UKRs008679</t>
  </si>
  <si>
    <t>Адреса: 8 Березня, 40/ Назва МКП: КЗ Здолбунівський геріатричний пансіонат РОР/ код:UKRs008679</t>
  </si>
  <si>
    <t>UKRs006430</t>
  </si>
  <si>
    <t>Адреса: Герцена, 3а/ Назва МКП: Здолбунівський заклад дошкільної освіти (ясла-садок)  Чебурашка/ код:UKRs006430</t>
  </si>
  <si>
    <t>UKRs006721</t>
  </si>
  <si>
    <t>Адреса: Шкільна, 40/ Назва МКП: Здолбунівська загальноосвітня школа І-ІІІ ступенів №6/ код:UKRs006721</t>
  </si>
  <si>
    <t>UKRs006619</t>
  </si>
  <si>
    <t>Адреса: Богдана Хмельницького, 1а/ Назва МКП: Зорянська ДЮСШ/ код:UKRs006619</t>
  </si>
  <si>
    <t>UKRs006447</t>
  </si>
  <si>
    <t>Адреса: Жовтнева, 6/ Назва МКП: Зорянський ЗЗДО/ код:UKRs006447</t>
  </si>
  <si>
    <t>UKRs006502</t>
  </si>
  <si>
    <t>Адреса: Мічуріна, 1/ Назва МКП: Голишівський ЗДО/ код:UKRs006502</t>
  </si>
  <si>
    <t>UKRs006639</t>
  </si>
  <si>
    <t>Адреса: Центральна, 83/ Назва МКП: Голишівський ліцей/ код:UKRs006639</t>
  </si>
  <si>
    <t>UKRs006727</t>
  </si>
  <si>
    <t>Адреса: Шкільна, 5/ Назва МКП: Новожуківський ліцей/ код:UKRs006727</t>
  </si>
  <si>
    <t>UKRs006497</t>
  </si>
  <si>
    <t>Адреса: Миру, 52/ Назва МКП: Новоставська гімназія/ код:UKRs006497</t>
  </si>
  <si>
    <t>UKRs006369</t>
  </si>
  <si>
    <t>Адреса: Богдана Хмельницького, 47/ Назва МКП: КЗ Клеванська санаторна школа I-III ступенів/ код:UKRs006369</t>
  </si>
  <si>
    <t>UKRs006370</t>
  </si>
  <si>
    <t>Адреса: Богдана Хмельницького, 89/ Назва МКП: Клеванський професійний ліцей/ код:UKRs006370</t>
  </si>
  <si>
    <t>UKRs006470</t>
  </si>
  <si>
    <t>Адреса: Космонавтів, 9/ Назва МКП: Тунель Кохання заміський відпочинковий комплекс/ код:UKRs006470</t>
  </si>
  <si>
    <t>UKRs006488</t>
  </si>
  <si>
    <t>Адреса: Мелещука, 3/ Назва МКП: База Слава/ код:UKRs006488</t>
  </si>
  <si>
    <t>UKRs006629</t>
  </si>
  <si>
    <t>Адреса: Центральна, 32д/ Назва МКП: Мотель/ код:UKRs006629</t>
  </si>
  <si>
    <t>UKRs006390</t>
  </si>
  <si>
    <t>Адреса: Лісова, 1/ Назва МКП: Червона Калина/ код:UKRs006390</t>
  </si>
  <si>
    <t>UKRs011806</t>
  </si>
  <si>
    <t>Адреса: Грушевського, 38/ Назва МКП: Клеванська селищна рада (Благодійна організація/ код:UKRs011806</t>
  </si>
  <si>
    <t>UKRs006459</t>
  </si>
  <si>
    <t>Адреса: Київська, 56/ Назва МКП: Корецький жіночий монастир/ код:UKRs006459</t>
  </si>
  <si>
    <t>UKRs006751</t>
  </si>
  <si>
    <t>Адреса: Центральна, 16/ Назва МКП: Майстерня по ремонту автомобілів/ код:UKRs006751</t>
  </si>
  <si>
    <t>UKRs006703</t>
  </si>
  <si>
    <t>Адреса: Шкільна, 2/ Назва МКП: Копитківська загальноосвітня школа І-ІІІ ступенів/ код:UKRs006703</t>
  </si>
  <si>
    <t>UKRs009928</t>
  </si>
  <si>
    <t>Адреса: Східна, 27/ Назва МКП: Приватний житловий будинок/ код:UKRs009928</t>
  </si>
  <si>
    <t>UKRs006752</t>
  </si>
  <si>
    <t>Адреса: NA, NA/ Назва МКП: Приватний сектор/ код:UKRs006752</t>
  </si>
  <si>
    <t>UKRs006411</t>
  </si>
  <si>
    <t>Адреса: Церковна, 17а/ Назва МКП: Не має даних про назву/ код:UKRs006411</t>
  </si>
  <si>
    <t>UKRs006437</t>
  </si>
  <si>
    <t>Адреса: Данила Галицького, 7/ Назва МКП: Обласний спортивний ліцей/ код:UKRs006437</t>
  </si>
  <si>
    <t>UKRs006764</t>
  </si>
  <si>
    <t>Адреса: Центральна, 1/ Назва МКП: Заміський комплекс (бажано із власним транспортом у зв’язку з віддаленістю від населеного пункту/ код:UKRs006764</t>
  </si>
  <si>
    <t>UKRs011068</t>
  </si>
  <si>
    <t>Адреса: Богдана Хмельницького, 8/ Назва МКП: ФАП с.Пеньків/ код:UKRs011068</t>
  </si>
  <si>
    <t>UKRs011069</t>
  </si>
  <si>
    <t>Адреса: Незалежності, 53/ Назва МКП: Приміщення сільської ради с. Пісків/ код:UKRs011069</t>
  </si>
  <si>
    <t>UKRs011802</t>
  </si>
  <si>
    <t>Адреса: Богдана Хмельницького, 1/ Назва МКП: КОМУНАЛЬНЕ ПІДПРИЄМСТВО "МІЗОЦЬКЕ ВИРОБНИЧЕ УПРАВЛІННЯ ЖИТЛОВО - КОМУНАЛЬНОГО ГОСПОДАРСТВА"/ код:UKRs011802</t>
  </si>
  <si>
    <t>UKRs010148</t>
  </si>
  <si>
    <t>Адреса: Шкільна, 8/ Назва МКП: Суємська ЗОШ/ код:UKRs010148</t>
  </si>
  <si>
    <t>UKRs010149</t>
  </si>
  <si>
    <t>Адреса: Миру, 25/ Назва МКП: Цурківська ЗОШ/ код:UKRs010149</t>
  </si>
  <si>
    <t>UKRs010151</t>
  </si>
  <si>
    <t>Адреса: Молодіжна, 18/ Назва МКП: Центр при релігійній громаді ЄХБ села Одександрія/ код:UKRs010151</t>
  </si>
  <si>
    <t>UKRs006585</t>
  </si>
  <si>
    <t>Адреса: Санаторна, 1/ Назва МКП: Християнська місія Відродження України Релігійна організаціяНезалежна Релігійна громада Євангельських Християн-бабтиств/ код:UKRs006585</t>
  </si>
  <si>
    <t>UKRs006587</t>
  </si>
  <si>
    <t>Адреса: Санаторна, 16/ Назва МКП: Обласний мистецький ліцей/ код:UKRs006587</t>
  </si>
  <si>
    <t>UKRs006588</t>
  </si>
  <si>
    <t>Адреса: Санаторна, 3/ Назва МКП: Рівненський обласний центр комплексної реабілітації/ код:UKRs006588</t>
  </si>
  <si>
    <t>UKRs008678</t>
  </si>
  <si>
    <t>Адреса: Лісова, 1/ Назва МКП: КЗ Рівненський психоневрологічний інтернат РОР/ код:UKRs008678</t>
  </si>
  <si>
    <t>UKRs008682</t>
  </si>
  <si>
    <t>Адреса: Бельмаж, 109/ Назва МКП: КЗ Острозький психоневрологічний інтернат РОР/ код:UKRs008682</t>
  </si>
  <si>
    <t>UKRs006423</t>
  </si>
  <si>
    <t>Адреса: Древлянська, 22/ Назва МКП: 4 Гуртожиток НаУОА/ код:UKRs006423</t>
  </si>
  <si>
    <t>UKRs006567</t>
  </si>
  <si>
    <t>Адреса: Незалежності , 40а/ Назва МКП: Кз Острозька обласна психіатрична лікарня/ код:UKRs006567</t>
  </si>
  <si>
    <t>UKRs006526</t>
  </si>
  <si>
    <t>Адреса: Незалежності, 41/ Назва МКП: Гуртожиток 2 Острозька Академія/ код:UKRs006526</t>
  </si>
  <si>
    <t>UKRs011119</t>
  </si>
  <si>
    <t>Адреса: Незалежності, 43/ Назва МКП: Гуртожиток 1 Острозька Академія/ код:UKRs011119</t>
  </si>
  <si>
    <t>UKRs006568</t>
  </si>
  <si>
    <t>Адреса: Незалежності, 45/ Назва МКП: Гуртожиток №6 НаУ Острозька Академія/ код:UKRs006568</t>
  </si>
  <si>
    <t>UKRs006569</t>
  </si>
  <si>
    <t>Адреса: Незалежності, 51/ Назва МКП: Hostel №3 (Гуртожиток №3 НаУ Острозька Академія)/ код:UKRs006569</t>
  </si>
  <si>
    <t>UKRs010441</t>
  </si>
  <si>
    <t>Адреса: Незалежності, 53/ Назва МКП: Гуртожиток 5 Острозька Академія/ код:UKRs010441</t>
  </si>
  <si>
    <t>UKRs006541</t>
  </si>
  <si>
    <t>Адреса: Нова, 4/ Назва МКП: Будинок милосердя/ код:UKRs006541</t>
  </si>
  <si>
    <t>UKRs006428</t>
  </si>
  <si>
    <t>Адреса: Гагаріна, 40а/ Назва МКП: Церква Нове життя/ код:UKRs006428</t>
  </si>
  <si>
    <t>UKRs006753</t>
  </si>
  <si>
    <t>Адреса: NA, NA/ Назва МКП: Св'ято троїцький Межирицький монастир/ код:UKRs006753</t>
  </si>
  <si>
    <t>UKRs006480</t>
  </si>
  <si>
    <t>Адреса: Лісна, 1/ Назва МКП: ОДСОК Країна Мрій/ код:UKRs006480</t>
  </si>
  <si>
    <t>UKRs011801</t>
  </si>
  <si>
    <t>Адреса: Шкільна, 2б/ Назва МКП: Острозька міська рада (управління містобудування, архітектури, житлово- комунального господарства, благоустрою та землекористування Острозької міської ради)/ код:UKRs011801</t>
  </si>
  <si>
    <t>UKRs006364</t>
  </si>
  <si>
    <t>Адреса: Безручка, 3а/ Назва МКП: ЦПТДНЗ/ код:UKRs006364</t>
  </si>
  <si>
    <t>UKRs010106</t>
  </si>
  <si>
    <t>Адреса: Будівельників, 1/ Назва МКП: КЗ Рівненський центр соціально-психологічної допомоги РОР/ код:UKRs010106</t>
  </si>
  <si>
    <t>UKRs006379</t>
  </si>
  <si>
    <t>Адреса: Відінська, 35/ Назва МКП: гуртожиток РАТК/ код:UKRs006379</t>
  </si>
  <si>
    <t>UKRs006473</t>
  </si>
  <si>
    <t>Адреса: Володимира Стельмаха (Курчатова), 6/ Назва МКП: Гуртожиток 3 Рівненської медичної академії/ код:UKRs006473</t>
  </si>
  <si>
    <t>UKRs010210</t>
  </si>
  <si>
    <t>Адреса: В'ячеслава Чорновола, 74/ Назва МКП: Рівненський обласний інститут післядипломної освіти/ код:UKRs010210</t>
  </si>
  <si>
    <t>UKRs006422</t>
  </si>
  <si>
    <t>Адреса: Гагаріна, 32а/ Назва МКП: Office of Evangelical Christians (Pentecostals)/ код:UKRs006422</t>
  </si>
  <si>
    <t>UKRs011803</t>
  </si>
  <si>
    <t>Адреса: Жоліо-Кюрі, 21/ Назва МКП: Комунальний заклад "Рівненський обласний центр з надання соціальних послуг" Рівненської/ код:UKRs011803</t>
  </si>
  <si>
    <t>UKRs006469</t>
  </si>
  <si>
    <t>Адреса: Корольова, 3/ Назва МКП: Не має даних про назву/ код:UKRs006469</t>
  </si>
  <si>
    <t>UKRs006471</t>
  </si>
  <si>
    <t>Адреса: Коцюбинського, 6/ Назва МКП: рівненська медична академія/ код:UKRs006471</t>
  </si>
  <si>
    <t>UKRs006391</t>
  </si>
  <si>
    <t>Адреса: Литвина, 2/ Назва МКП: Свята трійця/ код:UKRs006391</t>
  </si>
  <si>
    <t>UKRs011507</t>
  </si>
  <si>
    <t>Адреса: Макарова, 44/ Назва МКП: Комплекс будівель та споруд Рамос: адміністративне приміщення/ код:UKRs011507</t>
  </si>
  <si>
    <t>UKRs006545</t>
  </si>
  <si>
    <t>Адреса: Орлова, 35 (2. 3 поверх)/ Назва МКП: ВПУРСТ 2-3 поверх/ код:UKRs006545</t>
  </si>
  <si>
    <t>UKRs006546</t>
  </si>
  <si>
    <t>Адреса: Орлова, 35 (4. 5 поверх)/ Назва МКП: Технічний коледж 4-5 поверх/ код:UKRs006546</t>
  </si>
  <si>
    <t>UKRs006547</t>
  </si>
  <si>
    <t>Адреса: Орлова, 40/ Назва МКП: РКЕБ/ код:UKRs006547</t>
  </si>
  <si>
    <t>UKRs011804</t>
  </si>
  <si>
    <t>Адреса: Петра Могили, 57/ Назва МКП: Комунальний заклад "Рівненський обласний соціальний гуртожиток" Рівненської обласної ради/ код:UKRs011804</t>
  </si>
  <si>
    <t>UKRs006425</t>
  </si>
  <si>
    <t>Адреса: Пластова, 29/ Назва МКП: Гуртожиток №6/ код:UKRs006425</t>
  </si>
  <si>
    <t>UKRs006426</t>
  </si>
  <si>
    <t>Адреса: Пластова, 29а/ Назва МКП: Гуртожиток №7 Рівненської медичної академії/ код:UKRs006426</t>
  </si>
  <si>
    <t>UKRs006553</t>
  </si>
  <si>
    <t>Адреса: Пластова, 39/ Назва МКП: Гуртожиток 4 РДГУ/ код:UKRs006553</t>
  </si>
  <si>
    <t>UKRs010162</t>
  </si>
  <si>
    <t>Адреса: Пластова, 41/ Назва МКП: Гуртожиток 5 РДГУ/ код:UKRs010162</t>
  </si>
  <si>
    <t>UKRs006399</t>
  </si>
  <si>
    <t>Адреса: Польова, 1/ Назва МКП: Церква Емануіл/ код:UKRs006399</t>
  </si>
  <si>
    <t>UKRs006578</t>
  </si>
  <si>
    <t>Адреса: Робітничий, 2/ Назва МКП: РПЛ/ код:UKRs006578</t>
  </si>
  <si>
    <t>UKRs011220</t>
  </si>
  <si>
    <t>Адреса: Саймона Сміта (Толстого), 5/ Назва МКП: ДЗ "Луганський  державний медичний університет", гуртожиток №1/ код:UKRs011220</t>
  </si>
  <si>
    <t>UKRs006403</t>
  </si>
  <si>
    <t>Адреса: Соломії Крушельницької, 71/ Назва МКП: Община доброго пастиря/ код:UKRs006403</t>
  </si>
  <si>
    <t>UKRs006601</t>
  </si>
  <si>
    <t>Адреса: Степана Бандери, 43/ Назва МКП: Рівненська медична академія/ код:UKRs006601</t>
  </si>
  <si>
    <t>UKRs006602</t>
  </si>
  <si>
    <t>Адреса: Степана Бандери, 69д/ Назва МКП: ВПУ 1/ код:UKRs006602</t>
  </si>
  <si>
    <t>UKRs006406</t>
  </si>
  <si>
    <t>Адреса: Уласа Самчука, 32а/ Назва МКП: Церква Молодіжна/ код:UKRs006406</t>
  </si>
  <si>
    <t>UKRs006427</t>
  </si>
  <si>
    <t>Адреса: Хліборобів, 2/ Назва МКП: Церковна школа/ код:UKRs006427</t>
  </si>
  <si>
    <t>UKRs009077</t>
  </si>
  <si>
    <t>Адреса: Молодіжна, 28б/ Назва МКП: Гуртожиток Квасилівський професійний ліцей/ код:UKRs009077</t>
  </si>
  <si>
    <t>UKRs006759</t>
  </si>
  <si>
    <t>Адреса: Жовтнева, 6а/ Назва МКП: ДПТНЗ Соснівський професійний ліцей/ код:UKRs006759</t>
  </si>
  <si>
    <t>UKRs010469</t>
  </si>
  <si>
    <t>Адреса: Шкільна, 1/ Назва МКП: Комплекс будівель і споруд № 11(приватна власність ТОВ Рамос)/ код:UKRs010469</t>
  </si>
  <si>
    <t>UKRs010453</t>
  </si>
  <si>
    <t>Адреса: Лісова, 7/ Назва МКП: Відокремлений структурний підрозділ Рівнеазот/ код:UKRs010453</t>
  </si>
  <si>
    <t>UKRs006360</t>
  </si>
  <si>
    <t>Адреса: 1000-ліття Дубровиці, 2/ Назва МКП: КП Готель Дружба/ код:UKRs006360</t>
  </si>
  <si>
    <t>UKRs008680</t>
  </si>
  <si>
    <t>Адреса: Меліораторів, 5/ Назва МКП: ЗДО №2 № Ясочка/ код:UKRs008680</t>
  </si>
  <si>
    <t>UKRs010867</t>
  </si>
  <si>
    <t>Адреса: Робітнича, 3/ Назва МКП: ТОВ МГ Посське-Сарни/ код:UKRs010867</t>
  </si>
  <si>
    <t>UKRs011807</t>
  </si>
  <si>
    <t>Адреса: Адама Мицкевича, 15/ Назва МКП: Рокитнівський професійний ліцей/ код:UKRs011807</t>
  </si>
  <si>
    <t>UKRs006536</t>
  </si>
  <si>
    <t>Адреса: Незалежності, 2/ Назва МКП: Гуртожиток ВП Рокитнівський фаховий медичний коледж/ код:UKRs006536</t>
  </si>
  <si>
    <t>UKRs006373</t>
  </si>
  <si>
    <t>Адреса: Варшавська, 6а/ Назва МКП: Готель Варшавський/ код:UKRs006373</t>
  </si>
  <si>
    <t>UKRs010528</t>
  </si>
  <si>
    <t>Адреса: Дослідна Станція, 31/ Назва МКП: Приватний гуртожиток Дослідна станція/ код:UKRs010528</t>
  </si>
  <si>
    <t>UKRs006405</t>
  </si>
  <si>
    <t>Адреса: Степана Бандери, 4б/ Назва МКП: Гуртожиток Сарненського педагогічного фахового коледжу РДГУ/ код:UKRs006405</t>
  </si>
  <si>
    <t>UKRs011223</t>
  </si>
  <si>
    <t>Адреса: Терешкова, 20/ Назва МКП: Приватний сектор/ код:UKRs011223</t>
  </si>
  <si>
    <t>UKRs010868</t>
  </si>
  <si>
    <t>Адреса: Технічна, 17/ Назва МКП: Гуртожиток Сарненського районного ліцею Лідер Сарненської міської ради/ код:UKRs010868</t>
  </si>
  <si>
    <t>UKRs008681</t>
  </si>
  <si>
    <t>Адреса: Миру, 36а/ Назва МКП: КЗ Урвенський психоневрологічний інтернат Рівненської обласної ради відділення Орлівка/ код:UKRs008681</t>
  </si>
  <si>
    <t>UKRs011526</t>
  </si>
  <si>
    <t>Адреса: Миру, 36а/ Назва МКП: КП "Рівненська обласна психіатрична лікарня с.Орлівка" Рівненської обласної ради/ код:UKRs011526</t>
  </si>
  <si>
    <t>UKRs011808</t>
  </si>
  <si>
    <t>Адреса: Залізнична, 2/ Назва МКП: будівля для тимчасового проживання/ код:UKRs011808</t>
  </si>
  <si>
    <t>UKRs006544</t>
  </si>
  <si>
    <t>Адреса: Новохатська (Незалежності), 6 (11)/ Назва МКП: ПП Санаторій Горинь Степанської селищної ради/ код:UKRs006544</t>
  </si>
  <si>
    <t>UKRs011132</t>
  </si>
  <si>
    <t>Адреса: Металістів, 2/ Назва МКП: МКП на Металістів/ код:UKRs011132</t>
  </si>
  <si>
    <t>UKRs010397</t>
  </si>
  <si>
    <t>Адреса: Немолота, 8/ Назва МКП: Комунальний заклад Сумської обласної ради Конотопська спеціальна школа/ код:UKRs010397</t>
  </si>
  <si>
    <t>UKRs011195</t>
  </si>
  <si>
    <t>Адреса: Садовий, 2/ Назва МКП: МКП Мазівка/ код:UKRs011195</t>
  </si>
  <si>
    <t>UKRs009418</t>
  </si>
  <si>
    <t>Адреса: Остапа Вишні, 38/ Назва МКП: Гуртожиток Ліцея/ код:UKRs009418</t>
  </si>
  <si>
    <t>UKRs009419</t>
  </si>
  <si>
    <t>Адреса: Сумська, 46/ Назва МКП: МКП Охтирського коледжу СНАУ/ код:UKRs009419</t>
  </si>
  <si>
    <t>UKRs010281</t>
  </si>
  <si>
    <t>Адреса: Заводська, 1/ Назва МКП: Гуртожиток ДП "Комунжитло" КП ТМР "Тростянецьке ЖЕУ"/ код:UKRs010281</t>
  </si>
  <si>
    <t>UKRs010669</t>
  </si>
  <si>
    <t>Адреса: Заводська, 1/ Назва МКП: Готель Елєгія/ код:UKRs010669</t>
  </si>
  <si>
    <t>UKRs010280</t>
  </si>
  <si>
    <t>Адреса: Кенігана, 7/ Назва МКП: МКП Кеніга 7/ код:UKRs010280</t>
  </si>
  <si>
    <t>UKRs010394</t>
  </si>
  <si>
    <t>Адреса: Пушкіна , 4/ Назва МКП: Центр проживання Буймер/ код:UKRs010394</t>
  </si>
  <si>
    <t>UKRs011597</t>
  </si>
  <si>
    <t>Адреса: М. Гендіної, 2/ Назва МКП: ДП "Комунжитло" Центр компактного проживання ВПО Тростянецької міської ради/ код:UKRs011597</t>
  </si>
  <si>
    <t>UKRs011506</t>
  </si>
  <si>
    <t>Адреса: Колісникова, 1/ Назва МКП: МКП на базі КУСОР Хмелівського інтернату/ код:UKRs011506</t>
  </si>
  <si>
    <t>UKRs010150</t>
  </si>
  <si>
    <t>Адреса: Глазуна, 40/ Назва МКП: Атинський психоневрологічний інтернат/ код:UKRs010150</t>
  </si>
  <si>
    <t>UKRs011505</t>
  </si>
  <si>
    <t>Адреса: Вокзальна, 37/ Назва МКП: МКП на базі колишнього ДПТНЗ "Краснопільське професійно-технічне училище"/ код:UKRs011505</t>
  </si>
  <si>
    <t>UKRs009965</t>
  </si>
  <si>
    <t>Адреса: Герасима Кондрат'єва, 110/ Назва МКП: Комунальна Установа Центр матері та дитини/ код:UKRs009965</t>
  </si>
  <si>
    <t>UKRs011504</t>
  </si>
  <si>
    <t>Адреса: Іллінська, 7/ Назва МКП: МКП на базі "Сумської  торгово-промислової палати"/ код:UKRs011504</t>
  </si>
  <si>
    <t>UKRs006310</t>
  </si>
  <si>
    <t>Адреса: Ковпака, 20/ Назва МКП: Комунальна установа Сумської обласної ради Сумський геріатричний пансіонат для ветеранів війни та праці/ код:UKRs006310</t>
  </si>
  <si>
    <t>UKRs010668</t>
  </si>
  <si>
    <t>Адреса: Охтирська, 31/ Назва МКП: Гуртожиток Державного професійно-технічного навчального закладу "Сумське вище професійне училище будівництва і дизайну"/ код:UKRs010668</t>
  </si>
  <si>
    <t>UKRs010232</t>
  </si>
  <si>
    <t>Адреса: Перемоги (Курський), 139/ Назва МКП: Гуртожиток Державного професійно-технічного навчального закладу Сумський центр професійно-технічної освіти з дизайну та сфери послуг / адреса: 40031. м. Суми. проспект Перемоги. буд. 139/ код:UKRs010232</t>
  </si>
  <si>
    <t>UKRs010665</t>
  </si>
  <si>
    <t>Адреса: Роменська, 6/ Назва МКП: Колишня ЗОШ/ код:UKRs010665</t>
  </si>
  <si>
    <t>UKRs011599</t>
  </si>
  <si>
    <t>Адреса: Вознесенська, 2/ Назва МКП: МКП на базі гуртожитку "Глухівського фахового медичного коледжу"/ код:UKRs011599</t>
  </si>
  <si>
    <t>UKRs011600</t>
  </si>
  <si>
    <t>Адреса: Есманський шлях, 17а/ Назва МКП: МКП на базі гуртожитку ДНЗ "Глухівське вище професійне училище"/ код:UKRs011600</t>
  </si>
  <si>
    <t>UKRs010273</t>
  </si>
  <si>
    <t>Адреса: Ігоря Білевича (Пушкіна), 6/ Назва МКП: МКП Глухівського аграрно-технічний коледж СНАУ/ код:UKRs010273</t>
  </si>
  <si>
    <t>UKRs008520</t>
  </si>
  <si>
    <t>Адреса: Грушевського, 21/ Назва МКП: Гуртожиток школи/ код:UKRs008520</t>
  </si>
  <si>
    <t>UKRs008443</t>
  </si>
  <si>
    <t>Адреса: Шевченка, 24/ Назва МКП: Вишнівецький селищний комунальний дитячий садок Малятко/ код:UKRs008443</t>
  </si>
  <si>
    <t>UKRs008504</t>
  </si>
  <si>
    <t>Адреса: Зарічна, 16/ Назва МКП: Садочок/ код:UKRs008504</t>
  </si>
  <si>
    <t>UKRs008404</t>
  </si>
  <si>
    <t>Адреса: NA, NA/ Назва МКП: Не має даних про назву/ код:UKRs008404</t>
  </si>
  <si>
    <t>UKRs011045</t>
  </si>
  <si>
    <t>Адреса: Дубенська, 21/ Назва МКП: Реабілітаційний центр/ код:UKRs011045</t>
  </si>
  <si>
    <t>UKRs010530</t>
  </si>
  <si>
    <t>Адреса: Мікрорайон, 7/ Назва МКП: Гуртожиток медичного коледжу/ код:UKRs010530</t>
  </si>
  <si>
    <t>UKRs011053</t>
  </si>
  <si>
    <t>Адреса: Черняховського, 8/ Назва МКП: Гуртожиток ДНЗ "Тернопільського навчально-курсового  комбінату"/ код:UKRs011053</t>
  </si>
  <si>
    <t>UKRs008496</t>
  </si>
  <si>
    <t>Адреса: Шевченка, 67/ Назва МКП: Не має даних про назву/ код:UKRs008496</t>
  </si>
  <si>
    <t>UKRs008403</t>
  </si>
  <si>
    <t>Адреса: Шевченка, 75/ Назва МКП: Не має даних про назву/ код:UKRs008403</t>
  </si>
  <si>
    <t>UKRs010287</t>
  </si>
  <si>
    <t>Адреса: Молодіжна, 1/ Назва МКП: Гуртожиток Лісотехнічний коледж/ код:UKRs010287</t>
  </si>
  <si>
    <t>UKRs011810</t>
  </si>
  <si>
    <t>Адреса: NA, NA/ Назва МКП: Кременецька міська рада/ код:UKRs011810</t>
  </si>
  <si>
    <t>UKRs010044</t>
  </si>
  <si>
    <t>Адреса: Почаєвська, 1/ Назва МКП: Гуртожиток Волинського ліцею імені Нестора Літописця / код:UKRs010044</t>
  </si>
  <si>
    <t>UKRs010565</t>
  </si>
  <si>
    <t>Адреса: Грушевського, 7/ Назва МКП: Гуртожиток Лановецької філії державного навчального закладу Тернопільський професійний коледж з посиленою військовою та фізичною підготовкою/ код:UKRs010565</t>
  </si>
  <si>
    <t>UKRs008559</t>
  </si>
  <si>
    <t>Адреса: Набережна, 5/ Назва МКП: Лановецький територіальний центр надання соціальних послуг/ код:UKRs008559</t>
  </si>
  <si>
    <t>UKRs011637</t>
  </si>
  <si>
    <t>Адреса: В'ячеслава Чорновола, 28/ Назва МКП: Бережанська Філія Вишгородоцького ЗЗСО І-ІІІ ступенів / код:UKRs011637</t>
  </si>
  <si>
    <t>UKRs008442</t>
  </si>
  <si>
    <t>Адреса: NA, NA/ Назва МКП: Садочок/ код:UKRs008442</t>
  </si>
  <si>
    <t>UKRs008554</t>
  </si>
  <si>
    <t>Адреса: Миру, 38/ Назва МКП: Лопушненський комунальний заклад дошкільної освітиСтрумочок/ код:UKRs008554</t>
  </si>
  <si>
    <t>UKRs008625</t>
  </si>
  <si>
    <t>Адреса: Центральна, 43a/ Назва МКП: Молотківський комунальний заклад дошкільної освіти Сонечко/ код:UKRs008625</t>
  </si>
  <si>
    <t>UKRs011125</t>
  </si>
  <si>
    <t>Адреса: Кременецька, 31/ Назва МКП: Гуртожиток Почаївське вище професійне училище/ код:UKRs011125</t>
  </si>
  <si>
    <t>UKRs011124</t>
  </si>
  <si>
    <t>Адреса: Криворукова, 32/ Назва МКП: Гуртожиток с.Ридомиль/ код:UKRs011124</t>
  </si>
  <si>
    <t>UKRs008513</t>
  </si>
  <si>
    <t>Адреса: Гагаріна, 6а/ Назва МКП: Гуртожиток Християн віри Євангеліє/ код:UKRs008513</t>
  </si>
  <si>
    <t>UKRs011118</t>
  </si>
  <si>
    <t>Адреса: Млинок, 6/ Назва МКП: КП табір дитячий оздоровчий Дивосвіт/ код:UKRs011118</t>
  </si>
  <si>
    <t>UKRs011117</t>
  </si>
  <si>
    <t>Адреса: Садова, 4/ Назва МКП: Центр надання соціальних послуг/ код:UKRs011117</t>
  </si>
  <si>
    <t>UKRs011299</t>
  </si>
  <si>
    <t>Адреса: Академічна, 20/ Назва МКП: Гуртожиток БАТІ #3/ код:UKRs011299</t>
  </si>
  <si>
    <t>UKRs008473</t>
  </si>
  <si>
    <t>Адреса: Валова, 4/ Назва МКП: Дім молитви/ код:UKRs008473</t>
  </si>
  <si>
    <t>UKRs008583</t>
  </si>
  <si>
    <t>Адреса: Садова, 4/ Назва МКП: БАТі/ код:UKRs008583</t>
  </si>
  <si>
    <t>UKRs011088</t>
  </si>
  <si>
    <t>Адреса: Шевченка, 30/ Назва МКП: Бережанський дитячий санаторій/ код:UKRs011088</t>
  </si>
  <si>
    <t>UKRs010111</t>
  </si>
  <si>
    <t>Адреса: Шевченка, 26/ Назва МКП: Колишня лікарня/ код:UKRs010111</t>
  </si>
  <si>
    <t>UKRs011058</t>
  </si>
  <si>
    <t>Адреса: Надрічна, 23/ Назва МКП: Амбулаторія/ код:UKRs011058</t>
  </si>
  <si>
    <t>UKRs010016</t>
  </si>
  <si>
    <t>Адреса: Галицька, 42/ Назва МКП: Будівля комунальна/ код:UKRs010016</t>
  </si>
  <si>
    <t>UKRs011029</t>
  </si>
  <si>
    <t>Адреса: Лесі Українки, 10/ Назва МКП: Амбулаторія/ код:UKRs011029</t>
  </si>
  <si>
    <t>UKRs009945</t>
  </si>
  <si>
    <t>Адреса: Багата, 1/ Назва МКП: Комунальна будівля/ код:UKRs009945</t>
  </si>
  <si>
    <t>UKRs006771</t>
  </si>
  <si>
    <t>Адреса: Красовичина, 27/ Назва МКП: громада/ код:UKRs006771</t>
  </si>
  <si>
    <t>UKRs008647</t>
  </si>
  <si>
    <t>Адреса: Шевченка, 17/ Назва МКП: гає-розтоцький/ код:UKRs008647</t>
  </si>
  <si>
    <t>UKRs006778</t>
  </si>
  <si>
    <t>Адреса: Шевченка, 1/ Назва МКП: зош 1/ код:UKRs006778</t>
  </si>
  <si>
    <t>UKRs006803</t>
  </si>
  <si>
    <t>Адреса: Набережна, 3/ Назва МКП: школа/ код:UKRs006803</t>
  </si>
  <si>
    <t>UKRs009512</t>
  </si>
  <si>
    <t>Адреса: NA, NA/ Назва МКП: школа/ код:UKRs009512</t>
  </si>
  <si>
    <t>UKRs006825</t>
  </si>
  <si>
    <t>Адреса: Озерна, 95/ Назва МКП: калина/ код:UKRs006825</t>
  </si>
  <si>
    <t>UKRs008525</t>
  </si>
  <si>
    <t>Адреса: Данила Галицького, 97/ Назва МКП: Збаразький ліцей/ код:UKRs008525</t>
  </si>
  <si>
    <t>UKRs006776</t>
  </si>
  <si>
    <t>Адреса: Родини Білинських, 2/ Назва МКП: збаразька зош 1/ код:UKRs006776</t>
  </si>
  <si>
    <t>UKRs008454</t>
  </si>
  <si>
    <t>Адреса: Шкільна, 1а/ Назва МКП: Амбулаторія с. Добриводи/ код:UKRs008454</t>
  </si>
  <si>
    <t>UKRs008592</t>
  </si>
  <si>
    <t>Адреса: Сонячна, 16/ Назва МКП: садок сонечко/ код:UKRs008592</t>
  </si>
  <si>
    <t>UKRs008402</t>
  </si>
  <si>
    <t>Адреса: NA, NA/ Назва МКП: Заклад ЗСО Красносільська гімназія/ код:UKRs008402</t>
  </si>
  <si>
    <t>UKRs008405</t>
  </si>
  <si>
    <t>Адреса: Центральна, NA/ Назва МКП: Кретівський заклад дошкільної освіти Дзвіночок/ код:UKRs008405</t>
  </si>
  <si>
    <t>UKRs008648</t>
  </si>
  <si>
    <t>Адреса: Шевченка, 21/ Назва МКП: гімназія/ код:UKRs008648</t>
  </si>
  <si>
    <t>UKRs011813</t>
  </si>
  <si>
    <t>Адреса: Шевченка, 41/ Назва МКП: АМБУЛАТОРІЯ ЗАГАЛЬНОЇ ПРАКТИКИ - СІМЕЙНОЇ МЕДИЦИНИ С.МАКСИМІВКА/ код:UKRs011813</t>
  </si>
  <si>
    <t>UKRs008563</t>
  </si>
  <si>
    <t>Адреса: Богдана Хмельницького, 1/ Назва МКП: нижчелуб'янівська школа/ код:UKRs008563</t>
  </si>
  <si>
    <t>UKRs008426</t>
  </si>
  <si>
    <t>Адреса: Старо-Збаразька, 16а/ Назва МКП: Заклад загальної середньої освіти з дошкільними групами Старозбаразька початкова школа/ код:UKRs008426</t>
  </si>
  <si>
    <t>UKRs008594</t>
  </si>
  <si>
    <t>Адреса: NA, NA/ Назва МКП: журавлик/ код:UKRs008594</t>
  </si>
  <si>
    <t>UKRs008435</t>
  </si>
  <si>
    <t>Адреса: NA, NA/ Назва МКП: Травневський заклад дошкільної освіти Гномик/ код:UKRs008435</t>
  </si>
  <si>
    <t>UKRs008666</t>
  </si>
  <si>
    <t>Адреса: Шкільна, 28/ Назва МКП: пролісок/ код:UKRs008666</t>
  </si>
  <si>
    <t>UKRs008659</t>
  </si>
  <si>
    <t>Адреса: Шкільна, 36/ Назва МКП: гімназія/ код:UKRs008659</t>
  </si>
  <si>
    <t>UKRs008465</t>
  </si>
  <si>
    <t>Адреса: NA, NA/ Назва МКП: Шилівський заклад дошкільної освіти Пролісок/ код:UKRs008465</t>
  </si>
  <si>
    <t>UKRs006809</t>
  </si>
  <si>
    <t>Адреса: Богдана Хмельницького, 57/ Назва МКП: ВСП Зборівський фаховий коледж ТНТУ ім. І. Пулюя/ код:UKRs006809</t>
  </si>
  <si>
    <t>UKRs008532</t>
  </si>
  <si>
    <t>Адреса: Залозецька, 41/ Назва МКП: млиновецький нвк/ код:UKRs008532</t>
  </si>
  <si>
    <t>UKRs011815</t>
  </si>
  <si>
    <t>Адреса: Паркова, 5/ Назва МКП: Центр соціальних послуг Теребовлянської міської ради/ код:UKRs011815</t>
  </si>
  <si>
    <t>UKRs008450</t>
  </si>
  <si>
    <t>Адреса: Шептицького, 92/ Назва МКП: Церква Святого Апостола Луки/ код:UKRs008450</t>
  </si>
  <si>
    <t>UKRs008449</t>
  </si>
  <si>
    <t>Адреса: Шептицького, 52/ Назва МКП: Марійськиій духовний центр Зарваниця/ код:UKRs008449</t>
  </si>
  <si>
    <t>UKRs008650</t>
  </si>
  <si>
    <t>Адреса: Шкільна, 3/ Назва МКП: Не має даних про назву/ код:UKRs008650</t>
  </si>
  <si>
    <t>UKRs008573</t>
  </si>
  <si>
    <t>Адреса: Райха Й., 16/ Назва МКП: медико-соціальний реабілітаційний центр/ код:UKRs008573</t>
  </si>
  <si>
    <t>UKRs008620</t>
  </si>
  <si>
    <t>Адреса: центральна, 4/ Назва МКП: Не має даних про назву/ код:UKRs008620</t>
  </si>
  <si>
    <t>UKRs011087</t>
  </si>
  <si>
    <t>Адреса: Богуна, 6/ Назва МКП: Адмін будинок/ код:UKRs011087</t>
  </si>
  <si>
    <t>UKRs006782</t>
  </si>
  <si>
    <t>Адреса: Вітушинського, 6/ Назва МКП: садок ромашка/ код:UKRs006782</t>
  </si>
  <si>
    <t>UKRs011097</t>
  </si>
  <si>
    <t>Адреса: Угинського, 8а/ Назва МКП: Центр поселення ДБСТ/ код:UKRs011097</t>
  </si>
  <si>
    <t>UKRs008615</t>
  </si>
  <si>
    <t>Адреса: Центральна, 20/ Назва МКП: будилівська школа/ код:UKRs008615</t>
  </si>
  <si>
    <t>UKRs008586</t>
  </si>
  <si>
    <t>Адреса: Центральна, 47/ Назва МКП: Адмінбудівля громади, приміщення колишньої школи/ код:UKRs008586</t>
  </si>
  <si>
    <t>UKRs008951</t>
  </si>
  <si>
    <t>Адреса: Тернопільська, 1б/ Назва МКП: Не має даних про назву/ код:UKRs008951</t>
  </si>
  <si>
    <t>UKRs008514</t>
  </si>
  <si>
    <t>Адреса: Галицька, 16/ Назва МКП: Не має даних про назву/ код:UKRs008514</t>
  </si>
  <si>
    <t>UKRs008567</t>
  </si>
  <si>
    <t>Адреса: Повстанців УПА, NA/ Назва МКП: Не має даних про назву/ код:UKRs008567</t>
  </si>
  <si>
    <t>UKRs008527</t>
  </si>
  <si>
    <t>Адреса: Довга, NA/ Назва МКП: Не має даних про назву/ код:UKRs008527</t>
  </si>
  <si>
    <t>UKRs011816</t>
  </si>
  <si>
    <t>Адреса: Я.Дисевича, 47/ Назва МКП: Слобідський заклад дошкільної освіти Теребовлянської міської ради/ код:UKRs011816</t>
  </si>
  <si>
    <t>UKRs008651</t>
  </si>
  <si>
    <t>Адреса: Шкільна, 1/ Назва МКП: денисівська гімназія/ код:UKRs008651</t>
  </si>
  <si>
    <t>UKRs010352</t>
  </si>
  <si>
    <t>Адреса: Шкільна, 7/ Назва МКП: Гімназія/ код:UKRs010352</t>
  </si>
  <si>
    <t>UKRs006785</t>
  </si>
  <si>
    <t>Адреса: Шкільна, 100/ Назва МКП: Лаболаторія Біології та Екології Галицький Біотехнологічний університет ТНТ ім Гнатюка/ код:UKRs006785</t>
  </si>
  <si>
    <t>UKRs008413</t>
  </si>
  <si>
    <t>Адреса: Новесело, 84а/ Назва МКП: Соціальний центр для дітей та сім'ї Відкрите серце/ код:UKRs008413</t>
  </si>
  <si>
    <t>UKRs008415</t>
  </si>
  <si>
    <t>Адреса: Шевченка, 33а/ Назва МКП: Озернянська однопрофільна лікарня відновленого лікування/ код:UKRs008415</t>
  </si>
  <si>
    <t>UKRs008494</t>
  </si>
  <si>
    <t>Адреса: Шевченка, 46а/ Назва МКП: Не має даних про назву/ код:UKRs008494</t>
  </si>
  <si>
    <t>UKRs008480</t>
  </si>
  <si>
    <t>Адреса: Данила Галицького, 106/ Назва МКП: Гуртожиток підволочиського ліцею/ код:UKRs008480</t>
  </si>
  <si>
    <t>UKRs010570</t>
  </si>
  <si>
    <t>Адреса: Надзбручанська, 54а/ Назва МКП: Тернопільський ЦНАП соціальний/ код:UKRs010570</t>
  </si>
  <si>
    <t>UKRs008438</t>
  </si>
  <si>
    <t>Адреса: NA, NA/ Назва МКП: Садочок/ код:UKRs008438</t>
  </si>
  <si>
    <t>UKRs008467</t>
  </si>
  <si>
    <t>Адреса: Бережанського, 64а/ Назва МКП: Комунальна будівля/ код:UKRs008467</t>
  </si>
  <si>
    <t>UKRs011007</t>
  </si>
  <si>
    <t>Адреса: Володимира Івасюка, 95/ Назва МКП: Дім милосердя/ код:UKRs011007</t>
  </si>
  <si>
    <t>UKRs011098</t>
  </si>
  <si>
    <t>Адреса: Личакова, 17/ Назва МКП: Колективний центр/ код:UKRs011098</t>
  </si>
  <si>
    <t>UKRs011089</t>
  </si>
  <si>
    <t>Адреса: Лучакова, 21/ Назва МКП: Центр надання соціальних послуг/ код:UKRs011089</t>
  </si>
  <si>
    <t>UKRs008568</t>
  </si>
  <si>
    <t>Адреса: Привокзальна, 73/ Назва МКП: Не має даних про назву/ код:UKRs008568</t>
  </si>
  <si>
    <t>UKRs008537</t>
  </si>
  <si>
    <t>Адреса: Зелена, 72/ Назва МКП: Школа/ код:UKRs008537</t>
  </si>
  <si>
    <t>UKRs008629</t>
  </si>
  <si>
    <t>Адреса: Центральна, 76/ Назва МКП: Не має даних про назву/ код:UKRs008629</t>
  </si>
  <si>
    <t>UKRs008645</t>
  </si>
  <si>
    <t>Адреса: Шевченка, 83а/ Назва МКП: Не має даних про назву/ код:UKRs008645</t>
  </si>
  <si>
    <t>UKRs008398</t>
  </si>
  <si>
    <t>Адреса: NA, NA/ Назва МКП: Школа/ код:UKRs008398</t>
  </si>
  <si>
    <t>UKRs006810</t>
  </si>
  <si>
    <t>Адреса: Шевченка, 80/ Назва МКП: Школа/ код:UKRs006810</t>
  </si>
  <si>
    <t>UKRs011571</t>
  </si>
  <si>
    <t>Адреса: Кривляни, 180/ Назва МКП: готель переобладнаний для поселення ВПО/ код:UKRs011571</t>
  </si>
  <si>
    <t>UKRs008432</t>
  </si>
  <si>
    <t>Адреса: NA, NA/ Назва МКП: Школа/ код:UKRs008432</t>
  </si>
  <si>
    <t>UKRs008431</t>
  </si>
  <si>
    <t>Адреса: Січових Стрільців, 37б/ Назва МКП: гуртожиток Теребовлянського коледжу культури та містецтв/ код:UKRs008431</t>
  </si>
  <si>
    <t>UKRs011814</t>
  </si>
  <si>
    <t>Адреса: Центральна, 113/ Назва МКП: Теребовлянська міська рада/ код:UKRs011814</t>
  </si>
  <si>
    <t>UKRs011812</t>
  </si>
  <si>
    <t>Адреса: В.Громницького, 1/ Назва МКП: гуртожиток Тернопільського обласного комунального інституту післядипломної педагогічної освіти/ код:UKRs011812</t>
  </si>
  <si>
    <t>UKRs006779</t>
  </si>
  <si>
    <t>Адреса: Володимира Винниченка, 6/ Назва МКП: Гуртожиток №5/ код:UKRs006779</t>
  </si>
  <si>
    <t>UKRs006790</t>
  </si>
  <si>
    <t>Адреса: Галицька, 29/ Назва МКП: Гуртожиток ТВПУ 4 ім. М. Паращука/ код:UKRs006790</t>
  </si>
  <si>
    <t>UKRs006781</t>
  </si>
  <si>
    <t>Адреса: Дорошенка, 5/ Назва МКП: Гуртожиток ТВПУ ДТ/ код:UKRs006781</t>
  </si>
  <si>
    <t>UKRs011030</t>
  </si>
  <si>
    <t>Адреса: Євгена Коновальця, 11/ Назва МКП: Церква Філадельфія/ код:UKRs011030</t>
  </si>
  <si>
    <t>UKRs006820</t>
  </si>
  <si>
    <t>Адреса: Замонастирська, 26/ Назва МКП: Тернопільська/ код:UKRs006820</t>
  </si>
  <si>
    <t>UKRs006808</t>
  </si>
  <si>
    <t>Адреса: Курбаса, 11/ Назва МКП: Гуртожиток 3 Тернопільського фахового коледжу/ код:UKRs006808</t>
  </si>
  <si>
    <t>UKRs006784</t>
  </si>
  <si>
    <t>Адреса: Лозовецька, 22/ Назва МКП: Гуртожиток Тернопільського вищого училища ресторанного сервісу і торгівлі/ код:UKRs006784</t>
  </si>
  <si>
    <t>UKRs011076</t>
  </si>
  <si>
    <t>Адреса: Піскова, 7/ Назва МКП: Прихисток на Пісковій/ код:UKRs011076</t>
  </si>
  <si>
    <t>UKRs006795</t>
  </si>
  <si>
    <t>Адреса: Степана Бандери, 28/ Назва МКП: Гуртожиток #1 вищого професійного училища ресторанного сервісу і торгівлі/ код:UKRs006795</t>
  </si>
  <si>
    <t>UKRs010060</t>
  </si>
  <si>
    <t>Адреса: Стецька, 25/ Назва МКП: Гуртожиток №1 Тернопільського вищого професійного училища сфери послуг та туризму/ код:UKRs010060</t>
  </si>
  <si>
    <t>UKRs006792</t>
  </si>
  <si>
    <t>Адреса: Тарнавського, 7/ Назва МКП: Гуртожиток 2 Тернопільського фахового коледжу/ код:UKRs006792</t>
  </si>
  <si>
    <t>UKRs009637</t>
  </si>
  <si>
    <t>Адреса: Торговиця, 3/ Назва МКП: гуртожиток ТДМУ ім. Горбачевського/ код:UKRs009637</t>
  </si>
  <si>
    <t>UKRs011811</t>
  </si>
  <si>
    <t>Адреса: Стрілецька, 11/ Назва МКП: Амбулаторія загальної практики - сімейної медицини №17/ код:UKRs011811</t>
  </si>
  <si>
    <t>UKRs008380</t>
  </si>
  <si>
    <t>Адреса: NA, NA/ Назва МКП: Не має даних про назву/ код:UKRs008380</t>
  </si>
  <si>
    <t>UKRs008382</t>
  </si>
  <si>
    <t>Адреса: NA, NA/ Назва МКП: Не має даних про назву/ код:UKRs008382</t>
  </si>
  <si>
    <t>UKRs008387</t>
  </si>
  <si>
    <t>Адреса: NA, NA/ Назва МКП: Не має даних про назву/ код:UKRs008387</t>
  </si>
  <si>
    <t>UKRs008388</t>
  </si>
  <si>
    <t>Адреса: NA, NA/ Назва МКП: Не має даних про назву/ код:UKRs008388</t>
  </si>
  <si>
    <t>UKRs008452</t>
  </si>
  <si>
    <t>Адреса: NA, NA/ Назва МКП: Не має даних про назву/ код:UKRs008452</t>
  </si>
  <si>
    <t>UKRs008401</t>
  </si>
  <si>
    <t>Адреса: NA, NA/ Назва МКП: Не має даних про назву/ код:UKRs008401</t>
  </si>
  <si>
    <t>UKRs008416</t>
  </si>
  <si>
    <t>Адреса: NA, NA/ Назва МКП: Не має даних про назву/ код:UKRs008416</t>
  </si>
  <si>
    <t>UKRs008418</t>
  </si>
  <si>
    <t>Адреса: NA, NA/ Назва МКП: Не має даних про назву/ код:UKRs008418</t>
  </si>
  <si>
    <t>UKRs008423</t>
  </si>
  <si>
    <t>Адреса: NA, NA/ Назва МКП: Не має даних про назву/ код:UKRs008423</t>
  </si>
  <si>
    <t>UKRs008422</t>
  </si>
  <si>
    <t>Адреса: NA, NA/ Назва МКП: Не має даних про назву/ код:UKRs008422</t>
  </si>
  <si>
    <t>UKRs008569</t>
  </si>
  <si>
    <t>Адреса: Прицерковна, 40/ Назва МКП: Більче-Золоте/ код:UKRs008569</t>
  </si>
  <si>
    <t>UKRs008603</t>
  </si>
  <si>
    <t>Адреса: Толока, 12/ Назва МКП: Більче-золоте/ код:UKRs008603</t>
  </si>
  <si>
    <t>UKRs011078</t>
  </si>
  <si>
    <t>Адреса: Кондри, 3/ Назва МКП: Гуртожитк 3 Борщівського Агротехнічного коледжу/ код:UKRs011078</t>
  </si>
  <si>
    <t>UKRs011080</t>
  </si>
  <si>
    <t>Адреса: Шевченка, 2/ Назва МКП: Гуртожиток Борщівського агротехнічного коледжу/ код:UKRs011080</t>
  </si>
  <si>
    <t>UKRs009957</t>
  </si>
  <si>
    <t>Адреса: Центральна, 2а/ Назва МКП: Не має даних про назву/ код:UKRs009957</t>
  </si>
  <si>
    <t>UKRs009926</t>
  </si>
  <si>
    <t>Адреса: Шкільна, 5/ Назва МКП: Не має даних про назву/ код:UKRs009926</t>
  </si>
  <si>
    <t>UKRs011312</t>
  </si>
  <si>
    <t>Адреса: Центральна, 29/ Назва МКП: Релігійна організація "Жіночий монастир Згромадження сестер Непорочного зачаття Присвятої Діви Марії", біля туб.лікарні/ код:UKRs011312</t>
  </si>
  <si>
    <t>UKRs008391</t>
  </si>
  <si>
    <t>Адреса: Незалежності, 46а/ Назва МКП: КП Гусятинська бальнеологічна лікарня/ код:UKRs008391</t>
  </si>
  <si>
    <t>UKRs011057</t>
  </si>
  <si>
    <t>Адреса: Галицька, 7/ Назва МКП: Реабілітаційний центр/ код:UKRs011057</t>
  </si>
  <si>
    <t>UKRs008918</t>
  </si>
  <si>
    <t>Адреса: 100 річчя Маневич, 59/ Назва МКП: Адмін будівля торгівельної бази/ код:UKRs008918</t>
  </si>
  <si>
    <t>UKRs008445</t>
  </si>
  <si>
    <t>Адреса: Рибацька, 2/ Назва МКП: Заліщицький дітячий закдад медічної реабілітації/ код:UKRs008445</t>
  </si>
  <si>
    <t>UKRs011589</t>
  </si>
  <si>
    <t>Адреса: Соломії Крушельницької, 52/а/ Назва МКП: Гуртожиток Заліщицького фахового коледжу імені Євгена Храпливого НУБІП України/ код:UKRs011589</t>
  </si>
  <si>
    <t>UKRs008580</t>
  </si>
  <si>
    <t>Адреса: Степана Бандери, 68/ Назва МКП: Заліщицька державна гімназія м Заліщики Тернопільська обл/ код:UKRs008580</t>
  </si>
  <si>
    <t>UKRs008636</t>
  </si>
  <si>
    <t>Адреса: Шашкевича, 42/ Назва МКП: КНП Заліщицький обласний госпіталь інвалідів війни та реабілітованих ТОР/ код:UKRs008636</t>
  </si>
  <si>
    <t>UKRs009987</t>
  </si>
  <si>
    <t>Адреса: NA, NA/ Назва МКП: Колективний центр розміщення ВПО у приміщенні колишньої Губінської школи села Губин. Золотопотокської громади/ код:UKRs009987</t>
  </si>
  <si>
    <t>UKRs008506</t>
  </si>
  <si>
    <t>Адреса: Лесі Українки, 73/ Назва МКП: Приміщення дитячої лікарні/ код:UKRs008506</t>
  </si>
  <si>
    <t>UKRs006775</t>
  </si>
  <si>
    <t>Адреса: Головна, 37/ Назва МКП: губинська школа/ код:UKRs006775</t>
  </si>
  <si>
    <t>UKRs011156</t>
  </si>
  <si>
    <t>Адреса: Церковна, 1/ Назва МКП: Прихисток Карітас Захоронки/ код:UKRs011156</t>
  </si>
  <si>
    <t>UKRs011297</t>
  </si>
  <si>
    <t>Адреса: Церковна, 4/ Назва МКП: Геріатричний центр/ код:UKRs011297</t>
  </si>
  <si>
    <t>UKRs010084</t>
  </si>
  <si>
    <t>Адреса: Івана Мазепи, 4а/ Назва МКП: Дитячий садок/ код:UKRs010084</t>
  </si>
  <si>
    <t>UKRs011586</t>
  </si>
  <si>
    <t>Адреса: Івана Франка, 22/ Назва МКП: Парафіяльний Дім/ код:UKRs011586</t>
  </si>
  <si>
    <t>UKRs008390</t>
  </si>
  <si>
    <t>Адреса: NA, NA/ Назва МКП: Тимчасовий пункт. Горигляди (кол.садок)/ код:UKRs008390</t>
  </si>
  <si>
    <t>UKRs010297</t>
  </si>
  <si>
    <t>Адреса: Івана Франка, 15/ Назва МКП: гуртожиток/ код:UKRs010297</t>
  </si>
  <si>
    <t>UKRs008505</t>
  </si>
  <si>
    <t>Адреса: Кудринецька, 1/ Назва МКП: КБ ГУРТОЖИТОК/ код:UKRs008505</t>
  </si>
  <si>
    <t>UKRs008668</t>
  </si>
  <si>
    <t>Адреса: Шухевича, 3/ Назва МКП: Не має даних про назву/ код:UKRs008668</t>
  </si>
  <si>
    <t>UKRs008643</t>
  </si>
  <si>
    <t>Адреса: Шевченка, 48/ Назва МКП: відділення стаціонарного догляду для постійного або тимчасового перебування громадян похилого віку. осіб з інвалідністю/ код:UKRs008643</t>
  </si>
  <si>
    <t>UKRs008524</t>
  </si>
  <si>
    <t>Адреса: Гудзівка, 18/ Назва МКП: Не має даних про назву/ код:UKRs008524</t>
  </si>
  <si>
    <t>UKRs008619</t>
  </si>
  <si>
    <t>Адреса: Центральна, 1/ Назва МКП: Не має даних про назву/ код:UKRs008619</t>
  </si>
  <si>
    <t>UKRs009975</t>
  </si>
  <si>
    <t>Адреса: Володимира Винниченка, 10/ Назва МКП: Гуртожиток Бучацького фахового коледжу Подільського державного університету/ код:UKRs009975</t>
  </si>
  <si>
    <t>UKRs008545</t>
  </si>
  <si>
    <t>Адреса: Князя Володимира, 21а/ Назва МКП: Гуртожиток/ код:UKRs008545</t>
  </si>
  <si>
    <t>UKRs011107</t>
  </si>
  <si>
    <t>Адреса: Незалежності, 17/ Назва МКП: Спортивна школа/ код:UKRs011107</t>
  </si>
  <si>
    <t>UKRs008396</t>
  </si>
  <si>
    <t>Адреса: Незалежності, 3г/ Назва МКП: Гуртожиток СГ лицею/ код:UKRs008396</t>
  </si>
  <si>
    <t>UKRs008556</t>
  </si>
  <si>
    <t>Адреса: Міцкевича, 1/ Назва МКП: Карашинецька початкова школа ліцею №1/ код:UKRs008556</t>
  </si>
  <si>
    <t>UKRs009925</t>
  </si>
  <si>
    <t>Адреса: Богдана Хмельницького, 19/ Назва МКП: Комунальний заклад хоростківський культурний інформаційно-туристичний центр/ код:UKRs009925</t>
  </si>
  <si>
    <t>UKRs008561</t>
  </si>
  <si>
    <t>Адреса: Незалежності, 3/ Назва МКП: Не має даних про назву/ код:UKRs008561</t>
  </si>
  <si>
    <t>UKRs010269</t>
  </si>
  <si>
    <t>Адреса: Млинарська, 14а/ Назва МКП: Гуртожиток Чортків свого педагогічного фахового коледжу/ код:UKRs010269</t>
  </si>
  <si>
    <t>UKRs008385</t>
  </si>
  <si>
    <t>Адреса: Монастирська, 2/ Назва МКП: Благодійна служба милосердя Карітас Чортків/ код:UKRs008385</t>
  </si>
  <si>
    <t>UKRs009944</t>
  </si>
  <si>
    <t>Адреса: Монастирська, 2 б/ Назва МКП: КОМУНАЛЬНА УСТАНОВА ТЕРНОПІЛЬСЬКОЇ ОБЛАСНОЇ РАДИ ТЕРНОПІЛЬСЬКИЙ ОБЛАСНИЙ ЦЕНТР СОЦІАЛЬНО-ПСИХОЛОГІЧНОЇ ДОПОМОГИ РОДИННИЙ ЗАТИШОК/ код:UKRs009944</t>
  </si>
  <si>
    <t>UKRs006313</t>
  </si>
  <si>
    <t>Адреса: Моргунова, 23б/ Назва МКП: Будинок від Український Фонду Соціальних Інвестицій (УФСІ)/ код:UKRs006313</t>
  </si>
  <si>
    <t>UKRs010450</t>
  </si>
  <si>
    <t>Адреса: Октябрьска, 1в/ Назва МКП: Заклад позашкильнои освити/ код:UKRs010450</t>
  </si>
  <si>
    <t>UKRs010448</t>
  </si>
  <si>
    <t>Адреса: Молодіжна, 5/ Назва МКП: Заклад загальнои середьои освиты/ код:UKRs010448</t>
  </si>
  <si>
    <t>UKRs010446</t>
  </si>
  <si>
    <t>Адреса: Центральна, 21/ Назва МКП: Заклад дошкильнои освити/ код:UKRs010446</t>
  </si>
  <si>
    <t>UKRs010451</t>
  </si>
  <si>
    <t>Адреса: Шкільна, 2/ Назва МКП: Заклад загальнои середнеи освити/ код:UKRs010451</t>
  </si>
  <si>
    <t>UKRs010449</t>
  </si>
  <si>
    <t>Адреса: Центральна, 21/ Назва МКП: Заклад загальнои середньои освити/ код:UKRs010449</t>
  </si>
  <si>
    <t>UKRs010447</t>
  </si>
  <si>
    <t>Адреса: Шкільна, 2/ Назва МКП: Заклад загальнои середньои освити/ код:UKRs010447</t>
  </si>
  <si>
    <t>UKRs011823</t>
  </si>
  <si>
    <t>Адреса: Московська, 1/ Назва МКП: Барвінківське комунальне підприємство "Благоустрій"/ код:UKRs011823</t>
  </si>
  <si>
    <t>UKRs010458</t>
  </si>
  <si>
    <t>Адреса: Центральна, 61/ Назва МКП: Зачепилівський дошкільний навчальний заклад(ясла-садок)Ромашка Зачепилівської селищної ради Зачепилівського району Харківської області/ код:UKRs010458</t>
  </si>
  <si>
    <t>UKRs010459</t>
  </si>
  <si>
    <t>Адреса: 14 гвардейская, 64/ Назва МКП: КЗ Бердянський ліцей Зачепилівської селищної ради Красноградського району Харьківської області/ код:UKRs010459</t>
  </si>
  <si>
    <t>UKRs010455</t>
  </si>
  <si>
    <t>Адреса: Центральна, 258/ Назва МКП: Леб'язький ДНЗ(ясла-садок)СонечкоЗачепилівської селищної ради Зачепилівського району Харківської області/ код:UKRs010455</t>
  </si>
  <si>
    <t>UKRs010457</t>
  </si>
  <si>
    <t>Адреса: Садова, 81/ Назва МКП: КЗ Орчицька початкова школа Зачепилівської селищної ради Красноградьского району Харьківської області/ код:UKRs010457</t>
  </si>
  <si>
    <t>UKRs010456</t>
  </si>
  <si>
    <t>Адреса: Слободська, 56/ Назва МКП: Рунівщинський ДНЗ (ясла-садок)Сонечко Зачепілівської селищної ради Харківської області/ код:UKRs010456</t>
  </si>
  <si>
    <t>UKRs010460</t>
  </si>
  <si>
    <t>Адреса: Шкільна, 6/ Назва МКП: КЗ Кегічівський ліцей Крутоярівська філія/ код:UKRs010460</t>
  </si>
  <si>
    <t>UKRs011422</t>
  </si>
  <si>
    <t>Адреса: Бєльовська, 75/1/ Назва МКП: Красноградський аграрно-технічний коледж імені Ф.Я. Тимошенка/ код:UKRs011422</t>
  </si>
  <si>
    <t>UKRs011172</t>
  </si>
  <si>
    <t>Адреса: Лермонтова, 43а/ Назва МКП: Комунальний заклад охорони здоров’я Красноградський медичний фаховий коледж Харківської обласної ради/ код:UKRs011172</t>
  </si>
  <si>
    <t>UKRs010591</t>
  </si>
  <si>
    <t>Адреса: Незалежності, 47/ Назва МКП: Красноградський педагогічний фаховий коледж Комунального закладу Харківська гуманітарно-педагогічна академія Харківської обласної ради/ код:UKRs010591</t>
  </si>
  <si>
    <t>UKRs009778</t>
  </si>
  <si>
    <t>Адреса: Шкільна, 8/ Назва МКП: Станичненський ліцей/ код:UKRs009778</t>
  </si>
  <si>
    <t>UKRs009867</t>
  </si>
  <si>
    <t>Адреса: Мікрорайон 4, 3/ Назва МКП: КЗ Лозівський фаховий вищий коледж мистецтв/ код:UKRs009867</t>
  </si>
  <si>
    <t>UKRs010049</t>
  </si>
  <si>
    <t>Адреса: Мікрорайон 9, 2а/1/ Назва МКП: Лозівська філія Харківського державного автомобільно-дорожнього коледжу/ код:UKRs010049</t>
  </si>
  <si>
    <t>UKRs006314</t>
  </si>
  <si>
    <t>Адреса: мк-н 1.17, NA/ Назва МКП: Не має даних про назву/ код:UKRs006314</t>
  </si>
  <si>
    <t>UKRs011304</t>
  </si>
  <si>
    <t>Адреса: мкр 4, 15а/ Назва МКП: Територіальний центр соціального обслуговування Первомайської міської ради Харківської області, Харківська область, м. Первомайський, мікрорайон 4, буд. 15-а/ код:UKRs011304</t>
  </si>
  <si>
    <t>UKRs009640</t>
  </si>
  <si>
    <t>Адреса: мкр н1/2, NA/ Назва МКП: МКП на базі Дитячого садку №10/ код:UKRs009640</t>
  </si>
  <si>
    <t>UKRs009641</t>
  </si>
  <si>
    <t>Адреса: мкр н3, 35/ Назва МКП: МКП на базі Дитячого садку №14/ код:UKRs009641</t>
  </si>
  <si>
    <t>UKRs009639</t>
  </si>
  <si>
    <t>Адреса: мкр н4, NA/ Назва МКП: МКП на базі Первомайського ЗДО № 16/ код:UKRs009639</t>
  </si>
  <si>
    <t>UKRs010445</t>
  </si>
  <si>
    <t>Адреса: Театральна, 10/ Назва МКП: Комунальний заклад «Зеленогайська спеціальна школа» Харківської обласної ради/ код:UKRs010445</t>
  </si>
  <si>
    <t>UKRs011539</t>
  </si>
  <si>
    <t>Адреса: Українська, 5/ Назва МКП: I am Saved - Division No. 4/ код:UKRs011539</t>
  </si>
  <si>
    <t>UKRs008890</t>
  </si>
  <si>
    <t>Адреса: Шевченка, 130/ Назва МКП: Люботинський Залізодорожній гуртожиток/ код:UKRs008890</t>
  </si>
  <si>
    <t>UKRs009866</t>
  </si>
  <si>
    <t>Адреса: Захисників України (40 років Перемоги), 79/ Назва МКП: Комунальний заклад Нововодолазька санаторна школа/ код:UKRs009866</t>
  </si>
  <si>
    <t>UKRs009828</t>
  </si>
  <si>
    <t>Адреса: Студентська (Доценка), 1/ Назва МКП: Липковатівський аграрний коледж/ код:UKRs009828</t>
  </si>
  <si>
    <t>UKRs011540</t>
  </si>
  <si>
    <t>Адреса: Благодатна, 42/ Назва МКП: I am Saved - Division No. 3/ код:UKRs011540</t>
  </si>
  <si>
    <t>UKRs011538</t>
  </si>
  <si>
    <t>Адреса: Поділська, 24/ Назва МКП: I am Saved - Division No. 5/ код:UKRs011538</t>
  </si>
  <si>
    <t>UKRs011458</t>
  </si>
  <si>
    <t>Адреса: Докучаева, 12/ Назва МКП: гуртожиток №12 Державний біотехнологічний університет/ код:UKRs011458</t>
  </si>
  <si>
    <t>UKRs011459</t>
  </si>
  <si>
    <t>Адреса: студмістечко ХНАУ, 8/ Назва МКП: гуртожиток№6 Державний біотехнологічний університет/ код:UKRs011459</t>
  </si>
  <si>
    <t>UKRs008891</t>
  </si>
  <si>
    <t>Адреса: Березівська, 1/ Назва МКП: Санаторій Бермінводи/ код:UKRs008891</t>
  </si>
  <si>
    <t>UKRs011537</t>
  </si>
  <si>
    <t>Адреса: Абаканський, 7/ Назва МКП: I am Saved - Division No. 6/ код:UKRs011537</t>
  </si>
  <si>
    <t>UKRs011557</t>
  </si>
  <si>
    <t>Адреса: Амосова, 18/ Назва МКП: Гуртожиток Харківського національного медичного університету/ код:UKRs011557</t>
  </si>
  <si>
    <t>UKRs011461</t>
  </si>
  <si>
    <t>Адреса: Бакуліна, 10/ Назва МКП: гуртожиток №1 Харківський національний університет радіоелектроніки/ код:UKRs011461</t>
  </si>
  <si>
    <t>UKRs011462</t>
  </si>
  <si>
    <t>Адреса: Бакуліна, 12/ Назва МКП: гуртожиток №2 Харківський національний університет радіоелектроніки/ код:UKRs011462</t>
  </si>
  <si>
    <t>UKRs011463</t>
  </si>
  <si>
    <t>Адреса: Бакуліна, 16/ Назва МКП: гуртожиток №3 Харківський національний університет радіоелектроніки/ код:UKRs011463</t>
  </si>
  <si>
    <t>UKRs009476</t>
  </si>
  <si>
    <t>Адреса: Балканська, 19/ Назва МКП: Гуртожиток №14 Національного технічного університету Харківський політехнічний інститут/ код:UKRs009476</t>
  </si>
  <si>
    <t>UKRs011541</t>
  </si>
  <si>
    <t>Адреса: Відродження, 2/ Назва МКП: I am Saved - Division No. 2/ код:UKRs011541</t>
  </si>
  <si>
    <t>UKRs011465</t>
  </si>
  <si>
    <t>Адреса: Владислава Зубенко, 33б/ Назва МКП: Регіональний центр професійної освіти будівельних технологій/ код:UKRs011465</t>
  </si>
  <si>
    <t>UKRs011136</t>
  </si>
  <si>
    <t>Адреса: Владислава Зубенко, 35/ Назва МКП: Колективний центр тривалого проживання на базі гуртожитку №2 Національного фармацивтичного уінверситету/ код:UKRs011136</t>
  </si>
  <si>
    <t>UKRs009506</t>
  </si>
  <si>
    <t>Адреса: Гвардійців Широнінців, 41а/ Назва МКП: Гуртожиток №4 Харківського національного педагогічного університету ім. Г.С. Сковороди/ код:UKRs009506</t>
  </si>
  <si>
    <t>UKRs011321</t>
  </si>
  <si>
    <t>Адреса: Гвардійців Широнінців, 43д/ Назва МКП: Гуртожиток №9 Харківського вищого коледжу мистецтв Харківської міської ради/ код:UKRs011321</t>
  </si>
  <si>
    <t>UKRs009638</t>
  </si>
  <si>
    <t>Адреса: Героїв Харкова, 94/ Назва МКП: МКП на базі Церква Благовіст (ДК ХЕМЗ)/ код:UKRs009638</t>
  </si>
  <si>
    <t>UKRs010596</t>
  </si>
  <si>
    <t>Адреса: Електроінструментальний, 6/ Назва МКП: Гуртожиток № 10 Національного аерокосмічного університету ім. М. Є. Жуковського "Харківський авіаційний інститут"/ код:UKRs010596</t>
  </si>
  <si>
    <t>UKRs011528</t>
  </si>
  <si>
    <t>Адреса: Клочківська, 218/ Назва МКП: Колективний центр тривалого проживання на базі гуртожитку №6 Харківського національного університету радіоелектроники/ код:UKRs011528</t>
  </si>
  <si>
    <t>UKRs008842</t>
  </si>
  <si>
    <t>Адреса: Костічева, 1а/ Назва МКП: МКП на базі гуртожитку від Харківського вищего механіко-технологічного училища/ код:UKRs008842</t>
  </si>
  <si>
    <t>UKRs010593</t>
  </si>
  <si>
    <t>Адреса: Краснодарська, 171б/ Назва МКП: Гуртожиток №3 Українська інженерно-педагогічна академія (УІПА)/ код:UKRs010593</t>
  </si>
  <si>
    <t>UKRs011095</t>
  </si>
  <si>
    <t>Адреса: Луї Пастера, 181/ Назва МКП: Гуртожиток Центру професійно-технічної освіти #1/ код:UKRs011095</t>
  </si>
  <si>
    <t>UKRs011302</t>
  </si>
  <si>
    <t>Адреса: Луї Пастера, 2/ Назва МКП: КЗОЗ "Харківського обласного медичного фахового коледжу" ХОР/ код:UKRs011302</t>
  </si>
  <si>
    <t>UKRs008839</t>
  </si>
  <si>
    <t>Адреса: Любові Малой, 30/ Назва МКП: Харківський професійний ліцей швейного та хутряного виробництва/ код:UKRs008839</t>
  </si>
  <si>
    <t>UKRs010890</t>
  </si>
  <si>
    <t>Адреса: Людвіга Свободи, 51А/ Назва МКП: Мкп на базі гуртожитка 9 Харківського Університету ім.Каразіна/ код:UKRs010890</t>
  </si>
  <si>
    <t>UKRs011094</t>
  </si>
  <si>
    <t>Адреса: Мирослава Мисли (Цілиноградська), 22/39а/ Назва МКП: Гуртожиток Харківського державного автомобільно-дорожнього коледжу/ код:UKRs011094</t>
  </si>
  <si>
    <t>UKRs011822</t>
  </si>
  <si>
    <t>Адреса: Мирослава Мисли (Цілиноградська), 30/ Назва МКП: Гуртожиток №4 “Міжнародний” Харківського національного економічного університету імені Семена Кузнеця (ХНЕУ)/ код:UKRs011822</t>
  </si>
  <si>
    <t>UKRs011138</t>
  </si>
  <si>
    <t>Адреса: Мирослава Мисли (Цілиноградська), 36/ Назва МКП: Колективний центр тривалого проживання на базі гуртожитку № 4 Харківського національного університету радіоелектроніки/ код:UKRs011138</t>
  </si>
  <si>
    <t>UKRs010587</t>
  </si>
  <si>
    <t>Адреса: Мирослава Мисли (Цілиноградська), 42а/ Назва МКП: Колективний центр тривалого проживання на базі гуртожитку Харківського Державного автотранспортного коледжу/ код:UKRs010587</t>
  </si>
  <si>
    <t>UKRs011466</t>
  </si>
  <si>
    <t>Адреса: Миру, 102а/ Назва МКП: Комунальний заклад «Харківський науковий ліцей “Обдарованість”» Харківської обласної ради/ код:UKRs011466</t>
  </si>
  <si>
    <t>UKRs011189</t>
  </si>
  <si>
    <t>Адреса: Молочная, 3/ Назва МКП: Гуртожиток №4 Украинского государственного университета железнодорожного транспорта корпус 3/ код:UKRs011189</t>
  </si>
  <si>
    <t>UKRs010467</t>
  </si>
  <si>
    <t>Адреса: Олександра Невського, 18/ Назва МКП: МКП на базі гуртожитку н.6 Національної Фармацевтичної академії України/ код:UKRs010467</t>
  </si>
  <si>
    <t>UKRs010575</t>
  </si>
  <si>
    <t>Адреса: Отакара Яроша, 10/ Назва МКП: Мкп на базі гуртожитка 11 Харківського Університету ім.Каразіна/ код:UKRs010575</t>
  </si>
  <si>
    <t>UKRs010920</t>
  </si>
  <si>
    <t>Адреса: Отакара Яроша, 11/ Назва МКП: Колективний центр тривалого проживання на базі гуртожитків №2 Харківського націанального універсітету ім Каразіна/ код:UKRs010920</t>
  </si>
  <si>
    <t>UKRs010588</t>
  </si>
  <si>
    <t>Адреса: Отакара Яроша, 3а/ Назва МКП: Харківський професійний будівельний коледж. Архітектура та дизайн/ код:UKRs010588</t>
  </si>
  <si>
    <t>UKRs010597</t>
  </si>
  <si>
    <t>Адреса: Отакара Яроша, 7/ Назва МКП: Гуртожиток №2 Харківського національного університету міського господарства імені О.М. Бекетова/ код:UKRs010597</t>
  </si>
  <si>
    <t>UKRs011464</t>
  </si>
  <si>
    <t>Адреса: Перемоги, 55в/ Назва МКП: Державний навчальний заклад «Слобожанський регіональний центр професійної освіти»/ код:UKRs011464</t>
  </si>
  <si>
    <t>UKRs011527</t>
  </si>
  <si>
    <t>Адреса: Переможна, 23/ Назва МКП: Гуртожиток №1 Харківської державної академії фізичної культури/ код:UKRs011527</t>
  </si>
  <si>
    <t>UKRs011111</t>
  </si>
  <si>
    <t>Адреса: Плеханівська, 18/ Назва МКП: Готель Старт БФ Старт допомога Харків/ код:UKRs011111</t>
  </si>
  <si>
    <t>UKRs010576</t>
  </si>
  <si>
    <t>Адреса: Полтавський шлях, 133/ Назва МКП: МКП на базі гуртожитка Соціально-економічного коледжу/ код:UKRs010576</t>
  </si>
  <si>
    <t>UKRs008852</t>
  </si>
  <si>
    <t>Адреса: Полтавський шлях, 190/3/ Назва МКП: Гуртожиток Регіонального центру ресторанно-готельного бізнесу/ код:UKRs008852</t>
  </si>
  <si>
    <t>UKRs010919</t>
  </si>
  <si>
    <t>Адреса: П'ятигірський , 2а/ Назва МКП: Колективний центр тривалого проживання на базі гуртожитку № 2 державного професійного педогогічного коледжу ім. В.І. Вернадського/ код:UKRs010919</t>
  </si>
  <si>
    <t>UKRs008772</t>
  </si>
  <si>
    <t>Адреса: Салтівське шоссе, 123/ Назва МКП: Гуртожиток Державний професійно-технічний навчальний заклад Харківське вище професійне училище будівництва/ код:UKRs008772</t>
  </si>
  <si>
    <t>UKRs011137</t>
  </si>
  <si>
    <t>Адреса: Салтівське Шоссе, 268/ Назва МКП: Колективний центр тривалого проживання на базі гуртожитку Харківської медецинської академії післядипломної освіти/ код:UKRs011137</t>
  </si>
  <si>
    <t>UKRs011460</t>
  </si>
  <si>
    <t>Адреса: Стадіонний, 14/ Назва МКП: гуртожиток №7 Державний біотехнологічний університет/ код:UKRs011460</t>
  </si>
  <si>
    <t>UKRs008845</t>
  </si>
  <si>
    <t>Адреса: Студенська, 5/1/ Назва МКП: Гуртожиток Національного юридичного Університету ім Ярослава Мудрого/ код:UKRs008845</t>
  </si>
  <si>
    <t>UKRs008847</t>
  </si>
  <si>
    <t>Адреса: Студенська, 5/4/ Назва МКП: Гуртожиток Національного юридичного Університету ім. Ярослава Мудрого/ код:UKRs008847</t>
  </si>
  <si>
    <t>UKRs011105</t>
  </si>
  <si>
    <t>Адреса: Студентський, 2/ Назва МКП: Гуртожиток Харківського національного автомобільно-дорожнього університету/ код:UKRs011105</t>
  </si>
  <si>
    <t>UKRs011305</t>
  </si>
  <si>
    <t>Адреса: Франтишка Крала , 49/ Назва МКП: КОМУНАЛЬНИЙ ЗАКЛАД "ХАРКІВСЬКА СПЕЦІАЛЬНА ШКОЛА №6" ХАРКІВСЬКОЇ ОБЛАСНОЇ РАДИ/ код:UKRs011305</t>
  </si>
  <si>
    <t>UKRs011542</t>
  </si>
  <si>
    <t>Адреса: ХТЗ, 30/ Назва МКП: I am Saved - Division No. 1/ код:UKRs011542</t>
  </si>
  <si>
    <t>UKRs010595</t>
  </si>
  <si>
    <t>Адреса: Чкалова, 3/ Назва МКП: Гуртожиток №6 Національний Аерокосмічний університет ім. М.Є. Жуковського Харківський авіаційний інститут/ код:UKRs010595</t>
  </si>
  <si>
    <t>UKRs008888</t>
  </si>
  <si>
    <t>Адреса: Шота Руставелі, 7/ Назва МКП: Гуртожиток комунального закладу Харківська гуманітано-педагогична академія Харківської обласної ради/ код:UKRs008888</t>
  </si>
  <si>
    <t>UKRs008767</t>
  </si>
  <si>
    <t>Адреса: Пролєтарське шосе, 27/ Назва МКП: Зміївський гериатричний пансіонат/ код:UKRs008767</t>
  </si>
  <si>
    <t>UKRs008889</t>
  </si>
  <si>
    <t>Адреса: Таранівське шоссе, 2/ Назва МКП: Зміївська гімназія Сузір'я/ код:UKRs008889</t>
  </si>
  <si>
    <t>UKRs011457</t>
  </si>
  <si>
    <t>Адреса: Спортивна, 22/ Назва МКП: Зміївський професійний енергетичний ліцей/ код:UKRs011457</t>
  </si>
  <si>
    <t>UKRs008904</t>
  </si>
  <si>
    <t>Адреса: Курортна, 1/ Назва МКП: Дитячий оздоровчий табір ЯЛИНКА/ код:UKRs008904</t>
  </si>
  <si>
    <t>UKRs006309</t>
  </si>
  <si>
    <t>Адреса: NA, NA/ Назва МКП: Гуртожиток/ код:UKRs006309</t>
  </si>
  <si>
    <t>UKRs011139</t>
  </si>
  <si>
    <t>Адреса: Героїв Чорнобильців, 1/ Назва МКП: Колективний центр тривалого проживання на базі ДНЗ Чугуївський дитячий садок/ код:UKRs011139</t>
  </si>
  <si>
    <t>UKRs011067</t>
  </si>
  <si>
    <t>Адреса: Чугуївська, 43/ Назва МКП: Гуртожиток Чугуєво-Бабчанського лісового фахового коледжу/ код:UKRs011067</t>
  </si>
  <si>
    <t>UKRs011451</t>
  </si>
  <si>
    <t>Адреса: Свободи, 204/ Назва МКП: КНП "Великоолександрівська лікарня"/ код:UKRs011451</t>
  </si>
  <si>
    <t>UKRs011181</t>
  </si>
  <si>
    <t>Адреса: Адмирала Сенявина, 25/ Назва МКП: Херсонський обласний центр реінтеграції бездомних і звільнених осіб Надія/ код:UKRs011181</t>
  </si>
  <si>
    <t>UKRs011453</t>
  </si>
  <si>
    <t>Адреса: Антона Головатого, 7/ Назва МКП: Школа № 8 / код:UKRs011453</t>
  </si>
  <si>
    <t>UKRs011452</t>
  </si>
  <si>
    <t>Адреса: Бериславське, 28/ Назва МКП: Гуртожиток училища сервісу та дизайну/ код:UKRs011452</t>
  </si>
  <si>
    <t>UKRs011446</t>
  </si>
  <si>
    <t>Адреса: Комарова, 2/ Назва МКП: КНП "Херсонська міська клінічна лікарня ім.А. і О. Тропіних"/ код:UKRs011446</t>
  </si>
  <si>
    <t>UKRs011317</t>
  </si>
  <si>
    <t>Адреса: Комкова, 76б/ Назва МКП: Денний центр для осіб пістраждалих від домашнього насильства/ код:UKRs011317</t>
  </si>
  <si>
    <t>UKRs011455</t>
  </si>
  <si>
    <t>Адреса: Кримська, 135/ Назва МКП: Школа № 50 / код:UKRs011455</t>
  </si>
  <si>
    <t>UKRs011454</t>
  </si>
  <si>
    <t>Адреса: Лавреньова, 9б/ Назва МКП: Школа № 55 / код:UKRs011454</t>
  </si>
  <si>
    <t>UKRs011456</t>
  </si>
  <si>
    <t>Адреса: Миколаєвське шосе, 52/ Назва МКП: Гуртожиток ПТУ 2 / код:UKRs011456</t>
  </si>
  <si>
    <t>UKRs011515</t>
  </si>
  <si>
    <t>Адреса: Миру, 31/ Назва МКП: Гуртожиток Державнго професійно – технічного навчального закладу «Херсонський професійний ліцей зв’язку та поліграфії»/ код:UKRs011515</t>
  </si>
  <si>
    <t>UKRs011445</t>
  </si>
  <si>
    <t>Адреса: Олександрівська, 32/ Назва МКП: Гуртожиток КЗ "Херсонський базовий фаховий медичний коледж"/ код:UKRs011445</t>
  </si>
  <si>
    <t>UKRs011180</t>
  </si>
  <si>
    <t>Адреса: Олеся Гончара, 19/ Назва МКП: Готель Рішельєвський/ код:UKRs011180</t>
  </si>
  <si>
    <t>UKRs011601</t>
  </si>
  <si>
    <t>Адреса: Полтавська, 89/ Назва МКП: Гуртожиток Херсонського наукового ліцею/ код:UKRs011601</t>
  </si>
  <si>
    <t>UKRs011448</t>
  </si>
  <si>
    <t>Адреса: Суворова, 35/ Назва МКП: КНП"Херсонський обласний кардіологічний центр"/ код:UKRs011448</t>
  </si>
  <si>
    <t>UKRs011450</t>
  </si>
  <si>
    <t>Адреса: Українська, 81/ Назва МКП: КНП "Херсонська дитяча обласна клінічна лікарня" / код:UKRs011450</t>
  </si>
  <si>
    <t>UKRs011447</t>
  </si>
  <si>
    <t>Адреса: Ушакова, 22/1/ Назва МКП: КНП "Херсонська міська клінічна лікарня ім.Є.Є.Карабелеша"/ код:UKRs011447</t>
  </si>
  <si>
    <t>UKRs011179</t>
  </si>
  <si>
    <t>Адреса: Ціолковського, 41/ Назва МКП: ХЗДО №27/ код:UKRs011179</t>
  </si>
  <si>
    <t>UKRs011177</t>
  </si>
  <si>
    <t>Адреса: Ціолковського, 41а/ Назва МКП: Центр матері та дитини/ код:UKRs011177</t>
  </si>
  <si>
    <t>UKRs010710</t>
  </si>
  <si>
    <t>Адреса: Центральна, 24/9/ Назва МКП: приміщення школи-ліцею/ код:UKRs010710</t>
  </si>
  <si>
    <t>UKRs010585</t>
  </si>
  <si>
    <t>Адреса: Григорчука, 3/ Назва МКП: колишній ЗДО/ код:UKRs010585</t>
  </si>
  <si>
    <t>UKRs010586</t>
  </si>
  <si>
    <t>Адреса: Шкільна, 1/ Назва МКП: спеціальна школа-інтернат/ код:UKRs010586</t>
  </si>
  <si>
    <t>UKRs004605</t>
  </si>
  <si>
    <t>Адреса: Базарна, 8/ Назва МКП: Дунаєвецький психоневрологічний інтернат/ код:UKRs004605</t>
  </si>
  <si>
    <t>UKRs010635</t>
  </si>
  <si>
    <t>Адреса: Красінських, 14/ Назва МКП: Готель у Дунаївцях "Тарнава"/ код:UKRs010635</t>
  </si>
  <si>
    <t>UKRs010643</t>
  </si>
  <si>
    <t>Адреса: Івана Франка, 144/ Назва МКП: приміщення колишнього здо/ код:UKRs010643</t>
  </si>
  <si>
    <t>UKRs010634</t>
  </si>
  <si>
    <t>Адреса: Центральна, 74а/ Назва МКП: (Дитячій санаторій) відділ смотринського інтернату для людей похилого віку/ код:UKRs010634</t>
  </si>
  <si>
    <t>UKRs010638</t>
  </si>
  <si>
    <t>Адреса: Центральна, 3/3/ Назва МКП: приміщення колишнього здо/ код:UKRs010638</t>
  </si>
  <si>
    <t>UKRs009049</t>
  </si>
  <si>
    <t>Адреса: Лікарняна, 2/ Назва МКП: Помещения бывшей Голозубинецкой областной туберкулезной больницы (Дунаєвецький психоневрологічний інтернат)/ код:UKRs009049</t>
  </si>
  <si>
    <t>UKRs010636</t>
  </si>
  <si>
    <t>Адреса: Молодіжна, 12а/ Назва МКП: приміщення колишнього здо/ код:UKRs010636</t>
  </si>
  <si>
    <t>UKRs010642</t>
  </si>
  <si>
    <t>Адреса: Гагаріна, 1/1/ Назва МКП: приміщення колишнього здо/ код:UKRs010642</t>
  </si>
  <si>
    <t>UKRs010641</t>
  </si>
  <si>
    <t>Адреса: Матроса, 1/ Назва МКП: приміщення колишнього здо/ код:UKRs010641</t>
  </si>
  <si>
    <t>UKRs010640</t>
  </si>
  <si>
    <t>Адреса: Подільська, 38/ Назва МКП: приміщення колишнього здо/ код:UKRs010640</t>
  </si>
  <si>
    <t>UKRs011175</t>
  </si>
  <si>
    <t>Адреса: Шевченка, 18/ Назва МКП: Миньковецька амбулаторія/ код:UKRs011175</t>
  </si>
  <si>
    <t>UKRs011825</t>
  </si>
  <si>
    <t>Адреса: Патріотів, 4а/ Назва МКП: Нестеровецький дошкільний навчальний заклад "Лелека" Дунаєвецької міської ради Хмельницької області/ код:UKRs011825</t>
  </si>
  <si>
    <t>UKRs011824</t>
  </si>
  <si>
    <t>Адреса: Шевченка, 6а/ Назва МКП: Рачинецький дошкільний навчальний заклад Дунаєвецької міської ради Хмельницької області/ код:UKRs011824</t>
  </si>
  <si>
    <t>UKRs010639</t>
  </si>
  <si>
    <t>Адреса: Загородня, 6/ Назва МКП: приміщення колишнього здо/ код:UKRs010639</t>
  </si>
  <si>
    <t>UKRs010633</t>
  </si>
  <si>
    <t>Адреса: Шкільна, 16/ Назва МКП: колишня зош/ код:UKRs010633</t>
  </si>
  <si>
    <t>UKRs010599</t>
  </si>
  <si>
    <t>Адреса: Центральна, 69/ Назва МКП: Жванецька ДШМ/ код:UKRs010599</t>
  </si>
  <si>
    <t>UKRs010644</t>
  </si>
  <si>
    <t>Адреса: Садова, 1а/ Назва МКП: Школа-сад/ код:UKRs010644</t>
  </si>
  <si>
    <t>UKRs010600</t>
  </si>
  <si>
    <t>Адреса: Незалежності, 3а/ Назва МКП: Будівля бувшої амбулаторії/ код:UKRs010600</t>
  </si>
  <si>
    <t>UKRs004585</t>
  </si>
  <si>
    <t>Адреса: Героїв Небесної Сотні, 35/ Назва МКП: Гуртожиток №1 Кам’янець-Подільський індустріальний коледж/ код:UKRs004585</t>
  </si>
  <si>
    <t>UKRs004558</t>
  </si>
  <si>
    <t>Адреса: Годованця, 13/ Назва МКП: Гуртожиток Подільський спеціальний навчально-реабілітаційний соціально-економічний коледж/ код:UKRs004558</t>
  </si>
  <si>
    <t>UKRs008749</t>
  </si>
  <si>
    <t>Адреса: Грушевського, 17/ Назва МКП: Гімназія/ код:UKRs008749</t>
  </si>
  <si>
    <t>UKRs004590</t>
  </si>
  <si>
    <t>Адреса: Грушевського, 2а/ Назва МКП: Гуртожиток №6 Кам'янець-Подільського національного університету імені Івана Огієнка/ код:UKRs004590</t>
  </si>
  <si>
    <t>UKRs008777</t>
  </si>
  <si>
    <t>Адреса: Грушевського, 31а/ Назва МКП: Гуртожиток №5 університета імені Івана Огієнка/ код:UKRs008777</t>
  </si>
  <si>
    <t>UKRs004591</t>
  </si>
  <si>
    <t>Адреса: Грушевського, 36/ Назва МКП: Гуртожиток Коледжу будівництва. архітектури та дизайну/ код:UKRs004591</t>
  </si>
  <si>
    <t>UKRs008733</t>
  </si>
  <si>
    <t>Адреса: Грушевського, 44/ Назва МКП: гуртожиток №1 фахового коледжу/ код:UKRs008733</t>
  </si>
  <si>
    <t>UKRs011154</t>
  </si>
  <si>
    <t>Адреса: Грушевського, 68/ Назва МКП: Гуртожиток ВСП Кам'янець-Подільський фаховий коледж ЗВО "ПДУ"/ код:UKRs011154</t>
  </si>
  <si>
    <t>UKRs010114</t>
  </si>
  <si>
    <t>Адреса: Грушевського, 70/ Назва МКП: Гуртожиток ВСП Кам'янець-Подільський фаховий коледж ЗВО ПДУ/ код:UKRs010114</t>
  </si>
  <si>
    <t>UKRs008759</t>
  </si>
  <si>
    <t>Адреса: Драгоманова, 19/ Назва МКП: гуртожиток номер 2 фахового коледжу/ код:UKRs008759</t>
  </si>
  <si>
    <t>UKRs008825</t>
  </si>
  <si>
    <t>Адреса: Драй-Хмари, 42/ Назва МКП: Гуртожиток №4 університета імені Івана Огієнка/ код:UKRs008825</t>
  </si>
  <si>
    <t>UKRs008833</t>
  </si>
  <si>
    <t>Адреса: Лесі Українки, 122/ Назва МКП: ПОДІЛЛЯ пансіонат з лікуванням/ код:UKRs008833</t>
  </si>
  <si>
    <t>UKRs004586</t>
  </si>
  <si>
    <t>Адреса: Лесі Українки, 8/ Назва МКП: Гуртожиток №2 Кам’янець-Подільський індустріальний коледж/ код:UKRs004586</t>
  </si>
  <si>
    <t>UKRs011425</t>
  </si>
  <si>
    <t>Адреса: Лесі Українки, 84/ Назва МКП: готель-хостел "gala hotel"/ код:UKRs011425</t>
  </si>
  <si>
    <t>UKRs010602</t>
  </si>
  <si>
    <t>Адреса: Степана Бандер, 60/ Назва МКП: ДНЗ № 16/ код:UKRs010602</t>
  </si>
  <si>
    <t>UKRs011577</t>
  </si>
  <si>
    <t>Адреса: Шевченка, 12б/ Назва МКП: Гуртожиток №2 Закладу вищої освіти «Подільський державний університет»/ код:UKRs011577</t>
  </si>
  <si>
    <t>UKRs009856</t>
  </si>
  <si>
    <t>Адреса: Ярослава Мудрого (Тімірязєва), 111/ Назва МКП: Гуртожиток Кам'янець-Подільский коледж культури і мистецтв/ код:UKRs009856</t>
  </si>
  <si>
    <t>UKRs009914</t>
  </si>
  <si>
    <t>Адреса: Ярослава Мудрого (Тімірязєва), 97/ Назва МКП: Гуртожиток харчового коледжу №1/ код:UKRs009914</t>
  </si>
  <si>
    <t>UKRs011291</t>
  </si>
  <si>
    <t>Адреса: Підзамецька, 26/ Назва МКП: Гуртожиток центру професійно технічної освіти/ код:UKRs011291</t>
  </si>
  <si>
    <t>UKRs010606</t>
  </si>
  <si>
    <t>Адреса: Центральна, 7/ Назва МКП: Колибаївський ЗДО/ код:UKRs010606</t>
  </si>
  <si>
    <t>UKRs010618</t>
  </si>
  <si>
    <t>Адреса: Тручка, 4/ Назва МКП: Нагорянська початкова школа/ код:UKRs010618</t>
  </si>
  <si>
    <t>UKRs010604</t>
  </si>
  <si>
    <t>Адреса: Лесі Українки, 34а/ Назва МКП: Острівчанська ЗОШ/ код:UKRs010604</t>
  </si>
  <si>
    <t>UKRs010603</t>
  </si>
  <si>
    <t>Адреса: Шкільний, 2/ Назва МКП: Острівчанський ЗДО/ код:UKRs010603</t>
  </si>
  <si>
    <t>UKRs010605</t>
  </si>
  <si>
    <t>Адреса: Гагаріна, 59/ Назва МКП: Ходоровецький ЗДО/ код:UKRs010605</t>
  </si>
  <si>
    <t>UKRs010619</t>
  </si>
  <si>
    <t>Адреса: Шкільна, 15/ Назва МКП: Ходоровецький ліцей/ код:UKRs010619</t>
  </si>
  <si>
    <t>UKRs010626</t>
  </si>
  <si>
    <t>Адреса: Центральна, 53/ Назва МКП: приміщення колишньої Демшинської ЗОШ/ код:UKRs010626</t>
  </si>
  <si>
    <t>UKRs009779</t>
  </si>
  <si>
    <t>Адреса: Шкільна, 3/ Назва МКП: дитячий садок/ код:UKRs009779</t>
  </si>
  <si>
    <t>UKRs010259</t>
  </si>
  <si>
    <t>Адреса: Воздвиженська, 21/ Назва МКП: Церква ЕХБ/ код:UKRs010259</t>
  </si>
  <si>
    <t>UKRs010629</t>
  </si>
  <si>
    <t>Адреса: Володимирська, 13/ Назва МКП: приватний будинок/ код:UKRs010629</t>
  </si>
  <si>
    <t>UKRs010628</t>
  </si>
  <si>
    <t>Адреса: Робітнича, 27а/ Назва МКП: Дитячий садочок/ код:UKRs010628</t>
  </si>
  <si>
    <t>UKRs010627</t>
  </si>
  <si>
    <t>Адреса: Шкільна, 1а/ Назва МКП: Школа/ код:UKRs010627</t>
  </si>
  <si>
    <t>UKRs010630</t>
  </si>
  <si>
    <t>Адреса: Дачна, 15а/ Назва МКП: ДНЗ/ код:UKRs010630</t>
  </si>
  <si>
    <t>UKRs010631</t>
  </si>
  <si>
    <t>Адреса: Центральна, 49/ Назва МКП: ЗДО Сонечко/ код:UKRs010631</t>
  </si>
  <si>
    <t>UKRs011155</t>
  </si>
  <si>
    <t>Адреса: Захісників України, 34а/ Назва МКП: Відокремлений структурний підрозділ Новоушицький фаховий коледж закладу вищої освіти Подільський державний університет/ код:UKRs011155</t>
  </si>
  <si>
    <t>UKRs004606</t>
  </si>
  <si>
    <t>Адреса: Шевченка, 43/ Назва МКП: Орининська гімназія/ код:UKRs004606</t>
  </si>
  <si>
    <t>UKRs010739</t>
  </si>
  <si>
    <t>Адреса: Коцюбинського, 23/ Назва МКП: Кам`янський навчально-виховний комплекс загальноосвітня школа I-II ступенів - дитячий садок/ код:UKRs010739</t>
  </si>
  <si>
    <t>UKRs010646</t>
  </si>
  <si>
    <t>Адреса: Центральна, 33/ Назва МКП: Княжпільський ЗДО/ код:UKRs010646</t>
  </si>
  <si>
    <t>UKRs010650</t>
  </si>
  <si>
    <t>Адреса: Учительська, 11/ Назва МКП: Балинський ЗДО Дзвіночок/ код:UKRs010650</t>
  </si>
  <si>
    <t>UKRs004559</t>
  </si>
  <si>
    <t>Адреса: Головна, 1/ Назва МКП: Пансіонат Десна/ код:UKRs004559</t>
  </si>
  <si>
    <t>UKRs004578</t>
  </si>
  <si>
    <t>Адреса: Соборна, 9/ Назва МКП: Подільський ліцей/ код:UKRs004578</t>
  </si>
  <si>
    <t>UKRs011426</t>
  </si>
  <si>
    <t>Адреса: Українська, 2а/ Назва МКП: Староушицьке відділення стаціонарного догляду на базі Китайгородського будинку-інтернату для громадян похилого віку та інвалідів №2/ код:UKRs011426</t>
  </si>
  <si>
    <t>UKRs010652</t>
  </si>
  <si>
    <t>Адреса: Центральна, 49/ Назва МКП: Приміщення колишньої школи/ код:UKRs010652</t>
  </si>
  <si>
    <t>UKRs010653</t>
  </si>
  <si>
    <t>Адреса: Садова, 2/ Назва МКП: Приміщення колишньої школи/ код:UKRs010653</t>
  </si>
  <si>
    <t>UKRs011035</t>
  </si>
  <si>
    <t>Адреса: Гусятинське шосе, 4/ Назва МКП: АТП/ код:UKRs011035</t>
  </si>
  <si>
    <t>UKRs010663</t>
  </si>
  <si>
    <t>Адреса: Дружби, 18/ Назва МКП: Будинок Молитви/ код:UKRs010663</t>
  </si>
  <si>
    <t>UKRs010662</t>
  </si>
  <si>
    <t>Адреса: Центральна, 63а/ Назва МКП: Бережанський заклад дошкільної освіт/ код:UKRs010662</t>
  </si>
  <si>
    <t>UKRs010658</t>
  </si>
  <si>
    <t>Адреса: Шевченка, 26/ Назва МКП: Завадівська початкова школа/ код:UKRs010658</t>
  </si>
  <si>
    <t>UKRs010664</t>
  </si>
  <si>
    <t>Адреса: Центральна, 24/ Назва МКП: Гуртожиток сімейного типу для ВПО/ код:UKRs010664</t>
  </si>
  <si>
    <t>UKRs010660</t>
  </si>
  <si>
    <t>Адреса: Перемоги, 5/ Назва МКП: Красноставський заклад дошкільної освіти/ код:UKRs010660</t>
  </si>
  <si>
    <t>UKRs010656</t>
  </si>
  <si>
    <t>Адреса: Ярослава Мудрого, 66/ Назва МКП: Летавський заклад дошкільної освіти/ код:UKRs010656</t>
  </si>
  <si>
    <t>UKRs004571</t>
  </si>
  <si>
    <t>Адреса: Миколи Іваноха, 37/ Назва МКП: Приватний будинок/ код:UKRs004571</t>
  </si>
  <si>
    <t>UKRs010661</t>
  </si>
  <si>
    <t>Адреса: Шкільна, 1/ Назва МКП: Степанівський заклад дошкільної о світи/ код:UKRs010661</t>
  </si>
  <si>
    <t>UKRs011578</t>
  </si>
  <si>
    <t>Адреса: Ліщука, 90/ Назва МКП: Черчецький будинок-інтернат для громадян похилого віку та осіб з інвалідністю/ код:UKRs011578</t>
  </si>
  <si>
    <t>UKRs010659</t>
  </si>
  <si>
    <t>Адреса: Центральна, 19/ Назва МКП: Шидловецька початкова школа/ код:UKRs010659</t>
  </si>
  <si>
    <t>UKRs004598</t>
  </si>
  <si>
    <t>Адреса: Перемоги, 15/ Назва МКП: Хостел/ код:UKRs004598</t>
  </si>
  <si>
    <t>UKRs011827</t>
  </si>
  <si>
    <t>Адреса: Шосейна, 19/ Назва МКП: ПрАТ "Антонінське ремонтно транспортне підприємство"/ код:UKRs011827</t>
  </si>
  <si>
    <t>UKRs011828</t>
  </si>
  <si>
    <t>Адреса: Центральна, 10/ Назва МКП: Завалійкивський дошкільний навчальний заклад ”Сонечко”/ код:UKRs011828</t>
  </si>
  <si>
    <t>UKRs011590</t>
  </si>
  <si>
    <t>Адреса: Незалежності, 1/ Назва МКП: Гуртожиток філії Ярмолинецького аграрного ліцею/ код:UKRs011590</t>
  </si>
  <si>
    <t>UKRs010690</t>
  </si>
  <si>
    <t>Адреса: Шкільний, 6/ Назва МКП: Коричинецька гімназія/ код:UKRs010690</t>
  </si>
  <si>
    <t>UKRs010691</t>
  </si>
  <si>
    <t>Адреса: Шкільна, 3/ Назва МКП: Макарівська гімназія/ код:UKRs010691</t>
  </si>
  <si>
    <t>UKRs011829</t>
  </si>
  <si>
    <t>Адреса: Запорізька, 9/ Назва МКП: Державний навчальний заклад "Волочиський промислово-аграрний професійний ліцей"/ код:UKRs011829</t>
  </si>
  <si>
    <t>UKRs004612</t>
  </si>
  <si>
    <t>Адреса: Симона Петлюри, 33/ Назва МКП: КУ Центр надання соціальних послуг/ код:UKRs004612</t>
  </si>
  <si>
    <t>UKRs004580</t>
  </si>
  <si>
    <t>Адреса: Центральна, NA/ Назва МКП: Приватний будинок/ код:UKRs004580</t>
  </si>
  <si>
    <t>UKRs010692</t>
  </si>
  <si>
    <t>Адреса: Шкільна, 1/ Назва МКП: Недіюче приміщення школи. потребує капітального ремонту/ код:UKRs010692</t>
  </si>
  <si>
    <t>UKRs010696</t>
  </si>
  <si>
    <t>Адреса: Шкільний, 8/ Назва МКП: недіюче приміщення школи. знаходиться в стадії ремонту/ код:UKRs010696</t>
  </si>
  <si>
    <t>UKRs009772</t>
  </si>
  <si>
    <t>Адреса: Грушевського, 30/ Назва МКП: Кремінянська гімназія/ код:UKRs009772</t>
  </si>
  <si>
    <t>UKRs004609</t>
  </si>
  <si>
    <t>Адреса: Сугерова, 2/ Назва МКП: Гуртожиток Лісоводського професійного аграрного ліцею/ код:UKRs004609</t>
  </si>
  <si>
    <t>UKRs010695</t>
  </si>
  <si>
    <t>Адреса: В'ячеслава Чорновола, 11/ Назва МКП: філія лецею №2/ код:UKRs010695</t>
  </si>
  <si>
    <t>UKRs011307</t>
  </si>
  <si>
    <t>Адреса: Берегова, 2/2/ Назва МКП: Загінецька гімназія/ код:UKRs011307</t>
  </si>
  <si>
    <t>UKRs010700</t>
  </si>
  <si>
    <t>Адреса: Миру, 22/ Назва МКП: Загінецька початкова школа/ код:UKRs010700</t>
  </si>
  <si>
    <t>UKRs004621</t>
  </si>
  <si>
    <t>Адреса: Богдана Хмельницького, 28/1/ Назва МКП: Зяньковецький психоневрологічний інтернат/ код:UKRs004621</t>
  </si>
  <si>
    <t>UKRs010698</t>
  </si>
  <si>
    <t>Адреса: Центральна, 23/ Назва МКП: Амбулаторія (1приміщення)/ код:UKRs010698</t>
  </si>
  <si>
    <t>UKRs010699</t>
  </si>
  <si>
    <t>Адреса: Центральна, 29/ Назва МКП: Амбулаторія (2приміщення)/ код:UKRs010699</t>
  </si>
  <si>
    <t>UKRs010701</t>
  </si>
  <si>
    <t>Адреса: Панасюка, 8/ Назва МКП: Кальнянський заклад дошкільної освіти (ясла-садок)/ код:UKRs010701</t>
  </si>
  <si>
    <t>UKRs010704</t>
  </si>
  <si>
    <t>Адреса: Центральна, 31/ Назва МКП: Приміщення колишньої школи с. Грим'ячка(початкові класи)/ код:UKRs010704</t>
  </si>
  <si>
    <t>UKRs011830</t>
  </si>
  <si>
    <t>Адреса: Грушевського, 96/ Назва МКП: Красилівський центр надання соціальних послуг/ код:UKRs011830</t>
  </si>
  <si>
    <t>UKRs004618</t>
  </si>
  <si>
    <t>Адреса: Центральна, 46/ Назва МКП: Костел Серця Ісуса/ код:UKRs004618</t>
  </si>
  <si>
    <t>UKRs011832</t>
  </si>
  <si>
    <t>Адреса: О. Оліщука, 2/ Назва МКП: Відділ освіти, молоді та спорту Красилівської міської ради/ код:UKRs011832</t>
  </si>
  <si>
    <t>UKRs010706</t>
  </si>
  <si>
    <t>Адреса: Шкільна, 5/ Назва МКП: Манівецька ЗОШ І-ІІ ст/ код:UKRs010706</t>
  </si>
  <si>
    <t>UKRs010707</t>
  </si>
  <si>
    <t>Адреса: Молодіжна, 5а/ Назва МКП: Веселівська ЗОШ І-ІІ ст/ код:UKRs010707</t>
  </si>
  <si>
    <t>UKRs010705</t>
  </si>
  <si>
    <t>Адреса: Шкільна, 1/ Назва МКП: Чернелівська гімназія ім.О.Михайлюка/ код:UKRs010705</t>
  </si>
  <si>
    <t>UKRs011300</t>
  </si>
  <si>
    <t>Адреса: Центральна, 29г/ Назва МКП: Вербецька гімназія летичівської селищної ради хмельницькоі області/ код:UKRs011300</t>
  </si>
  <si>
    <t>UKRs010708</t>
  </si>
  <si>
    <t>Адреса: Ламана, 24/1/ Назва МКП: ДНЗ Пролісок/ код:UKRs010708</t>
  </si>
  <si>
    <t>UKRs010714</t>
  </si>
  <si>
    <t>Адреса: Печенюка, 29/ Назва МКП: Сільський клуб (приміщення колишньої школи)/ код:UKRs010714</t>
  </si>
  <si>
    <t>UKRs010715</t>
  </si>
  <si>
    <t>Адреса: Садова, 18/ Назва МКП: Приміщення ДНЗ/ код:UKRs010715</t>
  </si>
  <si>
    <t>UKRs010712</t>
  </si>
  <si>
    <t>Адреса: Центральна, 20/ Назва МКП: приміщення ДНЗ Ромашка/ код:UKRs010712</t>
  </si>
  <si>
    <t>UKRs004584</t>
  </si>
  <si>
    <t>Адреса: Шкільна, 39/ Назва МКП: Терешовецька ЗОШ І-ІІ ст/ код:UKRs004584</t>
  </si>
  <si>
    <t>UKRs010723</t>
  </si>
  <si>
    <t>Адреса: Баал Шем Това, 24/ Назва МКП: Синагога Баал Шем Това/ код:UKRs010723</t>
  </si>
  <si>
    <t>UKRs004616</t>
  </si>
  <si>
    <t>Адреса: Замкова, 106/ Назва МКП: КСМЗ Меджибізький дитячий будинок-інтернат/ код:UKRs004616</t>
  </si>
  <si>
    <t>UKRs010718</t>
  </si>
  <si>
    <t>Адреса: Молодіжна, 1/ Назва МКП: Сільський клуб/ код:UKRs010718</t>
  </si>
  <si>
    <t>UKRs010728</t>
  </si>
  <si>
    <t>Адреса: Підлісна, 4/1/ Назва МКП: РЦ Берег надії/ код:UKRs010728</t>
  </si>
  <si>
    <t>UKRs011113</t>
  </si>
  <si>
    <t>Адреса: Підлісна, 4/1/ Назва МКП: Дитячий табір Чайка/ код:UKRs011113</t>
  </si>
  <si>
    <t>UKRs010820</t>
  </si>
  <si>
    <t>Адреса: Центральна, 4/ Назва МКП: Лисогірський заклад дошкільної освіти Сонечко Теофіпольської селищної ради/ код:UKRs010820</t>
  </si>
  <si>
    <t>UKRs010719</t>
  </si>
  <si>
    <t>Адреса: Шкільна, 8/ Назва МКП: Сільський клуб/ код:UKRs010719</t>
  </si>
  <si>
    <t>UKRs010725</t>
  </si>
  <si>
    <t>Адреса: Довжанська, 2/ Назва МКП: Кафе Водолій/ код:UKRs010725</t>
  </si>
  <si>
    <t>UKRs010057</t>
  </si>
  <si>
    <t>Адреса: Яроша, 42/ Назва МКП: приватний будинок/ код:UKRs010057</t>
  </si>
  <si>
    <t>UKRs004620</t>
  </si>
  <si>
    <t>Адреса: Володимира Яновича, 20/ Назва МКП: ЗДО Бджілка/ код:UKRs004620</t>
  </si>
  <si>
    <t>UKRs010729</t>
  </si>
  <si>
    <t>Адреса: Узбережний, 2/ Назва МКП: Приміщення ЗОШ/ код:UKRs010729</t>
  </si>
  <si>
    <t>UKRs011596</t>
  </si>
  <si>
    <t>Адреса: Зарічна, 24/ Назва МКП: Приватний будинок/ код:UKRs011596</t>
  </si>
  <si>
    <t>UKRs010731</t>
  </si>
  <si>
    <t>Адреса: NA, NA/ Назва МКП: Приміщення ЗОШ/ код:UKRs010731</t>
  </si>
  <si>
    <t>UKRs010730</t>
  </si>
  <si>
    <t>Адреса: NA, NA/ Назва МКП: Приміщення ЗОШ/ код:UKRs010730</t>
  </si>
  <si>
    <t>UKRs010738</t>
  </si>
  <si>
    <t>Адреса: Шкільна, 1/ Назва МКП: Бубнівський навчально-виховнийкомплекс загальноосвітня школа І-ІІІ ступенів - дитячий садок/ код:UKRs010738</t>
  </si>
  <si>
    <t>UKRs010733</t>
  </si>
  <si>
    <t>Адреса: Центральна, 28/ Назва МКП: Амбулаторія/ код:UKRs010733</t>
  </si>
  <si>
    <t>UKRs004601</t>
  </si>
  <si>
    <t>Адреса: Центральна, 15а/ Назва МКП: Виноградівський психоневрологічний інтернат/ код:UKRs004601</t>
  </si>
  <si>
    <t>UKRs010732</t>
  </si>
  <si>
    <t>Адреса: Сонячна, 30/ Назва МКП: Приміщення колишньої Малиницької лікарні/ код:UKRs010732</t>
  </si>
  <si>
    <t>UKRs010734</t>
  </si>
  <si>
    <t>Адреса: Центральна, 33/ Назва МКП: Розсошанський цетр надання соціальних послуг/ код:UKRs010734</t>
  </si>
  <si>
    <t>UKRs004581</t>
  </si>
  <si>
    <t>Адреса: Центральна, 23/1/ Назва МКП: Хостел/ код:UKRs004581</t>
  </si>
  <si>
    <t>UKRs004602</t>
  </si>
  <si>
    <t>Адреса: Шкільна, 2/ Назва МКП: Ружичанська амбулаторія загальної практики сімейної медицини/ код:UKRs004602</t>
  </si>
  <si>
    <t>UKRs004614</t>
  </si>
  <si>
    <t>Адреса: NA, NA/ Назва МКП: Комунальне некомерційне підприємство Хмельницький обласний заклад з надання психіатричної допомоги Хмельницької обласної ради/ код:UKRs004614</t>
  </si>
  <si>
    <t>UKRs011319</t>
  </si>
  <si>
    <t>Адреса: Олімпійська, 29/1/ Назва МКП: Хостел/ код:UKRs011319</t>
  </si>
  <si>
    <t>UKRs010113</t>
  </si>
  <si>
    <t>Адреса: Богдана Хмельницького, 1/ Назва МКП: Сатанівська школа І-ІІІ ступенів/ код:UKRs010113</t>
  </si>
  <si>
    <t>UKRs011070</t>
  </si>
  <si>
    <t>Адреса: Шкільна , 1/ Назва МКП: Школа/ код:UKRs011070</t>
  </si>
  <si>
    <t>UKRs010735</t>
  </si>
  <si>
    <t>Адреса: Г.Повха, 166/ Назва МКП: Клинівська заклад дошкільної освіти (дитячий садок) Сонечко/ код:UKRs010735</t>
  </si>
  <si>
    <t>UKRs010737</t>
  </si>
  <si>
    <t>Адреса: Грушевського, 53/ Назва МКП: Курівський навчально-виховний комплекс загальноосвітня школа І-ІІІ ступенів - дитячий садок/ код:UKRs010737</t>
  </si>
  <si>
    <t>UKRs010736</t>
  </si>
  <si>
    <t>Адреса: Соборна, 38а/ Назва МКП: Юринецький заклад дошкільної освіти (дитячий садок) Сонечко/ код:UKRs010736</t>
  </si>
  <si>
    <t>UKRs010740</t>
  </si>
  <si>
    <t>Адреса: Амосова (Ломоносова), 4/1/ Назва МКП: Денний центр соціально-психологічної допомоги особам. які постраждали від насильства та/або насильства за ознакою статі (Кризова кімната) при Комунальному закладі Центр надання соціальних послуг Солобковецької сільської ради/ код:UKRs010740</t>
  </si>
  <si>
    <t>UKRs010741</t>
  </si>
  <si>
    <t>Адреса: Грушевського, 25/ Назва МКП: Солобковецький навчально-реабілітаційний центр обласної ради/ код:UKRs010741</t>
  </si>
  <si>
    <t>UKRs010742</t>
  </si>
  <si>
    <t>Адреса: Івана Франка, 35/ Назва МКП: Гуртожиток старокостянтинівського аграрно промислового ліцею/ код:UKRs010742</t>
  </si>
  <si>
    <t>UKRs010743</t>
  </si>
  <si>
    <t>Адреса: Садова, 1/1/ Назва МКП: Губчанська загальньоосвітня школа 1-2 ступенів/ код:UKRs010743</t>
  </si>
  <si>
    <t>UKRs010744</t>
  </si>
  <si>
    <t>Адреса: Шкільна, 21/ Назва МКП: Огіївці школа 1-2 ступенів/ код:UKRs010744</t>
  </si>
  <si>
    <t>UKRs010104</t>
  </si>
  <si>
    <t>Адреса: Центральна, 10/ Назва МКП: РОСОЛОВЕЦЬКА ЗАГАЛЬНООСВІТНЯ ШКОЛА І-ІІІ СТУПЕНІВ/ код:UKRs010104</t>
  </si>
  <si>
    <t>UKRs010839</t>
  </si>
  <si>
    <t>Адреса: Небесної Сотні, 7/ Назва МКП: Громадськимй будинок Теофіпольської селищної ради/ код:UKRs010839</t>
  </si>
  <si>
    <t>UKRs010807</t>
  </si>
  <si>
    <t>Адреса: Свободи, 23/ Назва МКП: Базалійський заклад дошкільної освіти Берізка Теофіпольської селищної ради/ код:UKRs010807</t>
  </si>
  <si>
    <t>UKRs010808</t>
  </si>
  <si>
    <t>Адреса: Шкільна, 4/ Назва МКП: Бережинецька ЗОШ І ступеня Теофіпольської селищної ради/ код:UKRs010808</t>
  </si>
  <si>
    <t>UKRs010809</t>
  </si>
  <si>
    <t>Адреса: Центральна, 3/ Назва МКП: Великолазучинська початкова школа з внутрішнім структурним підрозділом дитячий садок Теофіпольської селищної ради/ код:UKRs010809</t>
  </si>
  <si>
    <t>UKRs010810</t>
  </si>
  <si>
    <t>Адреса: Макаренка, 6/ Назва МКП: Волицький заклад дошкільної освіти Дзвіночок Теофіпольської селищної ради/ код:UKRs010810</t>
  </si>
  <si>
    <t>UKRs010811</t>
  </si>
  <si>
    <t>Адреса: Шкільна, 4/ Назва МКП: Гальчинецький заклад дошкільної освіти Сонечко Теофіпольської селищної ради/ код:UKRs010811</t>
  </si>
  <si>
    <t>UKRs010815</t>
  </si>
  <si>
    <t>Адреса: Кооперативна, 29/ Назва МКП: Ільковецький заклад дошкільної освіти Теофіпольської селищної ради/ код:UKRs010815</t>
  </si>
  <si>
    <t>UKRs010814</t>
  </si>
  <si>
    <t>Адреса: Садова, 16/ Назва МКП: Коровєнський фельдшерсько-акушерський пункт/ код:UKRs010814</t>
  </si>
  <si>
    <t>UKRs010840</t>
  </si>
  <si>
    <t>Адреса: Молодіжна, 8/ Назва МКП: Громадський будинок Теофіпольської селищної ради/ код:UKRs010840</t>
  </si>
  <si>
    <t>UKRs010816</t>
  </si>
  <si>
    <t>Адреса: Молодіжна, 18а/ Назва МКП: Лідихівський заклад дошкільної освіти (НВК) Подолянчик Теофіпольської селищної ради/ код:UKRs010816</t>
  </si>
  <si>
    <t>UKRs010817</t>
  </si>
  <si>
    <t>Адреса: Шкільна, 7/ Назва МКП: Михнівський заклад дошкільної освіти Сонечко Теофіпольської селищної ради/ код:UKRs010817</t>
  </si>
  <si>
    <t>UKRs010818</t>
  </si>
  <si>
    <t>Адреса: Весняна, 2/ Назва МКП: Поляхівський заклад дошкільної освіти Чебурашка Теофіпольської селищної ради/ код:UKRs010818</t>
  </si>
  <si>
    <t>UKRs008906</t>
  </si>
  <si>
    <t>Адреса: Молодіжна, 40а/ Назва МКП: Строковецька ЗОШ І-ІІ ст Теофіпольської селищної ради/ код:UKRs008906</t>
  </si>
  <si>
    <t>UKRs008927</t>
  </si>
  <si>
    <t>Адреса: Центральна, 32/ Назва МКП: Школа/ код:UKRs008927</t>
  </si>
  <si>
    <t>UKRs010819</t>
  </si>
  <si>
    <t>Адреса: Центральна, 35а/ Назва МКП: Турівський заклад дошкільної освіти Пролісок Теофіпольської селищної ради/ код:UKRs010819</t>
  </si>
  <si>
    <t>UKRs010813</t>
  </si>
  <si>
    <t>Адреса: Шкільна, 4/ Назва МКП: Шибенська ЗОШ І-ІІІ ст Теофіпольської селищної ради/ код:UKRs010813</t>
  </si>
  <si>
    <t>UKRs004610</t>
  </si>
  <si>
    <t>Адреса: NA, NA/ Назва МКП: КОМУНАЛЬНЕ ПІДПРИЄМСТВО ХМЕЛЬНИЦЬКА МІСЬКА ЛІКАРНЯ ХМЕЛЬНИЦЬКОЇ МІСЬКОЇ РАДИ/ код:UKRs004610</t>
  </si>
  <si>
    <t>UKRs010303</t>
  </si>
  <si>
    <t>Адреса: NA, NA/ Назва МКП: Отель/ код:UKRs010303</t>
  </si>
  <si>
    <t>UKRs010841</t>
  </si>
  <si>
    <t>Адреса: Березнева, 5/ Назва МКП: Церква спасения/ код:UKRs010841</t>
  </si>
  <si>
    <t>UKRs010090</t>
  </si>
  <si>
    <t>Адреса: Житецького, 22/ Назва МКП: соціальний готель/ код:UKRs010090</t>
  </si>
  <si>
    <t>UKRs008745</t>
  </si>
  <si>
    <t>Адреса: Зарічанська, 10/4/ Назва МКП: Гуртожиток/ код:UKRs008745</t>
  </si>
  <si>
    <t>UKRs010845</t>
  </si>
  <si>
    <t>Адреса: Західна Окружна, 14/ Назва МКП: Костел св. Анни/ код:UKRs010845</t>
  </si>
  <si>
    <t>UKRs004587</t>
  </si>
  <si>
    <t>Адреса: Інститутська, 12/1/ Назва МКП: Гуртожиток/ код:UKRs004587</t>
  </si>
  <si>
    <t>UKRs009045</t>
  </si>
  <si>
    <t>Адреса: Інститутська, 14/1/ Назва МКП: гуртожиток ПТУ№4/ код:UKRs009045</t>
  </si>
  <si>
    <t>UKRs011100</t>
  </si>
  <si>
    <t>Адреса: Інститутська, 14/2/ Назва МКП: Гуртожиток університету управління та права/ код:UKRs011100</t>
  </si>
  <si>
    <t>UKRs004588</t>
  </si>
  <si>
    <t>Адреса: Інститутська, 6/ Назва МКП: Гуртожиток/ код:UKRs004588</t>
  </si>
  <si>
    <t>UKRs004566</t>
  </si>
  <si>
    <t>Адреса: Камелюка, 6/1/ Назва МКП: заклад дошкільної освіти № 29 Ранкова зірка/ код:UKRs004566</t>
  </si>
  <si>
    <t>UKRs004564</t>
  </si>
  <si>
    <t>Адреса: Кам'янецька , 110/ Назва МКП: Гуртожиток №1/ код:UKRs004564</t>
  </si>
  <si>
    <t>UKRs004565</t>
  </si>
  <si>
    <t>Адреса: Кам'янецька, 112/2/ Назва МКП: Гуртожиток №5/ код:UKRs004565</t>
  </si>
  <si>
    <t>UKRs004569</t>
  </si>
  <si>
    <t>Адреса: Львівське шосе, 74/ Назва МКП: Спа-центр Kamelot/ код:UKRs004569</t>
  </si>
  <si>
    <t>UKRs004592</t>
  </si>
  <si>
    <t>Адреса: Миру, 84/2/ Назва МКП: Гімназія № 2/ код:UKRs004592</t>
  </si>
  <si>
    <t>UKRs004593</t>
  </si>
  <si>
    <t>Адреса: Миру, 86/1/ Назва МКП: заклад дошкільної освіти № 36 Вербиченька/ код:UKRs004593</t>
  </si>
  <si>
    <t>UKRs004597</t>
  </si>
  <si>
    <t>Адреса: Миру, 99/4а/ Назва МКП: Спорткомплес/ код:UKRs004597</t>
  </si>
  <si>
    <t>UKRs010842</t>
  </si>
  <si>
    <t>Адреса: Молодіжна, 2\3/ Назва МКП: Церква/ код:UKRs010842</t>
  </si>
  <si>
    <t>UKRs010846</t>
  </si>
  <si>
    <t>Адреса: О. Скоблі, 19/ Назва МКП: Релігійна організація Благодать/ код:UKRs010846</t>
  </si>
  <si>
    <t>UKRs004573</t>
  </si>
  <si>
    <t>Адреса: Озерна, 20/ Назва МКП: Хостел Шанс (3 поверх)/ код:UKRs004573</t>
  </si>
  <si>
    <t>UKRs004574</t>
  </si>
  <si>
    <t>Адреса: Панаса Мирного, 21/2/ Назва МКП: заклад дошкільної освіти № 56 Боровичок/ код:UKRs004574</t>
  </si>
  <si>
    <t>UKRs004615</t>
  </si>
  <si>
    <t>Адреса: Перемоги, 7/ Назва МКП: Хмельницький геріатричний пансіонат для ветеранів війни і праці/ код:UKRs004615</t>
  </si>
  <si>
    <t>UKRs004603</t>
  </si>
  <si>
    <t>Адреса: Проскурівська, 66/ Назва МКП: Ресторан Форест/ код:UKRs004603</t>
  </si>
  <si>
    <t>UKRs004604</t>
  </si>
  <si>
    <t>Адреса: Проскурівського підпілля, 16/ Назва МКП: Центр розселення ВПО. Проскурівського підпілля. 16/ код:UKRs004604</t>
  </si>
  <si>
    <t>UKRs011427</t>
  </si>
  <si>
    <t>Адреса: Проскурівського Підпілля, 161/ Назва МКП: Хмельницька гуманітарно-педагогічна академія/ код:UKRs011427</t>
  </si>
  <si>
    <t>UKRs004576</t>
  </si>
  <si>
    <t>Адреса: Свободи, 1а/ Назва МКП: Хмельницький оздоровчо-розважальний комплекс Клуб СВ/ код:UKRs004576</t>
  </si>
  <si>
    <t>UKRs010844</t>
  </si>
  <si>
    <t>Адреса: Соборна, 55/ Назва МКП: Гуртожиток профспілок Побужжя/ код:UKRs010844</t>
  </si>
  <si>
    <t>UKRs009776</t>
  </si>
  <si>
    <t>Адреса: Тернопільська, 40/1/ Назва МКП: Технологічний багатопрофільний ліцей з загальноосвітніми класами (імені Артема Мазура)/ код:UKRs009776</t>
  </si>
  <si>
    <t>UKRs010100</t>
  </si>
  <si>
    <t>Адреса: Тернопільська, 5/ Назва МКП: Гуртожиток/ код:UKRs010100</t>
  </si>
  <si>
    <t>UKRs004594</t>
  </si>
  <si>
    <t>Адреса: Успенський, 5/ Назва МКП: заклад дошкільної освіти № 3 Світлячок/ код:UKRs004594</t>
  </si>
  <si>
    <t>UKRs010095</t>
  </si>
  <si>
    <t>Адреса: Шевченка, 51/ Назва МКП: Гуртожиток/ код:UKRs010095</t>
  </si>
  <si>
    <t>UKRs008802</t>
  </si>
  <si>
    <t>Адреса: Шестакова, 43/ Назва МКП: Релігійна установа/ код:UKRs008802</t>
  </si>
  <si>
    <t>UKRs010847</t>
  </si>
  <si>
    <t>Адреса: Незалежності, 1/ Назва МКП: Чорноострівський професійний аграрний ліцей/ код:UKRs010847</t>
  </si>
  <si>
    <t>UKRs010035</t>
  </si>
  <si>
    <t>Адреса: Травнева, 1/ Назва МКП: Михайловецька загальноосвітня школа І-ІІІ ступенів Щиборівської сільської ради Хмельницького району Хмельницької області/ код:UKRs010035</t>
  </si>
  <si>
    <t>UKRs010172</t>
  </si>
  <si>
    <t>Адреса: михайлова, 15/ Назва МКП: Амбулаторія сімейної медицини/ код:UKRs010172</t>
  </si>
  <si>
    <t>UKRs008804</t>
  </si>
  <si>
    <t>Адреса: Івана Франка, 28/ Назва МКП: Костел св. Вікентія де Поля / Пресвятої Трійці/ код:UKRs008804</t>
  </si>
  <si>
    <t>UKRs010860</t>
  </si>
  <si>
    <t>Адреса: Центральна, 34/ Назва МКП: будівля колишнього ФАП/ код:UKRs010860</t>
  </si>
  <si>
    <t>UKRs009429</t>
  </si>
  <si>
    <t>Адреса: NA, NA/ Назва МКП: Не має даних про назву/ код:UKRs009429</t>
  </si>
  <si>
    <t>UKRs008826</t>
  </si>
  <si>
    <t>Адреса: Нова (Садова), 5/ Назва МКП: приміщення дитячого садочку/ код:UKRs008826</t>
  </si>
  <si>
    <t>UKRs010863</t>
  </si>
  <si>
    <t>Адреса: Садова, 1а/ Назва МКП: ліцей/ код:UKRs010863</t>
  </si>
  <si>
    <t>UKRs010858</t>
  </si>
  <si>
    <t>Адреса: Майборського, 37а/ Назва МКП: будівля колишнього ФАП/ код:UKRs010858</t>
  </si>
  <si>
    <t>UKRs010857</t>
  </si>
  <si>
    <t>Адреса: Демянчука, 36б/ Назва МКП: будівля колишнього ФАП/ код:UKRs010857</t>
  </si>
  <si>
    <t>UKRs010058</t>
  </si>
  <si>
    <t>Адреса: Шляхова, 3/ Назва МКП: Непрацюючий дитячий садок/ код:UKRs010058</t>
  </si>
  <si>
    <t>UKRs010862</t>
  </si>
  <si>
    <t>Адреса: Весняна, 3/ Назва МКП: будівля колишнього ФАП/ код:UKRs010862</t>
  </si>
  <si>
    <t>UKRs010859</t>
  </si>
  <si>
    <t>Адреса: Шевченка, 52/ Назва МКП: будівля колишньої школи/ код:UKRs010859</t>
  </si>
  <si>
    <t>UKRs011834</t>
  </si>
  <si>
    <t>Адреса: Центральна, 36/ Назва МКП: Дошкільний навчальний заклад загального розвитку ”Веселка”/ код:UKRs011834</t>
  </si>
  <si>
    <t>UKRs010861</t>
  </si>
  <si>
    <t>Адреса: Піддубинська, 1/ Назва МКП: будівля колишнього ФАП/ код:UKRs010861</t>
  </si>
  <si>
    <t>UKRs008769</t>
  </si>
  <si>
    <t>Адреса: Миру, 3/ Назва МКП: ВХПУ 19 гуртожиток #1/ код:UKRs008769</t>
  </si>
  <si>
    <t>UKRs008789</t>
  </si>
  <si>
    <t>Адреса: Сергія Васіча (Ломоносова), 10/ Назва МКП: Гуртожиток ВПУ38/ код:UKRs008789</t>
  </si>
  <si>
    <t>UKRs010745</t>
  </si>
  <si>
    <t>Адреса: Вокзальна, 11/ Назва МКП: ДЮСШ/ код:UKRs010745</t>
  </si>
  <si>
    <t>UKRs010746</t>
  </si>
  <si>
    <t>Адреса: Шкільна, 11/ Назва МКП: Лисиченська філія Крупецького ліцею/ код:UKRs010746</t>
  </si>
  <si>
    <t>UKRs010748</t>
  </si>
  <si>
    <t>Адреса: Шевченка, 27/ Назва МКП: Соціальне житло/ код:UKRs010748</t>
  </si>
  <si>
    <t>UKRs010749</t>
  </si>
  <si>
    <t>Адреса: Центральна, 50а/ Назва МКП: Великорішнівський заклад дошкільної освіти/ код:UKRs010749</t>
  </si>
  <si>
    <t>UKRs010275</t>
  </si>
  <si>
    <t>Адреса: Шкільна, 12/ Назва МКП: школа/ код:UKRs010275</t>
  </si>
  <si>
    <t>UKRs010747</t>
  </si>
  <si>
    <t>Адреса: Молодіжна, 28/ Назва МКП: Старобейзимська початкова школа/ код:UKRs010747</t>
  </si>
  <si>
    <t>UKRs010108</t>
  </si>
  <si>
    <t>Адреса: Молодіжна, 3/ Назва МКП: Приміщення школи/ код:UKRs010108</t>
  </si>
  <si>
    <t>UKRs010161</t>
  </si>
  <si>
    <t>Адреса: Молодіжна, 49/ Назва МКП: школа/ код:UKRs010161</t>
  </si>
  <si>
    <t>UKRs010750</t>
  </si>
  <si>
    <t>Адреса: Мазунова, 44в/ Назва МКП: Михайлюцький ліцей/ код:UKRs010750</t>
  </si>
  <si>
    <t>UKRs010753</t>
  </si>
  <si>
    <t>Адреса: Данченка, 24а/ Назва МКП: ЗДО Берізка/ код:UKRs010753</t>
  </si>
  <si>
    <t>UKRs010821</t>
  </si>
  <si>
    <t>Адреса: Шевченка, 19/ Назва МКП: Романівська початкова школа Теофіпольської селищної ради/ код:UKRs010821</t>
  </si>
  <si>
    <t>UKRs010754</t>
  </si>
  <si>
    <t>Адреса: Незалежності, 2/ Назва МКП: Нетішинський професійний ліцей/ код:UKRs010754</t>
  </si>
  <si>
    <t>UKRs010068</t>
  </si>
  <si>
    <t>Адреса: Гоголя, 12/ Назва МКП: РЕЛІГІЙНА ОРГАНІЗАЦІЯ ЦЕРКВА ЄВАНГЕЛЬСЬКИХ ХРИСТИЯН-БАПТИСТІВ М.ПОЛОННЕ/ код:UKRs010068</t>
  </si>
  <si>
    <t>UKRs010760</t>
  </si>
  <si>
    <t>Адреса: Забілінська, 79/ Назва МКП: Полонська ЗОШ І-ІІ ст. №6/ код:UKRs010760</t>
  </si>
  <si>
    <t>UKRs010759</t>
  </si>
  <si>
    <t>Адреса: Заводська, 16/ Назва МКП: ЗДО №3 Дружба Комунальна установа інклюзивно-ресурсний центр/ код:UKRs010759</t>
  </si>
  <si>
    <t>UKRs010105</t>
  </si>
  <si>
    <t>Адреса: Лесі Українки, 97/ Назва МКП: Готель/ код:UKRs010105</t>
  </si>
  <si>
    <t>UKRs010758</t>
  </si>
  <si>
    <t>Адреса: Лесі Українки, 1б/ Назва МКП: Котелянська амбулаторія загальної практики КНП ЦПМСД Полонської міської ради ОТГ/ код:UKRs010758</t>
  </si>
  <si>
    <t>UKRs011833</t>
  </si>
  <si>
    <t>Адреса: Шевченка, 11/ Назва МКП: Філія Новоселицької ЗОШ І-ІІІ ступенів Котелянський НВК "ЗОШ І-ІІ ступенів/ код:UKRs011833</t>
  </si>
  <si>
    <t>UKRs010764</t>
  </si>
  <si>
    <t>Адреса: Перемоги, 25/ Назва МКП: Колишнє приміщення лікарні/ код:UKRs010764</t>
  </si>
  <si>
    <t>UKRs010761</t>
  </si>
  <si>
    <t>Адреса: Півнюка, 8/ Назва МКП: Гуртожиток 1 (2-й поверх) ДНЗ Полонський агропромисловий центр професійної освіти/ код:UKRs010761</t>
  </si>
  <si>
    <t>UKRs010762</t>
  </si>
  <si>
    <t>Адреса: Перемоги, 22/ Назва МКП: Колишнє приміщення дитсадка/ код:UKRs010762</t>
  </si>
  <si>
    <t>UKRs010092</t>
  </si>
  <si>
    <t>Адреса: Центральна, 3/ Назва МКП: ЗОШ/ код:UKRs010092</t>
  </si>
  <si>
    <t>UKRs010767</t>
  </si>
  <si>
    <t>Адреса: 
Марії Лисенко, 2а/ Назва МКП: школа №3/ код:UKRs010767</t>
  </si>
  <si>
    <t>UKRs010768</t>
  </si>
  <si>
    <t>Адреса: Острозька, 15/ Назва МКП: школа №6/ код:UKRs010768</t>
  </si>
  <si>
    <t>UKRs010769</t>
  </si>
  <si>
    <t>Адреса: Перемоги, 17/ Назва МКП: школа №7/ код:UKRs010769</t>
  </si>
  <si>
    <t>UKRs010766</t>
  </si>
  <si>
    <t>Адреса: Покровська, 12/ Назва МКП: школа №1/ код:UKRs010766</t>
  </si>
  <si>
    <t>UKRs010228</t>
  </si>
  <si>
    <t>Адреса: Ярослава Мудрого, 75/ Назва МКП: Славутський професійний ліцей/ код:UKRs010228</t>
  </si>
  <si>
    <t>UKRs010215</t>
  </si>
  <si>
    <t>Адреса: Шкільна, 19/ Назва МКП: Городищенська загальноосвітня школа І-ІІІ ступенів Судилківської сільської ради Шепетівського району Хмельницької області/ код:UKRs010215</t>
  </si>
  <si>
    <t>UKRs009871</t>
  </si>
  <si>
    <t>Адреса: Шевченка, 110/ Назва МКП: БФ КРАПКА ВІДЛІКУ/ код:UKRs009871</t>
  </si>
  <si>
    <t>UKRs010772</t>
  </si>
  <si>
    <t>Адреса: Шевченка, 1/ Назва МКП: Іванівська філія Улашанівського ліцею імені Володимира Марковського Улашанівської сільської ради/ код:UKRs010772</t>
  </si>
  <si>
    <t>UKRs010776</t>
  </si>
  <si>
    <t>Адреса: Шевченка, 1а/ Назва МКП: Фельдшерський пункт/ код:UKRs010776</t>
  </si>
  <si>
    <t>UKRs010774</t>
  </si>
  <si>
    <t>Адреса: Богдана Хмельницького, 3/ Назва МКП: Фельдшерський пункт/ код:UKRs010774</t>
  </si>
  <si>
    <t>UKRs010773</t>
  </si>
  <si>
    <t>Адреса: Богдана Хмельницького, 5/ Назва МКП: Пашуківський сільський клуб/ код:UKRs010773</t>
  </si>
  <si>
    <t>UKRs010775</t>
  </si>
  <si>
    <t>Адреса: Михайлова, 21/ Назва МКП: Фельдшерський пункт/ код:UKRs010775</t>
  </si>
  <si>
    <t>UKRs004557</t>
  </si>
  <si>
    <t>Адреса: Героїв Небесної Сотні, 142/ Назва МКП: Будинок-дача/ код:UKRs004557</t>
  </si>
  <si>
    <t>UKRs004568</t>
  </si>
  <si>
    <t>Адреса: Лозова, 13/ Назва МКП: Центр Натхнення/ код:UKRs004568</t>
  </si>
  <si>
    <t>UKRs008793</t>
  </si>
  <si>
    <t>Адреса: Миру, 18/ Назва МКП: Гуртожиток бухгалтерського коледжу/ код:UKRs008793</t>
  </si>
  <si>
    <t>UKRs004607</t>
  </si>
  <si>
    <t>Адреса: Миру, 23/ Назва МКП: Гуртожиток професійного ліцею/ код:UKRs004607</t>
  </si>
  <si>
    <t>UKRs004611</t>
  </si>
  <si>
    <t>Адреса: Миру, 25/ Назва МКП: Гуртожиток 1 фахового медичного коледжу/ код:UKRs004611</t>
  </si>
  <si>
    <t>UKRs010777</t>
  </si>
  <si>
    <t>Адреса: Миру, 25/1/ Назва МКП: Гуртожиток 2 відокремленого підрозділу Шепетівський фаховийколедж закладу вищої освіти Подільський державний університет/ код:UKRs010777</t>
  </si>
  <si>
    <t>UKRs008776</t>
  </si>
  <si>
    <t>Адреса: Шкільна, 3/ Назва МКП: приміщення дитячих садочку/ код:UKRs008776</t>
  </si>
  <si>
    <t>UKRs008785</t>
  </si>
  <si>
    <t>Адреса: Чернавіна, 52а/ Назва МКП: Не має даних про назву/ код:UKRs008785</t>
  </si>
  <si>
    <t>UKRs009916</t>
  </si>
  <si>
    <t>Адреса: Шевченка, 38/ Назва МКП: UKRs008785/ код:UKRs009916</t>
  </si>
  <si>
    <t>UKRs003241</t>
  </si>
  <si>
    <t>Адреса: Базарна, 10а/ Назва МКП: Не має даних про назву/ код:UKRs003241</t>
  </si>
  <si>
    <t>UKRs010882</t>
  </si>
  <si>
    <t>Адреса: Базарна, 15/ Назва МКП: Хостел/ код:UKRs010882</t>
  </si>
  <si>
    <t>UKRs003011</t>
  </si>
  <si>
    <t>Адреса: Шкільна, 1/ Назва МКП: Колективний центр/ код:UKRs003011</t>
  </si>
  <si>
    <t>UKRs003282</t>
  </si>
  <si>
    <t>Адреса: Центральна, 40/ Назва МКП: Виноградська дільнична лікарня/ код:UKRs003282</t>
  </si>
  <si>
    <t>UKRs011837</t>
  </si>
  <si>
    <t>Адреса: Шевченка, 42/ Назва МКП: Відділ освіти, культури, молоді та спорту Виноградської сільської ради/ код:UKRs011837</t>
  </si>
  <si>
    <t>UKRs003021</t>
  </si>
  <si>
    <t>Адреса: Шевченка, 198/ Назва МКП: КЗ Вільшанська спеціальна школа Черкаської обласної ради/ код:UKRs003021</t>
  </si>
  <si>
    <t>UKRs003258</t>
  </si>
  <si>
    <t>Адреса: Покровська, 4/ Назва МКП: Не має даних про назву/ код:UKRs003258</t>
  </si>
  <si>
    <t>UKRs003273</t>
  </si>
  <si>
    <t>Адреса: NA, NA/ Назва МКП: Не має даних про назву/ код:UKRs003273</t>
  </si>
  <si>
    <t>UKRs003257</t>
  </si>
  <si>
    <t>Адреса: NA, NA/ Назва МКП: Не має даних про назву/ код:UKRs003257</t>
  </si>
  <si>
    <t>UKRs003276</t>
  </si>
  <si>
    <t>Адреса: NA, NA/ Назва МКП: Не має даних про назву/ код:UKRs003276</t>
  </si>
  <si>
    <t>UKRs003249</t>
  </si>
  <si>
    <t>Адреса: Горошка, 59/ Назва МКП: Не має даних про назву/ код:UKRs003249</t>
  </si>
  <si>
    <t>UKRs003092</t>
  </si>
  <si>
    <t>Адреса: Миру, 1в/ Назва МКП: Миру 1в/ код:UKRs003092</t>
  </si>
  <si>
    <t>UKRs003337</t>
  </si>
  <si>
    <t>Адреса: Героїв Майдану, 26/ Назва МКП: Гуртожиток ТОВ "КАТЕРИНОПІЛЬСЬКИЙ ЕЛЕВАТОР"/ код:UKRs003337</t>
  </si>
  <si>
    <t>UKRs003171</t>
  </si>
  <si>
    <t>Адреса: О. Кошиця, 38/ Назва МКП: ДНЗ Звенигородський центр підготовки і перепідготовки робітничих кадрів/ код:UKRs003171</t>
  </si>
  <si>
    <t>UKRs011836</t>
  </si>
  <si>
    <t>Адреса: Центральна, 74/ Назва МКП: Гусаківська загальноосвітня школа І ступеня Звенигородської міської ради/ код:UKRs011836</t>
  </si>
  <si>
    <t>UKRs003196</t>
  </si>
  <si>
    <t>Адреса: Базарна, 5а/ Назва МКП: Не має даних про назву/ код:UKRs003196</t>
  </si>
  <si>
    <t>UKRs003192</t>
  </si>
  <si>
    <t>Адреса: Гагаріна, 11/ Назва МКП: Не має даних про назву/ код:UKRs003192</t>
  </si>
  <si>
    <t>UKRs003163</t>
  </si>
  <si>
    <t>Адреса: Соборна, 44/ Назва МКП: Не має даних про назву/ код:UKRs003163</t>
  </si>
  <si>
    <t>UKRs003194</t>
  </si>
  <si>
    <t>Адреса: Ватутіна, 47/ Назва МКП: Не має даних про назву/ код:UKRs003194</t>
  </si>
  <si>
    <t>UKRs003179</t>
  </si>
  <si>
    <t>Адреса: Миру, 119а/ Назва МКП: Не має даних про назву/ код:UKRs003179</t>
  </si>
  <si>
    <t>UKRs011839</t>
  </si>
  <si>
    <t>Адреса: Покровська, 6/ Назва МКП: Розсохуватська філія Катеринопільського ліцею №1/ код:UKRs011839</t>
  </si>
  <si>
    <t>UKRs011838</t>
  </si>
  <si>
    <t>Адреса: О.Гончара, 1б/ Назва МКП: ЛИП'ЯНСЬКА АМБУЛАТОРІЯ ЗАГАЛЬНОЇ ПРАКТИКИ - СІМЕЙНОЇ МЕДИЦИНИ/ код:UKRs011838</t>
  </si>
  <si>
    <t>UKRs003198</t>
  </si>
  <si>
    <t>Адреса: 50-річчя Перемоги, NA/ Назва МКП: Не має даних про назву/ код:UKRs003198</t>
  </si>
  <si>
    <t>UKRs011176</t>
  </si>
  <si>
    <t>Адреса: Ювілейна, 31/ Назва МКП: Дашуківська загальноосвітня школа/ код:UKRs011176</t>
  </si>
  <si>
    <t>UKRs003178</t>
  </si>
  <si>
    <t>Адреса: Миру, 46а/ Назва МКП: Не має даних про назву/ код:UKRs003178</t>
  </si>
  <si>
    <t>UKRs003150</t>
  </si>
  <si>
    <t>Адреса: Шевченка, 92/ Назва МКП: Не має даних про назву/ код:UKRs003150</t>
  </si>
  <si>
    <t>UKRs003147</t>
  </si>
  <si>
    <t>Адреса: Шкільна, 8/ Назва МКП: Не має даних про назву/ код:UKRs003147</t>
  </si>
  <si>
    <t>UKRs003169</t>
  </si>
  <si>
    <t>Адреса: Поштова, 46а/ Назва МКП: Не має даних про назву/ код:UKRs003169</t>
  </si>
  <si>
    <t>UKRs003182</t>
  </si>
  <si>
    <t>Адреса: Лавріненка, 7а/ Назва МКП: Не має даних про назву/ код:UKRs003182</t>
  </si>
  <si>
    <t>UKRs003174</t>
  </si>
  <si>
    <t>Адреса: Набережна, 53/ Назва МКП: Не має даних про назву/ код:UKRs003174</t>
  </si>
  <si>
    <t>UKRs003331</t>
  </si>
  <si>
    <t>Адреса: Богдана Хмельницького, 4/ Назва МКП: Не має даних про назву/ код:UKRs003331</t>
  </si>
  <si>
    <t>UKRs009900</t>
  </si>
  <si>
    <t>Адреса: Шкільна, 21/ Назва МКП: Гуртожиток/ код:UKRs009900</t>
  </si>
  <si>
    <t>UKRs011005</t>
  </si>
  <si>
    <t>Адреса: Шкільна, 3а/ Назва МКП: Колишнє приміщення Киселівського навчально- виховного комплексу/ код:UKRs011005</t>
  </si>
  <si>
    <t>UKRs011021</t>
  </si>
  <si>
    <t>Адреса: Благовісна, 68/ Назва МКП: ЗДО Веселка/ код:UKRs011021</t>
  </si>
  <si>
    <t>UKRs011006</t>
  </si>
  <si>
    <t>Адреса: Миру, 1/ Назва МКП: ЗДОТополька/ код:UKRs011006</t>
  </si>
  <si>
    <t>UKRs003334</t>
  </si>
  <si>
    <t>Адреса: NA, NA/ Назва МКП: Не має даних про назву/ код:UKRs003334</t>
  </si>
  <si>
    <t>UKRs003335</t>
  </si>
  <si>
    <t>Адреса: NA, NA/ Назва МКП: Не має даних про назву/ код:UKRs003335</t>
  </si>
  <si>
    <t>UKRs003338</t>
  </si>
  <si>
    <t>Адреса: NA, NA/ Назва МКП: Не має даних про назву/ код:UKRs003338</t>
  </si>
  <si>
    <t>UKRs010481</t>
  </si>
  <si>
    <t>Адреса: Замкова, 70/ Назва МКП: Гуртожиток Тальнівського будівельно-економічного коледжу Уманського національного університету садівництва/ код:UKRs010481</t>
  </si>
  <si>
    <t>UKRs003044</t>
  </si>
  <si>
    <t>Адреса: Соборна, 144/ Назва МКП: КЗ Тальнівська санаторна школа Черкаської обласної ради/ код:UKRs003044</t>
  </si>
  <si>
    <t>UKRs011186</t>
  </si>
  <si>
    <t>Адреса: Шкільна, 2/ Назва МКП: Колишнє приміщення Онопріївської школи/ код:UKRs011186</t>
  </si>
  <si>
    <t>UKRs003329</t>
  </si>
  <si>
    <t>Адреса: NA, NA/ Назва МКП: Не має даних про назву/ код:UKRs003329</t>
  </si>
  <si>
    <t>UKRs003262</t>
  </si>
  <si>
    <t>Адреса: NA, NA/ Назва МКП: Не має даних про назву/ код:UKRs003262</t>
  </si>
  <si>
    <t>UKRs003015</t>
  </si>
  <si>
    <t>Адреса: Шевченка, 74/ Назва МКП: ВСП Шевченківський фаховий коледж Уманського національного університету садівництва/ код:UKRs003015</t>
  </si>
  <si>
    <t>UKRs003014</t>
  </si>
  <si>
    <t>Адреса: Шевченка, 82/ Назва МКП: Шевченківська спеціалізована загальноосвітня школа-інтернат з поглибленим вивченням предметів гуманітарно-естетичного профілю Черкаської обласної ради/ код:UKRs003014</t>
  </si>
  <si>
    <t>UKRs003270</t>
  </si>
  <si>
    <t>Адреса: NA, NA/ Назва МКП: Не має даних про назву/ код:UKRs003270</t>
  </si>
  <si>
    <t>UKRs003263</t>
  </si>
  <si>
    <t>Адреса: NA, NA/ Назва МКП: Не має даних про назву/ код:UKRs003263</t>
  </si>
  <si>
    <t>UKRs003186</t>
  </si>
  <si>
    <t>Адреса: Івана Гончара, 95/ Назва МКП: Не має даних про назву/ код:UKRs003186</t>
  </si>
  <si>
    <t>UKRs003166</t>
  </si>
  <si>
    <t>Адреса: Соборна, 20/ Назва МКП: Не має даних про назву/ код:UKRs003166</t>
  </si>
  <si>
    <t>UKRs003162</t>
  </si>
  <si>
    <t>Адреса: Соборна, 44/ Назва МКП: Не має даних про назву/ код:UKRs003162</t>
  </si>
  <si>
    <t>UKRs011019</t>
  </si>
  <si>
    <t>Адреса: В.Кравченко, 17а/ Назва МКП: Терапевтичне відділення Шполянської районної лікарні/ код:UKRs011019</t>
  </si>
  <si>
    <t>UKRs011004</t>
  </si>
  <si>
    <t>Адреса: Козацька, 13/ Назва МКП: Лебединська гімназія номер 3/ код:UKRs011004</t>
  </si>
  <si>
    <t>UKRs011020</t>
  </si>
  <si>
    <t>Адреса: Центральна, 76/ Назва МКП: Надточаївська гімназія Шполянської ОТГ/ код:UKRs011020</t>
  </si>
  <si>
    <t>UKRs011018</t>
  </si>
  <si>
    <t>Адреса: Шевченка, 1/ Назва МКП: Соболівська початкова Школа Шполянської ОТГ/ код:UKRs011018</t>
  </si>
  <si>
    <t>UKRs011003</t>
  </si>
  <si>
    <t>Адреса: Покровська, 21/ Назва МКП: Терешківський ліцей/ код:UKRs011003</t>
  </si>
  <si>
    <t>UKRs011842</t>
  </si>
  <si>
    <t>Адреса: Молодіжна, 27/ Назва МКП: МКП на базі ліквідованої початкової школи/ код:UKRs011842</t>
  </si>
  <si>
    <t>UKRs003131</t>
  </si>
  <si>
    <t>Адреса: Заводська, 40/ Назва МКП: Центр/ код:UKRs003131</t>
  </si>
  <si>
    <t>UKRs003143</t>
  </si>
  <si>
    <t>Адреса: Горєлова, 24/ Назва МКП: ЗДО Барвінок/ код:UKRs003143</t>
  </si>
  <si>
    <t>UKRs003110</t>
  </si>
  <si>
    <t>Адреса: Корольова, 6/ Назва МКП: Гельмязівський ОЗЗСО/ код:UKRs003110</t>
  </si>
  <si>
    <t>UKRs010884</t>
  </si>
  <si>
    <t>Адреса: Троїцька, 108/ Назва МКП: Школа-інтернат/ код:UKRs010884</t>
  </si>
  <si>
    <t>UKRs011579</t>
  </si>
  <si>
    <t>Адреса: Садова, 1б/ Назва МКП: Гуртожиток Комунального некомерційного підприємства «Драбівська багатопрофільна лікарня» Драбівської селищної ради/ код:UKRs011579</t>
  </si>
  <si>
    <t>UKRs011843</t>
  </si>
  <si>
    <t>Адреса: Миру, 25/ Назва МКП: Заклад дошкільної освіти(ясла-садок ) “Оленка”/ код:UKRs011843</t>
  </si>
  <si>
    <t>UKRs011841</t>
  </si>
  <si>
    <t>Адреса: Благовісна, 5/ Назва МКП: Дошкільний навчальний заклад (ясла-садок) загального розвитку "Малятко"/ код:UKRs011841</t>
  </si>
  <si>
    <t>UKRs010881</t>
  </si>
  <si>
    <t>Адреса: Благовіщенська, 87/ Назва МКП: Соціальний центр впо/ код:UKRs010881</t>
  </si>
  <si>
    <t>UKRs010878</t>
  </si>
  <si>
    <t>Адреса: Обухова, 41/ Назва МКП: Готель Золотоноша/ код:UKRs010878</t>
  </si>
  <si>
    <t>UKRs010877</t>
  </si>
  <si>
    <t>Адреса: Шевченка, 153/ Назва МКП: Гуртожиток ЦПРП УЗ/ код:UKRs010877</t>
  </si>
  <si>
    <t>UKRs010874</t>
  </si>
  <si>
    <t>Адреса: Шевченка, 75г/ Назва МКП: Хостел/ код:UKRs010874</t>
  </si>
  <si>
    <t>UKRs003059</t>
  </si>
  <si>
    <t>Адреса: Ростанців, 1/ Назва МКП: Не має даних про назву/ код:UKRs003059</t>
  </si>
  <si>
    <t>UKRs003058</t>
  </si>
  <si>
    <t>Адреса: Ростанців, 10/ Назва МКП: Не має даних про назву/ код:UKRs003058</t>
  </si>
  <si>
    <t>UKRs003013</t>
  </si>
  <si>
    <t>Адреса: Шкільна, 1/ Назва МКП: Не має даних про назву/ код:UKRs003013</t>
  </si>
  <si>
    <t>UKRs003002</t>
  </si>
  <si>
    <t>Адреса: Шкільна, 9/ Назва МКП: Богданівський ЗЗСО І ступеня/ код:UKRs003002</t>
  </si>
  <si>
    <t>UKRs003226</t>
  </si>
  <si>
    <t>Адреса: Воскобійника, 54/ Назва МКП: Кривоносівський навчально-виховний комплекс "Загальноосвітня школа І-ІІ ступенів - дошкільний навчальний заклад..."/ код:UKRs003226</t>
  </si>
  <si>
    <t>UKRs003032</t>
  </si>
  <si>
    <t>Адреса: Центральна, NA/ Назва МКП: Не має даних про назву/ код:UKRs003032</t>
  </si>
  <si>
    <t>UKRs008921</t>
  </si>
  <si>
    <t>Адреса: Шкільна, 14/ Назва МКП: Школа/ код:UKRs008921</t>
  </si>
  <si>
    <t>UKRs003238</t>
  </si>
  <si>
    <t>Адреса: Благовісна, 157/ Назва МКП: Не має даних про назву/ код:UKRs003238</t>
  </si>
  <si>
    <t>UKRs003236</t>
  </si>
  <si>
    <t>Адреса: Благовісна, 7/ Назва МКП: Не має даних про назву/ код:UKRs003236</t>
  </si>
  <si>
    <t>UKRs003020</t>
  </si>
  <si>
    <t>Адреса: Шевченка, 2/ Назва МКП: Не має даних про назву/ код:UKRs003020</t>
  </si>
  <si>
    <t>UKRs010876</t>
  </si>
  <si>
    <t>Адреса: Центральна, 2/ Назва МКП: Хостел/ код:UKRs010876</t>
  </si>
  <si>
    <t>UKRs011439</t>
  </si>
  <si>
    <t>Адреса: Сергія Носа, 34/ Назва МКП: КУ “Центр надання соціальних послуг” Новодмитрівської сільської ради/ код:UKRs011439</t>
  </si>
  <si>
    <t>UKRs011840</t>
  </si>
  <si>
    <t>Адреса: Сергія Носа, NA/ Назва МКП: ДОМАНТІВСЬКА АМБУЛАТОРІЯ ЗАГАЛЬНОЇ ПРАКТИКИ - СІМЕЙНОЇ МЕДИЦИНИ/ код:UKRs011840</t>
  </si>
  <si>
    <t>UKRs003168</t>
  </si>
  <si>
    <t>Адреса: Пушкіна, 8а/ Назва МКП: Заклад дошкільної освіти (ясла -садок) Казка/ код:UKRs003168</t>
  </si>
  <si>
    <t>UKRs003210</t>
  </si>
  <si>
    <t>Адреса: Миру, 4/ Назва МКП: Баштечківський ЗЗСО І-ІІІ ст/ код:UKRs003210</t>
  </si>
  <si>
    <t>UKRs003212</t>
  </si>
  <si>
    <t>Адреса: Миру, 175/ Назва МКП: ЗДО Пролісок/ код:UKRs003212</t>
  </si>
  <si>
    <t>UKRs003224</t>
  </si>
  <si>
    <t>Адреса: 60 річчя Перемоги, 13/ Назва МКП: ЗДО Дзвіночок/ код:UKRs003224</t>
  </si>
  <si>
    <t>UKRs011849</t>
  </si>
  <si>
    <t>Адреса: Шевченка, 30а/ Назва МКП: Амбулаторія загальної практики сімейної медицини с.ЧЕРВОНИЙ КУТ/ код:UKRs011849</t>
  </si>
  <si>
    <t>UKRs003073</t>
  </si>
  <si>
    <t>Адреса: Петропавлівська, 15/ Назва МКП: Не має даних про назву/ код:UKRs003073</t>
  </si>
  <si>
    <t>UKRs003072</t>
  </si>
  <si>
    <t>Адреса: Петропавлівська, 18/ Назва МКП: Не має даних про назву/ код:UKRs003072</t>
  </si>
  <si>
    <t>UKRs003071</t>
  </si>
  <si>
    <t>Адреса: Петропавлівська, 59а/ Назва МКП: Комплекс надання соціальних послуг вразливим особам Центру інтегрованих соціцальних послуг управління праці та соціального захисту населення Уманської міської ради/ код:UKRs003071</t>
  </si>
  <si>
    <t>UKRs003012</t>
  </si>
  <si>
    <t>Адреса: Шкільна, 1/ Назва МКП: Не має даних про назву/ код:UKRs003012</t>
  </si>
  <si>
    <t>UKRs003081</t>
  </si>
  <si>
    <t>Адреса: Незалежності, 1е/ Назва МКП: Не має даних про назву/ код:UKRs003081</t>
  </si>
  <si>
    <t>UKRs003233</t>
  </si>
  <si>
    <t>Адреса: Богдана Хмельницького, 2/ Назва МКП: Не має даних про назву/ код:UKRs003233</t>
  </si>
  <si>
    <t>UKRs003139</t>
  </si>
  <si>
    <t>Адреса: Дерев'янка, 1е/ Назва МКП: Не має даних про назву/ код:UKRs003139</t>
  </si>
  <si>
    <t>UKRs003009</t>
  </si>
  <si>
    <t>Адреса: Шкільна, 11/ Назва МКП: Не має даних про назву/ код:UKRs003009</t>
  </si>
  <si>
    <t>UKRs003093</t>
  </si>
  <si>
    <t>Адреса: Миру, 19а/ Назва МКП: Не має даних про назву/ код:UKRs003093</t>
  </si>
  <si>
    <t>UKRs003245</t>
  </si>
  <si>
    <t>Адреса: А.П. Семенюка, 1а/ Назва МКП: Сушківський ліцей/ код:UKRs003245</t>
  </si>
  <si>
    <t>UKRs003244</t>
  </si>
  <si>
    <t>Адреса: А.П. Семенюка, 6/ Назва МКП: Не має даних про назву/ код:UKRs003244</t>
  </si>
  <si>
    <t>UKRs003030</t>
  </si>
  <si>
    <t>Адреса: Центральна, 4/ Назва МКП: Не має даних про назву/ код:UKRs003030</t>
  </si>
  <si>
    <t>UKRs003219</t>
  </si>
  <si>
    <t>Адреса: Городищанська, 5/ Назва МКП: Не має даних про назву/ код:UKRs003219</t>
  </si>
  <si>
    <t>UKRs010888</t>
  </si>
  <si>
    <t>Адреса: Любомської Євгенії, 4/ Назва МКП: Ліцей 2/ код:UKRs010888</t>
  </si>
  <si>
    <t>UKRs010887</t>
  </si>
  <si>
    <t>Адреса: Миру, 11/ Назва МКП: Лицей 1/ код:UKRs010887</t>
  </si>
  <si>
    <t>UKRs011428</t>
  </si>
  <si>
    <t>Адреса: Ватутіна, 24а/ Назва МКП: Дитячий табір для переселенців "Нове життя"/ код:UKRs011428</t>
  </si>
  <si>
    <t>UKRs003211</t>
  </si>
  <si>
    <t>Адреса: Миру, 2/ Назва МКП: Не має даних про назву/ код:UKRs003211</t>
  </si>
  <si>
    <t>UKRs003128</t>
  </si>
  <si>
    <t>Адреса: Івана Щербини, 6/ Назва МКП: Не має даних про назву/ код:UKRs003128</t>
  </si>
  <si>
    <t>UKRs003106</t>
  </si>
  <si>
    <t>Адреса: Лесі Українки, 22/ Назва МКП: Не має даних про назву/ код:UKRs003106</t>
  </si>
  <si>
    <t>UKRs010082</t>
  </si>
  <si>
    <t>Адреса: Шевченка, 80/ Назва МКП: Чернокам'янська ЗОШ/ код:UKRs010082</t>
  </si>
  <si>
    <t>UKRs003333</t>
  </si>
  <si>
    <t>Адреса: NA, NA/ Назва МКП: Не має даних про назву/ код:UKRs003333</t>
  </si>
  <si>
    <t>UKRs003332</t>
  </si>
  <si>
    <t>Адреса: NA, NA/ Назва МКП: Не має даних про назву/ код:UKRs003332</t>
  </si>
  <si>
    <t>UKRs011191</t>
  </si>
  <si>
    <t>Адреса: Благодатна, 4/ Назва МКП: Маньківсьний заклад дошкільної освіти ясла-садок Росинка Маньківської селищної ради Черкаської області/ код:UKRs011191</t>
  </si>
  <si>
    <t>UKRs011634</t>
  </si>
  <si>
    <t>Адреса: Шевченка, 81/ Назва МКП: Паланський заміський оздоровчий заклад дивокрай/ код:UKRs011634</t>
  </si>
  <si>
    <t>UKRs011561</t>
  </si>
  <si>
    <t>Адреса: Соборна, 117/ Назва МКП: МКП на базі Загальноосвітньої школи І - ІІІ ступенів Монастирищінської Міської ради/ код:UKRs011561</t>
  </si>
  <si>
    <t>UKRs003203</t>
  </si>
  <si>
    <t>Адреса: Соборна, 51/ Назва МКП: Не має даних про назву/ код:UKRs003203</t>
  </si>
  <si>
    <t>UKRs011536</t>
  </si>
  <si>
    <t>Адреса: Сухомлинського, 14/ Назва МКП: Опорний заклад "Цибулівський ЗЗСО І-ІІІ ст"/ код:UKRs011536</t>
  </si>
  <si>
    <t>UKRs011846</t>
  </si>
  <si>
    <t>Адреса: Шевченка, 8/ Назва МКП: Дошкільний навчальний заклад загального розвитку «Журавлик»/ код:UKRs011846</t>
  </si>
  <si>
    <t>UKRs011595</t>
  </si>
  <si>
    <t>Адреса: Станіслава Поплавського, 53/ Назва МКП: Місце тимчасового проживання ВПО/ код:UKRs011595</t>
  </si>
  <si>
    <t>UKRs003056</t>
  </si>
  <si>
    <t>Адреса: С.Байди, 89/ Назва МКП: Дитячийсадок/ код:UKRs003056</t>
  </si>
  <si>
    <t>UKRs003031</t>
  </si>
  <si>
    <t>Адреса: Центральна, 33/ Назва МКП: Дитячий садок/ код:UKRs003031</t>
  </si>
  <si>
    <t>UKRs003007</t>
  </si>
  <si>
    <t>Адреса: Шкільна, 2/ Назва МКП: Не має даних про назву/ код:UKRs003007</t>
  </si>
  <si>
    <t>UKRs003207</t>
  </si>
  <si>
    <t>Адреса: Польова, 64/ Назва МКП: Готель Шервуд/ код:UKRs003207</t>
  </si>
  <si>
    <t>UKRs003057</t>
  </si>
  <si>
    <t>Адреса: Уманська, 148/ Назва МКП: Готель Гонтів Яр/ код:UKRs003057</t>
  </si>
  <si>
    <t>UKRs003049</t>
  </si>
  <si>
    <t>Адреса: Садова, 4/ Назва МКП: Не має даних про назву/ код:UKRs003049</t>
  </si>
  <si>
    <t>UKRs011847</t>
  </si>
  <si>
    <t>Адреса: Центральна, 5/ Назва МКП: Томашівський заклад дошкільної освіти "Дитячий садок "Перлинка"/ код:UKRs011847</t>
  </si>
  <si>
    <t>UKRs003243</t>
  </si>
  <si>
    <t>Адреса: автотраса Київ-Одеса, 198 км/ Назва МКП: Готельно ресторанний комплекс Застава/ код:UKRs003243</t>
  </si>
  <si>
    <t>UKRs003242</t>
  </si>
  <si>
    <t>Адреса: автотраса Київ-Одеса, 198 км/ Назва МКП: Готель Телячі ніжності/ код:UKRs003242</t>
  </si>
  <si>
    <t>UKRs011041</t>
  </si>
  <si>
    <t>Адреса: Аркаса, 4/ Назва МКП: Соціальний готель інтегрованих соціальних послуг управління праці та соціального захисту населення Уманської міської ради/ код:UKRs011041</t>
  </si>
  <si>
    <t>UKRs008926</t>
  </si>
  <si>
    <t>Адреса: Белінського, 30/ Назва МКП: Готель/ код:UKRs008926</t>
  </si>
  <si>
    <t>UKRs003240</t>
  </si>
  <si>
    <t>Адреса: Берегова, 14/ Назва МКП: Хостел Світанок/ код:UKRs003240</t>
  </si>
  <si>
    <t>UKRs003239</t>
  </si>
  <si>
    <t>Адреса: Бетховена, 8/ Назва МКП: Готель Golden park/ код:UKRs003239</t>
  </si>
  <si>
    <t>UKRs010009</t>
  </si>
  <si>
    <t>Адреса: Бетховена, NA/ Назва МКП: частный дом на улице Бетховена/ код:UKRs010009</t>
  </si>
  <si>
    <t>UKRs003228</t>
  </si>
  <si>
    <t>Адреса: Вінницьке шосе, 4а/ Назва МКП: Готель Уют/ код:UKRs003228</t>
  </si>
  <si>
    <t>UKRs003145</t>
  </si>
  <si>
    <t>Адреса: Гайдамацька, 3/ Назва МКП: Бізнес центр Барвінок/ код:UKRs003145</t>
  </si>
  <si>
    <t>UKRs003144</t>
  </si>
  <si>
    <t>Адреса: Герцена, 26/ Назва МКП: Заклад загальної середньої освіти №3/ код:UKRs003144</t>
  </si>
  <si>
    <t>UKRs003142</t>
  </si>
  <si>
    <t>Адреса: Горького, 6а/ Назва МКП: Готель Умань плаза/ код:UKRs003142</t>
  </si>
  <si>
    <t>UKRs003141</t>
  </si>
  <si>
    <t>Адреса: Грушевського, 29/ Назва МКП: Дошкільний навчальний заклад № 8/ код:UKRs003141</t>
  </si>
  <si>
    <t>UKRs003140</t>
  </si>
  <si>
    <t>Адреса: Дерев'янка, 15/ Назва МКП: Готель Світлана/ код:UKRs003140</t>
  </si>
  <si>
    <t>UKRs003138</t>
  </si>
  <si>
    <t>Адреса: Дмитра Пожарського, 10/ Назва МКП: Готель СОК ТОВ Інтерфлора/ код:UKRs003138</t>
  </si>
  <si>
    <t>UKRs003216</t>
  </si>
  <si>
    <t>Адреса: Дружби, 6/ Назва МКП: Дошкільний навчальний заклад Сонечко/ код:UKRs003216</t>
  </si>
  <si>
    <t>UKRs003135</t>
  </si>
  <si>
    <t>Адреса: Енергетична , 9/ Назва МКП: Уманський професійний ліцей/ код:UKRs003135</t>
  </si>
  <si>
    <t>UKRs003134</t>
  </si>
  <si>
    <t>Адреса: Енергетична, 1/ Назва МКП: Кафе- готель Чікаго/ код:UKRs003134</t>
  </si>
  <si>
    <t>UKRs003133</t>
  </si>
  <si>
    <t>Адреса: Європейська, 53а/ Назва МКП: Дошкільний навчальний заклад № 2/ код:UKRs003133</t>
  </si>
  <si>
    <t>UKRs003132</t>
  </si>
  <si>
    <t>Адреса: Європейська, 5а/ Назва МКП: Дошкільний навчальний заклад № 15/ код:UKRs003132</t>
  </si>
  <si>
    <t>UKRs003130</t>
  </si>
  <si>
    <t>Адреса: Івана Гонти, 12/ Назва МКП: КОМУНАЛЬНИЙ ЗАКЛАД ОБЛАСНИЙ МІЖРЕГІОНАЛЬНИЙ ЦЕНТР СОЦІАЛЬНО-ПСИХОЛОГІЧНОЇ РЕАБІЛІТАЦІЇ ДІТЕЙ У М.УМАНІ ЧЕРКАСЬКОЇ ОБЛАСНОЇ РАДИ/ код:UKRs003130</t>
  </si>
  <si>
    <t>UKRs003126</t>
  </si>
  <si>
    <t>Адреса: Інститутська, 13/ Назва МКП: Дошкільний навчальний заклад № 3/ код:UKRs003126</t>
  </si>
  <si>
    <t>UKRs003124</t>
  </si>
  <si>
    <t>Адреса: Інтернаціональна, 77/ Назва МКП: Заклад загальної середньої освіти №9/ код:UKRs003124</t>
  </si>
  <si>
    <t>UKRs003123</t>
  </si>
  <si>
    <t>Адреса: Інтернаціональна, 89/ Назва МКП: Навчально-виховний комплекс № 17/ код:UKRs003123</t>
  </si>
  <si>
    <t>UKRs003119</t>
  </si>
  <si>
    <t>Адреса: Київська, 11а/ Назва МКП: Готель Слобода/ код:UKRs003119</t>
  </si>
  <si>
    <t>UKRs003118</t>
  </si>
  <si>
    <t>Адреса: Київська, 12а/ Назва МКП: Готель Софіївський/ код:UKRs003118</t>
  </si>
  <si>
    <t>UKRs003117</t>
  </si>
  <si>
    <t>Адреса: Київська, 19а/ Назва МКП: Заклад загальної середньої освіти №5/ код:UKRs003117</t>
  </si>
  <si>
    <t>UKRs003112</t>
  </si>
  <si>
    <t>Адреса: Комарова, 7б/ Назва МКП: Реабілітаційний комплекс Гармонія Центру інтегрованих соціальних послуг управління праці та соціального захисту населення Уманської міської ради/ код:UKRs003112</t>
  </si>
  <si>
    <t>UKRs003109</t>
  </si>
  <si>
    <t>Адреса: Короткий, 7/ Назва МКП: Готель Меланія/ код:UKRs003109</t>
  </si>
  <si>
    <t>UKRs003108</t>
  </si>
  <si>
    <t>Адреса: Костельна, 12/ Назва МКП: Центр комплексної реабілітації дітей з інвалідністю Пролісок Центру інтегрованих соціальних послуг управління праці та соціального захисту населення/ код:UKRs003108</t>
  </si>
  <si>
    <t>UKRs011040</t>
  </si>
  <si>
    <t>Адреса: Крамаренко, 16/ Назва МКП: Центр не має назви ( Колишня Жіноча Консультація)/ код:UKRs011040</t>
  </si>
  <si>
    <t>UKRs003104</t>
  </si>
  <si>
    <t>Адреса: Ломоносова, 5/ Назва МКП: Заклад загальної середньої освіти № 11/ код:UKRs003104</t>
  </si>
  <si>
    <t>UKRs003103</t>
  </si>
  <si>
    <t>Адреса: Ломоносова, 8/ Назва МКП: Дошкільний навчальний заклад № 12/ код:UKRs003103</t>
  </si>
  <si>
    <t>UKRs003102</t>
  </si>
  <si>
    <t>Адреса: М. Хвильового, 17/ Назва МКП: Заклад загальної середньої освіти № 12/ код:UKRs003102</t>
  </si>
  <si>
    <t>UKRs003098</t>
  </si>
  <si>
    <t>Адреса: Малофонтанна, 25/ Назва МКП: Заклад загальної середньої освіти №4/ код:UKRs003098</t>
  </si>
  <si>
    <t>UKRs003089</t>
  </si>
  <si>
    <t>Адреса: Михайлівська, 30/ Назва МКП: Заклад загальної середньої освіти №6/ код:UKRs003089</t>
  </si>
  <si>
    <t>UKRs003088</t>
  </si>
  <si>
    <t>Адреса: Мічуріна, 7/ Назва МКП: Будинок ветеранів Центру інтегрованих соціальних послуг управління праці та соціального захисту населення Уманської міської ради/ код:UKRs003088</t>
  </si>
  <si>
    <t>UKRs003086</t>
  </si>
  <si>
    <t>Адреса: Мономаха, 3/ Назва МКП: Готель Імперія/ код:UKRs003086</t>
  </si>
  <si>
    <t>UKRs003082</t>
  </si>
  <si>
    <t>Адреса: Небесної сотні, 7/ Назва МКП: Готель Умань/ код:UKRs003082</t>
  </si>
  <si>
    <t>UKRs003080</t>
  </si>
  <si>
    <t>Адреса: Некрасова, 1/ Назва МКП: Гуртожиток КВНЗ Уманського гуманітарно-педагогічного коледжу ім. Т.Г. Шевченка/ код:UKRs003080</t>
  </si>
  <si>
    <t>UKRs003076</t>
  </si>
  <si>
    <t>Адреса: Павлова, 54/ Назва МКП: Приватна будивля/ код:UKRs003076</t>
  </si>
  <si>
    <t>UKRs003074</t>
  </si>
  <si>
    <t>Адреса: Першотравнева, 130/ Назва МКП: Не має даних про назву/ код:UKRs003074</t>
  </si>
  <si>
    <t>UKRs003065</t>
  </si>
  <si>
    <t>Адреса: Пушкіна, 27а/ Назва МКП: Готель Шаризіон/ код:UKRs003065</t>
  </si>
  <si>
    <t>UKRs011038</t>
  </si>
  <si>
    <t>Адреса: Пушкіна, 57/ Назва МКП: Приватна багатоповерхова будівля Перлина біля озера/ код:UKRs011038</t>
  </si>
  <si>
    <t>UKRs003064</t>
  </si>
  <si>
    <t>Адреса: Пушкіна, 62/ Назва МКП: Наомі плайс.готель/ код:UKRs003064</t>
  </si>
  <si>
    <t>UKRs003062</t>
  </si>
  <si>
    <t>Адреса: Радзієвського, 14/ Назва МКП: Приватна будивля/ код:UKRs003062</t>
  </si>
  <si>
    <t>UKRs003061</t>
  </si>
  <si>
    <t>Адреса: Республіканська, 1/13/ Назва МКП: Будинок Милосердя Центру інтегрованих соціальних послуг управління праці та соціального захисту населення Уманської міської ради/ код:UKRs003061</t>
  </si>
  <si>
    <t>UKRs003051</t>
  </si>
  <si>
    <t>Адреса: Садова, 22/ Назва МКП: Заклад загальної середньої освіти № 1/ код:UKRs003051</t>
  </si>
  <si>
    <t>UKRs003050</t>
  </si>
  <si>
    <t>Адреса: Садова, 32а/ Назва МКП: Гуртожиток Уманського державного педагогічного університету ім. П.Г. Тичини/ код:UKRs003050</t>
  </si>
  <si>
    <t>UKRs003048</t>
  </si>
  <si>
    <t>Адреса: Садова, 53/ Назва МКП: Готель Будинок творчості вчених Дендропарк Софіївка/ код:UKRs003048</t>
  </si>
  <si>
    <t>UKRs003047</t>
  </si>
  <si>
    <t>Адреса: Садова, 7\12/ Назва МКП: Управління праці та соціального захисту населення Уманської міської ради/ код:UKRs003047</t>
  </si>
  <si>
    <t>UKRs011533</t>
  </si>
  <si>
    <t>Адреса: Садова, 9/5/ Назва МКП: Будинок ветеранів Центру інтегрованих соціальних послуг Управління праці та соціального захисту населення Уманської міської ради/ код:UKRs011533</t>
  </si>
  <si>
    <t>UKRs011534</t>
  </si>
  <si>
    <t>Адреса: Садова, 9/5/ Назва МКП: Корпус №3 Комплексу надання соціальних послуг вразливим категоріям населення Центру комплексного соціального обслуговування (надання соціальних послуг) Управління праці та соціального захисту населення Уманської міської ради/ код:UKRs011534</t>
  </si>
  <si>
    <t>UKRs011535</t>
  </si>
  <si>
    <t>Адреса: Садова, 9/5/ Назва МКП: Корпус №1,2,4 Комплексу надання соціальних послуг вразливим категоріям населення Центру комплексного соціального обслуговування (надання соціальних послуг) Управління праці та соціального захисту населення Уманської міської ради/ код:UKRs011535</t>
  </si>
  <si>
    <t>UKRs010522</t>
  </si>
  <si>
    <t>Адреса: Степана Бандери, 148/ Назва МКП: Готель гонтив яр/ код:UKRs010522</t>
  </si>
  <si>
    <t>UKRs003040</t>
  </si>
  <si>
    <t>Адреса: Степана Бандери, 19/ Назва МКП: Готель Турист/ код:UKRs003040</t>
  </si>
  <si>
    <t>UKRs003039</t>
  </si>
  <si>
    <t>Адреса: Суровцової, 3/ Назва МКП: Заклад загальної середньої освіти №8/ код:UKRs003039</t>
  </si>
  <si>
    <t>UKRs003037</t>
  </si>
  <si>
    <t>Адреса: Теплична, 8/ Назва МКП: Соціальне житло/ код:UKRs003037</t>
  </si>
  <si>
    <t>UKRs003036</t>
  </si>
  <si>
    <t>Адреса: Тищика, 32/ Назва МКП: Готель Корнет/ код:UKRs003036</t>
  </si>
  <si>
    <t>UKRs010880</t>
  </si>
  <si>
    <t>Адреса: Успенська, 20/ Назва МКП: ДНЗ 7/ код:UKRs010880</t>
  </si>
  <si>
    <t>UKRs003034</t>
  </si>
  <si>
    <t>Адреса: Фортечна, 52/ Назва МКП: Готель Фортеця/ код:UKRs003034</t>
  </si>
  <si>
    <t>UKRs003005</t>
  </si>
  <si>
    <t>Адреса: Шкільна, 40/ Назва МКП: Заклад загальної середньої освіти № 10/ код:UKRs003005</t>
  </si>
  <si>
    <t>UKRs010886</t>
  </si>
  <si>
    <t>Адреса: Шолом-Алейхема, 2/ Назва МКП: Хостел/ код:UKRs010886</t>
  </si>
  <si>
    <t>UKRs003000</t>
  </si>
  <si>
    <t>Адреса: Щербаківського, 4а/ Назва МКП: Гуртожиток ДНЗ Уманського професійного аграрного ліцей/ код:UKRs003000</t>
  </si>
  <si>
    <t>UKRs003167</t>
  </si>
  <si>
    <t>Адреса: Річна, 1/ Назва МКП: Готель Шинок на околиці/ код:UKRs003167</t>
  </si>
  <si>
    <t>UKRs003053</t>
  </si>
  <si>
    <t>Адреса: Центральна, 1/ Назва МКП: Школа/ код:UKRs003053</t>
  </si>
  <si>
    <t>UKRs003217</t>
  </si>
  <si>
    <t>Адреса: Драченка, 47/ Назва МКП: Великосевастянівський ЗДО Веселики/ код:UKRs003217</t>
  </si>
  <si>
    <t>UKRs011848</t>
  </si>
  <si>
    <t>Адреса: Шкільна, 1а/ Назва МКП: Амбулаторія ЗПСМ с. Кузьмина Гребля/ код:UKRs011848</t>
  </si>
  <si>
    <t>UKRs003090</t>
  </si>
  <si>
    <t>Адреса: Миру, 97/ Назва МКП: Не має даних про назву/ код:UKRs003090</t>
  </si>
  <si>
    <t>UKRs010358</t>
  </si>
  <si>
    <t>Адреса: Калинова, 22/ Назва МКП: Заклад дошкільної освіти Сонечко с.Будки Балаклеївської сільської ради/ код:UKRs010358</t>
  </si>
  <si>
    <t>UKRs010357</t>
  </si>
  <si>
    <t>Адреса: Центральна, 129/ Назва МКП: Малостаросільська загальноосвітьня школа I-II ступеня освіти/ код:UKRs010357</t>
  </si>
  <si>
    <t>UKRs003091</t>
  </si>
  <si>
    <t>Адреса: Миру, 36а/ Назва МКП: Теклинська загальноосвітня школа I-II ступенів освіти/ код:UKRs003091</t>
  </si>
  <si>
    <t>UKRs003206</t>
  </si>
  <si>
    <t>Адреса: Садова, 1а/ Назва МКП: Не має даних про назву/ код:UKRs003206</t>
  </si>
  <si>
    <t>UKRs003218</t>
  </si>
  <si>
    <t>Адреса: Данільченка, 1б/ Назва МКП: Не має даних про назву/ код:UKRs003218</t>
  </si>
  <si>
    <t>UKRs008934</t>
  </si>
  <si>
    <t>Адреса: Гоголя, 490/ Назва МКП: Дитячий садочок 22 Жайворонок/ код:UKRs008934</t>
  </si>
  <si>
    <t>UKRs003204</t>
  </si>
  <si>
    <t>Адреса: Симиренківська, 6/ Назва МКП: Не має даних про назву/ код:UKRs003204</t>
  </si>
  <si>
    <t>UKRs003176</t>
  </si>
  <si>
    <t>Адреса: Молодіжна, 2/ Назва МКП: Не має даних про назву/ код:UKRs003176</t>
  </si>
  <si>
    <t>UKRs003185</t>
  </si>
  <si>
    <t>Адреса: Колгоспна, 8/1/ Назва МКП: Не має даних про назву/ код:UKRs003185</t>
  </si>
  <si>
    <t>UKRs003316</t>
  </si>
  <si>
    <t>Адреса: Жирного, 48/ Назва МКП: ТОВ ЛОЗ ЧСДОЦ Світанок/ код:UKRs003316</t>
  </si>
  <si>
    <t>UKRs003317</t>
  </si>
  <si>
    <t>Адреса: Партизанська, 9/ Назва МКП: Свидівоцький ЗЗСО Ⅰ-Ⅲ ст/ код:UKRs003317</t>
  </si>
  <si>
    <t>UKRs011182</t>
  </si>
  <si>
    <t>Адреса: 1 Травня, 28/ Назва МКП: Черкаський обласний дитячий кардіоревматологічний санаторій Городище/ код:UKRs011182</t>
  </si>
  <si>
    <t>UKRs011845</t>
  </si>
  <si>
    <t>Адреса: Івана Мазепи (Декабристів), 56/ Назва МКП: Кам'янська філія І ступеня комунального закладу "Кам'янський ліцей №1"/ код:UKRs011845</t>
  </si>
  <si>
    <t>UKRs011103</t>
  </si>
  <si>
    <t>Адреса: Івана Мазепи (Декабристів), 68/ Назва МКП: Кам'янська загальноосвітня школа i-ii ступенів №3 кам'янської міської ради черкаської області/ код:UKRs011103</t>
  </si>
  <si>
    <t>UKRs003136</t>
  </si>
  <si>
    <t>Адреса: Енергетиків, 135/ Назва МКП: ДНЗ Канівське вище професійне училище/ код:UKRs003136</t>
  </si>
  <si>
    <t>UKRs003237</t>
  </si>
  <si>
    <t>Адреса: Благовісна, 16а/ Назва МКП: Гуртожиток №2 КНЗФПО Корсунь-Шевченківський педагогічний фаховий коледж ім.Т.Г.Шевченка Черкаської обласної ради/ код:UKRs003237</t>
  </si>
  <si>
    <t>UKRs003075</t>
  </si>
  <si>
    <t>Адреса: Перемоги, 226/ Назва МКП: ДНЗ Корсунь-Шевченківський професійний ліцей/ код:UKRs003075</t>
  </si>
  <si>
    <t>UKRs010883</t>
  </si>
  <si>
    <t>Адреса: NA, NA/ Назва МКП: Центр допомоги впо/ код:UKRs010883</t>
  </si>
  <si>
    <t>UKRs003281</t>
  </si>
  <si>
    <t>Адреса: NA, NA/ Назва МКП: Не має даних про назву/ код:UKRs003281</t>
  </si>
  <si>
    <t>UKRs003120</t>
  </si>
  <si>
    <t>Адреса: Кам'янська, 17б/ Назва МКП: дитячий садочок Дзвіночок/ код:UKRs003120</t>
  </si>
  <si>
    <t>UKRs003025</t>
  </si>
  <si>
    <t>Адреса: Шевченка, 121/ Назва МКП: Кз Михайлівська спеціальна школа Черкаської обласної ради/ код:UKRs003025</t>
  </si>
  <si>
    <t>UKRs003019</t>
  </si>
  <si>
    <t>Адреса: Шевченка, 24/ Назва МКП: дитячий садочок Веселка/ код:UKRs003019</t>
  </si>
  <si>
    <t>UKRs003313</t>
  </si>
  <si>
    <t>Адреса: Шкільна, 7/ Назва МКП: дитячий садочок Колосочок/ код:UKRs003313</t>
  </si>
  <si>
    <t>UKRs003146</t>
  </si>
  <si>
    <t>Адреса: Гагаріна, 10/ Назва МКП: дитячий садочок Сонечко/ код:UKRs003146</t>
  </si>
  <si>
    <t>UKRs003018</t>
  </si>
  <si>
    <t>Адреса: Шевченка, 24/ Назва МКП: Не має даних про назву/ код:UKRs003018</t>
  </si>
  <si>
    <t>UKRs003121</t>
  </si>
  <si>
    <t>Адреса: Кам'янська, 17/ Назва МКП: Ребедалівський Будинок Культури/ код:UKRs003121</t>
  </si>
  <si>
    <t>UKRs003227</t>
  </si>
  <si>
    <t>Адреса: Воронкова, 23/ Назва МКП: Не має даних про назву/ код:UKRs003227</t>
  </si>
  <si>
    <t>UKRs003256</t>
  </si>
  <si>
    <t>Адреса: NA, NA/ Назва МКП: Не має даних про назву/ код:UKRs003256</t>
  </si>
  <si>
    <t>UKRs003180</t>
  </si>
  <si>
    <t>Адреса: Матвієвського, 14/ Назва МКП: колишнє приміщення Софіївського закладу загальної середньої освіти I-II ступенів/ код:UKRs003180</t>
  </si>
  <si>
    <t>UKRs003297</t>
  </si>
  <si>
    <t>Адреса: Центральна, 27/ Назва МКП: ДНЗ Драбівської гімназії/ код:UKRs003297</t>
  </si>
  <si>
    <t>UKRs003077</t>
  </si>
  <si>
    <t>Адреса: О.А Захаренка, NA/ Назва МКП: Сахнівський авторський О.А. Захаренка ліцей/ код:UKRs003077</t>
  </si>
  <si>
    <t>UKRs003041</t>
  </si>
  <si>
    <t>Адреса: Стельмащука, 2/ Назва МКП: Не має даних про назву/ код:UKRs003041</t>
  </si>
  <si>
    <t>UKRs003023</t>
  </si>
  <si>
    <t>Адреса: Шевченка, 18/ Назва МКП: Не має даних про назву/ код:UKRs003023</t>
  </si>
  <si>
    <t>UKRs003033</t>
  </si>
  <si>
    <t>Адреса: Хрещатик, 37/ Назва МКП: Не має даних про назву/ код:UKRs003033</t>
  </si>
  <si>
    <t>UKRs003010</t>
  </si>
  <si>
    <t>Адреса: Шкільна, 1/ Назва МКП: Не має даних про назву/ код:UKRs003010</t>
  </si>
  <si>
    <t>UKRs003234</t>
  </si>
  <si>
    <t>Адреса: Богдана Хмельницького, 18/ Назва МКП: ЗДО Сонечко/ код:UKRs003234</t>
  </si>
  <si>
    <t>UKRs003107</t>
  </si>
  <si>
    <t>Адреса: Краснова, 40/ Назва МКП: КЗ Ташлицький ліцей Ротмистрівської сільської ради/ код:UKRs003107</t>
  </si>
  <si>
    <t>UKRs003271</t>
  </si>
  <si>
    <t>Адреса: NA, NA/ Назва МКП: Дошкільний навчальний заклад №26 Сонечко (ясла-садок загального типу) Смілянської міської ради Черкаської області/ код:UKRs003271</t>
  </si>
  <si>
    <t>UKRs003289</t>
  </si>
  <si>
    <t>Адреса: NA, NA/ Назва МКП: Не має даних про назву/ код:UKRs003289</t>
  </si>
  <si>
    <t>UKRs003295</t>
  </si>
  <si>
    <t>Адреса: NA, NA/ Назва МКП: Не має даних про назву/ код:UKRs003295</t>
  </si>
  <si>
    <t>UKRs003311</t>
  </si>
  <si>
    <t>Адреса: NA, NA/ Назва МКП: Дошкільний навчальний заклад №21 Оленка (ясла-садок комбінованого типу) Смілянської міської ради Черкаської області/ код:UKRs003311</t>
  </si>
  <si>
    <t>UKRs003287</t>
  </si>
  <si>
    <t>Адреса: NA, NA/ Назва МКП: Дошкільний навчальний заклад №23 Чипполіно (ясла-садок комбінованого типу) Смілянської міської ради Черкаської області/ код:UKRs003287</t>
  </si>
  <si>
    <t>UKRs003304</t>
  </si>
  <si>
    <t>Адреса: NA, NA/ Назва МКП: Дошкільний навчальний заклад №2 Берізка (ясла-садок) Смілянської міської ради Черкаської області/ код:UKRs003304</t>
  </si>
  <si>
    <t>UKRs003265</t>
  </si>
  <si>
    <t>Адреса: NA, NA/ Назва МКП: Не має даних про назву/ код:UKRs003265</t>
  </si>
  <si>
    <t>UKRs003266</t>
  </si>
  <si>
    <t>Адреса: NA, NA/ Назва МКП: Не має даних про назву/ код:UKRs003266</t>
  </si>
  <si>
    <t>UKRs003285</t>
  </si>
  <si>
    <t>Адреса: NA, NA/ Назва МКП: Навчально-виховний комплекс Ліцей–загальноосвітня школа І-ІІІ ступенів Лідер Смілянської міської ради Черкаської області/ код:UKRs003285</t>
  </si>
  <si>
    <t>UKRs003269</t>
  </si>
  <si>
    <t>Адреса: NA, NA/ Назва МКП: Не має даних про назву/ код:UKRs003269</t>
  </si>
  <si>
    <t>UKRs003302</t>
  </si>
  <si>
    <t>Адреса: NA, NA/ Назва МКП: Смілянський навчально-виховний комплекс Загальноосвітня школа І ступеня – гімназія імені В.Т. Сенатора Смілянської міської ради Черкаської област/ код:UKRs003302</t>
  </si>
  <si>
    <t>UKRs003286</t>
  </si>
  <si>
    <t>Адреса: NA, NA/ Назва МКП: Дошкільний навчальний заклад №19 Світлячок (ясла-садок комбінованого типу) Смілянської міської ради Черкаської області/ код:UKRs003286</t>
  </si>
  <si>
    <t>UKRs003319</t>
  </si>
  <si>
    <t>Адреса: NA, NA/ Назва МКП: Будинок дитячої та юнацької творчості Смілянської міської ради Черкаської області/ код:UKRs003319</t>
  </si>
  <si>
    <t>UKRs003303</t>
  </si>
  <si>
    <t>Адреса: NA, NA/ Назва МКП: Дошкільний навчальний заклад №12 Ромашка (ясла-садок комбінованого типу) Смілянської міської ради Черкаської області/ код:UKRs003303</t>
  </si>
  <si>
    <t>UKRs003301</t>
  </si>
  <si>
    <t>Адреса: NA, NA/ Назва МКП: Не має даних про назву/ код:UKRs003301</t>
  </si>
  <si>
    <t>UKRs003284</t>
  </si>
  <si>
    <t>Адреса: NA, NA/ Назва МКП: Не має даних про назву/ код:UKRs003284</t>
  </si>
  <si>
    <t>UKRs003307</t>
  </si>
  <si>
    <t>Адреса: NA, NA/ Назва МКП: Не має даних про назву/ код:UKRs003307</t>
  </si>
  <si>
    <t>UKRs011487</t>
  </si>
  <si>
    <t>Адреса: Василя Стуса, 35/ Назва МКП: Комунальний заклад "Обласний центр соціально-психологічної допомоги" Черкаської обласної ради/ код:UKRs011487</t>
  </si>
  <si>
    <t>UKRs009854</t>
  </si>
  <si>
    <t>Адреса: Віри Гордієнко, 2а/ Назва МКП: Дитячий оздоровчий табір Тимурівець/ код:UKRs009854</t>
  </si>
  <si>
    <t>UKRs003323</t>
  </si>
  <si>
    <t>Адреса: Гетьмана Опари, 90а/ Назва МКП: Готельно-ресторанний комплекс Хуторок/ код:UKRs003323</t>
  </si>
  <si>
    <t>UKRs003309</t>
  </si>
  <si>
    <t>Адреса: Заводська, 15а/ Назва МКП: Дошкільний навчальний заклад №7 Сонечко (ясла-садок комбінованого типу) Смілянської міської ради Черкаської області/ код:UKRs003309</t>
  </si>
  <si>
    <t>UKRs003261</t>
  </si>
  <si>
    <t>Адреса: Захисників України, 34/ Назва МКП: Комунальний заклад Смілянська спеціалізована мистецька школа-інтернат Черкаської обласної ради/ код:UKRs003261</t>
  </si>
  <si>
    <t>UKRs003288</t>
  </si>
  <si>
    <t>Адреса: Кам'янська, 8/ Назва МКП: Дошкільний навчальний заклад №11 Зірочка (ясла-садок) Смілянської міської ради Черкаської області/ код:UKRs003288</t>
  </si>
  <si>
    <t>UKRs003324</t>
  </si>
  <si>
    <t>Адреса: Леніградська, 52/ Назва МКП: Готель Любава/ код:UKRs003324</t>
  </si>
  <si>
    <t>UKRs003308</t>
  </si>
  <si>
    <t>Адреса: Максима Величка, 16/ Назва МКП: Дошкільний навчальний заклад №18 Чебурашка (ясла-садок комбінованого типу) Смілянської міської ради Черкаської області/ код:UKRs003308</t>
  </si>
  <si>
    <t>UKRs003326</t>
  </si>
  <si>
    <t>Адреса: Незалежності, 39/ Назва МКП: Готельно-ресторанний комплекс Рів'єра/ код:UKRs003326</t>
  </si>
  <si>
    <t>UKRs011488</t>
  </si>
  <si>
    <t>Адреса: осаула Василя Бурки, 40/ Назва МКП: Смілянський дитячий будинок-інтернат/ код:UKRs011488</t>
  </si>
  <si>
    <t>UKRs003327</t>
  </si>
  <si>
    <t>Адреса: Перемоги, 20а/ Назва МКП: Готель Етуаль/ код:UKRs003327</t>
  </si>
  <si>
    <t>UKRs003318</t>
  </si>
  <si>
    <t>Адреса: Ротондівська, 50/ Назва МКП: Дошкільний навчальний заклад №17 Пролісок (ясла-садок комбінованого типу) Смілянської міської ради Черкаської області/ код:UKRs003318</t>
  </si>
  <si>
    <t>UKRs010043</t>
  </si>
  <si>
    <t>Адреса: Семена Морочковського, 86а/ Назва МКП: Смілянська й психоневрологічний інтернат/ код:UKRs010043</t>
  </si>
  <si>
    <t>UKRs003042</t>
  </si>
  <si>
    <t>Адреса: Соборна, 240/ Назва МКП: КЗ Смілянська спеціальна школа Черкаської обласної ради/ код:UKRs003042</t>
  </si>
  <si>
    <t>UKRs009498</t>
  </si>
  <si>
    <t>Адреса: Стуса (Мазура), 37(26)/ Назва МКП: центр перепідготовки / код:UKRs009498</t>
  </si>
  <si>
    <t>UKRs003070</t>
  </si>
  <si>
    <t>Адреса: Плисюка, 50/1/ Назва МКП: ДНЗ Канівське вище професійне училище/ код:UKRs003070</t>
  </si>
  <si>
    <t>UKRs003137</t>
  </si>
  <si>
    <t>Адреса: Дружби, 14/ Назва МКП: Колективний центр/ код:UKRs003137</t>
  </si>
  <si>
    <t>UKRs011192</t>
  </si>
  <si>
    <t>Адреса: Шкільна, 11/ Назва МКП: Релігійний центр, християнська місія Милосердя і здоров'я при українському центрі об'єднаної церкви християн віри євангеліської/ код:UKRs011192</t>
  </si>
  <si>
    <t>UKRs003205</t>
  </si>
  <si>
    <t>Адреса: Святотроїська, 95/ Назва МКП: Вергунівський ЗЗСО/ код:UKRs003205</t>
  </si>
  <si>
    <t>UKRs011178</t>
  </si>
  <si>
    <t>Адреса: Благовісна, 148/ Назва МКП: Черкаський міський центр соціальних служб стаціонарна служба Тимчасовий притулок для осіб та сімей з дітьми/ код:UKRs011178</t>
  </si>
  <si>
    <t>UKRs011193</t>
  </si>
  <si>
    <t>Адреса: Василя Стуса (Крилова), 51/ Назва МКП: Гуртожиток №1 Черкаського національного університету імені Б. Хмельницького/ код:UKRs011193</t>
  </si>
  <si>
    <t>UKRs010872</t>
  </si>
  <si>
    <t>Адреса: Віталія Верая, 14/ Назва МКП: Школа 30/ код:UKRs010872</t>
  </si>
  <si>
    <t>UKRs010873</t>
  </si>
  <si>
    <t>Адреса: Володимира Ложеннікова, 2/ Назва МКП: Гуртожиток 33 Весна/ код:UKRs010873</t>
  </si>
  <si>
    <t>UKRs011850</t>
  </si>
  <si>
    <t>Адреса: Кобзарська, 28/ Назва МКП: Департамент освіти та гуманітарної політики Черкаської міської ради/ код:UKRs011850</t>
  </si>
  <si>
    <t>UKRs009715</t>
  </si>
  <si>
    <t>Адреса: Кобзарська, 58/ Назва МКП: Гуртожиток № 1 Черкаського державного технологічного університету/ код:UKRs009715</t>
  </si>
  <si>
    <t>UKRs009710</t>
  </si>
  <si>
    <t>Адреса: Мєнделєєва, 11/ Назва МКП: КЗ Черкаський геріатричний пансіонат ЧОР/ код:UKRs009710</t>
  </si>
  <si>
    <t>UKRs009795</t>
  </si>
  <si>
    <t>Адреса: Мєчнікова, 25/ Назва МКП: Санаторій Сосновий бір/ код:UKRs009795</t>
  </si>
  <si>
    <t>UKRs009706</t>
  </si>
  <si>
    <t>Адреса: Михайла Ханенка, 2/ Назва МКП: Гуртожитки №1 Черкаситеплокомуненерго/ код:UKRs009706</t>
  </si>
  <si>
    <t>UKRs009707</t>
  </si>
  <si>
    <t>Адреса: Михайла Ханенка, 4/ Назва МКП: Гуртожитки № 2 Черкаситеплокомуненерго/ код:UKRs009707</t>
  </si>
  <si>
    <t>UKRs009703</t>
  </si>
  <si>
    <t>Адреса: Нарбутівська, 283/ Назва МКП: Гуртожиток Черкаського вищого професійного училища (ПТУ 21)/ код:UKRs009703</t>
  </si>
  <si>
    <t>UKRs010871</t>
  </si>
  <si>
    <t>Адреса: Нечуя-Левинського, 12/ Назва МКП: Школа 18 ви.В.Чорновола/ код:UKRs010871</t>
  </si>
  <si>
    <t>UKRs009709</t>
  </si>
  <si>
    <t>Адреса: Нижня Горова, 40/ Назва МКП: Дитячий будинок сімейного типу (приміщення старого дитячого садка)/ код:UKRs009709</t>
  </si>
  <si>
    <t>UKRs009711</t>
  </si>
  <si>
    <t>Адреса: Олексія Панченка, 15/ Назва МКП: гуртожиток Черкаського професійного ліцею/ код:UKRs009711</t>
  </si>
  <si>
    <t>UKRs009708</t>
  </si>
  <si>
    <t>Адреса: Олексія Панченка, 3/ Назва МКП: Гуртожиток Черкаського автодорожнього ліцею/ код:UKRs009708</t>
  </si>
  <si>
    <t>UKRs011196</t>
  </si>
  <si>
    <t>Адреса: Пахарів Хутір, 4/ Назва МКП: Комунальний заклад Обласний дитячий санаторій Пролісок Черкаської обласної ради/ код:UKRs011196</t>
  </si>
  <si>
    <t>UKRs009713</t>
  </si>
  <si>
    <t>Адреса: Пушкіна, 13/ Назва МКП: Територіальний центр надання соціальних послуг/ код:UKRs009713</t>
  </si>
  <si>
    <t>UKRs011059</t>
  </si>
  <si>
    <t>Адреса: Смілянська, 97/1/ Назва МКП: Гуртожиток #3 Черкаського державного технологічного університету/ код:UKRs011059</t>
  </si>
  <si>
    <t>UKRs010875</t>
  </si>
  <si>
    <t>Адреса: Смілянського, 99/ Назва МКП: Хостел Swallow House/ код:UKRs010875</t>
  </si>
  <si>
    <t>UKRs011531</t>
  </si>
  <si>
    <t>Адреса: Хоменка, 12/ Назва МКП: Гуртожиток/ код:UKRs011531</t>
  </si>
  <si>
    <t>UKRs011429</t>
  </si>
  <si>
    <t>Адреса: Хрещатик, 51/ Назва МКП: Гуртожиток №5 Черкаського національного університету ім. Б.Хмельницького/ код:UKRs011429</t>
  </si>
  <si>
    <t>UKRs011430</t>
  </si>
  <si>
    <t>Адреса: Хрещатик, 53/ Назва МКП: Гуртожиток №2 Черкаського національного університету ім. Б.Хмельницького/ код:UKRs011430</t>
  </si>
  <si>
    <t>UKRs009716</t>
  </si>
  <si>
    <t>Адреса: Чехова, 42/ Назва МКП: Гуртожиток № 2 Черкаського державного технологічного університету/ код:UKRs009716</t>
  </si>
  <si>
    <t>UKRs011532</t>
  </si>
  <si>
    <t>Адреса: Чигиринська, 13/ Назва МКП: Приватний гуртожиток/ код:UKRs011532</t>
  </si>
  <si>
    <t>UKRs011271</t>
  </si>
  <si>
    <t>Адреса: Юрія Іллєнка, 1/ Назва МКП: Гуртожиток Приватного акціонерного товариства «Черкаський річковий порт»/ код:UKRs011271</t>
  </si>
  <si>
    <t>UKRs003197</t>
  </si>
  <si>
    <t>Адреса: Богдана Хмельницького, 30/ Назва МКП: Чигиринський навчально-реабілітаційний центр Черкаської обласної ради/ код:UKRs003197</t>
  </si>
  <si>
    <t>UKRs003170</t>
  </si>
  <si>
    <t>Адреса: Грушевського, 26/ Назва МКП: НІКЗ Чигирин/ код:UKRs003170</t>
  </si>
  <si>
    <t>UKRs003189</t>
  </si>
  <si>
    <t>Адреса: Грушевського, 29/ Назва МКП: Готель Чигирин/ код:UKRs003189</t>
  </si>
  <si>
    <t>UKRs003187</t>
  </si>
  <si>
    <t>Адреса: Замкова, 86/ Назва МКП: гуртожиток ВСП Чигиринський правовий коледж Уманського НУС/ код:UKRs003187</t>
  </si>
  <si>
    <t>UKRs010885</t>
  </si>
  <si>
    <t>Адреса: Жовтнева, 1/ Назва МКП: Садиба/ код:UKRs010885</t>
  </si>
  <si>
    <t>UKRs011011</t>
  </si>
  <si>
    <t>Адреса: Головна, 74/ Назва МКП: Приміщення клубу с. Бережниця, вул. Головна, 74/ код:UKRs011011</t>
  </si>
  <si>
    <t>UKRs003673</t>
  </si>
  <si>
    <t>Адреса: Головна, 78/ Назва МКП: Бережницький ЗЗСО І-ІІ ступенів/ код:UKRs003673</t>
  </si>
  <si>
    <t>UKRs009534</t>
  </si>
  <si>
    <t>Адреса: Василя Лелика , 33/ Назва МКП: приміщення Клубу / не проживають але готові прийняти 30 ВПО/ код:UKRs009534</t>
  </si>
  <si>
    <t>UKRs003482</t>
  </si>
  <si>
    <t>Адреса: Лелека, 27/ Назва МКП: Бережонський ЗЗСО І-ІІ ступенів/ код:UKRs003482</t>
  </si>
  <si>
    <t>UKRs003663</t>
  </si>
  <si>
    <t>Адреса: Головна, 19а/ Назва МКП: Коритненський ЗДО/ код:UKRs003663</t>
  </si>
  <si>
    <t>UKRs011612</t>
  </si>
  <si>
    <t>Адреса: Січових Стрільців (Леонтієва), 28/ Назва МКП: Регіональний благодійний фонд "Змінюючи світ"/ код:UKRs011612</t>
  </si>
  <si>
    <t>UKRs009532</t>
  </si>
  <si>
    <t>Адреса: Центральна , 12/ Назва МКП: Центр червоного хреста для медико-соціальної підтримки та реабілітації/ код:UKRs009532</t>
  </si>
  <si>
    <t>UKRs003579</t>
  </si>
  <si>
    <t>Адреса: Центральна, 72б/ Назва МКП: Великівська ЗОШ І-ІІ ступенів/ код:UKRs003579</t>
  </si>
  <si>
    <t>UKRs010988</t>
  </si>
  <si>
    <t>Адреса: Ольги Кобилянської, 3в/ Назва МКП: SHELTER Луківці/ код:UKRs010988</t>
  </si>
  <si>
    <t>UKRs003364</t>
  </si>
  <si>
    <t>Адреса: Буковинська, 101/ Назва МКП: Частный дом/ код:UKRs003364</t>
  </si>
  <si>
    <t>UKRs003653</t>
  </si>
  <si>
    <t>Адреса: Буковинська, 1/ Назва МКП: Чернівецьке обласне комунальне підприємство Бальнеологічний санаторій Брусниця/ код:UKRs003653</t>
  </si>
  <si>
    <t>UKRs003705</t>
  </si>
  <si>
    <t>Адреса: Шкільна, 8/ Назва МКП: ЗДО + школа/ код:UKRs003705</t>
  </si>
  <si>
    <t>UKRs003632</t>
  </si>
  <si>
    <t>Адреса: Шкільна, 25/ Назва МКП: Верхньостанівецький ЗЗСО І-ІІІ ст/ код:UKRs003632</t>
  </si>
  <si>
    <t>UKRs003570</t>
  </si>
  <si>
    <t>Адреса: Українська, 7/ Назва МКП: Дібрівський ЗЗСО І ступеня/ код:UKRs003570</t>
  </si>
  <si>
    <t>UKRs003636</t>
  </si>
  <si>
    <t>Адреса: Шкільна, 8/ Назва МКП: Кальнівський ЗЗСО І ступеня/ код:UKRs003636</t>
  </si>
  <si>
    <t>UKRs003451</t>
  </si>
  <si>
    <t>Адреса: Здоров'Я, 1/ Назва МКП: Чорторийський психо-неврологічний будинок-інтернат/ код:UKRs003451</t>
  </si>
  <si>
    <t>UKRs003458</t>
  </si>
  <si>
    <t>Адреса: Івана Франка, 25/ Назва МКП: Чорторийський ЗЗСО І ступеня/ код:UKRs003458</t>
  </si>
  <si>
    <t>UKRs009651</t>
  </si>
  <si>
    <t>Адреса: Головна, 41/ Назва МКП: Приміщення колишньої лікарні/ код:UKRs009651</t>
  </si>
  <si>
    <t>UKRs003674</t>
  </si>
  <si>
    <t>Адреса: Дмитра Загула, 6а/ Назва МКП: КНП Вашківецька лікарня реабілітації та паліативної допомоги з поліклінічним відділенням/ код:UKRs003674</t>
  </si>
  <si>
    <t>UKRs009990</t>
  </si>
  <si>
    <t>Адреса: Ольги Кобилянської, 68/ Назва МКП: Філія Волоківського ЗЗСО I cтупеня/ код:UKRs009990</t>
  </si>
  <si>
    <t>UKRs009968</t>
  </si>
  <si>
    <t>Адреса: Садова, 2б/ Назва МКП: Гуртожиток Вашківецького медичного коледжу / Садова 2-Б / UKRs003608/ код:UKRs009968</t>
  </si>
  <si>
    <t>UKRs003559</t>
  </si>
  <si>
    <t>Адреса: Степана Бандери, 67/ Назва МКП: Вашківецький ЗДО №2/ код:UKRs003559</t>
  </si>
  <si>
    <t>UKRs009636</t>
  </si>
  <si>
    <t>Адреса: Шевченка, 26/ Назва МКП: Колишня споруда міської бібліотеки/ код:UKRs009636</t>
  </si>
  <si>
    <t>UKRs010003</t>
  </si>
  <si>
    <t>Адреса: Дмитра Загула, 1б/ Назва МКП: Гуртожиток Вижницького коледжу прикладного мистецтва/ код:UKRs010003</t>
  </si>
  <si>
    <t>UKRs010277</t>
  </si>
  <si>
    <t>Адреса: Кутська , 12/ Назва МКП: ТОВ Українські зеленітехнології/ код:UKRs010277</t>
  </si>
  <si>
    <t>UKRs003538</t>
  </si>
  <si>
    <t>Адреса: Романа Шухевича, 8/ Назва МКП: Вижницька спеціалізована школа-інтернат/ код:UKRs003538</t>
  </si>
  <si>
    <t>UKRs011104</t>
  </si>
  <si>
    <t>Адреса: Українська , 100/ Назва МКП: Колишнє приміщення ДОК/ код:UKRs011104</t>
  </si>
  <si>
    <t>UKRs010571</t>
  </si>
  <si>
    <t>Адреса: Українська, 1/ Назва МКП: Будинок художника/ код:UKRs010571</t>
  </si>
  <si>
    <t>UKRs003614</t>
  </si>
  <si>
    <t>Адреса: Шевченка, 85/ Назва МКП: Іспаський ЗДО/ код:UKRs003614</t>
  </si>
  <si>
    <t>UKRs009537</t>
  </si>
  <si>
    <t>Адреса: Шевченка, 7/ Назва МКП: Мілієвська амбулаторія\проживає 18 ВПО. розраховано зал.міск. на 25 осіб/ код:UKRs009537</t>
  </si>
  <si>
    <t>UKRs010258</t>
  </si>
  <si>
    <t>Адреса: Українська , 40/ Назва МКП: Будинок тваринника/ код:UKRs010258</t>
  </si>
  <si>
    <t>UKRs009634</t>
  </si>
  <si>
    <t>Адреса: Українська, 94/ Назва МКП: Чорногузький дім культури/ код:UKRs009634</t>
  </si>
  <si>
    <t>UKRs003497</t>
  </si>
  <si>
    <t>Адреса: Мешкова, 2/ Назва МКП: Путильська гімназія/ код:UKRs003497</t>
  </si>
  <si>
    <t>UKRs003566</t>
  </si>
  <si>
    <t>Адреса: Українська, 114/ Назва МКП: Путильський ЗЗСО/ код:UKRs003566</t>
  </si>
  <si>
    <t>UKRs003403</t>
  </si>
  <si>
    <t>Адреса: Головна, 135/ Назва МКП: Дихтинецький ЗЗСО/ код:UKRs003403</t>
  </si>
  <si>
    <t>UKRs010023</t>
  </si>
  <si>
    <t>Адреса: Головна, 18/ Назва МКП: Пришкільний інтернат ЗЗСО/ код:UKRs010023</t>
  </si>
  <si>
    <t>UKRs003419</t>
  </si>
  <si>
    <t>Адреса: Головна, 59/ Назва МКП: Киселицький ЗЗСО/ код:UKRs003419</t>
  </si>
  <si>
    <t>UKRs003421</t>
  </si>
  <si>
    <t>Адреса: Головна, 65/ Назва МКП: Сергіївський ЗЗСО/ код:UKRs003421</t>
  </si>
  <si>
    <t>UKRs003697</t>
  </si>
  <si>
    <t>Адреса: Шкільна, 1/ Назва МКП: Селятинський ЗДО/ код:UKRs003697</t>
  </si>
  <si>
    <t>UKRs003587</t>
  </si>
  <si>
    <t>Адреса: Центральна, 32/ Назва МКП: Усть-Путильський ЗДО (ясла-садок)/ код:UKRs003587</t>
  </si>
  <si>
    <t>UKRs003393</t>
  </si>
  <si>
    <t>Адреса: Головна, 80а/ Назва МКП: Мариничівський НВК Родина (дошкільний підрозділ)/ код:UKRs003393</t>
  </si>
  <si>
    <t>UKRs003596</t>
  </si>
  <si>
    <t>Адреса: Центральна, 18/ Назва МКП: Школа/ код:UKRs003596</t>
  </si>
  <si>
    <t>UKRs003765</t>
  </si>
  <si>
    <t>Адреса: NA, NA/ Назва МКП: Шкільний клуб/ код:UKRs003765</t>
  </si>
  <si>
    <t>UKRs003647</t>
  </si>
  <si>
    <t>Адреса: Ю.Федьковича, 1/ Назва МКП: Підзахаричівський НВК Перлина Гуцульщини (дошкільний підрозділ)/ код:UKRs003647</t>
  </si>
  <si>
    <t>UKRs003660</t>
  </si>
  <si>
    <t>Адреса: Головна, 122/ Назва МКП: Розтоківський ЗДО/ код:UKRs003660</t>
  </si>
  <si>
    <t>UKRs003427</t>
  </si>
  <si>
    <t>Адреса: Головна, 92/ Назва МКП: Розтоківський ЗЗСО (пришкільний інтернат)/ код:UKRs003427</t>
  </si>
  <si>
    <t>UKRs003415</t>
  </si>
  <si>
    <t>Адреса: Головна, 41/ Назва МКП: ЗДО Капітошка/ код:UKRs003415</t>
  </si>
  <si>
    <t>UKRs003746</t>
  </si>
  <si>
    <t>Адреса: NA, NA/ Назва МКП: дитячий садок/ код:UKRs003746</t>
  </si>
  <si>
    <t>UKRs003784</t>
  </si>
  <si>
    <t>Адреса: NA, NA/ Назва МКП: ЗОШ/ код:UKRs003784</t>
  </si>
  <si>
    <t>UKRs008843</t>
  </si>
  <si>
    <t>Адреса: Макарівська, 10а/ Назва МКП: Геріатричний центр/ код:UKRs008843</t>
  </si>
  <si>
    <t>UKRs003562</t>
  </si>
  <si>
    <t>Адреса: Струмінського, 2/ Назва МКП: Клішковецький ОЗО ім. Л. Каденюка/ код:UKRs003562</t>
  </si>
  <si>
    <t>UKRs009655</t>
  </si>
  <si>
    <t>Адреса: Яремчука, 8/ Назва МКП: Релігійна організація євангельських християн баптистів (с. Поляна)/ код:UKRs009655</t>
  </si>
  <si>
    <t>UKRs003682</t>
  </si>
  <si>
    <t>Адреса: Миру, 10/ Назва МКП: школа+садочок/ код:UKRs003682</t>
  </si>
  <si>
    <t>UKRs009529</t>
  </si>
  <si>
    <t>Адреса: Шкільна , 15/ Назва МКП: Гімназія/ можуть прийняти 30 ВПО/ код:UKRs009529</t>
  </si>
  <si>
    <t>UKRs010505</t>
  </si>
  <si>
    <t>Адреса: Головна, 44/ Назва МКП: будівля колишьго ФАП/ код:UKRs010505</t>
  </si>
  <si>
    <t>UKRs003563</t>
  </si>
  <si>
    <t>Адреса: Перемоги (Суворова), 9/ Назва МКП: КУ ЗДО №2 села Кошуляни/ код:UKRs003563</t>
  </si>
  <si>
    <t>UKRs010504</t>
  </si>
  <si>
    <t>Адреса: Головна, 56/ Назва МКП: КУ Отделение стационарного ухода для постоянного или временного проживания и предоставления социальных услуг/ код:UKRs010504</t>
  </si>
  <si>
    <t>UKRs003633</t>
  </si>
  <si>
    <t>Адреса: Шкільна, 30/ Назва МКП: КУ ЗДО села Стальнівці/ код:UKRs003633</t>
  </si>
  <si>
    <t>UKRs003495</t>
  </si>
  <si>
    <t>Адреса: Макаренка, 4/ Назва МКП: Долинянський ЗЗСО І-ІІ ступенів/ код:UKRs003495</t>
  </si>
  <si>
    <t>UKRs003522</t>
  </si>
  <si>
    <t>Адреса: Незалежності, 24/ Назва МКП: Долинянський ЗДО/ код:UKRs003522</t>
  </si>
  <si>
    <t>UKRs009913</t>
  </si>
  <si>
    <t>Адреса: Ліцейна, 1/ Назва МКП: Ставчанський професійний ліцей/ код:UKRs009913</t>
  </si>
  <si>
    <t>UKRs003777</t>
  </si>
  <si>
    <t>Адреса: NA, NA/ Назва МКП: ЗОШ в с.Ширівці/ код:UKRs003777</t>
  </si>
  <si>
    <t>UKRs003506</t>
  </si>
  <si>
    <t>Адреса: Молодіжна, 18/ Назва МКП: ОЗО - Шировецький ліцей/ код:UKRs003506</t>
  </si>
  <si>
    <t>UKRs003717</t>
  </si>
  <si>
    <t>Адреса: Діброва, 14б/ Назва МКП: ЗДО Ромашка/ код:UKRs003717</t>
  </si>
  <si>
    <t>UKRs011853</t>
  </si>
  <si>
    <t>Адреса: Сонячний, 1/1/ Назва МКП: Територіальний центр соціального обслуговування у м. Новодністровськ (БО Карітас)/ код:UKRs011853</t>
  </si>
  <si>
    <t>UKRs009658</t>
  </si>
  <si>
    <t>Адреса: Сонячний, 24/ Назва МКП: Комунальна установа Центр надання соціальних послуг Новодністровської міської ради/ код:UKRs009658</t>
  </si>
  <si>
    <t>UKRs003718</t>
  </si>
  <si>
    <t>Адреса: Сонячний, 7б/ Назва МКП: ЗДО Радість/ код:UKRs003718</t>
  </si>
  <si>
    <t>UKRs003618</t>
  </si>
  <si>
    <t>Адреса: Шкільна, 4а/ Назва МКП: Гордівецька ЗОШ/ код:UKRs003618</t>
  </si>
  <si>
    <t>UKRs003725</t>
  </si>
  <si>
    <t>Адреса: Шкільний, 2/ Назва МКП: Братанівський НВК/ код:UKRs003725</t>
  </si>
  <si>
    <t>UKRs009527</t>
  </si>
  <si>
    <t>Адреса: Шевченка, 39/ Назва МКП: Волошківська ЗОШ/ можуть прийняти 100 ВПО/ код:UKRs009527</t>
  </si>
  <si>
    <t>UKRs011614</t>
  </si>
  <si>
    <t>Адреса: Ярмаркова, 10д/ Назва МКП: Христянський центр "Еммануїл церкви ЄХБ"/ код:UKRs011614</t>
  </si>
  <si>
    <t>UKRs003754</t>
  </si>
  <si>
    <t>Адреса: Андрія Борулі, 8/ Назва МКП: Притулок для постраждалих від домашнього насильства/ код:UKRs003754</t>
  </si>
  <si>
    <t>UKRs003351</t>
  </si>
  <si>
    <t>Адреса: Андрія Борулі, 9/ Назва МКП: КЗ Хотинський ЗЗСО №2/ код:UKRs003351</t>
  </si>
  <si>
    <t>UKRs011856</t>
  </si>
  <si>
    <t>Адреса: Лесі Українки, 5/ Назва МКП: Помісна церква Євангельських Христеян-Баптистів "Віфанія"/ код:UKRs011856</t>
  </si>
  <si>
    <t>UKRs003529</t>
  </si>
  <si>
    <t>Адреса: Олімпійська, 75/ Назва МКП: Хотинська ДЮСШ/ код:UKRs003529</t>
  </si>
  <si>
    <t>UKRs011494</t>
  </si>
  <si>
    <t>Адреса: Українська, 53/ Назва МКП: Хотинський Шелтер святої Ольги/ код:UKRs011494</t>
  </si>
  <si>
    <t>UKRs009528</t>
  </si>
  <si>
    <t>Адреса: Сагайдачного, 3/ Назва МКП: ЗДО / проживає 40 ВПО можуть прийняти 60ВПО/ код:UKRs009528</t>
  </si>
  <si>
    <t>UKRs011431</t>
  </si>
  <si>
    <t>Адреса: Шкільна, 1/ Назва МКП: Гуртожиток Біловецького навчально-виховного комплексу/ код:UKRs011431</t>
  </si>
  <si>
    <t>UKRs011432</t>
  </si>
  <si>
    <t>Адреса: Павла Величка, 4/ Назва МКП: Дошкільний підрозділ Круглицького НВК/ код:UKRs011432</t>
  </si>
  <si>
    <t>UKRs003733</t>
  </si>
  <si>
    <t>Адреса: Петра Сагайдачного, 1/ Назва МКП: Жилівська школа/ код:UKRs003733</t>
  </si>
  <si>
    <t>UKRs003759</t>
  </si>
  <si>
    <t>Адреса: Центральна, 69с/ Назва МКП: Реабілітаційний центр/ код:UKRs003759</t>
  </si>
  <si>
    <t>UKRs011121</t>
  </si>
  <si>
    <t>Адреса: Головна, 5а/ Назва МКП: Адміністративна будівля Великокучурівської сільської ради/ код:UKRs011121</t>
  </si>
  <si>
    <t>UKRs010290</t>
  </si>
  <si>
    <t>Адреса: Головна, 12/ Назва МКП: Будинок культури/ код:UKRs010290</t>
  </si>
  <si>
    <t>UKRs003721</t>
  </si>
  <si>
    <t>Адреса: Пушкіна, 2/ Назва МКП: Комунальний будинок/ код:UKRs003721</t>
  </si>
  <si>
    <t>UKRs003604</t>
  </si>
  <si>
    <t>Адреса: Чернівецька, 26а/ Назва МКП: Клуб (сельское админ здание)/ код:UKRs003604</t>
  </si>
  <si>
    <t>UKRs003603</t>
  </si>
  <si>
    <t>Адреса: Шевченка, 13/ Назва МКП: Адміністративна установа/ код:UKRs003603</t>
  </si>
  <si>
    <t>UKRs009514</t>
  </si>
  <si>
    <t>Адреса: Яблунева , 63/ Назва МКП: Соціальне житло/ код:UKRs009514</t>
  </si>
  <si>
    <t>UKRs005277</t>
  </si>
  <si>
    <t>Адреса: Яблунецька, 51/ Назва МКП: Социальное жилье/ код:UKRs005277</t>
  </si>
  <si>
    <t>UKRs003656</t>
  </si>
  <si>
    <t>Адреса: Головна, 3/ Назва МКП: Школа/ код:UKRs003656</t>
  </si>
  <si>
    <t>UKRs003786</t>
  </si>
  <si>
    <t>Адреса: NA, NA/ Назва МКП: Лікарня громади/ код:UKRs003786</t>
  </si>
  <si>
    <t>UKRs003355</t>
  </si>
  <si>
    <t>Адреса: Бажанського, 17/ Назва МКП: ОЗ Вікнянський ЗЗСО І-ІІІ ст/ код:UKRs003355</t>
  </si>
  <si>
    <t>UKRs009808</t>
  </si>
  <si>
    <t>Адреса: Головна, 83в/ Назва МКП: Вікнянський центр надання соціальних послуг/ код:UKRs009808</t>
  </si>
  <si>
    <t>UKRs003352</t>
  </si>
  <si>
    <t>Адреса: А. Василишина, 11/ Назва МКП: Дорошовецький ЗЗСО І-ІІІ ст/ код:UKRs003352</t>
  </si>
  <si>
    <t>UKRs003504</t>
  </si>
  <si>
    <t>Адреса: Миру, 5/ Назва МКП: Філія Онутський ЗЗСО І ст/ код:UKRs003504</t>
  </si>
  <si>
    <t>UKRs003412</t>
  </si>
  <si>
    <t>Адреса: Головна, 30/ Назва МКП: Товтрівський ЗДО/ код:UKRs003412</t>
  </si>
  <si>
    <t>UKRs003723</t>
  </si>
  <si>
    <t>Адреса: Шкільний, 1/ Назва МКП: Товтрівський ЗЗСО І-ІІІ ст/ код:UKRs003723</t>
  </si>
  <si>
    <t>UKRs011854</t>
  </si>
  <si>
    <t>Адреса: 1 травня, NA/ Назва МКП: Волоківська сільська рада (Благодійний фонд "Дім надії")/ код:UKRs011854</t>
  </si>
  <si>
    <t>UKRs003484</t>
  </si>
  <si>
    <t>Адреса: Ліліяка, 2/ Назва МКП: Герцаївський комунальний ліцей імені Георгія Асакі/ код:UKRs003484</t>
  </si>
  <si>
    <t>UKRs011090</t>
  </si>
  <si>
    <t>Адреса: Центральна , 14б/ Назва МКП: Релігійна Організація Християн Віри Євангельської П'ятидесятників Філадельфія/ код:UKRs011090</t>
  </si>
  <si>
    <t>UKRs003585</t>
  </si>
  <si>
    <t>Адреса: Центральна, 25/ Назва МКП: КНП Герцаївська міська лікарня/ код:UKRs003585</t>
  </si>
  <si>
    <t>UKRs003745</t>
  </si>
  <si>
    <t>Адреса: Монастирська, 1/ Назва МКП: Релігійний будинок отця Жара/ код:UKRs003745</t>
  </si>
  <si>
    <t>UKRs010474</t>
  </si>
  <si>
    <t>Адреса: Чернівецька, 38/ Назва МКП: Дитячий будинок села Молниця/ код:UKRs010474</t>
  </si>
  <si>
    <t>UKRs009895</t>
  </si>
  <si>
    <t>Адреса: Івана Бойка, 4/ Назва МКП: Глибоцький професійний ліцей/ код:UKRs009895</t>
  </si>
  <si>
    <t>UKRs003609</t>
  </si>
  <si>
    <t>Адреса: Шевченка, 14/ Назва МКП: КНП Глибоцька багатопрофільна лікарня/ код:UKRs003609</t>
  </si>
  <si>
    <t>UKRs003732</t>
  </si>
  <si>
    <t>Адреса: Центральна, 45а/ Назва МКП: Михайловское общежитие/ код:UKRs003732</t>
  </si>
  <si>
    <t>UKRs009935</t>
  </si>
  <si>
    <t>Адреса: Бажанського, 58/ Назва МКП: Гуртожиток професійно технічного училища №24/ код:UKRs009935</t>
  </si>
  <si>
    <t>UKRs003376</t>
  </si>
  <si>
    <t>Адреса: Гагаріна, 3/ Назва МКП: ЗДО №1 м. Заставна/ код:UKRs003376</t>
  </si>
  <si>
    <t>UKRs003443</t>
  </si>
  <si>
    <t>Адреса: Є. Ліпецького, 83/ Назва МКП: Вербовецька філія І ступеня КЗ Заставнівський опорний ЗЗСОІ-ІІІ ст/ код:UKRs003443</t>
  </si>
  <si>
    <t>UKRs009653</t>
  </si>
  <si>
    <t>Адреса: Ольги Кобилянської, 16/ Назва МКП: приміщення Наш дім. Будівлі колишнього будинку пристарілих/ код:UKRs009653</t>
  </si>
  <si>
    <t>UKRs011623</t>
  </si>
  <si>
    <t>Адреса: Ольги Кобилянської, 1б/ Назва МКП: Комунальна будівля Застанівської міськради/ код:UKRs011623</t>
  </si>
  <si>
    <t>UKRs003690</t>
  </si>
  <si>
    <t>Адреса: Українська, 62/ Назва МКП: Кадубовецький ЗДО/ код:UKRs003690</t>
  </si>
  <si>
    <t>UKRs009654</t>
  </si>
  <si>
    <t>Адреса: Михайлoвського, 22/ Назва МКП: Приміщення старої амбулаторії (с. Репужинці/ код:UKRs009654</t>
  </si>
  <si>
    <t>UKRs009668</t>
  </si>
  <si>
    <t>Адреса: Головна, 36а/ Назва МКП: ДНЗ/ код:UKRs009668</t>
  </si>
  <si>
    <t>UKRs010375</t>
  </si>
  <si>
    <t>Адреса: Ярошинської, 3/ Назва МКП: Приміщення для проживання пристарілих людей та ВПО Рідна хата/ код:UKRs010375</t>
  </si>
  <si>
    <t>UKRs003444</t>
  </si>
  <si>
    <t>Адреса: Ярошинської, 9/ Назва МКП: Чуньківський ЗЗСО I-III ступенів/ код:UKRs003444</t>
  </si>
  <si>
    <t>UKRs010348</t>
  </si>
  <si>
    <t>Адреса: Головна, 148/ Назва МКП: Кам'янецька амбулаторiя/ код:UKRs010348</t>
  </si>
  <si>
    <t>UKRs003665</t>
  </si>
  <si>
    <t>Адреса: Головна, 226/ Назва МКП: Кам'янецький ЗДО №2 (ясла-садок)/ код:UKRs003665</t>
  </si>
  <si>
    <t>UKRs003692</t>
  </si>
  <si>
    <t>Адреса: Центральна, 45/ Назва МКП: Багринівський ЗДО/ код:UKRs003692</t>
  </si>
  <si>
    <t>UKRs009974</t>
  </si>
  <si>
    <t>Адреса: Коцюбинського, 3б/ Назва МКП: Об'єднана церква Християн віри євангельської/ код:UKRs009974</t>
  </si>
  <si>
    <t>UKRs003744</t>
  </si>
  <si>
    <t>Адреса: Паркова, 1/ Назва МКП: Карапчівська спеціальна загальноосвітня школа-інтернат/ код:UKRs003744</t>
  </si>
  <si>
    <t>UKRs003498</t>
  </si>
  <si>
    <t>Адреса: Івана Миколайчука, 12/ Назва МКП: гуртожиток Кіцманського коледжу подільського державного аграрно-технічного університету/ код:UKRs003498</t>
  </si>
  <si>
    <t>UKRs011863</t>
  </si>
  <si>
    <t>Адреса: Незалежності, 1/ Назва МКП: Комунальне некомерційне підприємство "Кіцманська багатопрофільна лікарня інтенсивного лікування"/ код:UKRs011863</t>
  </si>
  <si>
    <t>UKRs003758</t>
  </si>
  <si>
    <t>Адреса: Буковинська, 19/ Назва МКП: Будівля Кострижівської дільничої лікарні/ код:UKRs003758</t>
  </si>
  <si>
    <t>UKRs011613</t>
  </si>
  <si>
    <t>Адреса: Заводська, 14/ Назва МКП: Офіс громадської організації "Крок до майбутнього"/ код:UKRs011613</t>
  </si>
  <si>
    <t>UKRs008939</t>
  </si>
  <si>
    <t>Адреса: Заводська, 60/ Назва МКП: Кострижівський гуртожиток/ код:UKRs008939</t>
  </si>
  <si>
    <t>UKRs003642</t>
  </si>
  <si>
    <t>Адреса: Штефан чел Маре, 204/ Назва МКП: Красноїльський ліцей ім. А. Ілскі/ код:UKRs003642</t>
  </si>
  <si>
    <t>UKRs010579</t>
  </si>
  <si>
    <t>Адреса: Штефан Чел Маре, 204а/ Назва МКП: Відділення музичної школи/ код:UKRs010579</t>
  </si>
  <si>
    <t>UKRs003430</t>
  </si>
  <si>
    <t>Адреса: Григорія Нандріша, 38/ Назва МКП: Магальський ліцей/ код:UKRs003430</t>
  </si>
  <si>
    <t>UKRs003762</t>
  </si>
  <si>
    <t>Адреса: Григорія Нандріша, 77/ Назва МКП: Магальський дитячий будинок-інтернат/ код:UKRs003762</t>
  </si>
  <si>
    <t>UKRs009513</t>
  </si>
  <si>
    <t>Адреса: Ярошинської, 1/ Назва МКП: Колишня школа/ код:UKRs009513</t>
  </si>
  <si>
    <t>UKRs009919</t>
  </si>
  <si>
    <t>Адреса: Центральна, 47а/ Назва МКП: Лужанський гуртожиток (шелтер Княгині Ольги)/ код:UKRs009919</t>
  </si>
  <si>
    <t>UKRs003761</t>
  </si>
  <si>
    <t>Адреса: Шкільна, 18/ Назва МКП: ЛУЖАНСЬКИЙ ОПОРНИЙ ЗАКЛАД ЗАГАЛЬНОЇ СЕРЕДНЬОЇ ОСВІТИ І-ІІІ СТУПЕНІВ ІМЕНІ ВАСИЛЯ ОРЕЛЕЦЬКОГО/ код:UKRs003761</t>
  </si>
  <si>
    <t>UKRs003491</t>
  </si>
  <si>
    <t>Адреса: Магістральна, 27/ Назва МКП: Асторія готель/ код:UKRs003491</t>
  </si>
  <si>
    <t>UKRs003492</t>
  </si>
  <si>
    <t>Адреса: Магістральна, 43/ Назва МКП: Державне підприємство Неполоковецький комбінат хлібопродуктів/ код:UKRs003492</t>
  </si>
  <si>
    <t>UKRs003610</t>
  </si>
  <si>
    <t>Адреса: Шевченка, 35/ Назва МКП: Неполоковецький ЗЗСО І-ІІІ ст/ код:UKRs003610</t>
  </si>
  <si>
    <t>UKRs003531</t>
  </si>
  <si>
    <t>Адреса: Паркова, 3/ Назва МКП: КЗОршівський дитячий будинок санаторного типу/ код:UKRs003531</t>
  </si>
  <si>
    <t>UKRs011301</t>
  </si>
  <si>
    <t>Адреса: Молодіжна, 34а/ Назва МКП: Благодійна організація "Благодійний фонд"Прихисток Буковини"/ код:UKRs011301</t>
  </si>
  <si>
    <t>UKRs003347</t>
  </si>
  <si>
    <t>Адреса: 1 Травня, 20/ Назва МКП: Новоселицький медичний фаховий коледж/ код:UKRs003347</t>
  </si>
  <si>
    <t>UKRs003769</t>
  </si>
  <si>
    <t>Адреса: 28 Червня, 6/ Назва МКП: Спортивний комплекс м.Новоселиця/ код:UKRs003769</t>
  </si>
  <si>
    <t>UKRs009011</t>
  </si>
  <si>
    <t>Адреса: NA, NA/ Назва МКП: Novoselytsya City Stadion Athletic Village/ код:UKRs009011</t>
  </si>
  <si>
    <t>UKRs009521</t>
  </si>
  <si>
    <t>Адреса: Бесарабська, 28/ Назва МКП: нежитловий будинок/ готують приміщення для 100 ВПО/ потребує додаткових ліжок і ремонт/ код:UKRs009521</t>
  </si>
  <si>
    <t>UKRs003770</t>
  </si>
  <si>
    <t>Адреса: Героїв Майдану, 6/ Назва МКП: Гуртожиток медичного коледжу/ код:UKRs003770</t>
  </si>
  <si>
    <t>UKRs011857</t>
  </si>
  <si>
    <t>Адреса: Кремльова, 24д/ Назва МКП: Благодійний фонд "Руки милості"/ код:UKRs011857</t>
  </si>
  <si>
    <t>UKRs003724</t>
  </si>
  <si>
    <t>Адреса: Шкільний, 5/ Назва МКП: Новоселицький ліцей №3 (спортивний зал)/ код:UKRs003724</t>
  </si>
  <si>
    <t>UKRs003620</t>
  </si>
  <si>
    <t>Адреса: Шкільна, 1/ Назва МКП: Берестянська гімназія (спортивний зал)/ код:UKRs003620</t>
  </si>
  <si>
    <t>UKRs003404</t>
  </si>
  <si>
    <t>Адреса: Головна, 15/ Назва МКП: Динівецький ліцей (спортивний зал)/ код:UKRs003404</t>
  </si>
  <si>
    <t>UKRs003528</t>
  </si>
  <si>
    <t>Адреса: О.Вишні, 39а/ Назва МКП: Зеленогайський ліцей (спортивний зал)/ код:UKRs003528</t>
  </si>
  <si>
    <t>UKRs003390</t>
  </si>
  <si>
    <t>Адреса: Головна, 46а/ Назва МКП: Котелівський ліцей (спортивний зал)/ код:UKRs003390</t>
  </si>
  <si>
    <t>UKRs003446</t>
  </si>
  <si>
    <t>Адреса: Журавлинна, 11/ Назва МКП: Малинівський ліцей (спортивний зал)/ код:UKRs003446</t>
  </si>
  <si>
    <t>UKRs003553</t>
  </si>
  <si>
    <t>Адреса: Свято-Миколаївська, 12/ Назва МКП: Маршинецький ліцей (спортивний зал)/ код:UKRs003553</t>
  </si>
  <si>
    <t>UKRs003367</t>
  </si>
  <si>
    <t>Адреса: Буковинська, 202/ Назва МКП: Верхньопетровецький ЗДО Зіронька/ код:UKRs003367</t>
  </si>
  <si>
    <t>UKRs003785</t>
  </si>
  <si>
    <t>Адреса: Кобилянської, 6/ Назва МКП: Верхньопетровецька амбулаторія загальної практики сімейної медицини/ код:UKRs003785</t>
  </si>
  <si>
    <t>UKRs003772</t>
  </si>
  <si>
    <t>Адреса: Головна, 17/ Назва МКП: Нижньопетровецька амбулаторія загальної практики сімейної медицини/ код:UKRs003772</t>
  </si>
  <si>
    <t>UKRs009016</t>
  </si>
  <si>
    <t>Адреса: Богдана Хмельницького, 8/ Назва МКП: Storozhynets ambulance of primary medical care/ код:UKRs009016</t>
  </si>
  <si>
    <t>UKRs010389</t>
  </si>
  <si>
    <t>Адреса: Ольги Кобилянської, 25/ Назва МКП: Сторожинецький ліцей №1/ код:UKRs010389</t>
  </si>
  <si>
    <t>UKRs009894</t>
  </si>
  <si>
    <t>Адреса: Ольги Кобилянської, 90/ Назва МКП: Перлина гір/ код:UKRs009894</t>
  </si>
  <si>
    <t>UKRs003662</t>
  </si>
  <si>
    <t>Адреса: Головна, 18к/ Назва МКП: Амбулаторія (Сторожинецький центр первинної медичної допомоги)/ код:UKRs003662</t>
  </si>
  <si>
    <t>UKRs003479</t>
  </si>
  <si>
    <t>Адреса: Леонида Каденюка, 2/ Назва МКП: Петричанський психо-неврологічний будинок-інтернат/ код:UKRs003479</t>
  </si>
  <si>
    <t>UKRs003397</t>
  </si>
  <si>
    <t>Адреса: Головна, 7/ Назва МКП: Турятська дільнична комунальна лікарня загальної практики сімейної медицини/ код:UKRs003397</t>
  </si>
  <si>
    <t>UKRs010965</t>
  </si>
  <si>
    <t>Адреса: Лісна, 5/ Назва МКП: Церква ХВЄ Нижні та Верхні Синівці/ код:UKRs010965</t>
  </si>
  <si>
    <t>UKRs003782</t>
  </si>
  <si>
    <t>Адреса: NA, NA/ Назва МКП: ЗДО Промінець/ код:UKRs003782</t>
  </si>
  <si>
    <t>UKRs009021</t>
  </si>
  <si>
    <t>Адреса: Шевченка, 3/ Назва МКП: Toporivtsi ambulance/ код:UKRs009021</t>
  </si>
  <si>
    <t>UKRs003748</t>
  </si>
  <si>
    <t>Адреса: NA, NA/ Назва МКП: Фельдшерсько-акушерський пункт/ код:UKRs003748</t>
  </si>
  <si>
    <t>UKRs003621</t>
  </si>
  <si>
    <t>Адреса: Шкільна, 1/ Назва МКП: Бочковецька філія ОЗО Колінковецький ліцей/ код:UKRs003621</t>
  </si>
  <si>
    <t>UKRs003753</t>
  </si>
  <si>
    <t>Адреса: NA, NA/ Назва МКП: Школа/ код:UKRs003753</t>
  </si>
  <si>
    <t>UKRs003438</t>
  </si>
  <si>
    <t>Адреса: Дружби, 1а/ Назва МКП: Грозинецький ліцей (садок)/ код:UKRs003438</t>
  </si>
  <si>
    <t>UKRs003439</t>
  </si>
  <si>
    <t>Адреса: Дружби, 7/ Назва МКП: Грозинецька амбулаторія загальної практики-сімейної медицини/ код:UKRs003439</t>
  </si>
  <si>
    <t>UKRs003756</t>
  </si>
  <si>
    <t>Адреса: NA, NA/ Назва МКП: Колінковецька амбулаторія загальної практики сімейної медици/ код:UKRs003756</t>
  </si>
  <si>
    <t>UKRs003757</t>
  </si>
  <si>
    <t>Адреса: Івана , 1а/ Назва МКП: ЗДО Сонечко/ код:UKRs003757</t>
  </si>
  <si>
    <t>UKRs009661</t>
  </si>
  <si>
    <t>Адреса: Лісова, 208/ Назва МКП: Свято Володимирський чоловічий монастир (с. Колінківці)/ код:UKRs009661</t>
  </si>
  <si>
    <t>UKRs003766</t>
  </si>
  <si>
    <t>Адреса: NA, NA/ Назва МКП: Молодійська лікарська амбулаторія загальної практики сімейної медицини/ код:UKRs003766</t>
  </si>
  <si>
    <t>UKRs003340</t>
  </si>
  <si>
    <t>Адреса: 4 провулок Остапа Вільшини, 13/ Назва МКП: Заклад дошкільної освіти комбінованого типу №51 Лелеченя/ код:UKRs003340</t>
  </si>
  <si>
    <t>UKRs003353</t>
  </si>
  <si>
    <t>Адреса: Авангардна, 17/ Назва МКП: Дошкільний навчальний заклад комбінованого типу №42 Перлинка/ код:UKRs003353</t>
  </si>
  <si>
    <t>UKRs008675</t>
  </si>
  <si>
    <t>Адреса: Аксеніна, 6/ Назва МКП: Навчально_реабілітаційний центр № 1/ код:UKRs008675</t>
  </si>
  <si>
    <t>UKRs003616</t>
  </si>
  <si>
    <t>Адреса: Андрія Шептицького, 19/ Назва МКП: Чернівецький ліцей №6 ім. Олександра Доброго (гімназія №6)/ код:UKRs003616</t>
  </si>
  <si>
    <t>UKRs003360</t>
  </si>
  <si>
    <t>Адреса: Бережанська, 25а/ Назва МКП: НВК Лідер/ код:UKRs003360</t>
  </si>
  <si>
    <t>UKRs003361</t>
  </si>
  <si>
    <t>Адреса: Білоруська, 27а/ Назва МКП: гуртожиток Чернівецький професійний ліцей залізничного транспорту/ код:UKRs003361</t>
  </si>
  <si>
    <t>UKRs003362</t>
  </si>
  <si>
    <t>Адреса: Білоруська, 77/ Назва МКП: Чернівецька загальноосвітня школа І-ІІІ ст. №16/ код:UKRs003362</t>
  </si>
  <si>
    <t>UKRs003363</t>
  </si>
  <si>
    <t>Адреса: Білоусова, 20/ Назва МКП: Буковинський державний медичний університет. гуртоиток №4/ код:UKRs003363</t>
  </si>
  <si>
    <t>UKRs010377</t>
  </si>
  <si>
    <t>Адреса: Вокзальна (Гагаріна), 89/ Назва МКП: ДНЗ №50/ код:UKRs010377</t>
  </si>
  <si>
    <t>UKRs003371</t>
  </si>
  <si>
    <t>Адреса: Володимира Винниченка, 119/ Назва МКП: Багатопрофільний ліцей для обдарованих дітей/ код:UKRs003371</t>
  </si>
  <si>
    <t>UKRs003459</t>
  </si>
  <si>
    <t>Адреса: Володимира Івасюка, 3/ Назва МКП: Педагогічний коледж/ код:UKRs003459</t>
  </si>
  <si>
    <t>UKRs003373</t>
  </si>
  <si>
    <t>Адреса: Воробкевича, 19/ Назва МКП: Чернівецький ліцей №20 (школа І-ІІІ ст. №27)/ код:UKRs003373</t>
  </si>
  <si>
    <t>UKRs003345</t>
  </si>
  <si>
    <t>Адреса: Героїв Крут, 11/ Назва МКП: Буковинський центр комплексної реабілітації для дітей з інвалідністю Особлива дитина/ код:UKRs003345</t>
  </si>
  <si>
    <t>UKRs003346</t>
  </si>
  <si>
    <t>Адреса: Героїв Крут, 3/ Назва МКП: Заклад дошкільної освіти (ясла-садок) комбінованого типу №38 Оберіг/ код:UKRs003346</t>
  </si>
  <si>
    <t>UKRs003344</t>
  </si>
  <si>
    <t>Адреса: Героїв Крут, 4в/ Назва МКП: Заклад дошкільної освіти (ясла-садок) комбінованого типу №10 Попелюшка/ код:UKRs003344</t>
  </si>
  <si>
    <t>UKRs010224</t>
  </si>
  <si>
    <t>Адреса: Героїв Майдану , 184/ Назва МКП: Чернівецька область/Чернівецький район/Чернівці/ вул Героїв Майдану 184 / готель Турист/ код:UKRs010224</t>
  </si>
  <si>
    <t>UKRs003380</t>
  </si>
  <si>
    <t>Адреса: Героїв Майдану, 60/ Назва МКП: Чернівецький медичний коледж/ код:UKRs003380</t>
  </si>
  <si>
    <t>UKRs003382</t>
  </si>
  <si>
    <t>Адреса: Герцена, 36/ Назва МКП: Чернівецька загальноосвітня школа І-ІІІ ст. №3/ код:UKRs003382</t>
  </si>
  <si>
    <t>UKRs010388</t>
  </si>
  <si>
    <t>Адреса: Главки, 4б/ Назва МКП: Гуртожиток транспортного коледжу/ код:UKRs010388</t>
  </si>
  <si>
    <t>UKRs003384</t>
  </si>
  <si>
    <t>Адреса: Глібова, 12/ Назва МКП: Чернівецька загальноосвітня школа І-ІІІ ст. №20/ код:UKRs003384</t>
  </si>
  <si>
    <t>UKRs003402</t>
  </si>
  <si>
    <t>Адреса: Головна, 131/ Назва МКП: Чернівецький ліцей №10 (гімназія №3)/ код:UKRs003402</t>
  </si>
  <si>
    <t>UKRs003406</t>
  </si>
  <si>
    <t>Адреса: Головна, 169/ Назва МКП: Центр соціально-психологічної реабілітації дітей/ код:UKRs003406</t>
  </si>
  <si>
    <t>UKRs011852</t>
  </si>
  <si>
    <t>Адреса: Головна, 204/ Назва МКП: Управління комунального майна Чернівецької міської ради (Комунальне підприємство "Чернівціводоканал")/ код:UKRs011852</t>
  </si>
  <si>
    <t>UKRs003426</t>
  </si>
  <si>
    <t>Адреса: Головна, 87/ Назва МКП: Чернівецький ліцей №16 (школа І-ІІІ ст. №2) ім. Ю. Федьковича/ код:UKRs003426</t>
  </si>
  <si>
    <t>UKRs003428</t>
  </si>
  <si>
    <t>Адреса: Горіхівська, 31/ Назва МКП: Чернівецька загальноосвітня школа І-ІІІ ст. №10/ код:UKRs003428</t>
  </si>
  <si>
    <t>UKRs010508</t>
  </si>
  <si>
    <t>Адреса: Данила Галицького , 60/ Назва МКП: Парафія УГКЦ Покрови Пресвятої Діви Марії (катехитичний центр розвитку дітей парафії)/ код:UKRs010508</t>
  </si>
  <si>
    <t>UKRs011611</t>
  </si>
  <si>
    <t>Адреса: Данила Галицького, 19/ Назва МКП: Не має даних про назву/ код:UKRs011611</t>
  </si>
  <si>
    <t>UKRs003435</t>
  </si>
  <si>
    <t>Адреса: Дмитра Загула, 8/ Назва МКП: Чернівецький ліцей №5 Оріяна(гімназія №5)/ код:UKRs003435</t>
  </si>
  <si>
    <t>UKRs003437</t>
  </si>
  <si>
    <t>Адреса: Достоєвського, 10/ Назва МКП: Дошкільний навчальний заклад №25 Центр розвитку дитини Малюк/ код:UKRs003437</t>
  </si>
  <si>
    <t>UKRs003450</t>
  </si>
  <si>
    <t>Адреса: Залозецького, 13а/ Назва МКП: Чернівецький ліцей №3 медичного профілю/ код:UKRs003450</t>
  </si>
  <si>
    <t>UKRs011434</t>
  </si>
  <si>
    <t>Адреса: Заставнянська, 210/ Назва МКП: Не має даних про назву/ код:UKRs011434</t>
  </si>
  <si>
    <t>UKRs003453</t>
  </si>
  <si>
    <t>Адреса: І. Вільде, 3/ Назва МКП: Чернівецька спеціальна школа №3/ код:UKRs003453</t>
  </si>
  <si>
    <t>UKRs011444</t>
  </si>
  <si>
    <t>Адреса: І. Карбулитьского, NA/ Назва МКП: Модульне містечко/ код:UKRs011444</t>
  </si>
  <si>
    <t>UKRs003456</t>
  </si>
  <si>
    <t>Адреса: Івана Підкови, 11/ Назва МКП: ОКУ Чернівецький обласний центр соціально-психологічної допомоги/ код:UKRs003456</t>
  </si>
  <si>
    <t>UKRs003457</t>
  </si>
  <si>
    <t>Адреса: Івана Підкови, 13/ Назва МКП: Чернівецький геріатричний пансіонат/ код:UKRs003457</t>
  </si>
  <si>
    <t>UKRs009632</t>
  </si>
  <si>
    <t>Адреса: Івана Підкови, 7а/ Назва МКП: Денний центр допомоги людям із обмеженими можливостями "Турбота"/ код:UKRs009632</t>
  </si>
  <si>
    <t>UKRs003466</t>
  </si>
  <si>
    <t>Адреса: Канівська (Каспрука), 8/ Назва МКП: гуртожиток Чернівецького фахового політехнічного коледжу/ код:UKRs003466</t>
  </si>
  <si>
    <t>UKRs003461</t>
  </si>
  <si>
    <t>Адреса: Карбулицького, 4/ Назва МКП: Чернівецький Ліцей №21 (ЗОШ №39)/ код:UKRs003461</t>
  </si>
  <si>
    <t>UKRs003463</t>
  </si>
  <si>
    <t>Адреса: Кармелюка, 43а/ Назва МКП: Дошкільний навчальний заклад №3 комбінованого типу Веселка/ код:UKRs003463</t>
  </si>
  <si>
    <t>UKRs003469</t>
  </si>
  <si>
    <t>Адреса: Ковельська, 25/ Назва МКП: Приватний заклад Гімназія Глорія/ код:UKRs003469</t>
  </si>
  <si>
    <t>UKRs003471</t>
  </si>
  <si>
    <t>Адреса: Комарова, 25б/ Назва МКП: Дошкільний навчальний заклад №35 Центр розвитку дитини Веснянка/ код:UKRs003471</t>
  </si>
  <si>
    <t>UKRs003472</t>
  </si>
  <si>
    <t>Адреса: Комарова, 26в/ Назва МКП: Чернівецький ліцей №18 (школа І-ІІІ ст. №6)/ код:UKRs003472</t>
  </si>
  <si>
    <t>UKRs003470</t>
  </si>
  <si>
    <t>Адреса: Комарова, 28в/ Назва МКП: Дошкільний навчальний заклад №33 Центр розвитку дитини Оселя талановитих/ код:UKRs003470</t>
  </si>
  <si>
    <t>UKRs003348</t>
  </si>
  <si>
    <t>Адреса: Конституційна (28 Червня), 2/ Назва МКП: Чернівецький фаховий коледж технологій та дизайну/ код:UKRs003348</t>
  </si>
  <si>
    <t>UKRs009931</t>
  </si>
  <si>
    <t>Адреса: Конституційна (28 Червня), 73/ Назва МКП: Чернівецький Транспортний коледж/ код:UKRs009931</t>
  </si>
  <si>
    <t>UKRs003473</t>
  </si>
  <si>
    <t>Адреса: Коперніка Миколи, 19/ Назва МКП: Спеціальний дошкільний навчальний заклад №17 Паросток для дітей з вадами зору/ код:UKRs003473</t>
  </si>
  <si>
    <t>UKRs003476</t>
  </si>
  <si>
    <t>Адреса: Крижанівського Богдана, 25/ Назва МКП: Заклад дошкільної освіти (ясла-садок) комбінованого типу №14. Зірочка/ код:UKRs003476</t>
  </si>
  <si>
    <t>UKRs003477</t>
  </si>
  <si>
    <t>Адреса: Крилова Івана, 2а/ Назва МКП: Дошкільний навчальний заклад №48 комбінованого типу Гніздечко/ код:UKRs003477</t>
  </si>
  <si>
    <t>UKRs003714</t>
  </si>
  <si>
    <t>Адреса: Кутузова, 6/ Назва МКП: Гуртожиток №8 Чернівецького національного університету імені Юрія Федьковича/ код:UKRs003714</t>
  </si>
  <si>
    <t>UKRs003480</t>
  </si>
  <si>
    <t>Адреса: Л. Кобилиці,  88а/ Назва МКП: Чернівецький філософсько - правовий ліцей №2/ код:UKRs003480</t>
  </si>
  <si>
    <t>UKRs003481</t>
  </si>
  <si>
    <t>Адреса: Лесі Українки, 1/ Назва МКП: Чернівецький ліцей №12 Ювілейний (школа І-ІІІ ст. №5)/ код:UKRs003481</t>
  </si>
  <si>
    <t>UKRs003486</t>
  </si>
  <si>
    <t>Адреса: Луковецька,  2-4/ Назва МКП: ОКУ Соціальний центр матері та дитини/ код:UKRs003486</t>
  </si>
  <si>
    <t>UKRs003441</t>
  </si>
  <si>
    <t>Адреса: Михая Емінеску, 1/ Назва МКП: Чернівецька загальноосвітня школа І-ІІІ ст. №1/ код:UKRs003441</t>
  </si>
  <si>
    <t>UKRs003716</t>
  </si>
  <si>
    <t>Адреса: Московської Олімпіади, 37б/ Назва МКП: Ресторан Милена/ код:UKRs003716</t>
  </si>
  <si>
    <t>UKRs003508</t>
  </si>
  <si>
    <t>Адреса: Мусоргського, 2/ Назва МКП: Чернівецька обласна психіатрична лікарня/ код:UKRs003508</t>
  </si>
  <si>
    <t>UKRs003509</t>
  </si>
  <si>
    <t>Адреса: Мусорського Модеста, 13/ Назва МКП: Дошкільний навчальний заклад №24 Центр розвитку дитини Джерело/ код:UKRs003509</t>
  </si>
  <si>
    <t>UKRs003516</t>
  </si>
  <si>
    <t>Адреса: Небесної Сотні, 10б/ Назва МКП: Дошкільний навчальний заклад №43 комбінованого типу/ код:UKRs003516</t>
  </si>
  <si>
    <t>UKRs003517</t>
  </si>
  <si>
    <t>Адреса: Небесної Сотні, 18а/ Назва МКП: Чернівецький багатопрофільний ліцей №4/ код:UKRs003517</t>
  </si>
  <si>
    <t>UKRs003511</t>
  </si>
  <si>
    <t>Адреса: Небесної Сотні, 2/ Назва МКП: Гуртожиток 1/ код:UKRs003511</t>
  </si>
  <si>
    <t>UKRs009908</t>
  </si>
  <si>
    <t>Адреса: Небесної Сотні, 2а/ Назва МКП: Гуртожиток 2 (Небесної сотні 2а)/ код:UKRs009908</t>
  </si>
  <si>
    <t>UKRs010963</t>
  </si>
  <si>
    <t>Адреса: Небесної Сотні, 2в/ Назва МКП: гуртожиток коледжу мистецтв ім. Воробкевича/ код:UKRs010963</t>
  </si>
  <si>
    <t>UKRs003518</t>
  </si>
  <si>
    <t>Адреса: Небесної Сотні, 2г/ Назва МКП: Вище професійне училище №3/ код:UKRs003518</t>
  </si>
  <si>
    <t>UKRs003715</t>
  </si>
  <si>
    <t>Адреса: Небесної Сотні, 2д/ Назва МКП: факультет фізичної культури та здоровя людини/ код:UKRs003715</t>
  </si>
  <si>
    <t>UKRs003513</t>
  </si>
  <si>
    <t>Адреса: Небесної Сотні, 4а/ Назва МКП: Гуртожиток 4/ код:UKRs003513</t>
  </si>
  <si>
    <t>UKRs003514</t>
  </si>
  <si>
    <t>Адреса: Небесної Сотні, 4б/ Назва МКП: гуртожиток №5 Чернівецький національний університет імені Юрія Федьковича/ код:UKRs003514</t>
  </si>
  <si>
    <t>UKRs003519</t>
  </si>
  <si>
    <t>Адреса: Небесної Сотні, 4в/ Назва МКП: ЧНУ ім. Федьковича. гуртожиток №6/ код:UKRs003519</t>
  </si>
  <si>
    <t>UKRs003515</t>
  </si>
  <si>
    <t>Адреса: Небесної Сотні, 4д/ Назва МКП: Реабілітаційний центр кафедри фізичної реабілітації, ерготерапї та домедичної допомоги факультету фізичної культури та здоров'я людини Чернівецького національного університету імені Юрія Федьковича/ код:UKRs003515</t>
  </si>
  <si>
    <t>UKRs003520</t>
  </si>
  <si>
    <t>Адреса: Небесної сотні, 9а/ Назва МКП: Дошкільний навчальний заклад №21 комбінованого типу/ код:UKRs003520</t>
  </si>
  <si>
    <t>UKRs003728</t>
  </si>
  <si>
    <t>Адреса: Незалежності, 88/ Назва МКП: Дошкільний навчальний заклад №9 комбінованого типу/ код:UKRs003728</t>
  </si>
  <si>
    <t>UKRs003729</t>
  </si>
  <si>
    <t>Адреса: Незалежності, 88д/ Назва МКП: Чернівецький ліцей №7 (гімназія №7)/ код:UKRs003729</t>
  </si>
  <si>
    <t>UKRs003527</t>
  </si>
  <si>
    <t>Адреса: Олександра Щербанюка, 2/ Назва МКП: ОКНП Чернівецький обласний спеціалізований будинок дитини/ код:UKRs003527</t>
  </si>
  <si>
    <t>UKRs003646</t>
  </si>
  <si>
    <t>Адреса: Олександра Щербанюка, 4/ Назва МКП: Чернівецька загальноосвітня школа І-ІІІ ст. №30/ код:UKRs003646</t>
  </si>
  <si>
    <t>UKRs003740</t>
  </si>
  <si>
    <t>Адреса: Олександра Щербанюка, 48/ Назва МКП: Офис/ код:UKRs003740</t>
  </si>
  <si>
    <t>UKRs003530</t>
  </si>
  <si>
    <t>Адреса: Осіння, 48/ Назва МКП: Чернівецька гімназія №4 (школа І-ІІІ ст. №40)/ код:UKRs003530</t>
  </si>
  <si>
    <t>UKRs003726</t>
  </si>
  <si>
    <t>Адреса: Парковий, 6/ Назва МКП: Дошкільний навчальний заклад №32 комбінованого типу/ код:UKRs003726</t>
  </si>
  <si>
    <t>UKRs008803</t>
  </si>
  <si>
    <t>Адреса: Пилипа Орлика, 3/ Назва МКП: Гуртожиток вищого професійного художнього училища №5 (2-4 поверх)/ код:UKRs008803</t>
  </si>
  <si>
    <t>UKRs008810</t>
  </si>
  <si>
    <t>Адреса: Пилипа Орлика, 3/ Назва МКП: Гуртожиток Чернівецького професійного ліцею сфери послуг (5 поверх)/ код:UKRs008810</t>
  </si>
  <si>
    <t>UKRs011203</t>
  </si>
  <si>
    <t>Адреса: Пилипа Орлика, 3/ Назва МКП: гуртожиток Державний професійно-технічний навчальний заклад "Чернівецький професійний ліцей автомобільного сервісу" (1 поверх)/ код:UKRs011203</t>
  </si>
  <si>
    <t>UKRs003533</t>
  </si>
  <si>
    <t>Адреса: Південно-Кільцева, 17/ Назва МКП: Чернівецький ліцей №13 (школа І-ІІІ ст. №22)/ код:UKRs003533</t>
  </si>
  <si>
    <t>UKRs003534</t>
  </si>
  <si>
    <t>Адреса: Південно-Кільцева, 7б/ Назва МКП: Чернівецький ліцей №17 Успіх (школа І-ІІІ ст. №11)/ код:UKRs003534</t>
  </si>
  <si>
    <t>UKRs003535</t>
  </si>
  <si>
    <t>Адреса: Південно-Кільцева, 9б/ Назва МКП: Санаторний дошкільний навчальний заклад №34 для частохворіючих дітей/ код:UKRs003535</t>
  </si>
  <si>
    <t>UKRs003536</t>
  </si>
  <si>
    <t>Адреса: Полєтаєва Федора, 3/ Назва МКП: Дошкільний навчальний заклад №52 комбінованого типу/ код:UKRs003536</t>
  </si>
  <si>
    <t>UKRs003540</t>
  </si>
  <si>
    <t>Адреса: Річна, 10/ Назва МКП: Благодійний фонд Місто добра (кризовий центр для жінок із дітьми)/ код:UKRs003540</t>
  </si>
  <si>
    <t>UKRs003541</t>
  </si>
  <si>
    <t>Адреса: Руданського, 49/ Назва МКП: Чернівецький фаховий коледж Львівського національного університету природокористування/ код:UKRs003541</t>
  </si>
  <si>
    <t>UKRs003545</t>
  </si>
  <si>
    <t>Адреса: Руська, 178/ Назва МКП: Дошкільний навчальний заклад №19 Центр розвитку дитини Барвінок/ код:UKRs003545</t>
  </si>
  <si>
    <t>UKRs003542</t>
  </si>
  <si>
    <t>Адреса: Руська, 194д/ Назва МКП: гуртожиток Торговельно-економічного інституту/ код:UKRs003542</t>
  </si>
  <si>
    <t>UKRs003546</t>
  </si>
  <si>
    <t>Адреса: Руська, 194з/ Назва МКП: гуртожиток Чернівецький фаховий коледж бізнесу та харчових технологій/ код:UKRs003546</t>
  </si>
  <si>
    <t>UKRs003547</t>
  </si>
  <si>
    <t>Адреса: Руська, 198/ Назва МКП: Професійно-технічне училище №8/ код:UKRs003547</t>
  </si>
  <si>
    <t>UKRs003544</t>
  </si>
  <si>
    <t>Адреса: Руська, 257а/ Назва МКП: Чернівецька загальноосвітня школа І-ІІІ ст. №28/ код:UKRs003544</t>
  </si>
  <si>
    <t>UKRs003709</t>
  </si>
  <si>
    <t>Адреса: Садгірська, 3а/ Назва МКП: Pink Tower/ код:UKRs003709</t>
  </si>
  <si>
    <t>UKRs008798</t>
  </si>
  <si>
    <t>Адреса: Севастопольська, 36/ Назва МКП: БФ Комітет громадського порятунку України/ код:UKRs008798</t>
  </si>
  <si>
    <t>UKRs003557</t>
  </si>
  <si>
    <t>Адреса: Січових Стрільців, 3в/ Назва МКП: Приватний заклад гімназія Надія/ код:UKRs003557</t>
  </si>
  <si>
    <t>UKRs003560</t>
  </si>
  <si>
    <t>Адреса: Сторожинецька, 33а/ Назва МКП: Комунальний заклад дошкільної освіти комбінованого типу №18 Вишиваночка/ код:UKRs003560</t>
  </si>
  <si>
    <t>UKRs009907</t>
  </si>
  <si>
    <t>Адреса: театральна площа, 2а/ Назва МКП: Буковинський державний медичний університет/ код:UKRs009907</t>
  </si>
  <si>
    <t>UKRs011610</t>
  </si>
  <si>
    <t>Адреса: Тихорецька, 2а/ Назва МКП: Дім престарілих "Добрий Дім"/ код:UKRs011610</t>
  </si>
  <si>
    <t>UKRs003489</t>
  </si>
  <si>
    <t>Адреса: Ткача, 24а/ Назва МКП: гуртожиток Чернівецький індустріальний фаховий коледж/ код:UKRs003489</t>
  </si>
  <si>
    <t>UKRs008689</t>
  </si>
  <si>
    <t>Адреса: Турецька, 10/ Назва МКП: Церква Адвентистів сьомого дня Чернівці-Центр/ код:UKRs008689</t>
  </si>
  <si>
    <t>UKRs003571</t>
  </si>
  <si>
    <t>Адреса: Фізкультурна, 5/ Назва МКП: Чернівецький ліцей №19 (школа І-ІІІ ст. №24) ім. О. Кобилянської/ код:UKRs003571</t>
  </si>
  <si>
    <t>UKRs003572</t>
  </si>
  <si>
    <t>Адреса: Фізкультурна, 6/ Назва МКП: Заклад дошкільної освіти (ясла-садок) комбінованого типу №8 ДивоСад/ код:UKRs003572</t>
  </si>
  <si>
    <t>UKRs003575</t>
  </si>
  <si>
    <t>Адреса: Хотинська, 23/ Назва МКП: Чернівецька гімназія №3 (школа І-ІІІ ст. №19)/ код:UKRs003575</t>
  </si>
  <si>
    <t>UKRs003573</t>
  </si>
  <si>
    <t>Адреса: Хотинська, 47/ Назва МКП: Чернівецький професійний машинобудівний ліцей/ код:UKRs003573</t>
  </si>
  <si>
    <t>UKRs010568</t>
  </si>
  <si>
    <t>Адреса: Чкалова, 10/ Назва МКП: Ресторан Золотий сезон/ код:UKRs010568</t>
  </si>
  <si>
    <t>UKRs003738</t>
  </si>
  <si>
    <t>Адреса: Чкалова, 21б/ Назва МКП: Офис компании ТермоПлюс/ код:UKRs003738</t>
  </si>
  <si>
    <t>UKRs003601</t>
  </si>
  <si>
    <t>Адреса: Чорноморська, 13/ Назва МКП: Буковинський державний медичний університет. гуртожиток №3/ код:UKRs003601</t>
  </si>
  <si>
    <t>UKRs010355</t>
  </si>
  <si>
    <t>Адреса: Чорноморська, 15а/ Назва МКП: Гуртожик Буковинського державного медичного університету №2/ код:UKRs010355</t>
  </si>
  <si>
    <t>UKRs003600</t>
  </si>
  <si>
    <t>Адреса: Чорноморська, 2а/ Назва МКП: Гуртожик Буковинського державного медичного університету/ код:UKRs003600</t>
  </si>
  <si>
    <t>UKRs003645</t>
  </si>
  <si>
    <t>Адреса: Щепкіна, 2/ Назва МКП: Чернівецький ліцей №9 (гімназія №4)/ код:UKRs003645</t>
  </si>
  <si>
    <t>UKRs010964</t>
  </si>
  <si>
    <t>Адреса: Ярослава Мудрого, 192г/ Назва МКП: Громада релігії Ружин Садгора/ код:UKRs010964</t>
  </si>
  <si>
    <t>UKRs003617</t>
  </si>
  <si>
    <t>Адреса: Шкільна,  1а/ Назва МКП: Коровійський ліцей/ код:UKRs003617</t>
  </si>
  <si>
    <t>UKRs003405</t>
  </si>
  <si>
    <t>Адреса: Головна, 15/ Назва МКП: Чорнівський НВК/ код:UKRs003405</t>
  </si>
  <si>
    <t>UKRs011440</t>
  </si>
  <si>
    <t>Адреса: Фастівська, 20/ Назва МКП: Чернівецький обласний госпіталь ветеранів війни/ код:UKRs011440</t>
  </si>
  <si>
    <t>UKRs009524</t>
  </si>
  <si>
    <t>Адреса: Святого Миколая, 1/ Назва МКП: Чудейська амбулаторія/ прожтває 20 ВПО. можуть прийняти 30 ВПО/ код:UKRs009524</t>
  </si>
  <si>
    <t>UKRs003640</t>
  </si>
  <si>
    <t>Адреса: Штефан Чел Маре, 154/ Назва МКП: Їжівська гімназія/ код:UKRs003640</t>
  </si>
  <si>
    <t>UKRs003358</t>
  </si>
  <si>
    <t>Адреса: Банилівська, 5/ Назва МКП: Черешський психо-неврологічний будинок-інтернат/ код:UKRs003358</t>
  </si>
  <si>
    <t>UKRs003501</t>
  </si>
  <si>
    <t>Адреса: Миру, 16/ Назва МКП: Боянчуцький ЗДО/ код:UKRs003501</t>
  </si>
  <si>
    <t>UKRs003776</t>
  </si>
  <si>
    <t>Адреса: Партизанський Хутір, 16/ Назва МКП: Оздоровчий центрТвій табір/ код:UKRs003776</t>
  </si>
  <si>
    <t>UKRs010086</t>
  </si>
  <si>
    <t>Адреса: Чернігівська, 19/ Назва МКП: Відокремлений структурний підрозділ Бобровицький фаховий коледж ім. О.Майнової НУБіП України/ код:UKRs010086</t>
  </si>
  <si>
    <t>UKRs010909</t>
  </si>
  <si>
    <t>Адреса: Центральна, 2/ Назва МКП: Модульне містечко/ код:UKRs010909</t>
  </si>
  <si>
    <t>UKRs009801</t>
  </si>
  <si>
    <t>Адреса: Заводська, 33/ Назва МКП: САНАТОРІЙ-ПРОФІЛАКТОРІЙ ЗАВОДУ ПОЖМАШИНА/ код:UKRs009801</t>
  </si>
  <si>
    <t>UKRs009798</t>
  </si>
  <si>
    <t>Адреса: Київська, 178/ Назва МКП: гуртожиток Прилуцького агро-технічний фахового коледжу/ код:UKRs009798</t>
  </si>
  <si>
    <t>UKRs009827</t>
  </si>
  <si>
    <t>Адреса: Констянтинівська, 185/ Назва МКП: Прилуцька міська дитяча лікарня/ код:UKRs009827</t>
  </si>
  <si>
    <t>UKRs009501</t>
  </si>
  <si>
    <t>Адреса: Короленка, 8/ Назва МКП: Територіальний центр соціального обслуговування/ код:UKRs009501</t>
  </si>
  <si>
    <t>UKRs009836</t>
  </si>
  <si>
    <t>Адреса: Центральна, 36а/ Назва МКП: Фельдшерський пункт/ код:UKRs009836</t>
  </si>
  <si>
    <t>UKRs010910</t>
  </si>
  <si>
    <t>Адреса: Затишна, 4б/ Назва МКП: Модульне містечко Новоселівка1/ код:UKRs010910</t>
  </si>
  <si>
    <t>UKRs010911</t>
  </si>
  <si>
    <t>Адреса: Маліновського, 59/ Назва МКП: Модульне містечко Новоселівка2/ код:UKRs010911</t>
  </si>
  <si>
    <t>UKRs011861</t>
  </si>
  <si>
    <t>Адреса: Миру, 43/ Назва МКП: ДЕРЖАВНИЙ ПРОФЕСІЙНО-ТЕХНІЧНИЙ НАВЧАЛЬНИЙ ЗАКЛАД " КУЛИКІВСЬКИЙ ПРОФЕСІЙНИЙ АГРАРНИЙ ЛІЦЕЙ "/ код:UKRs011861</t>
  </si>
  <si>
    <t>UKRs011269</t>
  </si>
  <si>
    <t>Адреса: Молодіжна, 1/ Назва МКП: Модульне містечко/ код:UKRs011269</t>
  </si>
  <si>
    <t>UKRs011268</t>
  </si>
  <si>
    <t>Адреса: Польова, 1/ Назва МКП: Модульне містечко/ код:UKRs011268</t>
  </si>
  <si>
    <t>UKRs009804</t>
  </si>
  <si>
    <t>Адреса: Козацька, 9/ Назва МКП: Гуртожиток вищого професійного училища побутового обслуговування/ код:UKRs009804</t>
  </si>
  <si>
    <t>UKRs009849</t>
  </si>
  <si>
    <t>Адреса: Коцюбинського, 4/ Назва МКП: гуртожиток Чернігівського інституту ім. К.Д. Ушинського/ код:UKRs009849</t>
  </si>
  <si>
    <t>UKRs011862</t>
  </si>
  <si>
    <t>Адреса: Мазепи, 70/ Назва МКП: Міністерство освіти і науки України/ код:UKRs011862</t>
  </si>
  <si>
    <t>UKRs009830</t>
  </si>
  <si>
    <t>Адреса: Миру, 247а/ Назва МКП: Гуртожиток Чернігівського Будівельного ліцею/ код:UKRs009830</t>
  </si>
  <si>
    <t>UKRs009943</t>
  </si>
  <si>
    <t>Адреса: Ціолковського, 14/ Назва МКП: Гуртожиток №6 Університету Чернігівська Політехніка/ код:UKRs009943</t>
  </si>
  <si>
    <t>UKRs011435</t>
  </si>
  <si>
    <t>Адреса: Кубанської України, 2/ Назва МКП: Комунальне підприємство Київський будинок-інтернат ветеранів праці/ код:UKRs011435</t>
  </si>
  <si>
    <t>UKRs011554</t>
  </si>
  <si>
    <t>Адреса: Маршала Тимошенка, 2ж/ Назва МКП: Гуртожиток №3, Національний педагогічний університет імені М.П. Драгоманова/ код:UKRs011554</t>
  </si>
  <si>
    <t>UKRs011436</t>
  </si>
  <si>
    <t>Адреса: Миколи Ушакова, 8а/ Назва МКП: Київський гуртожиток-притулок Київського Європейського Університету для переселенців з Луганської області/ код:UKRs011436</t>
  </si>
  <si>
    <t>UKRs006315</t>
  </si>
  <si>
    <t>Адреса: Новодарницька, 26/ Назва МКП: м. Київ. вул. Новодарницька. 26/ код:UKRs006315</t>
  </si>
  <si>
    <t>number_indicator</t>
  </si>
  <si>
    <t>title</t>
  </si>
  <si>
    <t>id</t>
  </si>
  <si>
    <t>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</si>
</sst>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name val="Calibri"/>
      <family val="2"/>
      <scheme val="minor"/>
    </font>
    <font>
      <sz val="11"/>
      <color rgb="FF000000"/>
      <name val="Calibri"/>
      <family val="2"/>
      <charset val="204"/>
      <scheme val="minor"/>
    </font>
    <font>
      <sz val="11"/>
      <name val="Calibri"/>
      <family val="2"/>
      <charset val="204"/>
      <scheme val="minor"/>
    </font>
    <font>
      <sz val="11"/>
      <color theme="1"/>
      <name val="Calibri"/>
      <family val="2"/>
      <scheme val="minor"/>
    </font>
    <font>
      <sz val="10"/>
      <color theme="1"/>
      <name val="Arial"/>
      <family val="2"/>
    </font>
    <font>
      <sz val="10"/>
      <name val="Arial"/>
      <family val="2"/>
      <charset val="204"/>
    </font>
    <font>
      <sz val="8"/>
      <name val="Calibri"/>
      <family val="2"/>
      <scheme val="minor"/>
    </font>
    <font>
      <b/>
      <sz val="10"/>
      <color theme="1"/>
      <name val="Arial Narrow"/>
      <family val="2"/>
    </font>
    <font>
      <b/>
      <sz val="11"/>
      <color theme="1"/>
      <name val="Calibri"/>
      <family val="2"/>
      <charset val="204"/>
      <scheme val="minor"/>
    </font>
    <font>
      <b/>
      <sz val="10"/>
      <name val="Arial"/>
      <family val="2"/>
      <charset val="204"/>
    </font>
    <font>
      <b/>
      <sz val="11"/>
      <color theme="1"/>
      <name val="Calibri"/>
      <family val="2"/>
      <scheme val="minor"/>
    </font>
    <font>
      <sz val="11"/>
      <name val="Arial"/>
      <family val="2"/>
    </font>
    <font>
      <sz val="11"/>
      <color theme="1"/>
      <name val="Calibri"/>
      <family val="2"/>
      <charset val="204"/>
    </font>
    <font>
      <sz val="11"/>
      <color rgb="FF000000"/>
      <name val="Calibri"/>
      <family val="2"/>
      <charset val="204"/>
    </font>
    <font>
      <sz val="11"/>
      <color rgb="FFFF0000"/>
      <name val="Calibri"/>
      <family val="2"/>
      <charset val="204"/>
    </font>
    <font>
      <sz val="10"/>
      <color rgb="FF000000"/>
      <name val="Calibri"/>
      <family val="2"/>
      <charset val="204"/>
      <scheme val="minor"/>
    </font>
    <font>
      <sz val="11"/>
      <color rgb="FFFF0000"/>
      <name val="Arial"/>
      <family val="2"/>
    </font>
    <font>
      <b/>
      <sz val="11"/>
      <name val="Arial"/>
      <family val="2"/>
    </font>
    <font>
      <b/>
      <sz val="11"/>
      <name val="Arial"/>
      <family val="2"/>
      <charset val="204"/>
    </font>
    <font>
      <sz val="11"/>
      <color rgb="FFFF0000"/>
      <name val="Arial"/>
      <family val="2"/>
      <charset val="204"/>
    </font>
    <font>
      <sz val="11"/>
      <name val="Arial"/>
      <family val="2"/>
      <charset val="204"/>
    </font>
    <font>
      <sz val="11"/>
      <color rgb="FF000000"/>
      <name val="Arial"/>
      <family val="2"/>
      <charset val="204"/>
    </font>
    <font>
      <b/>
      <sz val="11"/>
      <color rgb="FFFF0000"/>
      <name val="Arial"/>
      <family val="2"/>
      <charset val="204"/>
    </font>
    <font>
      <strike/>
      <sz val="11"/>
      <color rgb="FFFF0000"/>
      <name val="Arial"/>
      <family val="2"/>
      <charset val="204"/>
    </font>
    <font>
      <b/>
      <sz val="11"/>
      <color rgb="FFFF0000"/>
      <name val="Arial"/>
      <family val="2"/>
    </font>
    <font>
      <sz val="11"/>
      <color rgb="FFFF0000"/>
      <name val="Arial Narrow"/>
      <family val="2"/>
    </font>
    <font>
      <strike/>
      <sz val="11"/>
      <color rgb="FFFF0000"/>
      <name val="Arial"/>
      <family val="2"/>
    </font>
    <font>
      <sz val="11"/>
      <color rgb="FFFF0000"/>
      <name val="Calibri"/>
      <family val="2"/>
      <scheme val="minor"/>
    </font>
    <font>
      <sz val="11"/>
      <color rgb="FF000000"/>
      <name val="Arial"/>
      <family val="2"/>
    </font>
    <font>
      <sz val="11"/>
      <color theme="1"/>
      <name val="Arial"/>
      <family val="2"/>
    </font>
    <font>
      <sz val="11"/>
      <color rgb="FF0070C0"/>
      <name val="Arial"/>
      <family val="2"/>
      <charset val="204"/>
    </font>
    <font>
      <b/>
      <sz val="11"/>
      <color rgb="FF000000"/>
      <name val="Arial"/>
      <family val="2"/>
    </font>
    <font>
      <b/>
      <strike/>
      <sz val="11"/>
      <color rgb="FFFF0000"/>
      <name val="Arial"/>
      <family val="2"/>
    </font>
    <font>
      <b/>
      <u/>
      <sz val="11"/>
      <color rgb="FFFF0000"/>
      <name val="Arial"/>
      <family val="2"/>
    </font>
    <font>
      <b/>
      <strike/>
      <sz val="11"/>
      <color rgb="FFFF0000"/>
      <name val="Arial"/>
      <family val="2"/>
      <charset val="204"/>
    </font>
    <font>
      <strike/>
      <sz val="11"/>
      <color rgb="FF000000"/>
      <name val="Arial"/>
      <family val="2"/>
      <charset val="204"/>
    </font>
    <font>
      <strike/>
      <sz val="11"/>
      <color rgb="FF00B050"/>
      <name val="Arial"/>
      <family val="2"/>
      <charset val="204"/>
    </font>
    <font>
      <strike/>
      <sz val="11"/>
      <name val="Arial"/>
      <family val="2"/>
    </font>
    <font>
      <b/>
      <sz val="11"/>
      <color theme="1"/>
      <name val="Arial"/>
      <family val="2"/>
    </font>
    <font>
      <sz val="11"/>
      <name val="Arial Narrow"/>
      <family val="2"/>
    </font>
    <font>
      <sz val="11"/>
      <color rgb="FF000000"/>
      <name val="Calibri"/>
      <family val="2"/>
      <scheme val="minor"/>
    </font>
    <font>
      <b/>
      <sz val="11"/>
      <color rgb="FF000000"/>
      <name val="Arial"/>
      <family val="2"/>
      <charset val="204"/>
    </font>
    <font>
      <b/>
      <strike/>
      <sz val="11"/>
      <name val="Arial"/>
      <family val="2"/>
    </font>
    <font>
      <b/>
      <sz val="11"/>
      <color rgb="FF002060"/>
      <name val="Arial"/>
      <family val="2"/>
    </font>
    <font>
      <strike/>
      <sz val="11"/>
      <color rgb="FF000000"/>
      <name val="Arial"/>
      <family val="2"/>
    </font>
    <font>
      <b/>
      <strike/>
      <sz val="11"/>
      <color rgb="FF000000"/>
      <name val="Arial"/>
      <family val="2"/>
    </font>
    <font>
      <sz val="11"/>
      <color rgb="FF000000"/>
      <name val="Arial Narrow"/>
      <family val="2"/>
    </font>
    <font>
      <sz val="11"/>
      <color theme="1" tint="0.14999847407452621"/>
      <name val="Arial"/>
      <family val="2"/>
    </font>
    <font>
      <b/>
      <sz val="11"/>
      <color theme="1" tint="0.14999847407452621"/>
      <name val="Arial"/>
      <family val="2"/>
      <charset val="204"/>
    </font>
    <font>
      <sz val="11"/>
      <color theme="1" tint="0.14999847407452621"/>
      <name val="Calibri"/>
      <family val="2"/>
      <scheme val="minor"/>
    </font>
    <font>
      <b/>
      <sz val="10"/>
      <name val="Arial Narrow"/>
      <family val="2"/>
    </font>
    <font>
      <strike/>
      <sz val="11"/>
      <name val="Arial"/>
      <family val="2"/>
      <charset val="204"/>
    </font>
    <font>
      <sz val="11"/>
      <color rgb="FFC00000"/>
      <name val="Arial"/>
      <family val="2"/>
    </font>
    <font>
      <sz val="11"/>
      <color rgb="FF00B0F0"/>
      <name val="Arial"/>
      <family val="2"/>
      <charset val="204"/>
    </font>
    <font>
      <sz val="16"/>
      <name val="Arial"/>
      <family val="2"/>
      <charset val="204"/>
    </font>
    <font>
      <sz val="11"/>
      <color rgb="FF000000"/>
      <name val="Arial"/>
      <family val="2"/>
      <charset val="204"/>
    </font>
    <font>
      <sz val="10"/>
      <color theme="1"/>
      <name val="Inter"/>
    </font>
    <font>
      <sz val="11"/>
      <color theme="1"/>
      <name val="Arial"/>
      <family val="2"/>
      <charset val="204"/>
    </font>
    <font>
      <sz val="11"/>
      <color rgb="FF00B050"/>
      <name val="Arial"/>
      <family val="2"/>
      <charset val="204"/>
    </font>
    <font>
      <sz val="11"/>
      <color rgb="FF00B0F0"/>
      <name val="Arial"/>
      <family val="2"/>
    </font>
    <font>
      <strike/>
      <sz val="11"/>
      <color theme="1"/>
      <name val="Arial"/>
      <family val="2"/>
    </font>
    <font>
      <sz val="11"/>
      <color rgb="FF00B050"/>
      <name val="Arial"/>
      <family val="2"/>
    </font>
    <font>
      <b/>
      <sz val="11"/>
      <color rgb="FF00B050"/>
      <name val="Arial"/>
      <family val="2"/>
      <charset val="204"/>
    </font>
    <font>
      <b/>
      <sz val="11"/>
      <color theme="1"/>
      <name val="Arial"/>
      <family val="2"/>
      <charset val="204"/>
    </font>
    <font>
      <sz val="10"/>
      <color theme="1"/>
      <name val="Arial"/>
      <family val="2"/>
      <charset val="204"/>
    </font>
    <font>
      <sz val="10"/>
      <color theme="1"/>
      <name val="Calibri"/>
      <family val="2"/>
      <charset val="204"/>
      <scheme val="minor"/>
    </font>
  </fonts>
  <fills count="37">
    <fill>
      <patternFill patternType="none"/>
    </fill>
    <fill>
      <patternFill patternType="gray125"/>
    </fill>
    <fill>
      <patternFill patternType="solid">
        <fgColor theme="0" tint="-4.9989318521683403E-2"/>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C7F672"/>
        <bgColor indexed="64"/>
      </patternFill>
    </fill>
    <fill>
      <patternFill patternType="solid">
        <fgColor theme="0"/>
        <bgColor indexed="64"/>
      </patternFill>
    </fill>
    <fill>
      <patternFill patternType="solid">
        <fgColor rgb="FF595959"/>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FFFF"/>
        <bgColor indexed="64"/>
      </patternFill>
    </fill>
    <fill>
      <patternFill patternType="solid">
        <fgColor rgb="FF92D050"/>
        <bgColor indexed="64"/>
      </patternFill>
    </fill>
    <fill>
      <patternFill patternType="solid">
        <fgColor theme="2" tint="-0.749992370372631"/>
        <bgColor indexed="64"/>
      </patternFill>
    </fill>
    <fill>
      <patternFill patternType="solid">
        <fgColor theme="9" tint="0.79998168889431442"/>
        <bgColor indexed="64"/>
      </patternFill>
    </fill>
    <fill>
      <patternFill patternType="solid">
        <fgColor theme="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7030A0"/>
        <bgColor indexed="64"/>
      </patternFill>
    </fill>
    <fill>
      <patternFill patternType="solid">
        <fgColor rgb="FF92D050"/>
        <bgColor rgb="FF434343"/>
      </patternFill>
    </fill>
    <fill>
      <patternFill patternType="solid">
        <fgColor theme="2"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59999389629810485"/>
        <bgColor rgb="FF000000"/>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indexed="64"/>
      </top>
      <bottom/>
      <diagonal/>
    </border>
    <border>
      <left/>
      <right/>
      <top/>
      <bottom style="thin">
        <color rgb="FF000000"/>
      </bottom>
      <diagonal/>
    </border>
    <border>
      <left/>
      <right style="thin">
        <color indexed="64"/>
      </right>
      <top style="thin">
        <color indexed="64"/>
      </top>
      <bottom/>
      <diagonal/>
    </border>
    <border>
      <left/>
      <right style="thin">
        <color indexed="64"/>
      </right>
      <top/>
      <bottom/>
      <diagonal/>
    </border>
    <border>
      <left/>
      <right/>
      <top style="thin">
        <color theme="4"/>
      </top>
      <bottom/>
      <diagonal/>
    </border>
    <border>
      <left/>
      <right/>
      <top/>
      <bottom style="thin">
        <color theme="4" tint="0.39997558519241921"/>
      </bottom>
      <diagonal/>
    </border>
  </borders>
  <cellStyleXfs count="4">
    <xf numFmtId="0" fontId="0" fillId="0" borderId="0"/>
    <xf numFmtId="0" fontId="9" fillId="0" borderId="0"/>
    <xf numFmtId="0" fontId="21" fillId="0" borderId="0"/>
    <xf numFmtId="0" fontId="4" fillId="0" borderId="0"/>
  </cellStyleXfs>
  <cellXfs count="948">
    <xf numFmtId="0" fontId="0" fillId="0" borderId="0" xfId="0"/>
    <xf numFmtId="0" fontId="0" fillId="6" borderId="0" xfId="0" applyFill="1"/>
    <xf numFmtId="0" fontId="0" fillId="2" borderId="0" xfId="0" applyFill="1"/>
    <xf numFmtId="0" fontId="0" fillId="3" borderId="0" xfId="0" applyFill="1"/>
    <xf numFmtId="0" fontId="0" fillId="4" borderId="0" xfId="0" applyFill="1"/>
    <xf numFmtId="0" fontId="0" fillId="5" borderId="0" xfId="0" applyFill="1"/>
    <xf numFmtId="0" fontId="0" fillId="8" borderId="0" xfId="0" applyFill="1"/>
    <xf numFmtId="0" fontId="0" fillId="9" borderId="0" xfId="0" applyFill="1"/>
    <xf numFmtId="0" fontId="0" fillId="11" borderId="0" xfId="0" applyFill="1"/>
    <xf numFmtId="0" fontId="0" fillId="13" borderId="0" xfId="0" applyFill="1"/>
    <xf numFmtId="0" fontId="8" fillId="0" borderId="0" xfId="0" applyFont="1"/>
    <xf numFmtId="0" fontId="11" fillId="0" borderId="0" xfId="0" applyFont="1"/>
    <xf numFmtId="0" fontId="11" fillId="7" borderId="0" xfId="0" applyFont="1" applyFill="1"/>
    <xf numFmtId="0" fontId="0" fillId="16" borderId="0" xfId="0" applyFill="1"/>
    <xf numFmtId="0" fontId="13" fillId="17" borderId="1" xfId="0" applyFont="1" applyFill="1" applyBorder="1" applyAlignment="1">
      <alignment horizontal="center" vertical="center" wrapText="1"/>
    </xf>
    <xf numFmtId="0" fontId="7" fillId="0" borderId="0" xfId="0" applyFont="1"/>
    <xf numFmtId="0" fontId="11" fillId="6" borderId="0" xfId="0" applyFont="1" applyFill="1"/>
    <xf numFmtId="0" fontId="14" fillId="2" borderId="0" xfId="0" applyFont="1" applyFill="1"/>
    <xf numFmtId="0" fontId="14" fillId="0" borderId="0" xfId="0" applyFont="1"/>
    <xf numFmtId="0" fontId="14" fillId="18" borderId="0" xfId="0" applyFont="1" applyFill="1"/>
    <xf numFmtId="0" fontId="14" fillId="4" borderId="0" xfId="0" applyFont="1" applyFill="1"/>
    <xf numFmtId="0" fontId="14" fillId="3" borderId="0" xfId="0" applyFont="1" applyFill="1"/>
    <xf numFmtId="0" fontId="0" fillId="0" borderId="0" xfId="0" applyAlignment="1">
      <alignment wrapText="1"/>
    </xf>
    <xf numFmtId="0" fontId="14" fillId="0" borderId="0" xfId="0" applyFont="1" applyAlignment="1">
      <alignment wrapText="1"/>
    </xf>
    <xf numFmtId="0" fontId="10" fillId="0" borderId="0" xfId="0" applyFont="1" applyAlignment="1">
      <alignment vertical="top" wrapText="1"/>
    </xf>
    <xf numFmtId="0" fontId="0" fillId="6" borderId="0" xfId="0" applyFill="1" applyAlignment="1">
      <alignment wrapText="1"/>
    </xf>
    <xf numFmtId="0" fontId="13" fillId="17" borderId="0" xfId="0" applyFont="1" applyFill="1" applyAlignment="1">
      <alignment horizontal="center" vertical="center"/>
    </xf>
    <xf numFmtId="0" fontId="14" fillId="5" borderId="0" xfId="0" applyFont="1" applyFill="1"/>
    <xf numFmtId="0" fontId="15" fillId="0" borderId="0" xfId="0" applyFont="1"/>
    <xf numFmtId="0" fontId="14" fillId="7" borderId="0" xfId="0" applyFont="1" applyFill="1"/>
    <xf numFmtId="0" fontId="14" fillId="8" borderId="0" xfId="0" applyFont="1" applyFill="1"/>
    <xf numFmtId="0" fontId="14" fillId="9" borderId="0" xfId="0" applyFont="1" applyFill="1"/>
    <xf numFmtId="0" fontId="14" fillId="11" borderId="0" xfId="0" applyFont="1" applyFill="1"/>
    <xf numFmtId="0" fontId="14" fillId="10" borderId="0" xfId="0" applyFont="1" applyFill="1"/>
    <xf numFmtId="0" fontId="14" fillId="12" borderId="0" xfId="0" applyFont="1" applyFill="1"/>
    <xf numFmtId="0" fontId="14" fillId="16" borderId="0" xfId="0" applyFont="1" applyFill="1"/>
    <xf numFmtId="0" fontId="11" fillId="0" borderId="0" xfId="0" applyFont="1" applyAlignment="1">
      <alignment wrapText="1"/>
    </xf>
    <xf numFmtId="0" fontId="14" fillId="0" borderId="0" xfId="0" applyFont="1" applyAlignment="1">
      <alignment horizontal="left" vertical="top"/>
    </xf>
    <xf numFmtId="0" fontId="4" fillId="7" borderId="0" xfId="0" applyFont="1" applyFill="1"/>
    <xf numFmtId="0" fontId="4" fillId="0" borderId="0" xfId="0" applyFont="1"/>
    <xf numFmtId="0" fontId="4" fillId="0" borderId="0" xfId="0" applyFont="1" applyAlignment="1">
      <alignment wrapText="1"/>
    </xf>
    <xf numFmtId="0" fontId="14" fillId="19" borderId="0" xfId="0" applyFont="1" applyFill="1"/>
    <xf numFmtId="0" fontId="16" fillId="0" borderId="0" xfId="0" applyFont="1"/>
    <xf numFmtId="0" fontId="4" fillId="18" borderId="0" xfId="0" applyFont="1" applyFill="1"/>
    <xf numFmtId="0" fontId="14" fillId="20" borderId="0" xfId="0" applyFont="1" applyFill="1"/>
    <xf numFmtId="0" fontId="0" fillId="20" borderId="0" xfId="0" applyFill="1"/>
    <xf numFmtId="0" fontId="0" fillId="21" borderId="0" xfId="0" applyFill="1"/>
    <xf numFmtId="0" fontId="0" fillId="21" borderId="0" xfId="0" applyFill="1" applyAlignment="1">
      <alignment wrapText="1"/>
    </xf>
    <xf numFmtId="0" fontId="11" fillId="21" borderId="0" xfId="0" applyFont="1" applyFill="1"/>
    <xf numFmtId="0" fontId="16" fillId="21" borderId="0" xfId="0" applyFont="1" applyFill="1"/>
    <xf numFmtId="0" fontId="16" fillId="21" borderId="0" xfId="0" applyFont="1" applyFill="1" applyAlignment="1">
      <alignment wrapText="1"/>
    </xf>
    <xf numFmtId="0" fontId="16" fillId="21" borderId="0" xfId="0" applyFont="1" applyFill="1" applyAlignment="1">
      <alignment vertical="top" wrapText="1"/>
    </xf>
    <xf numFmtId="0" fontId="14" fillId="21" borderId="0" xfId="0" applyFont="1" applyFill="1" applyAlignment="1">
      <alignment wrapText="1"/>
    </xf>
    <xf numFmtId="0" fontId="15" fillId="21" borderId="0" xfId="0" applyFont="1" applyFill="1"/>
    <xf numFmtId="0" fontId="6" fillId="0" borderId="0" xfId="0" applyFont="1"/>
    <xf numFmtId="0" fontId="6" fillId="0" borderId="1" xfId="0" applyFont="1" applyBorder="1" applyAlignment="1">
      <alignment horizontal="center" vertical="center"/>
    </xf>
    <xf numFmtId="0" fontId="17" fillId="0" borderId="1" xfId="0" applyFont="1" applyBorder="1" applyAlignment="1">
      <alignment vertical="center" wrapText="1"/>
    </xf>
    <xf numFmtId="0" fontId="6" fillId="0" borderId="0" xfId="0" applyFont="1" applyAlignment="1">
      <alignment horizontal="left" vertical="center" wrapText="1"/>
    </xf>
    <xf numFmtId="0" fontId="6" fillId="0" borderId="1" xfId="0" applyFont="1" applyBorder="1" applyAlignment="1">
      <alignment vertical="center"/>
    </xf>
    <xf numFmtId="0" fontId="11" fillId="7" borderId="0" xfId="0" applyFont="1" applyFill="1" applyAlignment="1">
      <alignment wrapText="1"/>
    </xf>
    <xf numFmtId="0" fontId="4" fillId="21" borderId="0" xfId="0" applyFont="1" applyFill="1" applyAlignment="1">
      <alignment wrapText="1"/>
    </xf>
    <xf numFmtId="0" fontId="11" fillId="21" borderId="0" xfId="0" applyFont="1" applyFill="1" applyAlignment="1">
      <alignment wrapText="1"/>
    </xf>
    <xf numFmtId="0" fontId="17" fillId="6" borderId="1" xfId="0" applyFont="1" applyFill="1" applyBorder="1" applyAlignment="1">
      <alignment vertical="center" wrapText="1"/>
    </xf>
    <xf numFmtId="0" fontId="23" fillId="0" borderId="1" xfId="0" applyFont="1" applyBorder="1" applyAlignment="1">
      <alignment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23" fillId="0" borderId="5" xfId="0" applyFont="1" applyBorder="1" applyAlignment="1">
      <alignment horizontal="center" vertical="center" wrapText="1"/>
    </xf>
    <xf numFmtId="0" fontId="23" fillId="0" borderId="5" xfId="0" applyFont="1" applyBorder="1" applyAlignment="1">
      <alignment horizontal="center" vertical="top" wrapText="1"/>
    </xf>
    <xf numFmtId="0" fontId="26" fillId="6" borderId="1" xfId="0" applyFont="1" applyFill="1" applyBorder="1" applyAlignment="1">
      <alignment vertical="center" wrapText="1"/>
    </xf>
    <xf numFmtId="0" fontId="17" fillId="6" borderId="1" xfId="0" applyFont="1" applyFill="1" applyBorder="1" applyAlignment="1">
      <alignment horizontal="left" vertical="center" wrapText="1"/>
    </xf>
    <xf numFmtId="0" fontId="17" fillId="6" borderId="5" xfId="0" applyFont="1" applyFill="1" applyBorder="1" applyAlignment="1">
      <alignment vertical="center" wrapText="1"/>
    </xf>
    <xf numFmtId="0" fontId="17" fillId="0" borderId="1" xfId="0" applyFont="1" applyBorder="1" applyAlignment="1">
      <alignment horizontal="left" vertical="center" wrapText="1"/>
    </xf>
    <xf numFmtId="0" fontId="17" fillId="0" borderId="5" xfId="0" applyFont="1" applyBorder="1" applyAlignment="1">
      <alignment vertical="center" wrapText="1"/>
    </xf>
    <xf numFmtId="0" fontId="17" fillId="0" borderId="5" xfId="0" applyFont="1" applyBorder="1" applyAlignment="1">
      <alignment vertical="top" wrapText="1"/>
    </xf>
    <xf numFmtId="0" fontId="17" fillId="0" borderId="11" xfId="0" applyFont="1" applyBorder="1" applyAlignment="1">
      <alignment vertical="center" wrapText="1"/>
    </xf>
    <xf numFmtId="0" fontId="17" fillId="0" borderId="2" xfId="0" applyFont="1" applyBorder="1" applyAlignment="1">
      <alignment vertical="center" wrapText="1"/>
    </xf>
    <xf numFmtId="0" fontId="17" fillId="0" borderId="2" xfId="0" applyFont="1" applyBorder="1" applyAlignment="1">
      <alignment horizontal="left" vertical="center" wrapText="1"/>
    </xf>
    <xf numFmtId="0" fontId="17" fillId="0" borderId="11" xfId="0" applyFont="1" applyBorder="1" applyAlignment="1">
      <alignment vertical="top" wrapText="1"/>
    </xf>
    <xf numFmtId="0" fontId="6" fillId="0" borderId="1" xfId="0" applyFont="1" applyBorder="1" applyAlignment="1">
      <alignment horizontal="left"/>
    </xf>
    <xf numFmtId="0" fontId="17" fillId="0" borderId="1" xfId="0" applyFont="1" applyBorder="1" applyAlignment="1">
      <alignment vertical="top" wrapText="1"/>
    </xf>
    <xf numFmtId="0" fontId="17" fillId="0" borderId="4" xfId="0" applyFont="1" applyBorder="1" applyAlignment="1">
      <alignment vertical="center"/>
    </xf>
    <xf numFmtId="0" fontId="17" fillId="0" borderId="4" xfId="0" applyFont="1" applyBorder="1" applyAlignment="1">
      <alignment horizontal="left" vertical="center"/>
    </xf>
    <xf numFmtId="0" fontId="17" fillId="0" borderId="1" xfId="0" applyFont="1" applyBorder="1" applyAlignment="1">
      <alignment vertical="center"/>
    </xf>
    <xf numFmtId="0" fontId="17" fillId="0" borderId="7" xfId="0" applyFont="1" applyBorder="1" applyAlignment="1">
      <alignment vertical="center"/>
    </xf>
    <xf numFmtId="0" fontId="17" fillId="0" borderId="9" xfId="0" applyFont="1" applyBorder="1" applyAlignment="1">
      <alignment vertical="center"/>
    </xf>
    <xf numFmtId="0" fontId="17" fillId="0" borderId="1" xfId="0" applyFont="1" applyBorder="1" applyAlignment="1">
      <alignment horizontal="center" vertical="center"/>
    </xf>
    <xf numFmtId="0" fontId="17" fillId="0" borderId="4" xfId="0" applyFont="1" applyBorder="1" applyAlignment="1">
      <alignment vertical="center" wrapText="1"/>
    </xf>
    <xf numFmtId="0" fontId="17" fillId="0" borderId="6" xfId="0" applyFont="1" applyBorder="1" applyAlignment="1">
      <alignment vertical="top" wrapText="1"/>
    </xf>
    <xf numFmtId="0" fontId="17" fillId="0" borderId="1" xfId="0" applyFont="1" applyBorder="1" applyAlignment="1">
      <alignment horizontal="left" vertical="center"/>
    </xf>
    <xf numFmtId="0" fontId="17" fillId="0" borderId="8" xfId="0" applyFont="1" applyBorder="1" applyAlignment="1">
      <alignment vertical="center"/>
    </xf>
    <xf numFmtId="0" fontId="17" fillId="0" borderId="10" xfId="0" applyFont="1" applyBorder="1" applyAlignment="1">
      <alignment vertical="center"/>
    </xf>
    <xf numFmtId="0" fontId="17" fillId="0" borderId="8" xfId="0" applyFont="1" applyBorder="1" applyAlignment="1">
      <alignment vertical="center" wrapText="1"/>
    </xf>
    <xf numFmtId="0" fontId="17" fillId="0" borderId="5" xfId="0" applyFont="1" applyBorder="1" applyAlignment="1">
      <alignment horizontal="left" vertical="center" wrapText="1"/>
    </xf>
    <xf numFmtId="0" fontId="26" fillId="0" borderId="11" xfId="0" applyFont="1" applyBorder="1" applyAlignment="1">
      <alignment horizontal="left" vertical="center" wrapText="1"/>
    </xf>
    <xf numFmtId="0" fontId="17" fillId="0" borderId="1" xfId="0" applyFont="1" applyBorder="1" applyAlignment="1">
      <alignment horizontal="center" vertical="center" wrapText="1"/>
    </xf>
    <xf numFmtId="0" fontId="26" fillId="0" borderId="1" xfId="0" applyFont="1" applyBorder="1" applyAlignment="1">
      <alignment vertical="center" wrapText="1"/>
    </xf>
    <xf numFmtId="0" fontId="17" fillId="0" borderId="13" xfId="0" applyFont="1" applyBorder="1" applyAlignment="1">
      <alignment vertical="center"/>
    </xf>
    <xf numFmtId="0" fontId="25" fillId="6" borderId="1" xfId="0" applyFont="1" applyFill="1" applyBorder="1" applyAlignment="1">
      <alignment vertical="center" wrapText="1"/>
    </xf>
    <xf numFmtId="0" fontId="17" fillId="0" borderId="5" xfId="0" applyFont="1" applyBorder="1" applyAlignment="1">
      <alignment horizontal="center" vertical="center" wrapText="1"/>
    </xf>
    <xf numFmtId="0" fontId="17" fillId="0" borderId="5" xfId="0" applyFont="1" applyBorder="1" applyAlignment="1">
      <alignment vertical="top"/>
    </xf>
    <xf numFmtId="0" fontId="22" fillId="6" borderId="1" xfId="0" applyFont="1" applyFill="1" applyBorder="1" applyAlignment="1">
      <alignment vertical="center" wrapText="1"/>
    </xf>
    <xf numFmtId="0" fontId="26" fillId="6" borderId="5" xfId="0" applyFont="1" applyFill="1" applyBorder="1" applyAlignment="1">
      <alignment vertical="center" wrapText="1"/>
    </xf>
    <xf numFmtId="0" fontId="26" fillId="6" borderId="11" xfId="0" applyFont="1" applyFill="1" applyBorder="1" applyAlignment="1">
      <alignment horizontal="left" vertical="center" wrapText="1"/>
    </xf>
    <xf numFmtId="0" fontId="17" fillId="6" borderId="5" xfId="0" applyFont="1" applyFill="1" applyBorder="1" applyAlignment="1">
      <alignment horizontal="center" vertical="center" wrapText="1"/>
    </xf>
    <xf numFmtId="0" fontId="26" fillId="6" borderId="1" xfId="0" applyFont="1" applyFill="1" applyBorder="1" applyAlignment="1">
      <alignment horizontal="left" vertical="center" wrapText="1"/>
    </xf>
    <xf numFmtId="0" fontId="26" fillId="6" borderId="5" xfId="0" applyFont="1" applyFill="1" applyBorder="1" applyAlignment="1">
      <alignment horizontal="left" vertical="center" wrapText="1"/>
    </xf>
    <xf numFmtId="0" fontId="22" fillId="6" borderId="5" xfId="0" applyFont="1" applyFill="1" applyBorder="1" applyAlignment="1">
      <alignment vertical="center" wrapText="1"/>
    </xf>
    <xf numFmtId="0" fontId="17" fillId="0" borderId="5" xfId="0" applyFont="1" applyBorder="1" applyAlignment="1">
      <alignment horizontal="center" vertical="center"/>
    </xf>
    <xf numFmtId="0" fontId="23" fillId="0" borderId="1" xfId="0" applyFont="1" applyBorder="1" applyAlignment="1">
      <alignment vertical="center"/>
    </xf>
    <xf numFmtId="0" fontId="26" fillId="0" borderId="5" xfId="0" applyFont="1" applyBorder="1" applyAlignment="1">
      <alignment vertical="center" wrapText="1"/>
    </xf>
    <xf numFmtId="0" fontId="26" fillId="0" borderId="5" xfId="0" applyFont="1" applyBorder="1" applyAlignment="1">
      <alignment horizontal="left" vertical="center" wrapText="1"/>
    </xf>
    <xf numFmtId="0" fontId="17" fillId="0" borderId="0" xfId="0" applyFont="1" applyAlignment="1">
      <alignment vertical="center" wrapText="1"/>
    </xf>
    <xf numFmtId="0" fontId="23" fillId="0" borderId="2" xfId="0" applyFont="1" applyBorder="1" applyAlignment="1">
      <alignment vertical="center" wrapText="1"/>
    </xf>
    <xf numFmtId="0" fontId="17" fillId="0" borderId="2" xfId="0" applyFont="1" applyBorder="1" applyAlignment="1">
      <alignment vertical="center"/>
    </xf>
    <xf numFmtId="0" fontId="17" fillId="0" borderId="11" xfId="0" applyFont="1" applyBorder="1" applyAlignment="1">
      <alignment vertical="top"/>
    </xf>
    <xf numFmtId="0" fontId="17" fillId="0" borderId="13" xfId="0" applyFont="1" applyBorder="1" applyAlignment="1">
      <alignment horizontal="left" vertical="center" wrapText="1"/>
    </xf>
    <xf numFmtId="0" fontId="17" fillId="0" borderId="14" xfId="0" applyFont="1" applyBorder="1" applyAlignment="1">
      <alignment vertical="center" wrapText="1"/>
    </xf>
    <xf numFmtId="0" fontId="17" fillId="0" borderId="13" xfId="0" applyFont="1" applyBorder="1" applyAlignment="1">
      <alignment vertical="center" wrapText="1"/>
    </xf>
    <xf numFmtId="0" fontId="17" fillId="0" borderId="15" xfId="0" applyFont="1" applyBorder="1" applyAlignment="1">
      <alignment vertical="center" wrapText="1"/>
    </xf>
    <xf numFmtId="0" fontId="26" fillId="0" borderId="13" xfId="0" applyFont="1" applyBorder="1" applyAlignment="1">
      <alignment horizontal="left" vertical="center" wrapText="1"/>
    </xf>
    <xf numFmtId="0" fontId="17" fillId="0" borderId="13" xfId="0" applyFont="1" applyBorder="1" applyAlignment="1">
      <alignment horizontal="center" vertical="center"/>
    </xf>
    <xf numFmtId="0" fontId="17" fillId="0" borderId="14" xfId="0" applyFont="1" applyBorder="1" applyAlignment="1">
      <alignment vertical="top"/>
    </xf>
    <xf numFmtId="0" fontId="17" fillId="0" borderId="12" xfId="0" applyFont="1" applyBorder="1" applyAlignment="1">
      <alignment vertical="center"/>
    </xf>
    <xf numFmtId="0" fontId="17" fillId="0" borderId="12" xfId="0" applyFont="1" applyBorder="1" applyAlignment="1">
      <alignment horizontal="left" vertical="center" wrapText="1"/>
    </xf>
    <xf numFmtId="0" fontId="17" fillId="0" borderId="12" xfId="0" applyFont="1" applyBorder="1" applyAlignment="1">
      <alignment vertical="center" wrapText="1"/>
    </xf>
    <xf numFmtId="0" fontId="26" fillId="0" borderId="12" xfId="0" applyFont="1" applyBorder="1" applyAlignment="1">
      <alignment horizontal="left" vertical="center" wrapText="1"/>
    </xf>
    <xf numFmtId="0" fontId="17" fillId="0" borderId="12" xfId="0" applyFont="1" applyBorder="1" applyAlignment="1">
      <alignment horizontal="center" vertical="center"/>
    </xf>
    <xf numFmtId="0" fontId="17" fillId="0" borderId="19" xfId="0" applyFont="1" applyBorder="1" applyAlignment="1">
      <alignment vertical="top"/>
    </xf>
    <xf numFmtId="0" fontId="17" fillId="0" borderId="16" xfId="0" applyFont="1" applyBorder="1" applyAlignment="1">
      <alignment horizontal="left" vertical="center" wrapText="1"/>
    </xf>
    <xf numFmtId="0" fontId="17" fillId="0" borderId="16" xfId="0" applyFont="1" applyBorder="1" applyAlignment="1">
      <alignment vertical="center" wrapText="1"/>
    </xf>
    <xf numFmtId="0" fontId="17" fillId="0" borderId="17" xfId="0" applyFont="1" applyBorder="1" applyAlignment="1">
      <alignment vertical="center" wrapText="1"/>
    </xf>
    <xf numFmtId="0" fontId="26" fillId="0" borderId="16" xfId="0" applyFont="1" applyBorder="1" applyAlignment="1">
      <alignment horizontal="left" vertical="center" wrapText="1"/>
    </xf>
    <xf numFmtId="0" fontId="17" fillId="0" borderId="16" xfId="0" applyFont="1" applyBorder="1" applyAlignment="1">
      <alignment horizontal="center" vertical="center"/>
    </xf>
    <xf numFmtId="0" fontId="17" fillId="0" borderId="16" xfId="0" applyFont="1" applyBorder="1" applyAlignment="1">
      <alignment vertical="center"/>
    </xf>
    <xf numFmtId="0" fontId="17" fillId="0" borderId="17" xfId="0" applyFont="1" applyBorder="1" applyAlignment="1">
      <alignment vertical="top"/>
    </xf>
    <xf numFmtId="0" fontId="26" fillId="0" borderId="1" xfId="0" applyFont="1" applyBorder="1" applyAlignment="1">
      <alignment horizontal="left" vertical="center" wrapText="1"/>
    </xf>
    <xf numFmtId="0" fontId="23" fillId="0" borderId="12" xfId="0" applyFont="1" applyBorder="1" applyAlignment="1">
      <alignment vertical="center" wrapText="1"/>
    </xf>
    <xf numFmtId="0" fontId="17" fillId="0" borderId="12" xfId="0" applyFont="1" applyBorder="1" applyAlignment="1">
      <alignment horizontal="center" vertical="center" wrapText="1"/>
    </xf>
    <xf numFmtId="0" fontId="17" fillId="0" borderId="18" xfId="0" applyFont="1" applyBorder="1" applyAlignment="1">
      <alignment horizontal="left" vertical="center" wrapText="1"/>
    </xf>
    <xf numFmtId="0" fontId="17" fillId="0" borderId="4" xfId="0" applyFont="1" applyBorder="1" applyAlignment="1">
      <alignment horizontal="left" vertical="center" wrapText="1"/>
    </xf>
    <xf numFmtId="0" fontId="17" fillId="0" borderId="6" xfId="0" applyFont="1" applyBorder="1" applyAlignment="1">
      <alignment horizontal="left" vertical="center" wrapText="1"/>
    </xf>
    <xf numFmtId="0" fontId="17" fillId="0" borderId="6" xfId="0" applyFont="1" applyBorder="1" applyAlignment="1">
      <alignment horizontal="center" vertical="center"/>
    </xf>
    <xf numFmtId="0" fontId="17" fillId="0" borderId="6" xfId="0" applyFont="1" applyBorder="1" applyAlignment="1">
      <alignment vertical="top"/>
    </xf>
    <xf numFmtId="0" fontId="17" fillId="6" borderId="5" xfId="0" applyFont="1" applyFill="1" applyBorder="1" applyAlignment="1">
      <alignment horizontal="left" vertical="center" wrapText="1"/>
    </xf>
    <xf numFmtId="0" fontId="17" fillId="0" borderId="11" xfId="0" applyFont="1" applyBorder="1" applyAlignment="1">
      <alignment horizontal="left" vertical="center" wrapText="1"/>
    </xf>
    <xf numFmtId="0" fontId="17" fillId="0" borderId="2" xfId="1" applyFont="1" applyBorder="1" applyAlignment="1">
      <alignment vertical="center" wrapText="1"/>
    </xf>
    <xf numFmtId="0" fontId="17" fillId="0" borderId="11" xfId="0" applyFont="1" applyBorder="1" applyAlignment="1">
      <alignment horizontal="center" vertical="center"/>
    </xf>
    <xf numFmtId="0" fontId="17" fillId="0" borderId="11" xfId="0" applyFont="1" applyBorder="1" applyAlignment="1">
      <alignment horizontal="center" vertical="center" wrapText="1"/>
    </xf>
    <xf numFmtId="0" fontId="17" fillId="6" borderId="11" xfId="0" applyFont="1" applyFill="1" applyBorder="1" applyAlignment="1">
      <alignment horizontal="left" vertical="center" wrapText="1"/>
    </xf>
    <xf numFmtId="0" fontId="17" fillId="0" borderId="5" xfId="0" applyFont="1" applyBorder="1" applyAlignment="1">
      <alignment vertical="center"/>
    </xf>
    <xf numFmtId="0" fontId="17" fillId="0" borderId="3" xfId="0" applyFont="1" applyBorder="1" applyAlignment="1">
      <alignment horizontal="center" vertical="center" wrapText="1"/>
    </xf>
    <xf numFmtId="0" fontId="17" fillId="0" borderId="11" xfId="0" applyFont="1" applyBorder="1" applyAlignment="1">
      <alignment vertical="center"/>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23" borderId="1" xfId="0" applyFont="1" applyFill="1" applyBorder="1" applyAlignment="1">
      <alignment vertical="center"/>
    </xf>
    <xf numFmtId="0" fontId="24" fillId="0" borderId="3" xfId="0" applyFont="1" applyBorder="1" applyAlignment="1">
      <alignment horizontal="center" vertical="center" wrapText="1"/>
    </xf>
    <xf numFmtId="49" fontId="23" fillId="14" borderId="1" xfId="0" applyNumberFormat="1" applyFont="1" applyFill="1" applyBorder="1" applyAlignment="1">
      <alignment horizontal="left" vertical="center" wrapText="1"/>
    </xf>
    <xf numFmtId="0" fontId="17" fillId="14" borderId="1" xfId="0" applyFont="1" applyFill="1" applyBorder="1" applyAlignment="1">
      <alignment vertical="center" wrapText="1"/>
    </xf>
    <xf numFmtId="0" fontId="23" fillId="14" borderId="1" xfId="0" applyFont="1" applyFill="1" applyBorder="1" applyAlignment="1">
      <alignment horizontal="left" vertical="center" wrapText="1"/>
    </xf>
    <xf numFmtId="0" fontId="6" fillId="14" borderId="1" xfId="0" applyFont="1" applyFill="1" applyBorder="1" applyAlignment="1">
      <alignment vertical="center"/>
    </xf>
    <xf numFmtId="0" fontId="17" fillId="14" borderId="5" xfId="0" applyFont="1" applyFill="1" applyBorder="1" applyAlignment="1">
      <alignment vertical="top" wrapText="1"/>
    </xf>
    <xf numFmtId="0" fontId="17" fillId="14" borderId="1" xfId="0" applyFont="1" applyFill="1" applyBorder="1" applyAlignment="1">
      <alignment horizontal="left" vertical="center" wrapText="1"/>
    </xf>
    <xf numFmtId="0" fontId="17" fillId="14" borderId="5" xfId="0" applyFont="1" applyFill="1" applyBorder="1" applyAlignment="1">
      <alignment vertical="center" wrapText="1"/>
    </xf>
    <xf numFmtId="0" fontId="26" fillId="14" borderId="1" xfId="0" applyFont="1" applyFill="1" applyBorder="1" applyAlignment="1">
      <alignment horizontal="center" vertical="center"/>
    </xf>
    <xf numFmtId="0" fontId="17" fillId="14" borderId="1" xfId="0" applyFont="1" applyFill="1" applyBorder="1" applyAlignment="1">
      <alignment horizontal="center" vertical="center" wrapText="1"/>
    </xf>
    <xf numFmtId="49" fontId="23" fillId="0" borderId="1" xfId="0" applyNumberFormat="1" applyFont="1" applyBorder="1" applyAlignment="1">
      <alignment horizontal="left" vertical="center" wrapText="1"/>
    </xf>
    <xf numFmtId="49" fontId="23" fillId="0" borderId="2" xfId="0" applyNumberFormat="1" applyFont="1" applyBorder="1" applyAlignment="1">
      <alignment horizontal="left" vertical="center" wrapText="1"/>
    </xf>
    <xf numFmtId="49" fontId="23" fillId="0" borderId="1" xfId="0" applyNumberFormat="1" applyFont="1" applyBorder="1" applyAlignment="1">
      <alignment vertical="center" wrapText="1"/>
    </xf>
    <xf numFmtId="0" fontId="22" fillId="23" borderId="1" xfId="0" applyFont="1" applyFill="1" applyBorder="1" applyAlignment="1">
      <alignment vertical="center" wrapText="1"/>
    </xf>
    <xf numFmtId="0" fontId="22" fillId="23" borderId="5" xfId="0" applyFont="1" applyFill="1" applyBorder="1" applyAlignment="1">
      <alignment horizontal="left" vertical="center" wrapText="1"/>
    </xf>
    <xf numFmtId="0" fontId="22" fillId="23" borderId="6" xfId="0" applyFont="1" applyFill="1" applyBorder="1" applyAlignment="1">
      <alignment vertical="center" wrapText="1"/>
    </xf>
    <xf numFmtId="0" fontId="22" fillId="23" borderId="5" xfId="0" applyFont="1" applyFill="1" applyBorder="1" applyAlignment="1">
      <alignment vertical="center" wrapText="1"/>
    </xf>
    <xf numFmtId="0" fontId="22" fillId="23" borderId="1" xfId="0" applyFont="1" applyFill="1" applyBorder="1" applyAlignment="1">
      <alignment horizontal="center" vertical="center" wrapText="1"/>
    </xf>
    <xf numFmtId="0" fontId="22" fillId="23" borderId="5" xfId="0" applyFont="1" applyFill="1" applyBorder="1" applyAlignment="1">
      <alignment vertical="top" wrapText="1"/>
    </xf>
    <xf numFmtId="0" fontId="17" fillId="0" borderId="0" xfId="0" applyFont="1" applyAlignment="1">
      <alignment horizontal="left" vertical="center"/>
    </xf>
    <xf numFmtId="0" fontId="23" fillId="14" borderId="1" xfId="0" applyFont="1" applyFill="1" applyBorder="1" applyAlignment="1">
      <alignment vertical="center" wrapText="1"/>
    </xf>
    <xf numFmtId="0" fontId="26" fillId="14" borderId="5" xfId="0" applyFont="1" applyFill="1" applyBorder="1" applyAlignment="1">
      <alignment vertical="center" wrapText="1"/>
    </xf>
    <xf numFmtId="0" fontId="26" fillId="14" borderId="11" xfId="0" applyFont="1" applyFill="1" applyBorder="1" applyAlignment="1">
      <alignment horizontal="left" vertical="center" wrapText="1"/>
    </xf>
    <xf numFmtId="0" fontId="17" fillId="14" borderId="5" xfId="0" applyFont="1" applyFill="1" applyBorder="1" applyAlignment="1">
      <alignment horizontal="center" vertical="center" wrapText="1"/>
    </xf>
    <xf numFmtId="0" fontId="26" fillId="14" borderId="1" xfId="0" applyFont="1" applyFill="1" applyBorder="1" applyAlignment="1">
      <alignment vertical="center" wrapText="1"/>
    </xf>
    <xf numFmtId="0" fontId="27" fillId="0" borderId="1" xfId="0" applyFont="1" applyBorder="1" applyAlignment="1">
      <alignment horizontal="left" vertical="center" wrapText="1"/>
    </xf>
    <xf numFmtId="0" fontId="30" fillId="23" borderId="1" xfId="0" applyFont="1" applyFill="1" applyBorder="1" applyAlignment="1">
      <alignment vertical="center" wrapText="1"/>
    </xf>
    <xf numFmtId="0" fontId="22" fillId="23" borderId="1" xfId="0" applyFont="1" applyFill="1" applyBorder="1" applyAlignment="1">
      <alignment horizontal="left" vertical="center" wrapText="1"/>
    </xf>
    <xf numFmtId="0" fontId="25" fillId="23" borderId="11" xfId="0" applyFont="1" applyFill="1" applyBorder="1" applyAlignment="1">
      <alignment horizontal="left" vertical="center" wrapText="1"/>
    </xf>
    <xf numFmtId="0" fontId="22" fillId="23" borderId="5" xfId="0" applyFont="1" applyFill="1" applyBorder="1" applyAlignment="1">
      <alignment horizontal="center" vertical="center" wrapText="1"/>
    </xf>
    <xf numFmtId="0" fontId="25" fillId="23" borderId="1" xfId="0" applyFont="1" applyFill="1" applyBorder="1" applyAlignment="1">
      <alignment vertical="center" wrapText="1"/>
    </xf>
    <xf numFmtId="0" fontId="27" fillId="0" borderId="1" xfId="0" applyFont="1" applyBorder="1" applyAlignment="1">
      <alignment vertical="center" wrapText="1"/>
    </xf>
    <xf numFmtId="0" fontId="27" fillId="0" borderId="5" xfId="0" applyFont="1" applyBorder="1" applyAlignment="1">
      <alignment vertical="center" wrapText="1"/>
    </xf>
    <xf numFmtId="0" fontId="28" fillId="23" borderId="3" xfId="0" applyFont="1" applyFill="1" applyBorder="1" applyAlignment="1">
      <alignment horizontal="center" vertical="center" wrapText="1"/>
    </xf>
    <xf numFmtId="0" fontId="25" fillId="23" borderId="5" xfId="0" applyFont="1" applyFill="1" applyBorder="1" applyAlignment="1">
      <alignment vertical="center" wrapText="1"/>
    </xf>
    <xf numFmtId="0" fontId="17" fillId="23" borderId="1" xfId="0" applyFont="1" applyFill="1" applyBorder="1" applyAlignment="1">
      <alignment horizontal="left" vertical="center" wrapText="1"/>
    </xf>
    <xf numFmtId="0" fontId="22" fillId="23" borderId="11" xfId="0" applyFont="1" applyFill="1" applyBorder="1" applyAlignment="1">
      <alignment vertical="center" wrapText="1"/>
    </xf>
    <xf numFmtId="0" fontId="22" fillId="23" borderId="5" xfId="0" applyFont="1" applyFill="1" applyBorder="1" applyAlignment="1">
      <alignment vertical="top"/>
    </xf>
    <xf numFmtId="0" fontId="23" fillId="14" borderId="1" xfId="0" applyFont="1" applyFill="1" applyBorder="1" applyAlignment="1">
      <alignment vertical="center"/>
    </xf>
    <xf numFmtId="0" fontId="25" fillId="6" borderId="5" xfId="0" applyFont="1" applyFill="1" applyBorder="1" applyAlignment="1">
      <alignment vertical="center" wrapText="1"/>
    </xf>
    <xf numFmtId="0" fontId="22" fillId="6" borderId="11" xfId="0" applyFont="1" applyFill="1" applyBorder="1" applyAlignment="1">
      <alignment horizontal="left" vertical="center" wrapText="1"/>
    </xf>
    <xf numFmtId="0" fontId="26" fillId="22" borderId="1" xfId="0" applyFont="1" applyFill="1" applyBorder="1" applyAlignment="1">
      <alignment horizontal="left" vertical="center" wrapText="1"/>
    </xf>
    <xf numFmtId="0" fontId="27" fillId="6" borderId="13" xfId="0" applyFont="1" applyFill="1" applyBorder="1" applyAlignment="1">
      <alignment vertical="center" wrapText="1"/>
    </xf>
    <xf numFmtId="0" fontId="26" fillId="6" borderId="13" xfId="0" applyFont="1" applyFill="1" applyBorder="1" applyAlignment="1">
      <alignment vertical="center" wrapText="1"/>
    </xf>
    <xf numFmtId="0" fontId="22" fillId="6" borderId="5" xfId="0" applyFont="1" applyFill="1" applyBorder="1" applyAlignment="1">
      <alignment horizontal="center" vertical="center"/>
    </xf>
    <xf numFmtId="0" fontId="17" fillId="9" borderId="1" xfId="0" applyFont="1" applyFill="1" applyBorder="1" applyAlignment="1">
      <alignment vertical="center"/>
    </xf>
    <xf numFmtId="0" fontId="17" fillId="9" borderId="1" xfId="0" applyFont="1" applyFill="1" applyBorder="1" applyAlignment="1">
      <alignment horizontal="left" vertical="center" wrapText="1"/>
    </xf>
    <xf numFmtId="0" fontId="17" fillId="9" borderId="2" xfId="0" applyFont="1" applyFill="1" applyBorder="1" applyAlignment="1">
      <alignment horizontal="left" vertical="center" wrapText="1"/>
    </xf>
    <xf numFmtId="0" fontId="17" fillId="9" borderId="5" xfId="0" applyFont="1" applyFill="1" applyBorder="1" applyAlignment="1">
      <alignment vertical="center" wrapText="1"/>
    </xf>
    <xf numFmtId="0" fontId="17" fillId="9" borderId="1" xfId="0" applyFont="1" applyFill="1" applyBorder="1" applyAlignment="1">
      <alignment vertical="center" wrapText="1"/>
    </xf>
    <xf numFmtId="0" fontId="17" fillId="9" borderId="5" xfId="0" applyFont="1" applyFill="1" applyBorder="1" applyAlignment="1">
      <alignment horizontal="left" vertical="center" wrapText="1"/>
    </xf>
    <xf numFmtId="0" fontId="17" fillId="9" borderId="5" xfId="0" applyFont="1" applyFill="1" applyBorder="1" applyAlignment="1">
      <alignment horizontal="center" vertical="center"/>
    </xf>
    <xf numFmtId="0" fontId="17" fillId="9" borderId="5" xfId="0" applyFont="1" applyFill="1" applyBorder="1" applyAlignment="1">
      <alignment vertical="top"/>
    </xf>
    <xf numFmtId="0" fontId="27" fillId="9" borderId="5" xfId="0" applyFont="1" applyFill="1" applyBorder="1" applyAlignment="1">
      <alignment horizontal="left" vertical="center" wrapText="1"/>
    </xf>
    <xf numFmtId="0" fontId="26" fillId="9" borderId="5"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26" fillId="9" borderId="5" xfId="0" applyFont="1" applyFill="1" applyBorder="1" applyAlignment="1">
      <alignment vertical="center" wrapText="1"/>
    </xf>
    <xf numFmtId="0" fontId="17" fillId="9" borderId="5" xfId="0" applyFont="1" applyFill="1" applyBorder="1" applyAlignment="1">
      <alignment horizontal="center" vertical="center" wrapText="1"/>
    </xf>
    <xf numFmtId="0" fontId="22" fillId="23" borderId="2" xfId="0" applyFont="1" applyFill="1" applyBorder="1" applyAlignment="1">
      <alignment horizontal="left" vertical="center" wrapText="1"/>
    </xf>
    <xf numFmtId="0" fontId="22" fillId="23" borderId="5" xfId="0" applyFont="1" applyFill="1" applyBorder="1" applyAlignment="1">
      <alignment horizontal="center" vertical="center"/>
    </xf>
    <xf numFmtId="0" fontId="22" fillId="23" borderId="1" xfId="0" applyFont="1" applyFill="1" applyBorder="1" applyAlignment="1">
      <alignment vertical="center"/>
    </xf>
    <xf numFmtId="0" fontId="17" fillId="6" borderId="1" xfId="1" applyFont="1" applyFill="1" applyBorder="1" applyAlignment="1">
      <alignment vertical="center" wrapText="1"/>
    </xf>
    <xf numFmtId="0" fontId="22" fillId="23" borderId="1" xfId="1" applyFont="1" applyFill="1" applyBorder="1" applyAlignment="1">
      <alignment vertical="center" wrapText="1"/>
    </xf>
    <xf numFmtId="0" fontId="23" fillId="14" borderId="2" xfId="0" applyFont="1" applyFill="1" applyBorder="1" applyAlignment="1">
      <alignment vertical="center" wrapText="1"/>
    </xf>
    <xf numFmtId="0" fontId="22" fillId="6" borderId="11" xfId="0" applyFont="1" applyFill="1" applyBorder="1" applyAlignment="1">
      <alignment vertical="center" wrapText="1"/>
    </xf>
    <xf numFmtId="0" fontId="22" fillId="6" borderId="2" xfId="1" applyFont="1" applyFill="1" applyBorder="1" applyAlignment="1">
      <alignment vertical="center" wrapText="1"/>
    </xf>
    <xf numFmtId="0" fontId="17" fillId="14" borderId="11" xfId="0" applyFont="1" applyFill="1" applyBorder="1" applyAlignment="1">
      <alignment horizontal="left" vertical="center" wrapText="1"/>
    </xf>
    <xf numFmtId="0" fontId="17" fillId="14" borderId="11" xfId="0" applyFont="1" applyFill="1" applyBorder="1" applyAlignment="1">
      <alignment horizontal="center" vertical="center" wrapText="1"/>
    </xf>
    <xf numFmtId="0" fontId="22" fillId="23" borderId="11" xfId="0" applyFont="1" applyFill="1" applyBorder="1" applyAlignment="1">
      <alignment horizontal="left" vertical="center" wrapText="1"/>
    </xf>
    <xf numFmtId="0" fontId="22" fillId="23" borderId="11" xfId="0" applyFont="1" applyFill="1" applyBorder="1" applyAlignment="1">
      <alignment horizontal="center" vertical="center" wrapText="1"/>
    </xf>
    <xf numFmtId="0" fontId="31" fillId="23" borderId="1" xfId="0" applyFont="1" applyFill="1" applyBorder="1" applyAlignment="1">
      <alignment horizontal="left" vertical="center" wrapText="1"/>
    </xf>
    <xf numFmtId="0" fontId="22" fillId="23" borderId="1" xfId="0" applyFont="1" applyFill="1" applyBorder="1" applyAlignment="1">
      <alignment horizontal="left" vertical="center"/>
    </xf>
    <xf numFmtId="0" fontId="17" fillId="14" borderId="1" xfId="0" applyFont="1" applyFill="1" applyBorder="1" applyAlignment="1">
      <alignment vertical="center"/>
    </xf>
    <xf numFmtId="0" fontId="17" fillId="14" borderId="1" xfId="0" applyFont="1" applyFill="1" applyBorder="1" applyAlignment="1">
      <alignment horizontal="left" vertical="center"/>
    </xf>
    <xf numFmtId="0" fontId="22" fillId="6" borderId="5" xfId="0" applyFont="1" applyFill="1" applyBorder="1" applyAlignment="1">
      <alignment horizontal="left" vertical="center" wrapText="1"/>
    </xf>
    <xf numFmtId="0" fontId="17" fillId="14" borderId="5" xfId="0" applyFont="1" applyFill="1" applyBorder="1" applyAlignment="1">
      <alignment horizontal="center" vertical="center"/>
    </xf>
    <xf numFmtId="0" fontId="32" fillId="6" borderId="1" xfId="0" applyFont="1" applyFill="1" applyBorder="1" applyAlignment="1">
      <alignment vertical="center" wrapText="1"/>
    </xf>
    <xf numFmtId="0" fontId="17" fillId="14" borderId="5" xfId="0" applyFont="1" applyFill="1" applyBorder="1" applyAlignment="1">
      <alignment vertical="top"/>
    </xf>
    <xf numFmtId="0" fontId="22" fillId="23" borderId="3" xfId="0" applyFont="1" applyFill="1" applyBorder="1" applyAlignment="1">
      <alignment horizontal="left" vertical="center" wrapText="1"/>
    </xf>
    <xf numFmtId="0" fontId="24" fillId="0" borderId="1" xfId="0" applyFont="1" applyBorder="1" applyAlignment="1">
      <alignment horizontal="left" vertical="center" wrapText="1"/>
    </xf>
    <xf numFmtId="0" fontId="28" fillId="23" borderId="1" xfId="0" applyFont="1" applyFill="1" applyBorder="1" applyAlignment="1">
      <alignment horizontal="left" vertical="center" wrapText="1"/>
    </xf>
    <xf numFmtId="0" fontId="26" fillId="9" borderId="11" xfId="0" applyFont="1" applyFill="1" applyBorder="1" applyAlignment="1">
      <alignment horizontal="left" vertical="center" wrapText="1"/>
    </xf>
    <xf numFmtId="0" fontId="26" fillId="9" borderId="1" xfId="0" applyFont="1" applyFill="1" applyBorder="1" applyAlignment="1">
      <alignment vertical="center" wrapText="1"/>
    </xf>
    <xf numFmtId="0" fontId="24" fillId="14" borderId="2" xfId="0" applyFont="1" applyFill="1" applyBorder="1" applyAlignment="1">
      <alignment vertical="center" wrapText="1"/>
    </xf>
    <xf numFmtId="0" fontId="17" fillId="0" borderId="2" xfId="0" applyFont="1" applyBorder="1" applyAlignment="1">
      <alignment horizontal="left" vertical="center"/>
    </xf>
    <xf numFmtId="0" fontId="23" fillId="0" borderId="3" xfId="0" applyFont="1" applyBorder="1" applyAlignment="1">
      <alignment vertical="center" wrapText="1"/>
    </xf>
    <xf numFmtId="0" fontId="17" fillId="0" borderId="6" xfId="0" applyFont="1" applyBorder="1" applyAlignment="1">
      <alignment vertical="center"/>
    </xf>
    <xf numFmtId="0" fontId="17" fillId="15" borderId="1" xfId="0" applyFont="1" applyFill="1" applyBorder="1" applyAlignment="1">
      <alignment vertical="center"/>
    </xf>
    <xf numFmtId="0" fontId="17" fillId="15" borderId="5" xfId="0" applyFont="1" applyFill="1" applyBorder="1" applyAlignment="1">
      <alignment vertical="top"/>
    </xf>
    <xf numFmtId="0" fontId="23" fillId="14" borderId="4" xfId="0" applyFont="1" applyFill="1" applyBorder="1" applyAlignment="1">
      <alignment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49" fontId="23" fillId="13" borderId="1" xfId="0" applyNumberFormat="1" applyFont="1" applyFill="1" applyBorder="1" applyAlignment="1">
      <alignment horizontal="left" vertical="center" wrapText="1"/>
    </xf>
    <xf numFmtId="0" fontId="23" fillId="13" borderId="1" xfId="0" applyFont="1" applyFill="1" applyBorder="1" applyAlignment="1">
      <alignment horizontal="left" vertical="center" wrapText="1"/>
    </xf>
    <xf numFmtId="49" fontId="23" fillId="13" borderId="1" xfId="0" applyNumberFormat="1" applyFont="1" applyFill="1" applyBorder="1" applyAlignment="1">
      <alignment vertical="center" wrapText="1"/>
    </xf>
    <xf numFmtId="49" fontId="30" fillId="13" borderId="1" xfId="0" applyNumberFormat="1" applyFont="1" applyFill="1" applyBorder="1" applyAlignment="1">
      <alignment vertical="center" wrapText="1"/>
    </xf>
    <xf numFmtId="0" fontId="23" fillId="13" borderId="1" xfId="0" applyFont="1" applyFill="1" applyBorder="1" applyAlignment="1">
      <alignment vertical="center" wrapText="1"/>
    </xf>
    <xf numFmtId="0" fontId="30" fillId="13" borderId="1" xfId="0" applyFont="1" applyFill="1" applyBorder="1" applyAlignment="1">
      <alignment vertical="center" wrapText="1"/>
    </xf>
    <xf numFmtId="0" fontId="24" fillId="13" borderId="1" xfId="0" applyFont="1" applyFill="1" applyBorder="1" applyAlignment="1">
      <alignment vertical="center" wrapText="1"/>
    </xf>
    <xf numFmtId="0" fontId="23" fillId="13" borderId="1" xfId="0" applyFont="1" applyFill="1" applyBorder="1" applyAlignment="1">
      <alignment vertical="center"/>
    </xf>
    <xf numFmtId="0" fontId="23" fillId="13" borderId="2" xfId="0" applyFont="1" applyFill="1" applyBorder="1" applyAlignment="1">
      <alignment vertical="center" wrapText="1"/>
    </xf>
    <xf numFmtId="0" fontId="23" fillId="13" borderId="13" xfId="0" applyFont="1" applyFill="1" applyBorder="1" applyAlignment="1">
      <alignment vertical="center" wrapText="1"/>
    </xf>
    <xf numFmtId="0" fontId="23" fillId="13" borderId="4" xfId="0" applyFont="1" applyFill="1" applyBorder="1" applyAlignment="1">
      <alignment vertical="center" wrapText="1"/>
    </xf>
    <xf numFmtId="0" fontId="30" fillId="13" borderId="2" xfId="0" applyFont="1" applyFill="1" applyBorder="1" applyAlignment="1">
      <alignment vertical="center" wrapText="1"/>
    </xf>
    <xf numFmtId="0" fontId="23" fillId="13" borderId="2" xfId="0" applyFont="1" applyFill="1" applyBorder="1" applyAlignment="1">
      <alignment vertical="center"/>
    </xf>
    <xf numFmtId="0" fontId="30" fillId="13" borderId="2" xfId="0" applyFont="1" applyFill="1" applyBorder="1" applyAlignment="1">
      <alignment vertical="center"/>
    </xf>
    <xf numFmtId="0" fontId="24" fillId="13" borderId="2" xfId="0" applyFont="1" applyFill="1" applyBorder="1" applyAlignment="1">
      <alignment vertical="center"/>
    </xf>
    <xf numFmtId="0" fontId="28" fillId="13" borderId="2" xfId="0" applyFont="1" applyFill="1" applyBorder="1" applyAlignment="1">
      <alignment vertical="center"/>
    </xf>
    <xf numFmtId="0" fontId="33" fillId="23" borderId="0" xfId="0" applyFont="1" applyFill="1"/>
    <xf numFmtId="0" fontId="17" fillId="21" borderId="1" xfId="0" applyFont="1" applyFill="1" applyBorder="1" applyAlignment="1">
      <alignment vertical="center" wrapText="1"/>
    </xf>
    <xf numFmtId="0" fontId="22" fillId="21" borderId="1" xfId="0" applyFont="1" applyFill="1" applyBorder="1" applyAlignment="1">
      <alignment vertical="center" wrapText="1"/>
    </xf>
    <xf numFmtId="0" fontId="17" fillId="21" borderId="1" xfId="0" applyFont="1" applyFill="1" applyBorder="1" applyAlignment="1">
      <alignment horizontal="left" vertical="center" wrapText="1"/>
    </xf>
    <xf numFmtId="0" fontId="17" fillId="21" borderId="5" xfId="0" applyFont="1" applyFill="1" applyBorder="1" applyAlignment="1">
      <alignment horizontal="left" vertical="center" wrapText="1"/>
    </xf>
    <xf numFmtId="0" fontId="32" fillId="21" borderId="1" xfId="0" applyFont="1" applyFill="1" applyBorder="1" applyAlignment="1">
      <alignment vertical="center" wrapText="1"/>
    </xf>
    <xf numFmtId="0" fontId="17" fillId="14" borderId="8" xfId="0" applyFont="1" applyFill="1" applyBorder="1" applyAlignment="1">
      <alignment vertical="center" wrapText="1"/>
    </xf>
    <xf numFmtId="49" fontId="30" fillId="23" borderId="1" xfId="0" applyNumberFormat="1" applyFont="1" applyFill="1" applyBorder="1" applyAlignment="1">
      <alignment vertical="center" wrapText="1"/>
    </xf>
    <xf numFmtId="49" fontId="30" fillId="6" borderId="1" xfId="0" applyNumberFormat="1" applyFont="1" applyFill="1" applyBorder="1" applyAlignment="1">
      <alignment vertical="center" wrapText="1"/>
    </xf>
    <xf numFmtId="0" fontId="22" fillId="6" borderId="5" xfId="0" applyFont="1" applyFill="1" applyBorder="1" applyAlignment="1">
      <alignment horizontal="center" vertical="center" wrapText="1"/>
    </xf>
    <xf numFmtId="0" fontId="17" fillId="14" borderId="5" xfId="0" applyFont="1" applyFill="1" applyBorder="1" applyAlignment="1">
      <alignment horizontal="left" vertical="center" wrapText="1"/>
    </xf>
    <xf numFmtId="0" fontId="22" fillId="6" borderId="6" xfId="0" applyFont="1" applyFill="1" applyBorder="1" applyAlignment="1">
      <alignment vertical="center" wrapText="1"/>
    </xf>
    <xf numFmtId="0" fontId="17" fillId="6" borderId="1" xfId="0" applyFont="1" applyFill="1" applyBorder="1" applyAlignment="1">
      <alignment horizontal="center" vertical="center" wrapText="1"/>
    </xf>
    <xf numFmtId="0" fontId="27" fillId="6" borderId="1" xfId="0" applyFont="1" applyFill="1" applyBorder="1" applyAlignment="1">
      <alignment horizontal="left" vertical="center" wrapText="1"/>
    </xf>
    <xf numFmtId="0" fontId="23" fillId="22" borderId="1" xfId="0" applyFont="1" applyFill="1" applyBorder="1" applyAlignment="1">
      <alignment vertical="center" wrapText="1"/>
    </xf>
    <xf numFmtId="0" fontId="17" fillId="6" borderId="11" xfId="0" applyFont="1" applyFill="1" applyBorder="1" applyAlignment="1">
      <alignment vertical="center" wrapText="1"/>
    </xf>
    <xf numFmtId="0" fontId="25" fillId="23" borderId="1" xfId="0" applyFont="1" applyFill="1" applyBorder="1" applyAlignment="1">
      <alignment horizontal="left" vertical="center" wrapText="1"/>
    </xf>
    <xf numFmtId="0" fontId="22" fillId="0" borderId="1" xfId="0" applyFont="1" applyBorder="1" applyAlignment="1">
      <alignment vertical="center" wrapText="1"/>
    </xf>
    <xf numFmtId="0" fontId="22" fillId="0" borderId="5" xfId="0" applyFont="1" applyBorder="1" applyAlignment="1">
      <alignment vertical="top" wrapText="1"/>
    </xf>
    <xf numFmtId="0" fontId="27" fillId="6" borderId="1" xfId="0" applyFont="1" applyFill="1" applyBorder="1" applyAlignment="1">
      <alignment vertical="center" wrapText="1"/>
    </xf>
    <xf numFmtId="0" fontId="23" fillId="6" borderId="1" xfId="0" applyFont="1" applyFill="1" applyBorder="1" applyAlignment="1">
      <alignment vertical="center" wrapText="1"/>
    </xf>
    <xf numFmtId="0" fontId="35" fillId="0" borderId="1" xfId="0" applyFont="1" applyBorder="1" applyAlignment="1">
      <alignment vertical="center" wrapText="1"/>
    </xf>
    <xf numFmtId="0" fontId="37" fillId="23" borderId="1" xfId="0" applyFont="1" applyFill="1" applyBorder="1" applyAlignment="1">
      <alignment vertical="center" wrapText="1"/>
    </xf>
    <xf numFmtId="0" fontId="23" fillId="9" borderId="1" xfId="0" applyFont="1" applyFill="1" applyBorder="1" applyAlignment="1">
      <alignment vertical="center" wrapText="1"/>
    </xf>
    <xf numFmtId="0" fontId="22" fillId="9" borderId="5" xfId="0" applyFont="1" applyFill="1" applyBorder="1" applyAlignment="1">
      <alignment horizontal="center" vertical="center" wrapText="1"/>
    </xf>
    <xf numFmtId="0" fontId="30" fillId="6" borderId="1" xfId="0" applyFont="1" applyFill="1" applyBorder="1" applyAlignment="1">
      <alignment vertical="center" wrapText="1"/>
    </xf>
    <xf numFmtId="0" fontId="28" fillId="6" borderId="1" xfId="0" applyFont="1" applyFill="1" applyBorder="1" applyAlignment="1">
      <alignment vertical="center" wrapText="1"/>
    </xf>
    <xf numFmtId="0" fontId="24" fillId="0" borderId="1" xfId="0" applyFont="1" applyBorder="1" applyAlignment="1">
      <alignment vertical="center" wrapText="1"/>
    </xf>
    <xf numFmtId="0" fontId="24" fillId="14" borderId="1" xfId="0" applyFont="1" applyFill="1" applyBorder="1" applyAlignment="1">
      <alignment vertical="center" wrapText="1"/>
    </xf>
    <xf numFmtId="0" fontId="17" fillId="23" borderId="1" xfId="0" applyFont="1" applyFill="1" applyBorder="1" applyAlignment="1">
      <alignment vertical="center" wrapText="1"/>
    </xf>
    <xf numFmtId="0" fontId="17" fillId="23" borderId="5" xfId="0" applyFont="1" applyFill="1" applyBorder="1" applyAlignment="1">
      <alignment vertical="top" wrapText="1"/>
    </xf>
    <xf numFmtId="0" fontId="17" fillId="14" borderId="11" xfId="0" applyFont="1" applyFill="1" applyBorder="1" applyAlignment="1">
      <alignment vertical="center" wrapText="1"/>
    </xf>
    <xf numFmtId="0" fontId="27" fillId="6" borderId="5" xfId="0" applyFont="1" applyFill="1" applyBorder="1" applyAlignment="1">
      <alignment vertical="center" wrapText="1"/>
    </xf>
    <xf numFmtId="0" fontId="25" fillId="6" borderId="11" xfId="0" applyFont="1" applyFill="1" applyBorder="1" applyAlignment="1">
      <alignment horizontal="left" vertical="center" wrapText="1"/>
    </xf>
    <xf numFmtId="0" fontId="23" fillId="0" borderId="13" xfId="0" applyFont="1" applyBorder="1" applyAlignment="1">
      <alignment vertical="center" wrapText="1"/>
    </xf>
    <xf numFmtId="0" fontId="23" fillId="22" borderId="13" xfId="0" applyFont="1" applyFill="1" applyBorder="1" applyAlignment="1">
      <alignment vertical="center" wrapText="1"/>
    </xf>
    <xf numFmtId="0" fontId="23" fillId="14" borderId="13" xfId="0" applyFont="1" applyFill="1" applyBorder="1" applyAlignment="1">
      <alignment vertical="center" wrapText="1"/>
    </xf>
    <xf numFmtId="0" fontId="26" fillId="0" borderId="13" xfId="0" applyFont="1" applyBorder="1" applyAlignment="1">
      <alignment vertical="center" wrapText="1"/>
    </xf>
    <xf numFmtId="0" fontId="23" fillId="0" borderId="4" xfId="0" applyFont="1" applyBorder="1" applyAlignment="1">
      <alignment vertical="center" wrapText="1"/>
    </xf>
    <xf numFmtId="0" fontId="23" fillId="9" borderId="4" xfId="0" applyFont="1" applyFill="1" applyBorder="1" applyAlignment="1">
      <alignment vertical="center" wrapText="1"/>
    </xf>
    <xf numFmtId="0" fontId="17" fillId="9" borderId="13" xfId="0" applyFont="1" applyFill="1" applyBorder="1" applyAlignment="1">
      <alignment vertical="center" wrapText="1"/>
    </xf>
    <xf numFmtId="0" fontId="23" fillId="14" borderId="4" xfId="0" applyFont="1" applyFill="1" applyBorder="1" applyAlignment="1">
      <alignment vertical="center" wrapText="1"/>
    </xf>
    <xf numFmtId="0" fontId="25" fillId="23" borderId="5" xfId="0" applyFont="1" applyFill="1" applyBorder="1" applyAlignment="1">
      <alignment horizontal="left" vertical="center" wrapText="1"/>
    </xf>
    <xf numFmtId="0" fontId="17" fillId="0" borderId="1" xfId="1" applyFont="1" applyBorder="1" applyAlignment="1">
      <alignment vertical="center" wrapText="1"/>
    </xf>
    <xf numFmtId="0" fontId="25" fillId="6" borderId="5" xfId="0" applyFont="1" applyFill="1" applyBorder="1" applyAlignment="1">
      <alignment horizontal="left" vertical="center" wrapText="1"/>
    </xf>
    <xf numFmtId="0" fontId="17" fillId="14" borderId="2" xfId="0" applyFont="1" applyFill="1" applyBorder="1" applyAlignment="1">
      <alignment horizontal="left" vertical="center" wrapText="1"/>
    </xf>
    <xf numFmtId="0" fontId="25" fillId="6" borderId="1" xfId="1" applyFont="1" applyFill="1" applyBorder="1" applyAlignment="1">
      <alignment vertical="center" wrapText="1"/>
    </xf>
    <xf numFmtId="0" fontId="26" fillId="6" borderId="2" xfId="1" applyFont="1" applyFill="1" applyBorder="1" applyAlignment="1">
      <alignment vertical="center" wrapText="1"/>
    </xf>
    <xf numFmtId="0" fontId="23" fillId="9" borderId="2" xfId="0" applyFont="1" applyFill="1" applyBorder="1" applyAlignment="1">
      <alignment vertical="center" wrapText="1"/>
    </xf>
    <xf numFmtId="0" fontId="17" fillId="9" borderId="11" xfId="0" applyFont="1" applyFill="1" applyBorder="1" applyAlignment="1">
      <alignment vertical="center" wrapText="1"/>
    </xf>
    <xf numFmtId="0" fontId="17" fillId="9" borderId="2" xfId="1" applyFont="1" applyFill="1" applyBorder="1" applyAlignment="1">
      <alignment vertical="center" wrapText="1"/>
    </xf>
    <xf numFmtId="0" fontId="17" fillId="9" borderId="11" xfId="0" applyFont="1" applyFill="1" applyBorder="1" applyAlignment="1">
      <alignment horizontal="center" vertical="center" wrapText="1"/>
    </xf>
    <xf numFmtId="0" fontId="32" fillId="9" borderId="1" xfId="0" applyFont="1" applyFill="1" applyBorder="1" applyAlignment="1">
      <alignment vertical="center" wrapText="1"/>
    </xf>
    <xf numFmtId="0" fontId="17" fillId="9" borderId="5" xfId="0" applyFont="1" applyFill="1" applyBorder="1" applyAlignment="1">
      <alignment vertical="top" wrapText="1"/>
    </xf>
    <xf numFmtId="0" fontId="30" fillId="23" borderId="2" xfId="0" applyFont="1" applyFill="1" applyBorder="1" applyAlignment="1">
      <alignment vertical="center" wrapText="1"/>
    </xf>
    <xf numFmtId="0" fontId="17" fillId="23" borderId="11" xfId="0" applyFont="1" applyFill="1" applyBorder="1" applyAlignment="1">
      <alignment horizontal="left" vertical="center" wrapText="1"/>
    </xf>
    <xf numFmtId="0" fontId="17" fillId="23" borderId="5" xfId="0" applyFont="1" applyFill="1" applyBorder="1" applyAlignment="1">
      <alignment vertical="center" wrapText="1"/>
    </xf>
    <xf numFmtId="0" fontId="17" fillId="23" borderId="11" xfId="0" applyFont="1" applyFill="1" applyBorder="1" applyAlignment="1">
      <alignment vertical="center" wrapText="1"/>
    </xf>
    <xf numFmtId="0" fontId="25" fillId="23" borderId="11" xfId="0" applyFont="1" applyFill="1" applyBorder="1" applyAlignment="1">
      <alignment vertical="center" wrapText="1"/>
    </xf>
    <xf numFmtId="0" fontId="23" fillId="22" borderId="2" xfId="0" applyFont="1" applyFill="1" applyBorder="1" applyAlignment="1">
      <alignment vertical="center" wrapText="1"/>
    </xf>
    <xf numFmtId="0" fontId="27" fillId="9" borderId="1" xfId="0" applyFont="1" applyFill="1" applyBorder="1" applyAlignment="1">
      <alignment vertical="center" wrapText="1"/>
    </xf>
    <xf numFmtId="0" fontId="32" fillId="23" borderId="1" xfId="0" applyFont="1" applyFill="1" applyBorder="1" applyAlignment="1">
      <alignment vertical="center" wrapText="1"/>
    </xf>
    <xf numFmtId="0" fontId="44" fillId="0" borderId="2" xfId="0" applyFont="1" applyBorder="1" applyAlignment="1">
      <alignment vertical="center" wrapText="1"/>
    </xf>
    <xf numFmtId="0" fontId="45" fillId="14" borderId="1" xfId="0" applyFont="1" applyFill="1" applyBorder="1" applyAlignment="1">
      <alignment horizontal="left" vertical="center" wrapText="1"/>
    </xf>
    <xf numFmtId="0" fontId="45" fillId="0" borderId="1" xfId="0" applyFont="1" applyBorder="1" applyAlignment="1">
      <alignment horizontal="left" vertical="center" wrapText="1"/>
    </xf>
    <xf numFmtId="0" fontId="23" fillId="23" borderId="2" xfId="0" applyFont="1" applyFill="1" applyBorder="1" applyAlignment="1">
      <alignment vertical="center" wrapText="1"/>
    </xf>
    <xf numFmtId="0" fontId="23" fillId="6" borderId="2" xfId="0" applyFont="1" applyFill="1" applyBorder="1" applyAlignment="1">
      <alignment vertical="center" wrapText="1"/>
    </xf>
    <xf numFmtId="0" fontId="34" fillId="0" borderId="5" xfId="0" applyFont="1" applyBorder="1" applyAlignment="1">
      <alignment vertical="center" wrapText="1"/>
    </xf>
    <xf numFmtId="0" fontId="17" fillId="23" borderId="5" xfId="0" applyFont="1" applyFill="1" applyBorder="1" applyAlignment="1">
      <alignment horizontal="center" vertical="center" wrapText="1"/>
    </xf>
    <xf numFmtId="0" fontId="32" fillId="14" borderId="1" xfId="0" applyFont="1" applyFill="1" applyBorder="1" applyAlignment="1">
      <alignment vertical="center" wrapText="1"/>
    </xf>
    <xf numFmtId="0" fontId="17" fillId="9" borderId="3" xfId="0" applyFont="1" applyFill="1" applyBorder="1" applyAlignment="1">
      <alignment horizontal="center" vertical="center" wrapText="1"/>
    </xf>
    <xf numFmtId="0" fontId="30" fillId="6" borderId="2" xfId="0" applyFont="1" applyFill="1" applyBorder="1" applyAlignment="1">
      <alignment vertical="center" wrapText="1"/>
    </xf>
    <xf numFmtId="0" fontId="32" fillId="0" borderId="1" xfId="0" applyFont="1" applyBorder="1" applyAlignment="1">
      <alignment vertical="center" wrapText="1"/>
    </xf>
    <xf numFmtId="0" fontId="17" fillId="9" borderId="3" xfId="0" applyFont="1" applyFill="1" applyBorder="1" applyAlignment="1">
      <alignment horizontal="left" vertical="center" wrapText="1"/>
    </xf>
    <xf numFmtId="0" fontId="24" fillId="9" borderId="1" xfId="0" applyFont="1" applyFill="1" applyBorder="1" applyAlignment="1">
      <alignment horizontal="left" vertical="center" wrapText="1"/>
    </xf>
    <xf numFmtId="0" fontId="23" fillId="23" borderId="1" xfId="0" applyFont="1" applyFill="1" applyBorder="1" applyAlignment="1">
      <alignment horizontal="center" vertical="center" wrapText="1"/>
    </xf>
    <xf numFmtId="0" fontId="23" fillId="23" borderId="5" xfId="0" applyFont="1" applyFill="1" applyBorder="1" applyAlignment="1">
      <alignment horizontal="center" vertical="center" wrapText="1"/>
    </xf>
    <xf numFmtId="0" fontId="6" fillId="14" borderId="1" xfId="0" applyFont="1" applyFill="1" applyBorder="1" applyAlignment="1">
      <alignment vertical="center" wrapText="1"/>
    </xf>
    <xf numFmtId="0" fontId="26" fillId="14"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left" wrapText="1"/>
    </xf>
    <xf numFmtId="0" fontId="6" fillId="0" borderId="1" xfId="0" applyFont="1" applyBorder="1" applyAlignment="1">
      <alignment horizontal="center" vertical="center" wrapText="1"/>
    </xf>
    <xf numFmtId="0" fontId="17" fillId="0" borderId="7" xfId="0" applyFont="1" applyBorder="1" applyAlignment="1">
      <alignment vertical="center" wrapText="1"/>
    </xf>
    <xf numFmtId="0" fontId="17" fillId="0" borderId="9" xfId="0" applyFont="1" applyBorder="1" applyAlignment="1">
      <alignment vertical="center" wrapText="1"/>
    </xf>
    <xf numFmtId="0" fontId="17" fillId="0" borderId="10" xfId="0" applyFont="1" applyBorder="1" applyAlignment="1">
      <alignment vertical="center" wrapText="1"/>
    </xf>
    <xf numFmtId="0" fontId="17" fillId="0" borderId="10" xfId="0" applyFont="1" applyBorder="1" applyAlignment="1">
      <alignment horizontal="center" vertical="center" wrapText="1"/>
    </xf>
    <xf numFmtId="0" fontId="17" fillId="0" borderId="0" xfId="0" applyFont="1" applyAlignment="1">
      <alignment horizontal="left" vertical="center" wrapText="1"/>
    </xf>
    <xf numFmtId="0" fontId="17" fillId="0" borderId="13" xfId="0" applyFont="1" applyBorder="1" applyAlignment="1">
      <alignment horizontal="center" vertical="center" wrapText="1"/>
    </xf>
    <xf numFmtId="0" fontId="17" fillId="0" borderId="14" xfId="0" applyFont="1" applyBorder="1" applyAlignment="1">
      <alignment vertical="top" wrapText="1"/>
    </xf>
    <xf numFmtId="0" fontId="17" fillId="0" borderId="19" xfId="0" applyFont="1" applyBorder="1" applyAlignment="1">
      <alignment vertical="top" wrapText="1"/>
    </xf>
    <xf numFmtId="0" fontId="17" fillId="0" borderId="16" xfId="0" applyFont="1" applyBorder="1" applyAlignment="1">
      <alignment horizontal="center" vertical="center" wrapText="1"/>
    </xf>
    <xf numFmtId="0" fontId="17" fillId="0" borderId="17" xfId="0" applyFont="1" applyBorder="1" applyAlignment="1">
      <alignment vertical="top" wrapText="1"/>
    </xf>
    <xf numFmtId="0" fontId="17" fillId="0" borderId="6" xfId="0" applyFont="1" applyBorder="1" applyAlignment="1">
      <alignment horizontal="center" vertical="center" wrapText="1"/>
    </xf>
    <xf numFmtId="0" fontId="17" fillId="9" borderId="4" xfId="0" applyFont="1" applyFill="1" applyBorder="1" applyAlignment="1">
      <alignment vertical="center" wrapText="1"/>
    </xf>
    <xf numFmtId="0" fontId="17" fillId="9" borderId="2" xfId="0" applyFont="1" applyFill="1" applyBorder="1" applyAlignment="1">
      <alignment vertical="center" wrapText="1"/>
    </xf>
    <xf numFmtId="0" fontId="22" fillId="23" borderId="2" xfId="0" applyFont="1" applyFill="1" applyBorder="1" applyAlignment="1">
      <alignment vertical="center" wrapText="1"/>
    </xf>
    <xf numFmtId="0" fontId="24" fillId="0" borderId="2" xfId="0" applyFont="1" applyBorder="1" applyAlignment="1">
      <alignment vertical="center" wrapText="1"/>
    </xf>
    <xf numFmtId="0" fontId="24" fillId="9" borderId="2" xfId="0" applyFont="1" applyFill="1" applyBorder="1" applyAlignment="1">
      <alignment vertical="center" wrapText="1"/>
    </xf>
    <xf numFmtId="0" fontId="17" fillId="0" borderId="6" xfId="0" applyFont="1" applyBorder="1" applyAlignment="1">
      <alignment vertical="center" wrapText="1"/>
    </xf>
    <xf numFmtId="0" fontId="17" fillId="15" borderId="1" xfId="0" applyFont="1" applyFill="1" applyBorder="1" applyAlignment="1">
      <alignment vertical="center" wrapText="1"/>
    </xf>
    <xf numFmtId="0" fontId="17" fillId="15" borderId="5" xfId="0" applyFont="1" applyFill="1" applyBorder="1" applyAlignment="1">
      <alignment vertical="top" wrapText="1"/>
    </xf>
    <xf numFmtId="0" fontId="14" fillId="6" borderId="0" xfId="0" applyFont="1" applyFill="1"/>
    <xf numFmtId="0" fontId="0" fillId="25" borderId="0" xfId="0" applyFill="1"/>
    <xf numFmtId="0" fontId="14" fillId="11" borderId="0" xfId="0" applyFont="1" applyFill="1" applyAlignment="1">
      <alignment wrapText="1"/>
    </xf>
    <xf numFmtId="0" fontId="15" fillId="11" borderId="0" xfId="0" applyFont="1" applyFill="1"/>
    <xf numFmtId="0" fontId="14" fillId="11" borderId="0" xfId="0" applyFont="1" applyFill="1" applyAlignment="1">
      <alignment horizontal="left" vertical="top"/>
    </xf>
    <xf numFmtId="0" fontId="0" fillId="11" borderId="0" xfId="0" applyFill="1" applyAlignment="1">
      <alignment wrapText="1"/>
    </xf>
    <xf numFmtId="0" fontId="11" fillId="11" borderId="0" xfId="0" applyFont="1" applyFill="1"/>
    <xf numFmtId="0" fontId="4" fillId="6" borderId="0" xfId="0" applyFont="1" applyFill="1" applyAlignment="1">
      <alignment wrapText="1"/>
    </xf>
    <xf numFmtId="0" fontId="14" fillId="25" borderId="0" xfId="0" applyFont="1" applyFill="1"/>
    <xf numFmtId="0" fontId="14" fillId="25" borderId="0" xfId="0" applyFont="1" applyFill="1" applyAlignment="1">
      <alignment wrapText="1"/>
    </xf>
    <xf numFmtId="0" fontId="6" fillId="21" borderId="0" xfId="0" applyFont="1" applyFill="1"/>
    <xf numFmtId="0" fontId="17" fillId="23" borderId="3" xfId="0" applyFont="1" applyFill="1" applyBorder="1" applyAlignment="1">
      <alignment horizontal="center" vertical="center" wrapText="1"/>
    </xf>
    <xf numFmtId="0" fontId="0" fillId="23" borderId="0" xfId="0" applyFill="1" applyAlignment="1">
      <alignment wrapText="1"/>
    </xf>
    <xf numFmtId="49" fontId="37" fillId="22" borderId="1" xfId="0" applyNumberFormat="1" applyFont="1" applyFill="1" applyBorder="1" applyAlignment="1">
      <alignment horizontal="left" vertical="center" wrapText="1"/>
    </xf>
    <xf numFmtId="0" fontId="34" fillId="22" borderId="1" xfId="0" applyFont="1" applyFill="1" applyBorder="1" applyAlignment="1">
      <alignment vertical="center" wrapText="1"/>
    </xf>
    <xf numFmtId="0" fontId="37" fillId="22" borderId="1" xfId="0" applyFont="1" applyFill="1" applyBorder="1" applyAlignment="1">
      <alignment horizontal="left" vertical="center" wrapText="1"/>
    </xf>
    <xf numFmtId="0" fontId="46" fillId="22" borderId="1" xfId="0" applyFont="1" applyFill="1" applyBorder="1" applyAlignment="1">
      <alignment horizontal="center" vertical="center"/>
    </xf>
    <xf numFmtId="0" fontId="34" fillId="22" borderId="5" xfId="0" applyFont="1" applyFill="1" applyBorder="1" applyAlignment="1">
      <alignment vertical="top" wrapText="1"/>
    </xf>
    <xf numFmtId="0" fontId="46" fillId="22" borderId="0" xfId="0" applyFont="1" applyFill="1"/>
    <xf numFmtId="0" fontId="6" fillId="14" borderId="0" xfId="0" applyFont="1" applyFill="1"/>
    <xf numFmtId="0" fontId="34" fillId="22" borderId="1" xfId="0" applyFont="1" applyFill="1" applyBorder="1" applyAlignment="1">
      <alignment horizontal="left" vertical="center" wrapText="1"/>
    </xf>
    <xf numFmtId="0" fontId="6" fillId="0" borderId="1" xfId="0" applyFont="1" applyBorder="1"/>
    <xf numFmtId="0" fontId="22" fillId="0" borderId="5" xfId="0" applyFont="1" applyBorder="1" applyAlignment="1">
      <alignment vertical="center"/>
    </xf>
    <xf numFmtId="0" fontId="47" fillId="22" borderId="2" xfId="0" applyFont="1" applyFill="1" applyBorder="1" applyAlignment="1">
      <alignment horizontal="center" vertical="center" wrapText="1"/>
    </xf>
    <xf numFmtId="49" fontId="23" fillId="9" borderId="1" xfId="0" applyNumberFormat="1" applyFont="1" applyFill="1" applyBorder="1" applyAlignment="1">
      <alignment vertical="center" wrapText="1"/>
    </xf>
    <xf numFmtId="0" fontId="47" fillId="22" borderId="3" xfId="0" applyFont="1" applyFill="1" applyBorder="1" applyAlignment="1">
      <alignment horizontal="center" vertical="center" wrapText="1"/>
    </xf>
    <xf numFmtId="0" fontId="17" fillId="9" borderId="1" xfId="0" applyFont="1" applyFill="1" applyBorder="1" applyAlignment="1">
      <alignment horizontal="center" vertical="center"/>
    </xf>
    <xf numFmtId="0" fontId="6" fillId="9" borderId="0" xfId="0" applyFont="1" applyFill="1"/>
    <xf numFmtId="0" fontId="17" fillId="9" borderId="6" xfId="0" applyFont="1" applyFill="1" applyBorder="1" applyAlignment="1">
      <alignment vertical="center" wrapText="1"/>
    </xf>
    <xf numFmtId="0" fontId="17" fillId="9" borderId="1" xfId="0" applyFont="1" applyFill="1" applyBorder="1" applyAlignment="1">
      <alignment horizontal="center" vertical="center" wrapText="1"/>
    </xf>
    <xf numFmtId="0" fontId="37" fillId="22" borderId="1" xfId="0" applyFont="1" applyFill="1" applyBorder="1" applyAlignment="1">
      <alignment vertical="center" wrapText="1"/>
    </xf>
    <xf numFmtId="0" fontId="34" fillId="22" borderId="5" xfId="0" applyFont="1" applyFill="1" applyBorder="1" applyAlignment="1">
      <alignment vertical="center" wrapText="1"/>
    </xf>
    <xf numFmtId="0" fontId="34" fillId="22" borderId="5" xfId="0" applyFont="1" applyFill="1" applyBorder="1" applyAlignment="1">
      <alignment horizontal="center" vertical="center" wrapText="1"/>
    </xf>
    <xf numFmtId="0" fontId="34" fillId="22" borderId="1" xfId="0" applyFont="1" applyFill="1" applyBorder="1" applyAlignment="1">
      <alignment vertical="center"/>
    </xf>
    <xf numFmtId="0" fontId="34" fillId="22" borderId="5" xfId="0" applyFont="1" applyFill="1" applyBorder="1" applyAlignment="1">
      <alignment vertical="top"/>
    </xf>
    <xf numFmtId="0" fontId="27" fillId="22" borderId="1" xfId="0" applyFont="1" applyFill="1" applyBorder="1" applyAlignment="1">
      <alignment vertical="center" wrapText="1"/>
    </xf>
    <xf numFmtId="0" fontId="23" fillId="26" borderId="1" xfId="0" applyFont="1" applyFill="1" applyBorder="1" applyAlignment="1">
      <alignment vertical="center" wrapText="1"/>
    </xf>
    <xf numFmtId="0" fontId="17" fillId="26" borderId="1" xfId="0" applyFont="1" applyFill="1" applyBorder="1" applyAlignment="1">
      <alignment vertical="center" wrapText="1"/>
    </xf>
    <xf numFmtId="0" fontId="26" fillId="26" borderId="1" xfId="0" applyFont="1" applyFill="1" applyBorder="1" applyAlignment="1">
      <alignment horizontal="left" vertical="center" wrapText="1"/>
    </xf>
    <xf numFmtId="0" fontId="22" fillId="26" borderId="1" xfId="0" applyFont="1" applyFill="1" applyBorder="1" applyAlignment="1">
      <alignment vertical="center" wrapText="1"/>
    </xf>
    <xf numFmtId="0" fontId="17" fillId="26" borderId="5" xfId="0" applyFont="1" applyFill="1" applyBorder="1" applyAlignment="1">
      <alignment vertical="center" wrapText="1"/>
    </xf>
    <xf numFmtId="0" fontId="17" fillId="26" borderId="11" xfId="0" applyFont="1" applyFill="1" applyBorder="1" applyAlignment="1">
      <alignment vertical="center" wrapText="1"/>
    </xf>
    <xf numFmtId="0" fontId="17" fillId="26" borderId="5" xfId="0" applyFont="1" applyFill="1" applyBorder="1" applyAlignment="1">
      <alignment horizontal="center" vertical="center" wrapText="1"/>
    </xf>
    <xf numFmtId="0" fontId="17" fillId="26" borderId="5" xfId="0" applyFont="1" applyFill="1" applyBorder="1" applyAlignment="1">
      <alignment vertical="top" wrapText="1"/>
    </xf>
    <xf numFmtId="0" fontId="6" fillId="26" borderId="0" xfId="0" applyFont="1" applyFill="1"/>
    <xf numFmtId="0" fontId="26" fillId="9" borderId="1" xfId="0" applyFont="1" applyFill="1" applyBorder="1" applyAlignment="1">
      <alignment horizontal="left" vertical="center" wrapText="1"/>
    </xf>
    <xf numFmtId="0" fontId="34" fillId="22" borderId="11" xfId="0" applyFont="1" applyFill="1" applyBorder="1" applyAlignment="1">
      <alignment horizontal="left" vertical="center" wrapText="1"/>
    </xf>
    <xf numFmtId="0" fontId="25" fillId="9" borderId="1" xfId="0" applyFont="1" applyFill="1" applyBorder="1" applyAlignment="1">
      <alignment vertical="center" wrapText="1"/>
    </xf>
    <xf numFmtId="0" fontId="22" fillId="9" borderId="1" xfId="0" applyFont="1" applyFill="1" applyBorder="1" applyAlignment="1">
      <alignment vertical="center" wrapText="1"/>
    </xf>
    <xf numFmtId="0" fontId="22" fillId="9" borderId="5" xfId="0" applyFont="1" applyFill="1" applyBorder="1" applyAlignment="1">
      <alignment vertical="top" wrapText="1"/>
    </xf>
    <xf numFmtId="0" fontId="33" fillId="9" borderId="0" xfId="0" applyFont="1" applyFill="1"/>
    <xf numFmtId="0" fontId="17" fillId="4" borderId="1" xfId="0" applyFont="1" applyFill="1" applyBorder="1" applyAlignment="1">
      <alignment horizontal="left" vertical="center" wrapText="1"/>
    </xf>
    <xf numFmtId="0" fontId="26" fillId="4" borderId="1" xfId="0" applyFont="1" applyFill="1" applyBorder="1" applyAlignment="1">
      <alignment vertical="center" wrapText="1"/>
    </xf>
    <xf numFmtId="0" fontId="17" fillId="4" borderId="1" xfId="0" applyFont="1" applyFill="1" applyBorder="1" applyAlignment="1">
      <alignment vertical="center" wrapText="1"/>
    </xf>
    <xf numFmtId="0" fontId="22" fillId="4" borderId="1" xfId="0" applyFont="1" applyFill="1" applyBorder="1" applyAlignment="1">
      <alignment horizontal="left" vertical="center" wrapText="1"/>
    </xf>
    <xf numFmtId="0" fontId="26" fillId="4" borderId="1" xfId="0" applyFont="1" applyFill="1" applyBorder="1" applyAlignment="1">
      <alignment horizontal="left" vertical="center" wrapText="1"/>
    </xf>
    <xf numFmtId="0" fontId="22" fillId="4" borderId="1" xfId="0" applyFont="1" applyFill="1" applyBorder="1" applyAlignment="1">
      <alignment vertical="center" wrapText="1"/>
    </xf>
    <xf numFmtId="0" fontId="17" fillId="4" borderId="5" xfId="0" applyFont="1" applyFill="1" applyBorder="1" applyAlignment="1">
      <alignment vertical="center" wrapText="1"/>
    </xf>
    <xf numFmtId="0" fontId="17" fillId="4" borderId="11" xfId="0" applyFont="1" applyFill="1" applyBorder="1" applyAlignment="1">
      <alignment vertical="center" wrapText="1"/>
    </xf>
    <xf numFmtId="0" fontId="17" fillId="4" borderId="5" xfId="0" applyFont="1" applyFill="1" applyBorder="1" applyAlignment="1">
      <alignment horizontal="center" vertical="center" wrapText="1"/>
    </xf>
    <xf numFmtId="0" fontId="17" fillId="4" borderId="5" xfId="0" applyFont="1" applyFill="1" applyBorder="1" applyAlignment="1">
      <alignment vertical="top" wrapText="1"/>
    </xf>
    <xf numFmtId="0" fontId="6" fillId="4" borderId="0" xfId="0" applyFont="1" applyFill="1"/>
    <xf numFmtId="0" fontId="27" fillId="22" borderId="1" xfId="0" applyFont="1" applyFill="1" applyBorder="1" applyAlignment="1">
      <alignment horizontal="left" vertical="center" wrapText="1"/>
    </xf>
    <xf numFmtId="0" fontId="27" fillId="22" borderId="1" xfId="0" applyFont="1" applyFill="1" applyBorder="1" applyAlignment="1">
      <alignment horizontal="center" vertical="center" wrapText="1"/>
    </xf>
    <xf numFmtId="0" fontId="17" fillId="26" borderId="1" xfId="0" applyFont="1" applyFill="1" applyBorder="1" applyAlignment="1">
      <alignment horizontal="left" vertical="center" wrapText="1"/>
    </xf>
    <xf numFmtId="0" fontId="26" fillId="26" borderId="1" xfId="0" applyFont="1" applyFill="1" applyBorder="1" applyAlignment="1">
      <alignment vertical="center" wrapText="1"/>
    </xf>
    <xf numFmtId="0" fontId="38" fillId="26" borderId="1" xfId="0" applyFont="1" applyFill="1" applyBorder="1" applyAlignment="1">
      <alignment vertical="center" wrapText="1"/>
    </xf>
    <xf numFmtId="0" fontId="26" fillId="26" borderId="5" xfId="0" applyFont="1" applyFill="1" applyBorder="1" applyAlignment="1">
      <alignment vertical="center" wrapText="1"/>
    </xf>
    <xf numFmtId="0" fontId="30" fillId="27" borderId="1" xfId="0" applyFont="1" applyFill="1" applyBorder="1" applyAlignment="1">
      <alignment vertical="center" wrapText="1"/>
    </xf>
    <xf numFmtId="0" fontId="34" fillId="27" borderId="1" xfId="0" applyFont="1" applyFill="1" applyBorder="1" applyAlignment="1">
      <alignment vertical="center" wrapText="1"/>
    </xf>
    <xf numFmtId="0" fontId="34" fillId="27" borderId="1" xfId="0" applyFont="1" applyFill="1" applyBorder="1" applyAlignment="1">
      <alignment horizontal="left" vertical="center" wrapText="1"/>
    </xf>
    <xf numFmtId="0" fontId="34" fillId="27" borderId="5" xfId="0" applyFont="1" applyFill="1" applyBorder="1" applyAlignment="1">
      <alignment horizontal="left" vertical="center" wrapText="1"/>
    </xf>
    <xf numFmtId="0" fontId="34" fillId="27" borderId="5" xfId="0" applyFont="1" applyFill="1" applyBorder="1" applyAlignment="1">
      <alignment horizontal="center" vertical="center"/>
    </xf>
    <xf numFmtId="0" fontId="34" fillId="27" borderId="1" xfId="0" applyFont="1" applyFill="1" applyBorder="1" applyAlignment="1">
      <alignment vertical="center"/>
    </xf>
    <xf numFmtId="0" fontId="34" fillId="27" borderId="5" xfId="0" applyFont="1" applyFill="1" applyBorder="1" applyAlignment="1">
      <alignment vertical="top"/>
    </xf>
    <xf numFmtId="0" fontId="46" fillId="27" borderId="0" xfId="0" applyFont="1" applyFill="1"/>
    <xf numFmtId="0" fontId="30" fillId="27" borderId="2" xfId="0" applyFont="1" applyFill="1" applyBorder="1" applyAlignment="1">
      <alignment vertical="center" wrapText="1"/>
    </xf>
    <xf numFmtId="0" fontId="34" fillId="27" borderId="11" xfId="0" applyFont="1" applyFill="1" applyBorder="1" applyAlignment="1">
      <alignment horizontal="left" vertical="center" wrapText="1"/>
    </xf>
    <xf numFmtId="0" fontId="17" fillId="27" borderId="1" xfId="0" applyFont="1" applyFill="1" applyBorder="1" applyAlignment="1">
      <alignment vertical="center" wrapText="1"/>
    </xf>
    <xf numFmtId="0" fontId="17" fillId="27" borderId="1" xfId="0" applyFont="1" applyFill="1" applyBorder="1" applyAlignment="1">
      <alignment horizontal="left" vertical="center" wrapText="1"/>
    </xf>
    <xf numFmtId="0" fontId="17" fillId="27" borderId="11" xfId="0" applyFont="1" applyFill="1" applyBorder="1" applyAlignment="1">
      <alignment vertical="center" wrapText="1"/>
    </xf>
    <xf numFmtId="0" fontId="17" fillId="27" borderId="11" xfId="0" applyFont="1" applyFill="1" applyBorder="1" applyAlignment="1">
      <alignment horizontal="left" vertical="center" wrapText="1"/>
    </xf>
    <xf numFmtId="0" fontId="17" fillId="27" borderId="5" xfId="0" applyFont="1" applyFill="1" applyBorder="1" applyAlignment="1">
      <alignment vertical="center" wrapText="1"/>
    </xf>
    <xf numFmtId="0" fontId="26" fillId="27" borderId="11" xfId="0" applyFont="1" applyFill="1" applyBorder="1" applyAlignment="1">
      <alignment horizontal="left" vertical="center" wrapText="1"/>
    </xf>
    <xf numFmtId="0" fontId="17" fillId="27" borderId="5" xfId="0" applyFont="1" applyFill="1" applyBorder="1" applyAlignment="1">
      <alignment horizontal="center" vertical="center"/>
    </xf>
    <xf numFmtId="0" fontId="17" fillId="27" borderId="1" xfId="0" applyFont="1" applyFill="1" applyBorder="1" applyAlignment="1">
      <alignment vertical="center"/>
    </xf>
    <xf numFmtId="0" fontId="17" fillId="27" borderId="5" xfId="0" applyFont="1" applyFill="1" applyBorder="1" applyAlignment="1">
      <alignment vertical="top"/>
    </xf>
    <xf numFmtId="0" fontId="6" fillId="27" borderId="0" xfId="0" applyFont="1" applyFill="1"/>
    <xf numFmtId="0" fontId="34" fillId="27" borderId="1" xfId="0" applyFont="1" applyFill="1" applyBorder="1" applyAlignment="1">
      <alignment horizontal="left" vertical="center"/>
    </xf>
    <xf numFmtId="0" fontId="34" fillId="27" borderId="5" xfId="0" applyFont="1" applyFill="1" applyBorder="1" applyAlignment="1">
      <alignment vertical="center" wrapText="1"/>
    </xf>
    <xf numFmtId="0" fontId="27" fillId="27" borderId="11" xfId="0" applyFont="1" applyFill="1" applyBorder="1" applyAlignment="1">
      <alignment horizontal="left" vertical="center" wrapText="1"/>
    </xf>
    <xf numFmtId="0" fontId="6" fillId="9" borderId="0" xfId="0" applyFont="1" applyFill="1" applyAlignment="1">
      <alignment horizontal="center" wrapText="1"/>
    </xf>
    <xf numFmtId="0" fontId="6" fillId="0" borderId="0" xfId="0" applyFont="1" applyAlignment="1">
      <alignment horizontal="center" wrapText="1"/>
    </xf>
    <xf numFmtId="0" fontId="46" fillId="22" borderId="0" xfId="0" applyFont="1" applyFill="1" applyAlignment="1">
      <alignment horizontal="center" wrapText="1"/>
    </xf>
    <xf numFmtId="0" fontId="22" fillId="9" borderId="5" xfId="0" applyFont="1" applyFill="1" applyBorder="1" applyAlignment="1">
      <alignment vertical="center" wrapText="1"/>
    </xf>
    <xf numFmtId="0" fontId="49" fillId="9" borderId="1" xfId="0" applyFont="1" applyFill="1" applyBorder="1" applyAlignment="1">
      <alignment vertical="center" wrapText="1"/>
    </xf>
    <xf numFmtId="0" fontId="22" fillId="9" borderId="1" xfId="0" applyFont="1" applyFill="1" applyBorder="1" applyAlignment="1">
      <alignment horizontal="left" vertical="center" wrapText="1"/>
    </xf>
    <xf numFmtId="0" fontId="37" fillId="6" borderId="1" xfId="0" applyFont="1" applyFill="1" applyBorder="1" applyAlignment="1">
      <alignment vertical="center" wrapText="1"/>
    </xf>
    <xf numFmtId="0" fontId="47" fillId="22" borderId="1" xfId="0" applyFont="1" applyFill="1" applyBorder="1" applyAlignment="1">
      <alignment vertical="center" wrapText="1"/>
    </xf>
    <xf numFmtId="0" fontId="27" fillId="22" borderId="11" xfId="0" applyFont="1" applyFill="1" applyBorder="1" applyAlignment="1">
      <alignment horizontal="left" vertical="center" wrapText="1"/>
    </xf>
    <xf numFmtId="0" fontId="34" fillId="22" borderId="5" xfId="0" applyFont="1" applyFill="1" applyBorder="1" applyAlignment="1">
      <alignment wrapText="1"/>
    </xf>
    <xf numFmtId="0" fontId="37" fillId="9" borderId="1" xfId="0" applyFont="1" applyFill="1" applyBorder="1" applyAlignment="1">
      <alignment vertical="center" wrapText="1"/>
    </xf>
    <xf numFmtId="0" fontId="34" fillId="9" borderId="1" xfId="0" applyFont="1" applyFill="1" applyBorder="1" applyAlignment="1">
      <alignment vertical="center" wrapText="1"/>
    </xf>
    <xf numFmtId="0" fontId="34" fillId="9" borderId="1" xfId="0" applyFont="1" applyFill="1" applyBorder="1" applyAlignment="1">
      <alignment horizontal="left" vertical="center" wrapText="1"/>
    </xf>
    <xf numFmtId="0" fontId="34" fillId="9" borderId="5" xfId="0" applyFont="1" applyFill="1" applyBorder="1" applyAlignment="1">
      <alignment vertical="center" wrapText="1"/>
    </xf>
    <xf numFmtId="0" fontId="34" fillId="9" borderId="5" xfId="0" applyFont="1" applyFill="1" applyBorder="1" applyAlignment="1">
      <alignment horizontal="center" vertical="center" wrapText="1"/>
    </xf>
    <xf numFmtId="0" fontId="34" fillId="9" borderId="5" xfId="0" applyFont="1" applyFill="1" applyBorder="1" applyAlignment="1">
      <alignment vertical="top" wrapText="1"/>
    </xf>
    <xf numFmtId="0" fontId="46" fillId="9" borderId="0" xfId="0" applyFont="1" applyFill="1"/>
    <xf numFmtId="0" fontId="38" fillId="27" borderId="1" xfId="0" applyFont="1" applyFill="1" applyBorder="1" applyAlignment="1">
      <alignment vertical="center" wrapText="1"/>
    </xf>
    <xf numFmtId="0" fontId="26" fillId="27" borderId="5" xfId="0" applyFont="1" applyFill="1" applyBorder="1" applyAlignment="1">
      <alignment vertical="center" wrapText="1"/>
    </xf>
    <xf numFmtId="0" fontId="17" fillId="27" borderId="5" xfId="0" applyFont="1" applyFill="1" applyBorder="1" applyAlignment="1">
      <alignment horizontal="center" vertical="center" wrapText="1"/>
    </xf>
    <xf numFmtId="0" fontId="17" fillId="27" borderId="5" xfId="0" applyFont="1" applyFill="1" applyBorder="1" applyAlignment="1">
      <alignment vertical="top" wrapText="1"/>
    </xf>
    <xf numFmtId="0" fontId="27" fillId="22" borderId="5" xfId="0" applyFont="1" applyFill="1" applyBorder="1" applyAlignment="1">
      <alignment vertical="center" wrapText="1"/>
    </xf>
    <xf numFmtId="0" fontId="34" fillId="6" borderId="5" xfId="0" applyFont="1" applyFill="1" applyBorder="1" applyAlignment="1">
      <alignment vertical="center" wrapText="1"/>
    </xf>
    <xf numFmtId="0" fontId="30" fillId="27" borderId="1" xfId="0" applyFont="1" applyFill="1" applyBorder="1" applyAlignment="1">
      <alignment vertical="center"/>
    </xf>
    <xf numFmtId="0" fontId="34" fillId="27" borderId="3" xfId="0" applyFont="1" applyFill="1" applyBorder="1" applyAlignment="1">
      <alignment horizontal="left" vertical="center" wrapText="1"/>
    </xf>
    <xf numFmtId="0" fontId="30" fillId="23" borderId="1" xfId="0" applyFont="1" applyFill="1" applyBorder="1" applyAlignment="1">
      <alignment vertical="center"/>
    </xf>
    <xf numFmtId="0" fontId="34" fillId="22" borderId="5" xfId="0" applyFont="1" applyFill="1" applyBorder="1" applyAlignment="1">
      <alignment horizontal="center" vertical="center"/>
    </xf>
    <xf numFmtId="0" fontId="34" fillId="22" borderId="11" xfId="0" applyFont="1" applyFill="1" applyBorder="1" applyAlignment="1">
      <alignment vertical="center" wrapText="1"/>
    </xf>
    <xf numFmtId="0" fontId="34" fillId="9" borderId="11" xfId="0" applyFont="1" applyFill="1" applyBorder="1" applyAlignment="1">
      <alignment horizontal="center" vertical="center" wrapText="1"/>
    </xf>
    <xf numFmtId="0" fontId="34" fillId="9" borderId="5" xfId="0" applyFont="1" applyFill="1" applyBorder="1" applyAlignment="1">
      <alignment vertical="top"/>
    </xf>
    <xf numFmtId="0" fontId="27" fillId="9" borderId="11" xfId="0" applyFont="1" applyFill="1" applyBorder="1" applyAlignment="1">
      <alignment horizontal="left" vertical="center" wrapText="1"/>
    </xf>
    <xf numFmtId="0" fontId="34" fillId="9" borderId="1" xfId="0" applyFont="1" applyFill="1" applyBorder="1" applyAlignment="1">
      <alignment vertical="center"/>
    </xf>
    <xf numFmtId="0" fontId="37" fillId="26" borderId="1" xfId="0" applyFont="1" applyFill="1" applyBorder="1" applyAlignment="1">
      <alignment vertical="center"/>
    </xf>
    <xf numFmtId="0" fontId="34" fillId="26" borderId="1" xfId="0" applyFont="1" applyFill="1" applyBorder="1" applyAlignment="1">
      <alignment vertical="center" wrapText="1"/>
    </xf>
    <xf numFmtId="0" fontId="34" fillId="26" borderId="1" xfId="0" applyFont="1" applyFill="1" applyBorder="1" applyAlignment="1">
      <alignment horizontal="left" vertical="center" wrapText="1"/>
    </xf>
    <xf numFmtId="0" fontId="34" fillId="26" borderId="5" xfId="0" applyFont="1" applyFill="1" applyBorder="1" applyAlignment="1">
      <alignment vertical="center" wrapText="1"/>
    </xf>
    <xf numFmtId="0" fontId="34" fillId="26" borderId="5" xfId="0" applyFont="1" applyFill="1" applyBorder="1" applyAlignment="1">
      <alignment horizontal="center" vertical="center"/>
    </xf>
    <xf numFmtId="0" fontId="34" fillId="26" borderId="1" xfId="0" applyFont="1" applyFill="1" applyBorder="1" applyAlignment="1">
      <alignment vertical="center"/>
    </xf>
    <xf numFmtId="0" fontId="34" fillId="26" borderId="5" xfId="0" applyFont="1" applyFill="1" applyBorder="1" applyAlignment="1">
      <alignment vertical="top"/>
    </xf>
    <xf numFmtId="0" fontId="46" fillId="26" borderId="0" xfId="0" applyFont="1" applyFill="1"/>
    <xf numFmtId="0" fontId="22" fillId="27" borderId="1" xfId="0" applyFont="1" applyFill="1" applyBorder="1" applyAlignment="1">
      <alignment vertical="center" wrapText="1"/>
    </xf>
    <xf numFmtId="0" fontId="22" fillId="27" borderId="3" xfId="0" applyFont="1" applyFill="1" applyBorder="1" applyAlignment="1">
      <alignment horizontal="left" vertical="center" wrapText="1"/>
    </xf>
    <xf numFmtId="0" fontId="22" fillId="27" borderId="1" xfId="0" applyFont="1" applyFill="1" applyBorder="1" applyAlignment="1">
      <alignment horizontal="left" vertical="center" wrapText="1"/>
    </xf>
    <xf numFmtId="0" fontId="22" fillId="27" borderId="5" xfId="0" applyFont="1" applyFill="1" applyBorder="1" applyAlignment="1">
      <alignment vertical="center" wrapText="1"/>
    </xf>
    <xf numFmtId="0" fontId="22" fillId="27" borderId="5" xfId="0" applyFont="1" applyFill="1" applyBorder="1" applyAlignment="1">
      <alignment horizontal="center" vertical="center" wrapText="1"/>
    </xf>
    <xf numFmtId="0" fontId="22" fillId="27" borderId="5" xfId="0" applyFont="1" applyFill="1" applyBorder="1" applyAlignment="1">
      <alignment vertical="top" wrapText="1"/>
    </xf>
    <xf numFmtId="0" fontId="33" fillId="27" borderId="0" xfId="0" applyFont="1" applyFill="1"/>
    <xf numFmtId="0" fontId="37" fillId="22" borderId="1" xfId="0" applyFont="1" applyFill="1" applyBorder="1" applyAlignment="1">
      <alignment vertical="center"/>
    </xf>
    <xf numFmtId="0" fontId="37" fillId="9" borderId="1" xfId="0" applyFont="1" applyFill="1" applyBorder="1" applyAlignment="1">
      <alignment vertical="center"/>
    </xf>
    <xf numFmtId="0" fontId="34" fillId="9" borderId="5" xfId="0" applyFont="1" applyFill="1" applyBorder="1" applyAlignment="1">
      <alignment horizontal="center" vertical="center"/>
    </xf>
    <xf numFmtId="0" fontId="27" fillId="9" borderId="5" xfId="0" applyFont="1" applyFill="1" applyBorder="1" applyAlignment="1">
      <alignment vertical="center" wrapText="1"/>
    </xf>
    <xf numFmtId="0" fontId="34" fillId="9" borderId="11" xfId="0" applyFont="1" applyFill="1" applyBorder="1" applyAlignment="1">
      <alignment horizontal="left" vertical="center" wrapText="1"/>
    </xf>
    <xf numFmtId="0" fontId="37" fillId="26" borderId="1" xfId="0" applyFont="1" applyFill="1" applyBorder="1" applyAlignment="1">
      <alignment vertical="center" wrapText="1"/>
    </xf>
    <xf numFmtId="0" fontId="34" fillId="26" borderId="11" xfId="0" applyFont="1" applyFill="1" applyBorder="1" applyAlignment="1">
      <alignment horizontal="left" vertical="center" wrapText="1"/>
    </xf>
    <xf numFmtId="0" fontId="22" fillId="6" borderId="1" xfId="0" applyFont="1" applyFill="1" applyBorder="1" applyAlignment="1">
      <alignment horizontal="left" vertical="center" wrapText="1"/>
    </xf>
    <xf numFmtId="0" fontId="34" fillId="22" borderId="0" xfId="0" applyFont="1" applyFill="1" applyAlignment="1">
      <alignment vertical="center" wrapText="1"/>
    </xf>
    <xf numFmtId="0" fontId="22" fillId="23" borderId="4" xfId="0" applyFont="1" applyFill="1" applyBorder="1" applyAlignment="1">
      <alignment horizontal="left" vertical="center" wrapText="1"/>
    </xf>
    <xf numFmtId="0" fontId="22" fillId="23" borderId="0" xfId="0" applyFont="1" applyFill="1" applyAlignment="1">
      <alignment vertical="center" wrapText="1"/>
    </xf>
    <xf numFmtId="0" fontId="34" fillId="26" borderId="4" xfId="0" applyFont="1" applyFill="1" applyBorder="1" applyAlignment="1">
      <alignment vertical="center" wrapText="1"/>
    </xf>
    <xf numFmtId="0" fontId="27" fillId="26" borderId="11" xfId="0" applyFont="1" applyFill="1" applyBorder="1" applyAlignment="1">
      <alignment horizontal="left" vertical="center" wrapText="1"/>
    </xf>
    <xf numFmtId="0" fontId="34" fillId="26" borderId="0" xfId="0" applyFont="1" applyFill="1" applyAlignment="1">
      <alignment vertical="center" wrapText="1"/>
    </xf>
    <xf numFmtId="0" fontId="22" fillId="6" borderId="2" xfId="0" applyFont="1" applyFill="1" applyBorder="1" applyAlignment="1">
      <alignment horizontal="left" vertical="center" wrapText="1"/>
    </xf>
    <xf numFmtId="0" fontId="34" fillId="22" borderId="2" xfId="0" applyFont="1" applyFill="1" applyBorder="1" applyAlignment="1">
      <alignment vertical="center" wrapText="1"/>
    </xf>
    <xf numFmtId="0" fontId="34" fillId="22" borderId="2" xfId="0" applyFont="1" applyFill="1" applyBorder="1" applyAlignment="1">
      <alignment vertical="center"/>
    </xf>
    <xf numFmtId="0" fontId="34" fillId="22" borderId="11" xfId="0" applyFont="1" applyFill="1" applyBorder="1" applyAlignment="1">
      <alignment vertical="top"/>
    </xf>
    <xf numFmtId="0" fontId="44" fillId="0" borderId="1" xfId="0" applyFont="1" applyBorder="1" applyAlignment="1">
      <alignment vertical="center" wrapText="1"/>
    </xf>
    <xf numFmtId="0" fontId="22" fillId="6" borderId="13" xfId="0" applyFont="1" applyFill="1" applyBorder="1" applyAlignment="1">
      <alignment horizontal="left" vertical="center" wrapText="1"/>
    </xf>
    <xf numFmtId="0" fontId="34" fillId="22" borderId="14" xfId="0" applyFont="1" applyFill="1" applyBorder="1" applyAlignment="1">
      <alignment vertical="center" wrapText="1"/>
    </xf>
    <xf numFmtId="0" fontId="34" fillId="22" borderId="13" xfId="0" applyFont="1" applyFill="1" applyBorder="1" applyAlignment="1">
      <alignment vertical="center" wrapText="1"/>
    </xf>
    <xf numFmtId="0" fontId="27" fillId="22" borderId="13" xfId="0" applyFont="1" applyFill="1" applyBorder="1" applyAlignment="1">
      <alignment horizontal="left" vertical="center" wrapText="1"/>
    </xf>
    <xf numFmtId="0" fontId="34" fillId="22" borderId="13" xfId="0" applyFont="1" applyFill="1" applyBorder="1" applyAlignment="1">
      <alignment horizontal="center" vertical="center"/>
    </xf>
    <xf numFmtId="0" fontId="34" fillId="22" borderId="13" xfId="0" applyFont="1" applyFill="1" applyBorder="1" applyAlignment="1">
      <alignment vertical="center"/>
    </xf>
    <xf numFmtId="0" fontId="34" fillId="22" borderId="14" xfId="0" applyFont="1" applyFill="1" applyBorder="1" applyAlignment="1">
      <alignment vertical="top"/>
    </xf>
    <xf numFmtId="0" fontId="46" fillId="22" borderId="13" xfId="0" applyFont="1" applyFill="1" applyBorder="1"/>
    <xf numFmtId="0" fontId="37" fillId="9" borderId="13" xfId="0" applyFont="1" applyFill="1" applyBorder="1" applyAlignment="1">
      <alignment vertical="center" wrapText="1"/>
    </xf>
    <xf numFmtId="0" fontId="34" fillId="9" borderId="12" xfId="0" applyFont="1" applyFill="1" applyBorder="1" applyAlignment="1">
      <alignment horizontal="left" vertical="center" wrapText="1"/>
    </xf>
    <xf numFmtId="0" fontId="34" fillId="9" borderId="12" xfId="0" applyFont="1" applyFill="1" applyBorder="1" applyAlignment="1">
      <alignment vertical="center" wrapText="1"/>
    </xf>
    <xf numFmtId="0" fontId="34" fillId="9" borderId="13" xfId="0" applyFont="1" applyFill="1" applyBorder="1" applyAlignment="1">
      <alignment vertical="center" wrapText="1"/>
    </xf>
    <xf numFmtId="0" fontId="27" fillId="9" borderId="12" xfId="0" applyFont="1" applyFill="1" applyBorder="1" applyAlignment="1">
      <alignment horizontal="left" vertical="center" wrapText="1"/>
    </xf>
    <xf numFmtId="0" fontId="34" fillId="9" borderId="12" xfId="0" applyFont="1" applyFill="1" applyBorder="1" applyAlignment="1">
      <alignment horizontal="center" vertical="center"/>
    </xf>
    <xf numFmtId="0" fontId="34" fillId="9" borderId="12" xfId="0" applyFont="1" applyFill="1" applyBorder="1" applyAlignment="1">
      <alignment vertical="center"/>
    </xf>
    <xf numFmtId="0" fontId="34" fillId="9" borderId="19" xfId="0" applyFont="1" applyFill="1" applyBorder="1" applyAlignment="1">
      <alignment vertical="top"/>
    </xf>
    <xf numFmtId="0" fontId="46" fillId="9" borderId="12" xfId="0" applyFont="1" applyFill="1" applyBorder="1"/>
    <xf numFmtId="0" fontId="34" fillId="9" borderId="16" xfId="0" applyFont="1" applyFill="1" applyBorder="1" applyAlignment="1">
      <alignment horizontal="left" vertical="center" wrapText="1"/>
    </xf>
    <xf numFmtId="0" fontId="34" fillId="9" borderId="16" xfId="0" applyFont="1" applyFill="1" applyBorder="1" applyAlignment="1">
      <alignment vertical="center" wrapText="1"/>
    </xf>
    <xf numFmtId="0" fontId="27" fillId="9" borderId="16" xfId="0" applyFont="1" applyFill="1" applyBorder="1" applyAlignment="1">
      <alignment horizontal="left" vertical="center" wrapText="1"/>
    </xf>
    <xf numFmtId="0" fontId="34" fillId="9" borderId="16" xfId="0" applyFont="1" applyFill="1" applyBorder="1" applyAlignment="1">
      <alignment horizontal="center" vertical="center"/>
    </xf>
    <xf numFmtId="0" fontId="34" fillId="9" borderId="16" xfId="0" applyFont="1" applyFill="1" applyBorder="1" applyAlignment="1">
      <alignment vertical="center"/>
    </xf>
    <xf numFmtId="0" fontId="34" fillId="9" borderId="17" xfId="0" applyFont="1" applyFill="1" applyBorder="1" applyAlignment="1">
      <alignment vertical="top"/>
    </xf>
    <xf numFmtId="0" fontId="46" fillId="9" borderId="16" xfId="0" applyFont="1" applyFill="1" applyBorder="1"/>
    <xf numFmtId="0" fontId="34" fillId="9" borderId="13" xfId="0" applyFont="1" applyFill="1" applyBorder="1" applyAlignment="1">
      <alignment horizontal="left" vertical="center" wrapText="1"/>
    </xf>
    <xf numFmtId="0" fontId="27" fillId="9" borderId="1" xfId="0" applyFont="1" applyFill="1" applyBorder="1" applyAlignment="1">
      <alignment horizontal="left" vertical="center" wrapText="1"/>
    </xf>
    <xf numFmtId="0" fontId="34" fillId="9" borderId="13" xfId="0" applyFont="1" applyFill="1" applyBorder="1" applyAlignment="1">
      <alignment vertical="center"/>
    </xf>
    <xf numFmtId="0" fontId="34" fillId="9" borderId="14" xfId="0" applyFont="1" applyFill="1" applyBorder="1" applyAlignment="1">
      <alignment vertical="top"/>
    </xf>
    <xf numFmtId="0" fontId="46" fillId="9" borderId="13" xfId="0" applyFont="1" applyFill="1" applyBorder="1"/>
    <xf numFmtId="0" fontId="34" fillId="9" borderId="0" xfId="0" applyFont="1" applyFill="1" applyAlignment="1">
      <alignment vertical="center" wrapText="1"/>
    </xf>
    <xf numFmtId="0" fontId="34" fillId="9" borderId="13" xfId="0" applyFont="1" applyFill="1" applyBorder="1" applyAlignment="1">
      <alignment horizontal="center" vertical="center"/>
    </xf>
    <xf numFmtId="0" fontId="27" fillId="9" borderId="13" xfId="0" applyFont="1" applyFill="1" applyBorder="1" applyAlignment="1">
      <alignment vertical="center" wrapText="1"/>
    </xf>
    <xf numFmtId="0" fontId="37" fillId="22" borderId="12" xfId="0" applyFont="1" applyFill="1" applyBorder="1" applyAlignment="1">
      <alignment vertical="center" wrapText="1"/>
    </xf>
    <xf numFmtId="0" fontId="34" fillId="22" borderId="12" xfId="0" applyFont="1" applyFill="1" applyBorder="1" applyAlignment="1">
      <alignment vertical="center"/>
    </xf>
    <xf numFmtId="0" fontId="34" fillId="22" borderId="12" xfId="0" applyFont="1" applyFill="1" applyBorder="1" applyAlignment="1">
      <alignment horizontal="center" vertical="center" wrapText="1"/>
    </xf>
    <xf numFmtId="0" fontId="34" fillId="22" borderId="18" xfId="0" applyFont="1" applyFill="1" applyBorder="1" applyAlignment="1">
      <alignment horizontal="left" vertical="center" wrapText="1"/>
    </xf>
    <xf numFmtId="0" fontId="34" fillId="22" borderId="12" xfId="0" applyFont="1" applyFill="1" applyBorder="1" applyAlignment="1">
      <alignment vertical="center" wrapText="1"/>
    </xf>
    <xf numFmtId="0" fontId="27" fillId="22" borderId="12" xfId="0" applyFont="1" applyFill="1" applyBorder="1" applyAlignment="1">
      <alignment horizontal="left" vertical="center" wrapText="1"/>
    </xf>
    <xf numFmtId="0" fontId="34" fillId="22" borderId="12" xfId="0" applyFont="1" applyFill="1" applyBorder="1" applyAlignment="1">
      <alignment horizontal="center" vertical="center"/>
    </xf>
    <xf numFmtId="0" fontId="34" fillId="22" borderId="19" xfId="0" applyFont="1" applyFill="1" applyBorder="1" applyAlignment="1">
      <alignment vertical="top"/>
    </xf>
    <xf numFmtId="0" fontId="46" fillId="22" borderId="12" xfId="0" applyFont="1" applyFill="1" applyBorder="1"/>
    <xf numFmtId="0" fontId="37" fillId="22" borderId="4" xfId="0" applyFont="1" applyFill="1" applyBorder="1" applyAlignment="1">
      <alignment vertical="center" wrapText="1"/>
    </xf>
    <xf numFmtId="0" fontId="34" fillId="22" borderId="4" xfId="0" applyFont="1" applyFill="1" applyBorder="1" applyAlignment="1">
      <alignment vertical="center"/>
    </xf>
    <xf numFmtId="0" fontId="34" fillId="22" borderId="4" xfId="0" applyFont="1" applyFill="1" applyBorder="1" applyAlignment="1">
      <alignment horizontal="left" vertical="center" wrapText="1"/>
    </xf>
    <xf numFmtId="0" fontId="34" fillId="22" borderId="6" xfId="0" applyFont="1" applyFill="1" applyBorder="1" applyAlignment="1">
      <alignment horizontal="left" vertical="center" wrapText="1"/>
    </xf>
    <xf numFmtId="0" fontId="34" fillId="22" borderId="6" xfId="0" applyFont="1" applyFill="1" applyBorder="1" applyAlignment="1">
      <alignment horizontal="center" vertical="center"/>
    </xf>
    <xf numFmtId="0" fontId="34" fillId="22" borderId="6" xfId="0" applyFont="1" applyFill="1" applyBorder="1" applyAlignment="1">
      <alignment vertical="top"/>
    </xf>
    <xf numFmtId="0" fontId="37" fillId="9" borderId="4" xfId="0" applyFont="1" applyFill="1" applyBorder="1" applyAlignment="1">
      <alignment vertical="center" wrapText="1"/>
    </xf>
    <xf numFmtId="0" fontId="34" fillId="9" borderId="5" xfId="0" applyFont="1" applyFill="1" applyBorder="1" applyAlignment="1">
      <alignment wrapText="1"/>
    </xf>
    <xf numFmtId="0" fontId="34" fillId="9" borderId="5" xfId="0" applyFont="1" applyFill="1" applyBorder="1" applyAlignment="1">
      <alignment horizontal="left" vertical="center" wrapText="1"/>
    </xf>
    <xf numFmtId="0" fontId="34" fillId="22" borderId="5" xfId="0" applyFont="1" applyFill="1" applyBorder="1" applyAlignment="1">
      <alignment horizontal="left" vertical="center" wrapText="1"/>
    </xf>
    <xf numFmtId="0" fontId="30" fillId="6" borderId="1" xfId="0" applyFont="1" applyFill="1" applyBorder="1" applyAlignment="1">
      <alignment vertical="center"/>
    </xf>
    <xf numFmtId="0" fontId="34" fillId="6" borderId="5" xfId="0" applyFont="1" applyFill="1" applyBorder="1" applyAlignment="1">
      <alignment horizontal="left" vertical="center" wrapText="1"/>
    </xf>
    <xf numFmtId="0" fontId="34" fillId="6" borderId="5" xfId="0" applyFont="1" applyFill="1" applyBorder="1" applyAlignment="1">
      <alignment horizontal="center" vertical="center" wrapText="1"/>
    </xf>
    <xf numFmtId="0" fontId="30" fillId="9" borderId="1" xfId="0" applyFont="1" applyFill="1" applyBorder="1" applyAlignment="1">
      <alignment vertical="center"/>
    </xf>
    <xf numFmtId="0" fontId="34" fillId="22" borderId="2" xfId="0" applyFont="1" applyFill="1" applyBorder="1" applyAlignment="1">
      <alignment horizontal="left" vertical="center" wrapText="1"/>
    </xf>
    <xf numFmtId="0" fontId="34" fillId="22" borderId="3" xfId="0" applyFont="1" applyFill="1" applyBorder="1" applyAlignment="1">
      <alignment horizontal="left" vertical="center" wrapText="1"/>
    </xf>
    <xf numFmtId="0" fontId="34" fillId="22" borderId="5" xfId="0" applyFont="1" applyFill="1" applyBorder="1" applyAlignment="1">
      <alignment vertical="center"/>
    </xf>
    <xf numFmtId="0" fontId="27" fillId="22" borderId="5" xfId="0" applyFont="1" applyFill="1" applyBorder="1" applyAlignment="1">
      <alignment horizontal="left" vertical="center" wrapText="1"/>
    </xf>
    <xf numFmtId="0" fontId="34" fillId="27" borderId="0" xfId="0" applyFont="1" applyFill="1" applyAlignment="1">
      <alignment vertical="center" wrapText="1"/>
    </xf>
    <xf numFmtId="0" fontId="34" fillId="9" borderId="2" xfId="0" applyFont="1" applyFill="1" applyBorder="1" applyAlignment="1">
      <alignment horizontal="left" vertical="center" wrapText="1"/>
    </xf>
    <xf numFmtId="0" fontId="34" fillId="22" borderId="1" xfId="1" applyFont="1" applyFill="1" applyBorder="1" applyAlignment="1">
      <alignment vertical="center" wrapText="1"/>
    </xf>
    <xf numFmtId="0" fontId="34" fillId="22" borderId="11" xfId="0" applyFont="1" applyFill="1" applyBorder="1" applyAlignment="1">
      <alignment horizontal="center" vertical="center"/>
    </xf>
    <xf numFmtId="0" fontId="34" fillId="22" borderId="11" xfId="0" applyFont="1" applyFill="1" applyBorder="1" applyAlignment="1">
      <alignment horizontal="center" vertical="center" wrapText="1"/>
    </xf>
    <xf numFmtId="0" fontId="37" fillId="22" borderId="2" xfId="0" applyFont="1" applyFill="1" applyBorder="1" applyAlignment="1">
      <alignment vertical="center" wrapText="1"/>
    </xf>
    <xf numFmtId="0" fontId="34" fillId="22" borderId="1" xfId="0" applyFont="1" applyFill="1" applyBorder="1" applyAlignment="1">
      <alignment horizontal="left" vertical="center"/>
    </xf>
    <xf numFmtId="0" fontId="50" fillId="22" borderId="1" xfId="0" applyFont="1" applyFill="1" applyBorder="1" applyAlignment="1">
      <alignment vertical="center" wrapText="1"/>
    </xf>
    <xf numFmtId="0" fontId="37" fillId="9" borderId="2" xfId="0" applyFont="1" applyFill="1" applyBorder="1" applyAlignment="1">
      <alignment vertical="center" wrapText="1"/>
    </xf>
    <xf numFmtId="0" fontId="52" fillId="9" borderId="1" xfId="0" applyFont="1" applyFill="1" applyBorder="1" applyAlignment="1">
      <alignment horizontal="left" vertical="center" wrapText="1"/>
    </xf>
    <xf numFmtId="0" fontId="52" fillId="22" borderId="1" xfId="0" applyFont="1" applyFill="1" applyBorder="1" applyAlignment="1">
      <alignment horizontal="left" vertical="center" wrapText="1"/>
    </xf>
    <xf numFmtId="0" fontId="34" fillId="9" borderId="1" xfId="0" applyFont="1" applyFill="1" applyBorder="1" applyAlignment="1">
      <alignment horizontal="left" vertical="center"/>
    </xf>
    <xf numFmtId="0" fontId="46" fillId="22" borderId="0" xfId="0" applyFont="1" applyFill="1" applyAlignment="1">
      <alignment vertical="center"/>
    </xf>
    <xf numFmtId="0" fontId="22" fillId="23" borderId="11" xfId="0" applyFont="1" applyFill="1" applyBorder="1" applyAlignment="1">
      <alignment horizontal="center" vertical="center"/>
    </xf>
    <xf numFmtId="0" fontId="50" fillId="9" borderId="1" xfId="0" applyFont="1" applyFill="1" applyBorder="1" applyAlignment="1">
      <alignment vertical="center" wrapText="1"/>
    </xf>
    <xf numFmtId="0" fontId="34" fillId="22" borderId="3" xfId="0" applyFont="1" applyFill="1" applyBorder="1" applyAlignment="1">
      <alignment horizontal="center" vertical="center" wrapText="1"/>
    </xf>
    <xf numFmtId="0" fontId="34" fillId="22" borderId="11" xfId="0" applyFont="1" applyFill="1" applyBorder="1" applyAlignment="1">
      <alignment vertical="center"/>
    </xf>
    <xf numFmtId="0" fontId="34" fillId="6" borderId="5" xfId="0" applyFont="1" applyFill="1" applyBorder="1" applyAlignment="1">
      <alignment horizontal="center" vertical="center"/>
    </xf>
    <xf numFmtId="0" fontId="37" fillId="26" borderId="2" xfId="0" applyFont="1" applyFill="1" applyBorder="1" applyAlignment="1">
      <alignment vertical="center" wrapText="1"/>
    </xf>
    <xf numFmtId="0" fontId="34" fillId="26" borderId="1" xfId="0" applyFont="1" applyFill="1" applyBorder="1" applyAlignment="1">
      <alignment horizontal="left" vertical="center"/>
    </xf>
    <xf numFmtId="0" fontId="34" fillId="9" borderId="3" xfId="0" applyFont="1" applyFill="1" applyBorder="1" applyAlignment="1">
      <alignment horizontal="center" vertical="center"/>
    </xf>
    <xf numFmtId="0" fontId="34" fillId="22" borderId="3" xfId="0" applyFont="1" applyFill="1" applyBorder="1" applyAlignment="1">
      <alignment horizontal="center" vertical="center"/>
    </xf>
    <xf numFmtId="0" fontId="37" fillId="22" borderId="2" xfId="0" applyFont="1" applyFill="1" applyBorder="1" applyAlignment="1">
      <alignment vertical="center"/>
    </xf>
    <xf numFmtId="0" fontId="46" fillId="22" borderId="0" xfId="0" applyFont="1" applyFill="1" applyAlignment="1">
      <alignment horizontal="center"/>
    </xf>
    <xf numFmtId="0" fontId="47" fillId="9" borderId="3" xfId="0" applyFont="1" applyFill="1" applyBorder="1" applyAlignment="1">
      <alignment horizontal="center" vertical="center" wrapText="1"/>
    </xf>
    <xf numFmtId="0" fontId="47" fillId="9" borderId="2" xfId="0" applyFont="1" applyFill="1" applyBorder="1" applyAlignment="1">
      <alignment vertical="center"/>
    </xf>
    <xf numFmtId="0" fontId="34" fillId="9" borderId="11" xfId="0" applyFont="1" applyFill="1" applyBorder="1" applyAlignment="1">
      <alignment vertical="center" wrapText="1"/>
    </xf>
    <xf numFmtId="0" fontId="37" fillId="9" borderId="2" xfId="0" applyFont="1" applyFill="1" applyBorder="1" applyAlignment="1">
      <alignment vertical="center"/>
    </xf>
    <xf numFmtId="0" fontId="34" fillId="26" borderId="11" xfId="0" applyFont="1" applyFill="1" applyBorder="1" applyAlignment="1">
      <alignment vertical="center" wrapText="1"/>
    </xf>
    <xf numFmtId="0" fontId="34" fillId="26" borderId="5" xfId="0" applyFont="1" applyFill="1" applyBorder="1" applyAlignment="1">
      <alignment horizontal="left" vertical="center" wrapText="1"/>
    </xf>
    <xf numFmtId="0" fontId="47" fillId="9" borderId="2" xfId="0" applyFont="1" applyFill="1" applyBorder="1" applyAlignment="1">
      <alignment vertical="center" wrapText="1"/>
    </xf>
    <xf numFmtId="0" fontId="34" fillId="9" borderId="2" xfId="0" applyFont="1" applyFill="1" applyBorder="1" applyAlignment="1">
      <alignment horizontal="left" vertical="center"/>
    </xf>
    <xf numFmtId="0" fontId="34" fillId="22" borderId="4" xfId="0" applyFont="1" applyFill="1" applyBorder="1" applyAlignment="1">
      <alignment horizontal="left" vertical="center"/>
    </xf>
    <xf numFmtId="0" fontId="30" fillId="23" borderId="0" xfId="0" applyFont="1" applyFill="1" applyAlignment="1">
      <alignment vertical="center" wrapText="1"/>
    </xf>
    <xf numFmtId="0" fontId="28" fillId="23" borderId="4" xfId="0" applyFont="1" applyFill="1" applyBorder="1" applyAlignment="1">
      <alignment horizontal="center" vertical="center"/>
    </xf>
    <xf numFmtId="0" fontId="22" fillId="23" borderId="4" xfId="0" applyFont="1" applyFill="1" applyBorder="1" applyAlignment="1">
      <alignment horizontal="left" vertical="center"/>
    </xf>
    <xf numFmtId="0" fontId="22" fillId="23" borderId="0" xfId="0" applyFont="1" applyFill="1" applyAlignment="1">
      <alignment vertical="center"/>
    </xf>
    <xf numFmtId="0" fontId="22" fillId="23" borderId="0" xfId="0" applyFont="1" applyFill="1" applyAlignment="1">
      <alignment horizontal="center" vertical="center"/>
    </xf>
    <xf numFmtId="0" fontId="22" fillId="23" borderId="0" xfId="0" applyFont="1" applyFill="1" applyAlignment="1">
      <alignment vertical="top"/>
    </xf>
    <xf numFmtId="0" fontId="37" fillId="22" borderId="3" xfId="0" applyFont="1" applyFill="1" applyBorder="1" applyAlignment="1">
      <alignment vertical="center" wrapText="1"/>
    </xf>
    <xf numFmtId="0" fontId="34" fillId="22" borderId="6" xfId="0" applyFont="1" applyFill="1" applyBorder="1" applyAlignment="1">
      <alignment vertical="center"/>
    </xf>
    <xf numFmtId="0" fontId="37" fillId="22" borderId="4" xfId="0" applyFont="1" applyFill="1" applyBorder="1" applyAlignment="1">
      <alignment vertical="center"/>
    </xf>
    <xf numFmtId="0" fontId="34" fillId="22" borderId="7" xfId="0" applyFont="1" applyFill="1" applyBorder="1" applyAlignment="1">
      <alignment vertical="center"/>
    </xf>
    <xf numFmtId="0" fontId="34" fillId="22" borderId="9" xfId="0" applyFont="1" applyFill="1" applyBorder="1" applyAlignment="1">
      <alignment vertical="center"/>
    </xf>
    <xf numFmtId="0" fontId="34" fillId="22" borderId="9" xfId="0" applyFont="1" applyFill="1" applyBorder="1" applyAlignment="1">
      <alignment horizontal="center" vertical="center"/>
    </xf>
    <xf numFmtId="0" fontId="34" fillId="22" borderId="8" xfId="0" applyFont="1" applyFill="1" applyBorder="1" applyAlignment="1">
      <alignment vertical="center"/>
    </xf>
    <xf numFmtId="0" fontId="34" fillId="22" borderId="10" xfId="0" applyFont="1" applyFill="1" applyBorder="1" applyAlignment="1">
      <alignment vertical="center"/>
    </xf>
    <xf numFmtId="0" fontId="34" fillId="22" borderId="10" xfId="0" applyFont="1" applyFill="1" applyBorder="1" applyAlignment="1">
      <alignment horizontal="center" vertical="center"/>
    </xf>
    <xf numFmtId="0" fontId="30" fillId="21" borderId="1" xfId="0" applyFont="1" applyFill="1" applyBorder="1" applyAlignment="1">
      <alignment vertical="center" wrapText="1"/>
    </xf>
    <xf numFmtId="0" fontId="23" fillId="28" borderId="1" xfId="0" applyFont="1" applyFill="1" applyBorder="1" applyAlignment="1">
      <alignment vertical="center" wrapText="1"/>
    </xf>
    <xf numFmtId="0" fontId="37" fillId="21" borderId="1" xfId="0" applyFont="1" applyFill="1" applyBorder="1" applyAlignment="1">
      <alignment vertical="center" wrapText="1"/>
    </xf>
    <xf numFmtId="0" fontId="23" fillId="21" borderId="1" xfId="0" applyFont="1" applyFill="1" applyBorder="1" applyAlignment="1">
      <alignment vertical="center" wrapText="1"/>
    </xf>
    <xf numFmtId="0" fontId="30" fillId="21" borderId="1" xfId="0" applyFont="1" applyFill="1" applyBorder="1" applyAlignment="1">
      <alignment horizontal="left" vertical="center" wrapText="1"/>
    </xf>
    <xf numFmtId="0" fontId="53" fillId="21" borderId="1" xfId="0" applyFont="1" applyFill="1" applyBorder="1" applyAlignment="1">
      <alignment vertical="center" wrapText="1"/>
    </xf>
    <xf numFmtId="0" fontId="34" fillId="21" borderId="1" xfId="0" applyFont="1" applyFill="1" applyBorder="1" applyAlignment="1">
      <alignment vertical="center" wrapText="1"/>
    </xf>
    <xf numFmtId="0" fontId="4" fillId="25" borderId="0" xfId="0" applyFont="1" applyFill="1"/>
    <xf numFmtId="0" fontId="0" fillId="25" borderId="0" xfId="0" applyFill="1" applyAlignment="1">
      <alignment wrapText="1"/>
    </xf>
    <xf numFmtId="0" fontId="11" fillId="25" borderId="0" xfId="0" applyFont="1" applyFill="1"/>
    <xf numFmtId="0" fontId="11" fillId="25" borderId="0" xfId="0" applyFont="1" applyFill="1" applyAlignment="1">
      <alignment wrapText="1"/>
    </xf>
    <xf numFmtId="0" fontId="14" fillId="25" borderId="0" xfId="0" applyFont="1" applyFill="1" applyAlignment="1">
      <alignment horizontal="left" vertical="top"/>
    </xf>
    <xf numFmtId="0" fontId="16" fillId="16" borderId="0" xfId="0" applyFont="1" applyFill="1"/>
    <xf numFmtId="0" fontId="14" fillId="16" borderId="0" xfId="0" applyFont="1" applyFill="1" applyAlignment="1">
      <alignment wrapText="1"/>
    </xf>
    <xf numFmtId="0" fontId="15" fillId="16" borderId="0" xfId="0" applyFont="1" applyFill="1"/>
    <xf numFmtId="0" fontId="15" fillId="16" borderId="0" xfId="0" applyFont="1" applyFill="1" applyAlignment="1">
      <alignment wrapText="1"/>
    </xf>
    <xf numFmtId="0" fontId="27" fillId="0" borderId="1" xfId="0" applyFont="1" applyBorder="1" applyAlignment="1">
      <alignment horizontal="center" vertical="center" wrapText="1"/>
    </xf>
    <xf numFmtId="0" fontId="30" fillId="9" borderId="1" xfId="0" applyFont="1" applyFill="1" applyBorder="1" applyAlignment="1">
      <alignment vertical="center" wrapText="1"/>
    </xf>
    <xf numFmtId="0" fontId="53" fillId="23" borderId="1" xfId="0" applyFont="1" applyFill="1" applyBorder="1" applyAlignment="1">
      <alignment vertical="center" wrapText="1"/>
    </xf>
    <xf numFmtId="0" fontId="54" fillId="23" borderId="3" xfId="0" applyFont="1" applyFill="1" applyBorder="1" applyAlignment="1">
      <alignment horizontal="center" vertical="center" wrapText="1"/>
    </xf>
    <xf numFmtId="0" fontId="53" fillId="23" borderId="5" xfId="0" applyFont="1" applyFill="1" applyBorder="1" applyAlignment="1">
      <alignment vertical="top" wrapText="1"/>
    </xf>
    <xf numFmtId="0" fontId="55" fillId="23" borderId="0" xfId="0" applyFont="1" applyFill="1"/>
    <xf numFmtId="0" fontId="22" fillId="29" borderId="1" xfId="0" applyFont="1" applyFill="1" applyBorder="1" applyAlignment="1">
      <alignment vertical="center" wrapText="1"/>
    </xf>
    <xf numFmtId="0" fontId="34" fillId="21" borderId="1" xfId="0" applyFont="1" applyFill="1" applyBorder="1" applyAlignment="1">
      <alignment vertical="center"/>
    </xf>
    <xf numFmtId="0" fontId="22" fillId="21" borderId="1" xfId="0" applyFont="1" applyFill="1" applyBorder="1" applyAlignment="1">
      <alignment vertical="center"/>
    </xf>
    <xf numFmtId="0" fontId="34" fillId="21" borderId="12" xfId="0" applyFont="1" applyFill="1" applyBorder="1" applyAlignment="1">
      <alignment vertical="center"/>
    </xf>
    <xf numFmtId="0" fontId="34" fillId="21" borderId="4" xfId="0" applyFont="1" applyFill="1" applyBorder="1" applyAlignment="1">
      <alignment vertical="center"/>
    </xf>
    <xf numFmtId="0" fontId="34" fillId="21" borderId="2" xfId="0" applyFont="1" applyFill="1" applyBorder="1" applyAlignment="1">
      <alignment vertical="center"/>
    </xf>
    <xf numFmtId="0" fontId="34" fillId="0" borderId="1" xfId="0" applyFont="1" applyBorder="1" applyAlignment="1">
      <alignment vertical="center" wrapText="1"/>
    </xf>
    <xf numFmtId="0" fontId="34" fillId="0" borderId="3" xfId="0" applyFont="1" applyBorder="1" applyAlignment="1">
      <alignment horizontal="center" vertical="center" wrapText="1"/>
    </xf>
    <xf numFmtId="0" fontId="34" fillId="0" borderId="1" xfId="0" applyFont="1" applyBorder="1" applyAlignment="1">
      <alignment horizontal="left" vertical="center"/>
    </xf>
    <xf numFmtId="0" fontId="34" fillId="0" borderId="1" xfId="0" applyFont="1" applyBorder="1" applyAlignment="1">
      <alignment horizontal="left" vertical="center" wrapText="1"/>
    </xf>
    <xf numFmtId="0" fontId="34" fillId="0" borderId="11" xfId="0" applyFont="1" applyBorder="1" applyAlignment="1">
      <alignment horizontal="left" vertical="center" wrapText="1"/>
    </xf>
    <xf numFmtId="0" fontId="34" fillId="0" borderId="5" xfId="0" applyFont="1" applyBorder="1" applyAlignment="1">
      <alignment horizontal="center" vertical="center"/>
    </xf>
    <xf numFmtId="0" fontId="34" fillId="0" borderId="5" xfId="0" applyFont="1" applyBorder="1" applyAlignment="1">
      <alignment vertical="top"/>
    </xf>
    <xf numFmtId="0" fontId="46" fillId="0" borderId="0" xfId="0" applyFont="1"/>
    <xf numFmtId="0" fontId="27" fillId="0" borderId="11" xfId="0" applyFont="1" applyBorder="1" applyAlignment="1">
      <alignment horizontal="left" vertical="center" wrapText="1"/>
    </xf>
    <xf numFmtId="0" fontId="34" fillId="0" borderId="1" xfId="0" applyFont="1" applyBorder="1" applyAlignment="1">
      <alignment vertical="center"/>
    </xf>
    <xf numFmtId="0" fontId="33" fillId="6" borderId="0" xfId="0" applyFont="1" applyFill="1"/>
    <xf numFmtId="0" fontId="34" fillId="21" borderId="2" xfId="0" applyFont="1" applyFill="1" applyBorder="1" applyAlignment="1">
      <alignment vertical="center" wrapText="1"/>
    </xf>
    <xf numFmtId="0" fontId="34" fillId="21" borderId="12" xfId="0" applyFont="1" applyFill="1" applyBorder="1" applyAlignment="1">
      <alignment vertical="center" wrapText="1"/>
    </xf>
    <xf numFmtId="0" fontId="22" fillId="21" borderId="0" xfId="0" applyFont="1" applyFill="1" applyAlignment="1">
      <alignment vertical="center" wrapText="1"/>
    </xf>
    <xf numFmtId="0" fontId="17" fillId="21" borderId="10" xfId="0" applyFont="1" applyFill="1" applyBorder="1" applyAlignment="1">
      <alignment vertical="center"/>
    </xf>
    <xf numFmtId="0" fontId="0" fillId="7" borderId="0" xfId="0" applyFill="1"/>
    <xf numFmtId="0" fontId="0" fillId="7" borderId="0" xfId="0" applyFill="1" applyAlignment="1">
      <alignment wrapText="1"/>
    </xf>
    <xf numFmtId="0" fontId="14" fillId="7" borderId="0" xfId="0" applyFont="1" applyFill="1" applyAlignment="1">
      <alignment wrapText="1"/>
    </xf>
    <xf numFmtId="0" fontId="22" fillId="23" borderId="5" xfId="0" applyFont="1" applyFill="1" applyBorder="1" applyAlignment="1">
      <alignment wrapText="1"/>
    </xf>
    <xf numFmtId="0" fontId="14" fillId="21" borderId="0" xfId="0" applyFont="1" applyFill="1"/>
    <xf numFmtId="49" fontId="56" fillId="30" borderId="0" xfId="0" applyNumberFormat="1" applyFont="1" applyFill="1" applyAlignment="1">
      <alignment horizontal="left" vertical="center"/>
    </xf>
    <xf numFmtId="0" fontId="34" fillId="6" borderId="1" xfId="0" applyFont="1" applyFill="1" applyBorder="1" applyAlignment="1">
      <alignment vertical="center" wrapText="1"/>
    </xf>
    <xf numFmtId="0" fontId="23" fillId="14" borderId="1" xfId="0" applyFont="1" applyFill="1" applyBorder="1" applyAlignment="1">
      <alignment horizontal="center" vertical="center" wrapText="1"/>
    </xf>
    <xf numFmtId="0" fontId="23" fillId="14" borderId="1" xfId="0" applyFont="1" applyFill="1" applyBorder="1" applyAlignment="1">
      <alignment horizontal="center" vertical="top" wrapText="1"/>
    </xf>
    <xf numFmtId="0" fontId="6" fillId="14" borderId="1" xfId="0" applyFont="1" applyFill="1" applyBorder="1" applyAlignment="1">
      <alignment wrapText="1"/>
    </xf>
    <xf numFmtId="49" fontId="23" fillId="31" borderId="1" xfId="0" applyNumberFormat="1" applyFont="1" applyFill="1" applyBorder="1" applyAlignment="1">
      <alignment horizontal="left" vertical="center" wrapText="1"/>
    </xf>
    <xf numFmtId="0" fontId="6" fillId="14" borderId="1" xfId="0" applyFont="1" applyFill="1" applyBorder="1" applyAlignment="1">
      <alignment horizontal="center" vertical="center" wrapText="1"/>
    </xf>
    <xf numFmtId="0" fontId="17" fillId="14" borderId="1" xfId="0" applyFont="1" applyFill="1" applyBorder="1" applyAlignment="1">
      <alignment vertical="top" wrapText="1"/>
    </xf>
    <xf numFmtId="0" fontId="23" fillId="31" borderId="1" xfId="0" applyFont="1" applyFill="1" applyBorder="1" applyAlignment="1">
      <alignment horizontal="left" vertical="center" wrapText="1"/>
    </xf>
    <xf numFmtId="0" fontId="26" fillId="14" borderId="1" xfId="0" applyFont="1" applyFill="1" applyBorder="1" applyAlignment="1">
      <alignment horizontal="left" vertical="center" wrapText="1"/>
    </xf>
    <xf numFmtId="0" fontId="6" fillId="31" borderId="1" xfId="0" applyFont="1" applyFill="1" applyBorder="1" applyAlignment="1">
      <alignment wrapText="1"/>
    </xf>
    <xf numFmtId="49" fontId="23" fillId="31" borderId="1" xfId="0" applyNumberFormat="1" applyFont="1" applyFill="1" applyBorder="1" applyAlignment="1">
      <alignment vertical="center" wrapText="1"/>
    </xf>
    <xf numFmtId="0" fontId="23" fillId="31" borderId="1" xfId="0" applyFont="1" applyFill="1" applyBorder="1" applyAlignment="1">
      <alignment vertical="center" wrapText="1"/>
    </xf>
    <xf numFmtId="0" fontId="22" fillId="23" borderId="1" xfId="0" applyFont="1" applyFill="1" applyBorder="1" applyAlignment="1">
      <alignment vertical="top" wrapText="1"/>
    </xf>
    <xf numFmtId="0" fontId="33" fillId="23" borderId="1" xfId="0" applyFont="1" applyFill="1" applyBorder="1" applyAlignment="1">
      <alignment wrapText="1"/>
    </xf>
    <xf numFmtId="0" fontId="22" fillId="6" borderId="1" xfId="0" applyFont="1" applyFill="1" applyBorder="1" applyAlignment="1">
      <alignment horizontal="center" vertical="center" wrapText="1"/>
    </xf>
    <xf numFmtId="0" fontId="6" fillId="14" borderId="1" xfId="0" applyFont="1" applyFill="1" applyBorder="1" applyAlignment="1">
      <alignment horizontal="center" wrapText="1"/>
    </xf>
    <xf numFmtId="0" fontId="24" fillId="14" borderId="1" xfId="0" applyFont="1" applyFill="1" applyBorder="1" applyAlignment="1">
      <alignment vertical="center" textRotation="255" wrapText="1"/>
    </xf>
    <xf numFmtId="0" fontId="24" fillId="31" borderId="1" xfId="0" applyFont="1" applyFill="1" applyBorder="1" applyAlignment="1">
      <alignment vertical="center" wrapText="1"/>
    </xf>
    <xf numFmtId="0" fontId="17" fillId="14" borderId="1" xfId="0" applyFont="1" applyFill="1" applyBorder="1" applyAlignment="1">
      <alignment wrapText="1"/>
    </xf>
    <xf numFmtId="0" fontId="32" fillId="6" borderId="1" xfId="0" applyFont="1" applyFill="1" applyBorder="1" applyAlignment="1">
      <alignment horizontal="center" vertical="center" wrapText="1"/>
    </xf>
    <xf numFmtId="0" fontId="17" fillId="14" borderId="1" xfId="1" applyFont="1" applyFill="1" applyBorder="1" applyAlignment="1">
      <alignment vertical="center" wrapText="1"/>
    </xf>
    <xf numFmtId="0" fontId="26" fillId="14" borderId="1" xfId="1" applyFont="1" applyFill="1" applyBorder="1" applyAlignment="1">
      <alignment vertical="center" wrapText="1"/>
    </xf>
    <xf numFmtId="0" fontId="25" fillId="23" borderId="1" xfId="1" applyFont="1" applyFill="1" applyBorder="1" applyAlignment="1">
      <alignment vertical="center" wrapText="1"/>
    </xf>
    <xf numFmtId="0" fontId="22" fillId="23" borderId="1" xfId="0" quotePrefix="1" applyFont="1" applyFill="1" applyBorder="1" applyAlignment="1">
      <alignment horizontal="center" vertical="center" wrapText="1"/>
    </xf>
    <xf numFmtId="0" fontId="43" fillId="14" borderId="1" xfId="0" applyFont="1" applyFill="1" applyBorder="1" applyAlignment="1">
      <alignment vertical="center" wrapText="1"/>
    </xf>
    <xf numFmtId="0" fontId="43" fillId="9" borderId="1" xfId="0" applyFont="1" applyFill="1" applyBorder="1" applyAlignment="1">
      <alignment vertical="center" wrapText="1"/>
    </xf>
    <xf numFmtId="0" fontId="17" fillId="9" borderId="1" xfId="0" applyFont="1" applyFill="1" applyBorder="1" applyAlignment="1">
      <alignment vertical="top" wrapText="1"/>
    </xf>
    <xf numFmtId="0" fontId="6" fillId="9" borderId="1" xfId="0" applyFont="1" applyFill="1" applyBorder="1" applyAlignment="1">
      <alignment wrapText="1"/>
    </xf>
    <xf numFmtId="0" fontId="33" fillId="23" borderId="1" xfId="0" applyFont="1" applyFill="1" applyBorder="1" applyAlignment="1">
      <alignment horizontal="center" wrapText="1"/>
    </xf>
    <xf numFmtId="0" fontId="17" fillId="31" borderId="1" xfId="0" applyFont="1" applyFill="1" applyBorder="1" applyAlignment="1">
      <alignment vertical="center" wrapText="1"/>
    </xf>
    <xf numFmtId="0" fontId="14" fillId="31" borderId="0" xfId="0" applyFont="1" applyFill="1"/>
    <xf numFmtId="0" fontId="0" fillId="31" borderId="0" xfId="0" applyFill="1"/>
    <xf numFmtId="0" fontId="0" fillId="31" borderId="0" xfId="0" applyFill="1" applyAlignment="1">
      <alignment wrapText="1"/>
    </xf>
    <xf numFmtId="0" fontId="4" fillId="31" borderId="0" xfId="0" applyFont="1" applyFill="1"/>
    <xf numFmtId="0" fontId="15" fillId="31" borderId="0" xfId="0" applyFont="1" applyFill="1"/>
    <xf numFmtId="0" fontId="14" fillId="31" borderId="0" xfId="0" applyFont="1" applyFill="1" applyAlignment="1">
      <alignment horizontal="left" vertical="top" wrapText="1"/>
    </xf>
    <xf numFmtId="0" fontId="14" fillId="31" borderId="0" xfId="0" applyFont="1" applyFill="1" applyAlignment="1">
      <alignment wrapText="1"/>
    </xf>
    <xf numFmtId="0" fontId="11" fillId="31" borderId="0" xfId="0" applyFont="1" applyFill="1"/>
    <xf numFmtId="0" fontId="16" fillId="18" borderId="0" xfId="0" applyFont="1" applyFill="1"/>
    <xf numFmtId="0" fontId="16" fillId="18" borderId="0" xfId="0" applyFont="1" applyFill="1" applyAlignment="1">
      <alignment wrapText="1"/>
    </xf>
    <xf numFmtId="0" fontId="15" fillId="18" borderId="0" xfId="0" applyFont="1" applyFill="1"/>
    <xf numFmtId="0" fontId="14" fillId="18" borderId="0" xfId="0" applyFont="1" applyFill="1" applyAlignment="1">
      <alignment horizontal="left" vertical="top"/>
    </xf>
    <xf numFmtId="0" fontId="0" fillId="18" borderId="0" xfId="0" applyFill="1"/>
    <xf numFmtId="0" fontId="0" fillId="18" borderId="0" xfId="0" applyFill="1" applyAlignment="1">
      <alignment wrapText="1"/>
    </xf>
    <xf numFmtId="0" fontId="11" fillId="18" borderId="0" xfId="0" applyFont="1" applyFill="1"/>
    <xf numFmtId="0" fontId="14" fillId="32" borderId="0" xfId="0" applyFont="1" applyFill="1"/>
    <xf numFmtId="0" fontId="14" fillId="32" borderId="0" xfId="0" applyFont="1" applyFill="1" applyAlignment="1">
      <alignment wrapText="1"/>
    </xf>
    <xf numFmtId="0" fontId="0" fillId="32" borderId="0" xfId="0" applyFill="1"/>
    <xf numFmtId="0" fontId="0" fillId="32" borderId="0" xfId="0" applyFill="1" applyAlignment="1">
      <alignment wrapText="1"/>
    </xf>
    <xf numFmtId="0" fontId="0" fillId="5" borderId="0" xfId="0" applyFill="1" applyAlignment="1">
      <alignment wrapText="1"/>
    </xf>
    <xf numFmtId="0" fontId="14" fillId="5" borderId="0" xfId="0" applyFont="1" applyFill="1" applyAlignment="1">
      <alignment horizontal="left" vertical="top" wrapText="1"/>
    </xf>
    <xf numFmtId="0" fontId="4" fillId="5" borderId="0" xfId="0" applyFont="1" applyFill="1"/>
    <xf numFmtId="0" fontId="4" fillId="5" borderId="0" xfId="0" applyFont="1" applyFill="1" applyAlignment="1">
      <alignment wrapText="1"/>
    </xf>
    <xf numFmtId="0" fontId="14" fillId="5" borderId="0" xfId="0" applyFont="1" applyFill="1" applyAlignment="1">
      <alignment wrapText="1"/>
    </xf>
    <xf numFmtId="0" fontId="7" fillId="5" borderId="0" xfId="0" applyFont="1" applyFill="1"/>
    <xf numFmtId="0" fontId="8" fillId="5" borderId="0" xfId="0" applyFont="1" applyFill="1"/>
    <xf numFmtId="0" fontId="5" fillId="5" borderId="0" xfId="0" applyFont="1" applyFill="1"/>
    <xf numFmtId="0" fontId="10" fillId="31" borderId="0" xfId="0" applyFont="1" applyFill="1" applyAlignment="1">
      <alignment vertical="top" wrapText="1"/>
    </xf>
    <xf numFmtId="49" fontId="23" fillId="23" borderId="1" xfId="0" applyNumberFormat="1" applyFont="1" applyFill="1" applyBorder="1" applyAlignment="1">
      <alignment horizontal="left" vertical="center" wrapText="1"/>
    </xf>
    <xf numFmtId="0" fontId="23" fillId="23" borderId="1" xfId="0" applyFont="1" applyFill="1" applyBorder="1" applyAlignment="1">
      <alignment horizontal="left" vertical="center" wrapText="1"/>
    </xf>
    <xf numFmtId="0" fontId="6" fillId="23" borderId="1" xfId="0" applyFont="1" applyFill="1" applyBorder="1" applyAlignment="1">
      <alignment wrapText="1"/>
    </xf>
    <xf numFmtId="49" fontId="23" fillId="23" borderId="1" xfId="0" applyNumberFormat="1" applyFont="1" applyFill="1" applyBorder="1" applyAlignment="1">
      <alignment vertical="center" wrapText="1"/>
    </xf>
    <xf numFmtId="0" fontId="23" fillId="23" borderId="1" xfId="0" applyFont="1" applyFill="1" applyBorder="1" applyAlignment="1">
      <alignment vertical="center" wrapText="1"/>
    </xf>
    <xf numFmtId="0" fontId="17" fillId="7" borderId="1" xfId="0" applyFont="1" applyFill="1" applyBorder="1" applyAlignment="1">
      <alignment vertical="center" wrapText="1"/>
    </xf>
    <xf numFmtId="0" fontId="58" fillId="14" borderId="1" xfId="0" applyFont="1" applyFill="1" applyBorder="1" applyAlignment="1">
      <alignment vertical="center" wrapText="1"/>
    </xf>
    <xf numFmtId="0" fontId="0" fillId="23" borderId="0" xfId="0" applyFill="1"/>
    <xf numFmtId="0" fontId="22" fillId="7" borderId="1" xfId="0" applyFont="1" applyFill="1" applyBorder="1" applyAlignment="1">
      <alignment vertical="center" wrapText="1"/>
    </xf>
    <xf numFmtId="0" fontId="30" fillId="7" borderId="1" xfId="0" applyFont="1" applyFill="1" applyBorder="1" applyAlignment="1">
      <alignment vertical="center" wrapText="1"/>
    </xf>
    <xf numFmtId="0" fontId="24" fillId="23" borderId="1" xfId="0" applyFont="1" applyFill="1" applyBorder="1" applyAlignment="1">
      <alignment vertical="center" wrapText="1"/>
    </xf>
    <xf numFmtId="0" fontId="11" fillId="23" borderId="0" xfId="0" applyFont="1" applyFill="1"/>
    <xf numFmtId="0" fontId="15" fillId="7" borderId="0" xfId="0" applyFont="1" applyFill="1"/>
    <xf numFmtId="0" fontId="11" fillId="6" borderId="0" xfId="0" applyFont="1" applyFill="1" applyAlignment="1">
      <alignment wrapText="1"/>
    </xf>
    <xf numFmtId="0" fontId="44" fillId="7" borderId="1" xfId="0" applyFont="1" applyFill="1" applyBorder="1" applyAlignment="1">
      <alignment vertical="center" wrapText="1"/>
    </xf>
    <xf numFmtId="0" fontId="23" fillId="7" borderId="1" xfId="0" applyFont="1" applyFill="1" applyBorder="1" applyAlignment="1">
      <alignment vertical="center" wrapText="1"/>
    </xf>
    <xf numFmtId="0" fontId="26" fillId="7" borderId="1" xfId="0" applyFont="1" applyFill="1" applyBorder="1" applyAlignment="1">
      <alignment vertical="center" wrapText="1"/>
    </xf>
    <xf numFmtId="0" fontId="0" fillId="19" borderId="0" xfId="0" applyFill="1"/>
    <xf numFmtId="0" fontId="14" fillId="19" borderId="0" xfId="0" applyFont="1" applyFill="1" applyAlignment="1">
      <alignment horizontal="left" vertical="top" wrapText="1"/>
    </xf>
    <xf numFmtId="0" fontId="14" fillId="19" borderId="0" xfId="0" applyFont="1" applyFill="1" applyAlignment="1">
      <alignment wrapText="1"/>
    </xf>
    <xf numFmtId="0" fontId="15" fillId="19" borderId="0" xfId="0" applyFont="1" applyFill="1"/>
    <xf numFmtId="0" fontId="4" fillId="19" borderId="0" xfId="0" applyFont="1" applyFill="1" applyAlignment="1">
      <alignment horizontal="left" vertical="top" wrapText="1"/>
    </xf>
    <xf numFmtId="0" fontId="4" fillId="19" borderId="0" xfId="0" applyFont="1" applyFill="1"/>
    <xf numFmtId="0" fontId="0" fillId="19" borderId="0" xfId="0" applyFill="1" applyAlignment="1">
      <alignment horizontal="left" vertical="top" wrapText="1"/>
    </xf>
    <xf numFmtId="0" fontId="4" fillId="19" borderId="0" xfId="0" applyFont="1" applyFill="1" applyAlignment="1">
      <alignment wrapText="1"/>
    </xf>
    <xf numFmtId="0" fontId="0" fillId="19" borderId="0" xfId="0" applyFill="1" applyAlignment="1">
      <alignment wrapText="1"/>
    </xf>
    <xf numFmtId="0" fontId="11" fillId="19" borderId="0" xfId="0" applyFont="1" applyFill="1"/>
    <xf numFmtId="0" fontId="22" fillId="7"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28" fillId="23" borderId="1" xfId="0" applyFont="1" applyFill="1" applyBorder="1" applyAlignment="1">
      <alignment horizontal="center" vertical="center" textRotation="255" wrapText="1"/>
    </xf>
    <xf numFmtId="0" fontId="17" fillId="23" borderId="1" xfId="0" applyFont="1" applyFill="1" applyBorder="1" applyAlignment="1">
      <alignment horizontal="center" vertical="center" wrapText="1"/>
    </xf>
    <xf numFmtId="0" fontId="17" fillId="7" borderId="1" xfId="1" applyFont="1" applyFill="1" applyBorder="1" applyAlignment="1">
      <alignment vertical="center" wrapText="1"/>
    </xf>
    <xf numFmtId="0" fontId="61" fillId="14" borderId="1" xfId="0" applyFont="1" applyFill="1" applyBorder="1" applyAlignment="1">
      <alignment vertical="center" wrapText="1"/>
    </xf>
    <xf numFmtId="0" fontId="17" fillId="13" borderId="1" xfId="0" applyFont="1" applyFill="1" applyBorder="1" applyAlignment="1">
      <alignment horizontal="left" vertical="center" wrapText="1"/>
    </xf>
    <xf numFmtId="0" fontId="17" fillId="13" borderId="1" xfId="0" applyFont="1" applyFill="1" applyBorder="1" applyAlignment="1">
      <alignment vertical="center" wrapText="1"/>
    </xf>
    <xf numFmtId="0" fontId="26" fillId="13" borderId="1" xfId="0" applyFont="1" applyFill="1" applyBorder="1" applyAlignment="1">
      <alignment horizontal="left" vertical="center" wrapText="1"/>
    </xf>
    <xf numFmtId="0" fontId="22" fillId="13" borderId="1" xfId="0" applyFont="1" applyFill="1" applyBorder="1" applyAlignment="1">
      <alignment horizontal="left" vertical="center" wrapText="1"/>
    </xf>
    <xf numFmtId="0" fontId="17" fillId="13" borderId="1" xfId="0" applyFont="1" applyFill="1" applyBorder="1" applyAlignment="1">
      <alignment horizontal="center" vertical="center" wrapText="1"/>
    </xf>
    <xf numFmtId="0" fontId="16" fillId="6" borderId="0" xfId="0" applyFont="1" applyFill="1" applyAlignment="1">
      <alignment wrapText="1"/>
    </xf>
    <xf numFmtId="0" fontId="16" fillId="6" borderId="0" xfId="0" applyFont="1" applyFill="1" applyAlignment="1">
      <alignment vertical="top" wrapText="1"/>
    </xf>
    <xf numFmtId="0" fontId="4" fillId="13" borderId="0" xfId="0" applyFont="1" applyFill="1" applyAlignment="1">
      <alignment wrapText="1"/>
    </xf>
    <xf numFmtId="0" fontId="11" fillId="13" borderId="0" xfId="0" applyFont="1" applyFill="1"/>
    <xf numFmtId="0" fontId="0" fillId="13" borderId="0" xfId="0" applyFill="1" applyAlignment="1">
      <alignment wrapText="1"/>
    </xf>
    <xf numFmtId="0" fontId="26" fillId="6" borderId="1" xfId="1" applyFont="1" applyFill="1" applyBorder="1" applyAlignment="1">
      <alignment vertical="center" wrapText="1"/>
    </xf>
    <xf numFmtId="0" fontId="24" fillId="14" borderId="1" xfId="0" applyFont="1" applyFill="1" applyBorder="1" applyAlignment="1">
      <alignment horizontal="center" vertical="center" textRotation="255" wrapText="1"/>
    </xf>
    <xf numFmtId="0" fontId="23" fillId="14" borderId="1" xfId="0" applyFont="1" applyFill="1" applyBorder="1" applyAlignment="1">
      <alignment horizontal="center" vertical="center" textRotation="255" wrapText="1"/>
    </xf>
    <xf numFmtId="0" fontId="23" fillId="14" borderId="4" xfId="0" applyFont="1" applyFill="1" applyBorder="1" applyAlignment="1">
      <alignment horizontal="center" vertical="center" textRotation="255" wrapText="1"/>
    </xf>
    <xf numFmtId="49" fontId="23" fillId="14" borderId="1" xfId="0" applyNumberFormat="1" applyFont="1" applyFill="1" applyBorder="1" applyAlignment="1">
      <alignment vertical="center" wrapText="1"/>
    </xf>
    <xf numFmtId="0" fontId="63" fillId="0" borderId="1" xfId="0" applyFont="1" applyBorder="1" applyAlignment="1">
      <alignment vertical="center" wrapText="1"/>
    </xf>
    <xf numFmtId="0" fontId="6" fillId="0" borderId="1" xfId="0" applyFont="1" applyBorder="1" applyAlignment="1">
      <alignment wrapText="1"/>
    </xf>
    <xf numFmtId="0" fontId="30" fillId="14" borderId="1" xfId="0" applyFont="1" applyFill="1" applyBorder="1" applyAlignment="1">
      <alignment vertical="center" wrapText="1"/>
    </xf>
    <xf numFmtId="0" fontId="17" fillId="6" borderId="1" xfId="0" applyFont="1" applyFill="1" applyBorder="1" applyAlignment="1">
      <alignment vertical="top" wrapText="1"/>
    </xf>
    <xf numFmtId="0" fontId="6" fillId="6" borderId="1" xfId="0" applyFont="1" applyFill="1" applyBorder="1" applyAlignment="1">
      <alignment wrapText="1"/>
    </xf>
    <xf numFmtId="0" fontId="35" fillId="6" borderId="1" xfId="0" applyFont="1" applyFill="1" applyBorder="1" applyAlignment="1">
      <alignment vertical="center" wrapText="1"/>
    </xf>
    <xf numFmtId="0" fontId="35" fillId="14" borderId="1" xfId="0" applyFont="1" applyFill="1" applyBorder="1" applyAlignment="1">
      <alignment vertical="center" wrapText="1"/>
    </xf>
    <xf numFmtId="0" fontId="35" fillId="14" borderId="1" xfId="0" applyFont="1" applyFill="1" applyBorder="1" applyAlignment="1">
      <alignment horizontal="left" vertical="center" wrapText="1"/>
    </xf>
    <xf numFmtId="0" fontId="44" fillId="14" borderId="1" xfId="0" applyFont="1" applyFill="1" applyBorder="1" applyAlignment="1">
      <alignment vertical="center" wrapText="1"/>
    </xf>
    <xf numFmtId="0" fontId="35" fillId="0" borderId="1" xfId="0" applyFont="1" applyBorder="1" applyAlignment="1">
      <alignment horizontal="left" vertical="center" wrapText="1"/>
    </xf>
    <xf numFmtId="0" fontId="35" fillId="0" borderId="1" xfId="0" applyFont="1" applyBorder="1" applyAlignment="1">
      <alignment horizontal="center" vertical="center" wrapText="1"/>
    </xf>
    <xf numFmtId="0" fontId="35" fillId="0" borderId="1" xfId="0" applyFont="1" applyBorder="1" applyAlignment="1">
      <alignment vertical="top" wrapText="1"/>
    </xf>
    <xf numFmtId="0" fontId="0" fillId="0" borderId="1" xfId="0" applyBorder="1" applyAlignment="1">
      <alignment wrapText="1"/>
    </xf>
    <xf numFmtId="0" fontId="30" fillId="33" borderId="1" xfId="0" applyFont="1" applyFill="1" applyBorder="1" applyAlignment="1">
      <alignment vertical="center" wrapText="1"/>
    </xf>
    <xf numFmtId="0" fontId="22" fillId="33" borderId="1" xfId="0" applyFont="1" applyFill="1" applyBorder="1" applyAlignment="1">
      <alignment vertical="center" wrapText="1"/>
    </xf>
    <xf numFmtId="0" fontId="22" fillId="33" borderId="1" xfId="0" applyFont="1" applyFill="1" applyBorder="1" applyAlignment="1">
      <alignment horizontal="left" vertical="center" wrapText="1"/>
    </xf>
    <xf numFmtId="0" fontId="25" fillId="33" borderId="1" xfId="0" applyFont="1" applyFill="1" applyBorder="1" applyAlignment="1">
      <alignment horizontal="left" vertical="center" wrapText="1"/>
    </xf>
    <xf numFmtId="0" fontId="22" fillId="33" borderId="1" xfId="0" applyFont="1" applyFill="1" applyBorder="1" applyAlignment="1">
      <alignment horizontal="center" vertical="center" wrapText="1"/>
    </xf>
    <xf numFmtId="0" fontId="22" fillId="33" borderId="1" xfId="0" applyFont="1" applyFill="1" applyBorder="1" applyAlignment="1">
      <alignment vertical="top" wrapText="1"/>
    </xf>
    <xf numFmtId="0" fontId="33" fillId="33" borderId="1" xfId="0" applyFont="1" applyFill="1" applyBorder="1" applyAlignment="1">
      <alignment wrapText="1"/>
    </xf>
    <xf numFmtId="0" fontId="22" fillId="34" borderId="1" xfId="0" applyFont="1" applyFill="1" applyBorder="1" applyAlignment="1">
      <alignment horizontal="left" vertical="center" wrapText="1"/>
    </xf>
    <xf numFmtId="0" fontId="35" fillId="9" borderId="1" xfId="0" applyFont="1" applyFill="1" applyBorder="1" applyAlignment="1">
      <alignment horizontal="center" vertical="center" wrapText="1"/>
    </xf>
    <xf numFmtId="0" fontId="6" fillId="9" borderId="1" xfId="0" applyFont="1" applyFill="1" applyBorder="1" applyAlignment="1">
      <alignment vertical="center" wrapText="1"/>
    </xf>
    <xf numFmtId="0" fontId="17" fillId="9" borderId="1" xfId="0" applyFont="1" applyFill="1" applyBorder="1" applyAlignment="1">
      <alignment wrapText="1"/>
    </xf>
    <xf numFmtId="0" fontId="17" fillId="6" borderId="1" xfId="0" applyFont="1" applyFill="1" applyBorder="1" applyAlignment="1">
      <alignment wrapText="1"/>
    </xf>
    <xf numFmtId="0" fontId="22" fillId="23" borderId="1" xfId="0" applyFont="1" applyFill="1" applyBorder="1" applyAlignment="1">
      <alignment wrapText="1"/>
    </xf>
    <xf numFmtId="0" fontId="23" fillId="33" borderId="1" xfId="0" applyFont="1" applyFill="1" applyBorder="1" applyAlignment="1">
      <alignment vertical="center" wrapText="1"/>
    </xf>
    <xf numFmtId="0" fontId="44" fillId="33" borderId="1" xfId="0" applyFont="1" applyFill="1" applyBorder="1" applyAlignment="1">
      <alignment vertical="center" wrapText="1"/>
    </xf>
    <xf numFmtId="0" fontId="67" fillId="34" borderId="1" xfId="0" applyFont="1" applyFill="1" applyBorder="1" applyAlignment="1">
      <alignment vertical="center" wrapText="1"/>
    </xf>
    <xf numFmtId="0" fontId="22" fillId="34" borderId="1" xfId="0" applyFont="1" applyFill="1" applyBorder="1" applyAlignment="1">
      <alignment vertical="center" wrapText="1"/>
    </xf>
    <xf numFmtId="0" fontId="44" fillId="6" borderId="1" xfId="0" applyFont="1" applyFill="1" applyBorder="1" applyAlignment="1">
      <alignment vertical="center" wrapText="1"/>
    </xf>
    <xf numFmtId="0" fontId="30" fillId="34" borderId="1" xfId="0" applyFont="1" applyFill="1" applyBorder="1" applyAlignment="1">
      <alignment vertical="center" wrapText="1"/>
    </xf>
    <xf numFmtId="0" fontId="25" fillId="34" borderId="1" xfId="0" applyFont="1" applyFill="1" applyBorder="1" applyAlignment="1">
      <alignment vertical="center" wrapText="1"/>
    </xf>
    <xf numFmtId="0" fontId="22" fillId="34" borderId="1" xfId="0" applyFont="1" applyFill="1" applyBorder="1" applyAlignment="1">
      <alignment horizontal="center" vertical="center" wrapText="1"/>
    </xf>
    <xf numFmtId="0" fontId="22" fillId="34" borderId="1" xfId="0" applyFont="1" applyFill="1" applyBorder="1" applyAlignment="1">
      <alignment vertical="top" wrapText="1"/>
    </xf>
    <xf numFmtId="0" fontId="33" fillId="34" borderId="1" xfId="0" applyFont="1" applyFill="1" applyBorder="1" applyAlignment="1">
      <alignment wrapText="1"/>
    </xf>
    <xf numFmtId="0" fontId="25" fillId="33" borderId="1" xfId="0" applyFont="1" applyFill="1" applyBorder="1" applyAlignment="1">
      <alignment vertical="center" wrapText="1"/>
    </xf>
    <xf numFmtId="0" fontId="63" fillId="6" borderId="1" xfId="0" applyFont="1" applyFill="1" applyBorder="1" applyAlignment="1">
      <alignment vertical="center" wrapText="1"/>
    </xf>
    <xf numFmtId="0" fontId="68" fillId="6" borderId="1" xfId="0" applyFont="1" applyFill="1" applyBorder="1" applyAlignment="1">
      <alignment vertical="center" wrapText="1"/>
    </xf>
    <xf numFmtId="0" fontId="23" fillId="0" borderId="1" xfId="0" applyFont="1" applyBorder="1" applyAlignment="1">
      <alignment horizontal="center" vertical="center" textRotation="255" wrapText="1"/>
    </xf>
    <xf numFmtId="0" fontId="24" fillId="0" borderId="1" xfId="0" applyFont="1" applyBorder="1" applyAlignment="1">
      <alignment horizontal="center" vertical="center" textRotation="255" wrapText="1"/>
    </xf>
    <xf numFmtId="0" fontId="44" fillId="9" borderId="1" xfId="0" applyFont="1" applyFill="1" applyBorder="1" applyAlignment="1">
      <alignment vertical="center" wrapText="1"/>
    </xf>
    <xf numFmtId="0" fontId="17" fillId="34" borderId="1" xfId="0" applyFont="1" applyFill="1" applyBorder="1" applyAlignment="1">
      <alignment horizontal="left" vertical="center" wrapText="1"/>
    </xf>
    <xf numFmtId="0" fontId="26" fillId="9" borderId="1" xfId="1" applyFont="1" applyFill="1" applyBorder="1" applyAlignment="1">
      <alignment vertical="center" wrapText="1"/>
    </xf>
    <xf numFmtId="0" fontId="35" fillId="9" borderId="1" xfId="0" applyFont="1" applyFill="1" applyBorder="1" applyAlignment="1">
      <alignment horizontal="left" vertical="center" wrapText="1"/>
    </xf>
    <xf numFmtId="0" fontId="17" fillId="34" borderId="1" xfId="1" applyFont="1" applyFill="1" applyBorder="1" applyAlignment="1">
      <alignment vertical="center" wrapText="1"/>
    </xf>
    <xf numFmtId="0" fontId="35" fillId="0" borderId="1" xfId="1" applyFont="1" applyBorder="1" applyAlignment="1">
      <alignment vertical="center" wrapText="1"/>
    </xf>
    <xf numFmtId="0" fontId="35" fillId="0" borderId="0" xfId="0" applyFont="1" applyAlignment="1">
      <alignment vertical="center" wrapText="1"/>
    </xf>
    <xf numFmtId="0" fontId="63" fillId="0" borderId="1" xfId="1" applyFont="1" applyBorder="1" applyAlignment="1">
      <alignment vertical="center" wrapText="1"/>
    </xf>
    <xf numFmtId="0" fontId="35" fillId="6" borderId="1" xfId="1" applyFont="1" applyFill="1" applyBorder="1" applyAlignment="1">
      <alignment vertical="center" wrapText="1"/>
    </xf>
    <xf numFmtId="0" fontId="35" fillId="6" borderId="1" xfId="0" applyFont="1" applyFill="1" applyBorder="1" applyAlignment="1">
      <alignment horizontal="left" vertical="center" wrapText="1"/>
    </xf>
    <xf numFmtId="0" fontId="35" fillId="0" borderId="1" xfId="0" quotePrefix="1" applyFont="1" applyBorder="1" applyAlignment="1">
      <alignment horizontal="center" vertical="center" wrapText="1"/>
    </xf>
    <xf numFmtId="0" fontId="35" fillId="6" borderId="1" xfId="0" quotePrefix="1" applyFont="1" applyFill="1" applyBorder="1" applyAlignment="1">
      <alignment horizontal="center" vertical="center" wrapText="1"/>
    </xf>
    <xf numFmtId="0" fontId="69" fillId="0" borderId="1" xfId="0" applyFont="1" applyBorder="1" applyAlignment="1">
      <alignment horizontal="center" vertical="center" textRotation="255" wrapText="1"/>
    </xf>
    <xf numFmtId="0" fontId="35" fillId="34" borderId="1" xfId="0" applyFont="1" applyFill="1" applyBorder="1" applyAlignment="1">
      <alignment horizontal="left" vertical="center" wrapText="1"/>
    </xf>
    <xf numFmtId="0" fontId="35" fillId="34" borderId="1" xfId="0" applyFont="1" applyFill="1" applyBorder="1" applyAlignment="1">
      <alignment vertical="center" wrapText="1"/>
    </xf>
    <xf numFmtId="0" fontId="63" fillId="34" borderId="1" xfId="0" applyFont="1" applyFill="1" applyBorder="1" applyAlignment="1">
      <alignment horizontal="left" vertical="center" wrapText="1"/>
    </xf>
    <xf numFmtId="0" fontId="25" fillId="6" borderId="1" xfId="0" applyFont="1" applyFill="1" applyBorder="1" applyAlignment="1">
      <alignment horizontal="center" vertical="center" wrapText="1"/>
    </xf>
    <xf numFmtId="0" fontId="63" fillId="0" borderId="1" xfId="0" applyFont="1" applyBorder="1" applyAlignment="1">
      <alignment horizontal="center" vertical="center" wrapText="1"/>
    </xf>
    <xf numFmtId="0" fontId="17" fillId="34" borderId="1" xfId="0" applyFont="1" applyFill="1" applyBorder="1" applyAlignment="1">
      <alignment vertical="center" wrapText="1"/>
    </xf>
    <xf numFmtId="0" fontId="26" fillId="34" borderId="1" xfId="0" applyFont="1" applyFill="1" applyBorder="1" applyAlignment="1">
      <alignment vertical="center" wrapText="1"/>
    </xf>
    <xf numFmtId="0" fontId="35" fillId="9" borderId="1" xfId="0" applyFont="1" applyFill="1" applyBorder="1" applyAlignment="1">
      <alignment vertical="center" wrapText="1"/>
    </xf>
    <xf numFmtId="0" fontId="66" fillId="0" borderId="1" xfId="0" applyFont="1" applyBorder="1" applyAlignment="1">
      <alignment vertical="center" wrapText="1"/>
    </xf>
    <xf numFmtId="0" fontId="22" fillId="33" borderId="1" xfId="0" applyFont="1" applyFill="1" applyBorder="1" applyAlignment="1">
      <alignment vertical="center"/>
    </xf>
    <xf numFmtId="0" fontId="22" fillId="35" borderId="1" xfId="0" quotePrefix="1" applyFont="1" applyFill="1" applyBorder="1" applyAlignment="1">
      <alignment vertical="center" wrapText="1"/>
    </xf>
    <xf numFmtId="0" fontId="22" fillId="33" borderId="1" xfId="0" quotePrefix="1" applyFont="1" applyFill="1" applyBorder="1" applyAlignment="1">
      <alignment horizontal="left" vertical="center" wrapText="1"/>
    </xf>
    <xf numFmtId="0" fontId="30" fillId="33" borderId="4" xfId="0" applyFont="1" applyFill="1" applyBorder="1" applyAlignment="1">
      <alignment horizontal="center" vertical="center" textRotation="255" wrapText="1"/>
    </xf>
    <xf numFmtId="0" fontId="22" fillId="33" borderId="1" xfId="0" quotePrefix="1" applyFont="1" applyFill="1" applyBorder="1" applyAlignment="1">
      <alignment vertical="center" wrapText="1"/>
    </xf>
    <xf numFmtId="0" fontId="63" fillId="34" borderId="1" xfId="0" applyFont="1" applyFill="1" applyBorder="1" applyAlignment="1">
      <alignment vertical="center" wrapText="1"/>
    </xf>
    <xf numFmtId="0" fontId="23" fillId="0" borderId="4" xfId="0" applyFont="1" applyBorder="1" applyAlignment="1">
      <alignment horizontal="center" vertical="center" textRotation="255" wrapText="1"/>
    </xf>
    <xf numFmtId="0" fontId="64" fillId="34" borderId="1" xfId="0" applyFont="1" applyFill="1" applyBorder="1" applyAlignment="1">
      <alignment vertical="center" wrapText="1"/>
    </xf>
    <xf numFmtId="0" fontId="28" fillId="33" borderId="1" xfId="0" applyFont="1" applyFill="1" applyBorder="1" applyAlignment="1">
      <alignment horizontal="center" vertical="center" textRotation="255" wrapText="1"/>
    </xf>
    <xf numFmtId="0" fontId="6" fillId="0" borderId="0" xfId="0" applyFont="1" applyAlignment="1">
      <alignment vertical="top"/>
    </xf>
    <xf numFmtId="0" fontId="0" fillId="0" borderId="0" xfId="0" applyAlignment="1">
      <alignment horizontal="left" vertical="top"/>
    </xf>
    <xf numFmtId="0" fontId="18"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xf>
    <xf numFmtId="0" fontId="62" fillId="0" borderId="0" xfId="0" applyFont="1"/>
    <xf numFmtId="0" fontId="0" fillId="13" borderId="0" xfId="0" applyFill="1" applyAlignment="1">
      <alignment horizontal="left" vertical="top"/>
    </xf>
    <xf numFmtId="0" fontId="35" fillId="13" borderId="1" xfId="0" applyFont="1" applyFill="1" applyBorder="1" applyAlignment="1">
      <alignment horizontal="left" vertical="center" wrapText="1"/>
    </xf>
    <xf numFmtId="0" fontId="11" fillId="13" borderId="0" xfId="0" applyFont="1" applyFill="1" applyAlignment="1">
      <alignment wrapText="1"/>
    </xf>
    <xf numFmtId="0" fontId="6" fillId="6" borderId="0" xfId="0" applyFont="1" applyFill="1"/>
    <xf numFmtId="0" fontId="63" fillId="13" borderId="1" xfId="0" applyFont="1" applyFill="1" applyBorder="1" applyAlignment="1">
      <alignment vertical="center" wrapText="1"/>
    </xf>
    <xf numFmtId="0" fontId="22" fillId="13" borderId="1" xfId="0" applyFont="1" applyFill="1" applyBorder="1" applyAlignment="1">
      <alignment vertical="center"/>
    </xf>
    <xf numFmtId="0" fontId="22" fillId="13" borderId="0" xfId="0" applyFont="1" applyFill="1" applyAlignment="1">
      <alignment vertical="center"/>
    </xf>
    <xf numFmtId="0" fontId="14" fillId="13" borderId="0" xfId="0" applyFont="1" applyFill="1"/>
    <xf numFmtId="0" fontId="4" fillId="13" borderId="0" xfId="0" applyFont="1" applyFill="1"/>
    <xf numFmtId="0" fontId="0" fillId="13" borderId="0" xfId="0" quotePrefix="1" applyFill="1"/>
    <xf numFmtId="0" fontId="3" fillId="6" borderId="0" xfId="0" applyFont="1" applyFill="1" applyAlignment="1">
      <alignment wrapText="1"/>
    </xf>
    <xf numFmtId="0" fontId="0" fillId="13" borderId="0" xfId="0" applyFill="1" applyAlignment="1">
      <alignment horizontal="left"/>
    </xf>
    <xf numFmtId="49" fontId="0" fillId="13" borderId="0" xfId="0" applyNumberFormat="1" applyFill="1" applyAlignment="1">
      <alignment horizontal="left"/>
    </xf>
    <xf numFmtId="0" fontId="2" fillId="0" borderId="0" xfId="0" applyFont="1"/>
    <xf numFmtId="1" fontId="2" fillId="0" borderId="0" xfId="0" applyNumberFormat="1" applyFont="1"/>
    <xf numFmtId="0" fontId="21" fillId="0" borderId="0" xfId="2"/>
    <xf numFmtId="0" fontId="70" fillId="0" borderId="0" xfId="0" applyFont="1"/>
    <xf numFmtId="0" fontId="62" fillId="6" borderId="0" xfId="0" applyFont="1" applyFill="1"/>
    <xf numFmtId="0" fontId="2" fillId="27" borderId="0" xfId="0" applyFont="1" applyFill="1"/>
    <xf numFmtId="0" fontId="0" fillId="27" borderId="0" xfId="0" applyFill="1"/>
    <xf numFmtId="0" fontId="2" fillId="23" borderId="0" xfId="0" applyFont="1" applyFill="1"/>
    <xf numFmtId="0" fontId="2" fillId="6" borderId="0" xfId="0" applyFont="1" applyFill="1"/>
    <xf numFmtId="0" fontId="2" fillId="0" borderId="24" xfId="0" applyFont="1" applyBorder="1"/>
    <xf numFmtId="0" fontId="2" fillId="36" borderId="0" xfId="0" applyFont="1" applyFill="1"/>
    <xf numFmtId="0" fontId="2" fillId="14" borderId="0" xfId="0" applyFont="1" applyFill="1"/>
    <xf numFmtId="0" fontId="21" fillId="27" borderId="0" xfId="2" applyFill="1"/>
    <xf numFmtId="0" fontId="62" fillId="0" borderId="25" xfId="0" applyFont="1" applyBorder="1"/>
    <xf numFmtId="0" fontId="71" fillId="0" borderId="0" xfId="0" applyFont="1"/>
    <xf numFmtId="0" fontId="47" fillId="22" borderId="2" xfId="0" applyFont="1" applyFill="1" applyBorder="1" applyAlignment="1">
      <alignment horizontal="center" vertical="center" wrapText="1"/>
    </xf>
    <xf numFmtId="0" fontId="47" fillId="22" borderId="3" xfId="0" applyFont="1" applyFill="1" applyBorder="1" applyAlignment="1">
      <alignment horizontal="center" vertical="center" wrapText="1"/>
    </xf>
    <xf numFmtId="0" fontId="24" fillId="0" borderId="2"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4" xfId="0" applyFont="1" applyBorder="1" applyAlignment="1">
      <alignment horizontal="center" vertical="center" wrapText="1"/>
    </xf>
    <xf numFmtId="0" fontId="47" fillId="22" borderId="4" xfId="0" applyFont="1" applyFill="1" applyBorder="1" applyAlignment="1">
      <alignment horizontal="center" vertical="center" wrapText="1"/>
    </xf>
    <xf numFmtId="0" fontId="46" fillId="27" borderId="0" xfId="0" applyFont="1" applyFill="1" applyAlignment="1">
      <alignment horizontal="center" wrapText="1"/>
    </xf>
    <xf numFmtId="0" fontId="6" fillId="9" borderId="0" xfId="0" applyFont="1" applyFill="1" applyAlignment="1">
      <alignment horizontal="center" wrapText="1"/>
    </xf>
    <xf numFmtId="0" fontId="47" fillId="22" borderId="20" xfId="0" applyFont="1" applyFill="1" applyBorder="1" applyAlignment="1">
      <alignment horizontal="center" vertical="center" wrapText="1"/>
    </xf>
    <xf numFmtId="0" fontId="47" fillId="22" borderId="0" xfId="0" applyFont="1" applyFill="1" applyAlignment="1">
      <alignment horizontal="center" vertical="center" wrapText="1"/>
    </xf>
    <xf numFmtId="0" fontId="47" fillId="22" borderId="21" xfId="0" applyFont="1" applyFill="1" applyBorder="1" applyAlignment="1">
      <alignment horizontal="center" vertical="center" wrapText="1"/>
    </xf>
    <xf numFmtId="0" fontId="46" fillId="9" borderId="0" xfId="0" applyFont="1" applyFill="1" applyAlignment="1">
      <alignment horizontal="center" vertical="center" wrapText="1"/>
    </xf>
    <xf numFmtId="0" fontId="47" fillId="22" borderId="3" xfId="0" applyFont="1" applyFill="1" applyBorder="1" applyAlignment="1">
      <alignment horizontal="center" vertical="center"/>
    </xf>
    <xf numFmtId="0" fontId="47" fillId="22" borderId="4" xfId="0" applyFont="1" applyFill="1" applyBorder="1" applyAlignment="1">
      <alignment horizontal="center" vertical="center"/>
    </xf>
    <xf numFmtId="0" fontId="46" fillId="26" borderId="0" xfId="0" applyFont="1" applyFill="1" applyAlignment="1">
      <alignment horizontal="center" wrapText="1"/>
    </xf>
    <xf numFmtId="0" fontId="46" fillId="9" borderId="0" xfId="0" applyFont="1" applyFill="1" applyAlignment="1">
      <alignment horizontal="center"/>
    </xf>
    <xf numFmtId="0" fontId="46" fillId="22" borderId="0" xfId="0" applyFont="1" applyFill="1" applyAlignment="1">
      <alignment horizontal="center"/>
    </xf>
    <xf numFmtId="0" fontId="46" fillId="22" borderId="0" xfId="0" applyFont="1" applyFill="1" applyAlignment="1">
      <alignment horizontal="center" wrapText="1"/>
    </xf>
    <xf numFmtId="0" fontId="47" fillId="9" borderId="3" xfId="0" applyFont="1" applyFill="1" applyBorder="1" applyAlignment="1">
      <alignment horizontal="center" vertical="center"/>
    </xf>
    <xf numFmtId="0" fontId="47" fillId="9" borderId="4" xfId="0" applyFont="1" applyFill="1" applyBorder="1" applyAlignment="1">
      <alignment horizontal="center" vertical="center"/>
    </xf>
    <xf numFmtId="0" fontId="47" fillId="22" borderId="2" xfId="0" applyFont="1" applyFill="1" applyBorder="1" applyAlignment="1">
      <alignment horizontal="center" vertical="center"/>
    </xf>
    <xf numFmtId="0" fontId="34" fillId="22" borderId="2" xfId="0" applyFont="1" applyFill="1" applyBorder="1" applyAlignment="1">
      <alignment horizontal="left" vertical="center"/>
    </xf>
    <xf numFmtId="0" fontId="34" fillId="22" borderId="4" xfId="0" applyFont="1" applyFill="1" applyBorder="1" applyAlignment="1">
      <alignment horizontal="left" vertical="center"/>
    </xf>
    <xf numFmtId="0" fontId="37" fillId="22" borderId="20" xfId="0" applyFont="1" applyFill="1" applyBorder="1" applyAlignment="1">
      <alignment horizontal="center" vertical="center"/>
    </xf>
    <xf numFmtId="0" fontId="37" fillId="22" borderId="22" xfId="0" applyFont="1" applyFill="1" applyBorder="1" applyAlignment="1">
      <alignment horizontal="center" vertical="center"/>
    </xf>
    <xf numFmtId="0" fontId="37" fillId="22" borderId="0" xfId="0" applyFont="1" applyFill="1" applyAlignment="1">
      <alignment horizontal="center" vertical="center"/>
    </xf>
    <xf numFmtId="0" fontId="37" fillId="22" borderId="23" xfId="0" applyFont="1" applyFill="1" applyBorder="1" applyAlignment="1">
      <alignment horizontal="center" vertical="center"/>
    </xf>
    <xf numFmtId="0" fontId="24" fillId="14" borderId="1" xfId="0" applyFont="1" applyFill="1" applyBorder="1" applyAlignment="1">
      <alignment horizontal="center" vertical="center" textRotation="255" wrapText="1"/>
    </xf>
    <xf numFmtId="0" fontId="23" fillId="14" borderId="1" xfId="0" applyFont="1" applyFill="1" applyBorder="1" applyAlignment="1">
      <alignment horizontal="center" vertical="center" textRotation="255" wrapText="1"/>
    </xf>
    <xf numFmtId="0" fontId="17" fillId="13" borderId="1" xfId="0" applyFont="1" applyFill="1" applyBorder="1" applyAlignment="1">
      <alignment horizontal="left" vertical="center" wrapText="1"/>
    </xf>
    <xf numFmtId="0" fontId="24" fillId="14" borderId="1" xfId="0" applyFont="1" applyFill="1" applyBorder="1" applyAlignment="1">
      <alignment horizontal="center" textRotation="255" wrapText="1"/>
    </xf>
    <xf numFmtId="0" fontId="23" fillId="14" borderId="3" xfId="0" applyFont="1" applyFill="1" applyBorder="1" applyAlignment="1">
      <alignment horizontal="center" vertical="center" textRotation="255" wrapText="1"/>
    </xf>
    <xf numFmtId="0" fontId="23" fillId="14" borderId="4" xfId="0" applyFont="1" applyFill="1" applyBorder="1" applyAlignment="1">
      <alignment horizontal="center" vertical="center" textRotation="255" wrapText="1"/>
    </xf>
    <xf numFmtId="0" fontId="23" fillId="14" borderId="2" xfId="0" applyFont="1" applyFill="1" applyBorder="1" applyAlignment="1">
      <alignment horizontal="center" vertical="center" textRotation="255" wrapText="1"/>
    </xf>
    <xf numFmtId="0" fontId="17" fillId="14" borderId="1" xfId="0" applyFont="1" applyFill="1" applyBorder="1" applyAlignment="1">
      <alignment horizontal="left" vertical="center" wrapText="1"/>
    </xf>
    <xf numFmtId="0" fontId="23" fillId="24" borderId="20" xfId="0" applyFont="1" applyFill="1" applyBorder="1" applyAlignment="1">
      <alignment horizontal="center" vertical="center"/>
    </xf>
    <xf numFmtId="0" fontId="23" fillId="24" borderId="22" xfId="0" applyFont="1" applyFill="1" applyBorder="1" applyAlignment="1">
      <alignment horizontal="center" vertical="center"/>
    </xf>
    <xf numFmtId="0" fontId="23" fillId="24" borderId="0" xfId="0" applyFont="1" applyFill="1" applyAlignment="1">
      <alignment horizontal="center" vertical="center"/>
    </xf>
    <xf numFmtId="0" fontId="23" fillId="24" borderId="23" xfId="0" applyFont="1" applyFill="1" applyBorder="1" applyAlignment="1">
      <alignment horizontal="center" vertical="center"/>
    </xf>
    <xf numFmtId="0" fontId="24" fillId="0" borderId="20" xfId="0" applyFont="1" applyBorder="1" applyAlignment="1">
      <alignment horizontal="center" vertical="center" wrapText="1"/>
    </xf>
    <xf numFmtId="0" fontId="24" fillId="0" borderId="0" xfId="0" applyFont="1" applyAlignment="1">
      <alignment horizontal="center" vertical="center" wrapText="1"/>
    </xf>
    <xf numFmtId="0" fontId="24" fillId="0" borderId="21" xfId="0" applyFont="1" applyBorder="1" applyAlignment="1">
      <alignment horizontal="center" vertical="center" wrapText="1"/>
    </xf>
    <xf numFmtId="0" fontId="24" fillId="9" borderId="3" xfId="0" applyFont="1" applyFill="1" applyBorder="1" applyAlignment="1">
      <alignment horizontal="center" vertical="center" wrapText="1"/>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4" xfId="0" applyFont="1" applyBorder="1" applyAlignment="1">
      <alignment horizontal="center" vertical="center"/>
    </xf>
    <xf numFmtId="0" fontId="24" fillId="14" borderId="3" xfId="0" applyFont="1" applyFill="1" applyBorder="1" applyAlignment="1">
      <alignment horizontal="center" vertical="center"/>
    </xf>
    <xf numFmtId="0" fontId="24" fillId="14" borderId="4" xfId="0" applyFont="1" applyFill="1" applyBorder="1" applyAlignment="1">
      <alignment horizontal="center" vertical="center"/>
    </xf>
    <xf numFmtId="0" fontId="17" fillId="0" borderId="2" xfId="0" applyFont="1" applyBorder="1" applyAlignment="1">
      <alignment horizontal="left" vertical="center"/>
    </xf>
    <xf numFmtId="0" fontId="17" fillId="0" borderId="4" xfId="0" applyFont="1" applyBorder="1" applyAlignment="1">
      <alignment horizontal="left" vertical="center"/>
    </xf>
    <xf numFmtId="0" fontId="23" fillId="24" borderId="20" xfId="0" applyFont="1" applyFill="1" applyBorder="1" applyAlignment="1">
      <alignment horizontal="center" vertical="center" wrapText="1"/>
    </xf>
    <xf numFmtId="0" fontId="23" fillId="24" borderId="22" xfId="0" applyFont="1" applyFill="1" applyBorder="1" applyAlignment="1">
      <alignment horizontal="center" vertical="center" wrapText="1"/>
    </xf>
    <xf numFmtId="0" fontId="23" fillId="24" borderId="0" xfId="0" applyFont="1" applyFill="1" applyAlignment="1">
      <alignment horizontal="center" vertical="center" wrapText="1"/>
    </xf>
    <xf numFmtId="0" fontId="23" fillId="24" borderId="23" xfId="0" applyFont="1" applyFill="1" applyBorder="1" applyAlignment="1">
      <alignment horizontal="center" vertical="center" wrapText="1"/>
    </xf>
    <xf numFmtId="0" fontId="28" fillId="23" borderId="3" xfId="0" applyFont="1" applyFill="1" applyBorder="1" applyAlignment="1">
      <alignment horizontal="center" vertical="center" wrapText="1"/>
    </xf>
    <xf numFmtId="0" fontId="24" fillId="14" borderId="3" xfId="0" applyFont="1" applyFill="1" applyBorder="1" applyAlignment="1">
      <alignment horizontal="center" vertical="center" wrapText="1"/>
    </xf>
    <xf numFmtId="0" fontId="24" fillId="14" borderId="4" xfId="0" applyFont="1" applyFill="1" applyBorder="1" applyAlignment="1">
      <alignment horizontal="center" vertical="center" wrapText="1"/>
    </xf>
    <xf numFmtId="0" fontId="17" fillId="0" borderId="2" xfId="0" applyFont="1" applyBorder="1" applyAlignment="1">
      <alignment horizontal="left" vertical="center" wrapText="1"/>
    </xf>
    <xf numFmtId="0" fontId="17" fillId="0" borderId="4" xfId="0" applyFont="1" applyBorder="1" applyAlignment="1">
      <alignment horizontal="left" vertical="center" wrapText="1"/>
    </xf>
  </cellXfs>
  <cellStyles count="4">
    <cellStyle name="Normal 2" xfId="1" xr:uid="{C5550100-CA9B-4527-9E50-F59DDB397102}"/>
    <cellStyle name="Normal 3" xfId="2" xr:uid="{177EDB52-596C-4521-B948-38FC8C4D8085}"/>
    <cellStyle name="Звичайний" xfId="0" builtinId="0"/>
    <cellStyle name="Звичайний 2" xfId="3" xr:uid="{EE0123AB-E242-4118-87AD-96359050C7A2}"/>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7F672"/>
      <color rgb="FFA45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Olga" id="{292E27D1-13CB-4A7D-9FE5-9FC357F6746E}" userId="olga.seleznova@reach-initiative.org" providerId="PeoplePicker"/>
  <person displayName="Olga Seleznova" id="{3F7C0451-1D96-4B1F-B453-83E7E4D919B1}" userId="S::olga.seleznova@reach-initiative.org::97d138d2-b616-4f43-be81-f65c6ea59505" providerId="AD"/>
  <person displayName="Miguel IGLESIAS-LOPEZ" id="{D4B48799-BC33-4A67-BC67-54A059ED7732}" userId="S::miguel.iglesias-lopez@impact-initiatives.org::7f3a219b-2a31-45da-ab6a-a0afb4b6e4e5"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31" dT="2023-09-19T11:54:19.07" personId="{D4B48799-BC33-4A67-BC67-54A059ED7732}" id="{B85D51DD-F8AB-40E3-802D-512435382236}">
    <text>I don't think we should change them</text>
  </threadedComment>
  <threadedComment ref="K51" dT="2023-05-30T13:49:22.29" personId="{D4B48799-BC33-4A67-BC67-54A059ED7732}" id="{A661EE39-01C2-4323-AFBF-555300D6935C}">
    <text>Changes here in order to change question from 'all that apply' to 'select one'</text>
  </threadedComment>
  <threadedComment ref="K57" dT="2023-06-01T07:23:22.96" personId="{D4B48799-BC33-4A67-BC67-54A059ED7732}" id="{A66164D3-E949-4E3A-95F8-E2DD8A0171EF}">
    <text>For the Cluster to determine if the extended period (more than six months) is relevant</text>
  </threadedComment>
  <threadedComment ref="K96" dT="2023-06-01T07:23:22.96" personId="{D4B48799-BC33-4A67-BC67-54A059ED7732}" id="{9E307217-7E53-4656-B2C3-A854EE4DCF61}">
    <text>For the Cluster to determine if the extended period (more than six months) is relevant</text>
  </threadedComment>
</ThreadedComments>
</file>

<file path=xl/threadedComments/threadedComment2.xml><?xml version="1.0" encoding="utf-8"?>
<ThreadedComments xmlns="http://schemas.microsoft.com/office/spreadsheetml/2018/threadedcomments" xmlns:x="http://schemas.openxmlformats.org/spreadsheetml/2006/main">
  <threadedComment ref="F61" dT="2024-02-07T11:33:29.69" personId="{3F7C0451-1D96-4B1F-B453-83E7E4D919B1}" id="{6470B469-A10C-4E8F-ABE4-07FA8979CD6E}">
    <text>These two new questions - to cover paragraph 9, points 23-25 of Res 930 and to enhance data on different types of violations against IDPs.</text>
  </threadedComment>
  <threadedComment ref="F82" dT="2024-02-05T14:04:56.48" personId="{3F7C0451-1D96-4B1F-B453-83E7E4D919B1}" id="{4FB3A3AF-E867-40C8-9742-71A637D47BD9}">
    <text>We have the same vulnerable group in B1_5 Q, and it's a bit confusing during analysis.</text>
  </threadedComment>
  <threadedComment ref="F85" dT="2024-02-27T07:57:39.60" personId="{3F7C0451-1D96-4B1F-B453-83E7E4D919B1}" id="{4C318645-1304-4119-A3FF-E364405F43F6}">
    <text xml:space="preserve">In B1.5 we collect information about the number of people who require caregiver support.
In this particular question, we aim to capture the number of such people who cannot be served directly on the site.
</text>
  </threadedComment>
  <threadedComment ref="L90" dT="2024-02-27T08:00:01.20" personId="{3F7C0451-1D96-4B1F-B453-83E7E4D919B1}" id="{37BC0CF9-435D-4116-92BA-1923D8222FB2}">
    <text xml:space="preserve">Given the protracted nature of the conflict and certain trends in the length of stay in the CSs, we believe that this information (up to 3 and up to 9 months) is not very meaningful. This is confirmed by the data from the R11 - only just under 1.7% reported each of the options mentioned.
It can also make the survey a little easier to conduct.
</text>
  </threadedComment>
  <threadedComment ref="F108" dT="2024-02-27T08:33:31.79" personId="{3F7C0451-1D96-4B1F-B453-83E7E4D919B1}" id="{4E725AEA-C92F-47B8-AD4D-04321FB033F9}">
    <text>This question complements the previous one. Its purpose is to establish whether the sleeping areas, although separated from the common areas, in fact are used not only for the accommodation of IDPs (e.g. as children's rooms during the day, but as sleeping rooms at night).</text>
  </threadedComment>
  <threadedComment ref="L109" dT="2024-02-06T12:08:26.43" personId="{3F7C0451-1D96-4B1F-B453-83E7E4D919B1}" id="{76AD3233-EB9C-4A06-B33A-CE1ED1E132FA}">
    <text>In fact, 'sharing space by multiple HHs is the same as 'Sharing one space'.</text>
  </threadedComment>
  <threadedComment ref="L127" dT="2024-02-07T16:54:20.05" personId="{3F7C0451-1D96-4B1F-B453-83E7E4D919B1}" id="{5E8844DA-F222-4EB7-A69A-F7D467E0735D}">
    <text>Deleted options duplicate options included in separate, more specific Qs.</text>
  </threadedComment>
  <threadedComment ref="L129" dT="2024-02-07T17:14:21.29" personId="{3F7C0451-1D96-4B1F-B453-83E7E4D919B1}" id="{608CBFA8-ABF4-4CBA-BA77-0FC74A9AAD58}">
    <text>Deleted options duplicate options included in separate, more specific Qs.</text>
  </threadedComment>
  <threadedComment ref="L150" dT="2024-02-07T17:45:57.49" personId="{3F7C0451-1D96-4B1F-B453-83E7E4D919B1}" id="{9188834C-D152-4AD2-8BCE-641A3ED565A6}">
    <text>Deleted options duplicate options included in separate, more specific Qs.</text>
  </threadedComment>
  <threadedComment ref="F193" dT="2024-02-07T18:18:04.57" personId="{3F7C0451-1D96-4B1F-B453-83E7E4D919B1}" id="{6A7515C7-2A2F-47B6-9B06-D5A47C6445B9}">
    <text>Better to combine in one question as enumerators often confuse the options of this and the next Q.</text>
  </threadedComment>
  <threadedComment ref="L232" dT="2024-02-07T11:25:59.35" personId="{3F7C0451-1D96-4B1F-B453-83E7E4D919B1}" id="{509F588B-5E75-4568-9ABE-CF83C1952541}">
    <text xml:space="preserve">These options were added in R 11 questionnaire and did not show even 1% (each). We believe it's not very informative and complicates a survey. </text>
  </threadedComment>
</ThreadedComments>
</file>

<file path=xl/threadedComments/threadedComment3.xml><?xml version="1.0" encoding="utf-8"?>
<ThreadedComments xmlns="http://schemas.microsoft.com/office/spreadsheetml/2018/threadedcomments" xmlns:x="http://schemas.openxmlformats.org/spreadsheetml/2006/main">
  <threadedComment ref="F30" dT="2023-11-08T08:34:53.01" personId="{D4B48799-BC33-4A67-BC67-54A059ED7732}" id="{114359D6-1ADD-41A1-BB28-C09D6CF72EF2}">
    <text xml:space="preserve">Suggestion:
Split question into two:
 1) A_2.1.2 Does CS is established in a residential or non-residential building? 
/ МТП розташований у житловій чи нежитловій будівлі?
/ МТП расположен в жилом или нежилом помещении?
Options:
Residential
Non-residential
2) follow-up questions:
If in A_2.1.2 'Residential' was chosen:
A_2.2 (new) 'Please indicate the type of building'
Options: 
Dormitory 
Residential property (including private houses)
Sanatorium, health camps, health centers
Private residential property
Modular town 
Other (please, specify)
If in A_2.1 'Non-residential' was chosen:
A_2.2. 'Please indicate the type of building'
Options: 
School
Kindergarten
Other educational facilities (please, specify)
Medical healthcare facility
Private non-residential property (religious building, library, shop, office building, house of culture, restaurant, etc.)
Other (please, specify)
</text>
  </threadedComment>
  <threadedComment ref="F80" dT="2023-11-09T07:41:04.12" personId="{D4B48799-BC33-4A67-BC67-54A059ED7732}" id="{2AB9D15D-6181-4ACE-B3CA-35A6FA267130}">
    <text>The options seem to answer three different questions (why are you displaced, why are you living in a CS, why do you chose this particular CS) - what is the purpose of this question? We may be able to phrase it better and propose more pertinent answer options</text>
  </threadedComment>
  <threadedComment ref="L199" dT="2023-11-08T08:27:08.96" personId="{D4B48799-BC33-4A67-BC67-54A059ED7732}" id="{EEDA2B3E-D556-41FA-936E-40D437211AD1}">
    <text>@Olga not sure about 'supportive group activities' including 'mhpss' as that overlaps with first option</text>
    <mentions>
      <mention mentionpersonId="{292E27D1-13CB-4A7D-9FE5-9FC357F6746E}" mentionId="{590208EF-EBB5-4D99-A352-092A522D70CF}" startIndex="0" length="5"/>
    </mentions>
  </threadedComment>
  <threadedComment ref="L199" dT="2023-11-08T12:44:04.98" personId="{3F7C0451-1D96-4B1F-B453-83E7E4D919B1}" id="{FB0D8559-DEAD-4BE6-9598-24BD732866F7}" parentId="{EEDA2B3E-D556-41FA-936E-40D437211AD1}">
    <text>Options were taken from MSNA questionnaire.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96C2B-B99D-42D0-9BF3-559A83EBA366}">
  <dimension ref="A1:AS299"/>
  <sheetViews>
    <sheetView zoomScale="85" zoomScaleNormal="85" workbookViewId="0">
      <pane xSplit="5" ySplit="1" topLeftCell="F107" activePane="bottomRight" state="frozen"/>
      <selection pane="topRight" activeCell="F1" sqref="F1"/>
      <selection pane="bottomLeft" activeCell="A2" sqref="A2"/>
      <selection pane="bottomRight" activeCell="F107" sqref="F107"/>
    </sheetView>
  </sheetViews>
  <sheetFormatPr defaultColWidth="8.6640625" defaultRowHeight="14.4"/>
  <cols>
    <col min="1" max="1" width="8.6640625" style="502" customWidth="1"/>
    <col min="2" max="2" width="8.33203125" style="397" customWidth="1"/>
    <col min="3" max="3" width="9.33203125" style="481" customWidth="1"/>
    <col min="4" max="4" width="12.33203125" style="586" customWidth="1"/>
    <col min="5" max="5" width="31.33203125" style="397" customWidth="1"/>
    <col min="6" max="6" width="32.6640625" style="625" customWidth="1"/>
    <col min="7" max="7" width="23.5546875" style="625" customWidth="1"/>
    <col min="8" max="8" width="20.33203125" style="625" customWidth="1"/>
    <col min="9" max="10" width="20.33203125" style="625" hidden="1" customWidth="1"/>
    <col min="11" max="11" width="40.88671875" style="397" customWidth="1"/>
    <col min="12" max="12" width="27.33203125" style="626" hidden="1" customWidth="1"/>
    <col min="13" max="13" width="23.33203125" style="626" hidden="1" customWidth="1"/>
    <col min="14" max="14" width="25.33203125" style="627" customWidth="1"/>
    <col min="15" max="15" width="45.5546875" style="397" bestFit="1" customWidth="1"/>
    <col min="16" max="16" width="28.5546875" style="397" customWidth="1"/>
    <col min="17" max="17" width="21.6640625" style="397" customWidth="1"/>
    <col min="18" max="18" width="26.33203125" style="398" bestFit="1" customWidth="1"/>
    <col min="19" max="16384" width="8.6640625" style="382"/>
  </cols>
  <sheetData>
    <row r="1" spans="1:18" s="54" customFormat="1" ht="69">
      <c r="A1" s="63" t="s">
        <v>0</v>
      </c>
      <c r="B1" s="64" t="s">
        <v>1</v>
      </c>
      <c r="C1" s="64" t="s">
        <v>2</v>
      </c>
      <c r="D1" s="65" t="s">
        <v>3</v>
      </c>
      <c r="E1" s="64" t="s">
        <v>4</v>
      </c>
      <c r="F1" s="64" t="s">
        <v>5</v>
      </c>
      <c r="G1" s="64" t="s">
        <v>6</v>
      </c>
      <c r="H1" s="64" t="s">
        <v>7</v>
      </c>
      <c r="I1" s="64" t="s">
        <v>8</v>
      </c>
      <c r="J1" s="64" t="s">
        <v>9</v>
      </c>
      <c r="K1" s="64" t="s">
        <v>10</v>
      </c>
      <c r="L1" s="66" t="s">
        <v>11</v>
      </c>
      <c r="M1" s="66" t="s">
        <v>12</v>
      </c>
      <c r="N1" s="66" t="s">
        <v>13</v>
      </c>
      <c r="O1" s="64" t="s">
        <v>14</v>
      </c>
      <c r="P1" s="64" t="s">
        <v>15</v>
      </c>
      <c r="Q1" s="64" t="s">
        <v>16</v>
      </c>
      <c r="R1" s="67" t="s">
        <v>17</v>
      </c>
    </row>
    <row r="2" spans="1:18" ht="207">
      <c r="A2" s="377">
        <v>1</v>
      </c>
      <c r="B2" s="634" t="s">
        <v>18</v>
      </c>
      <c r="C2" s="891" t="s">
        <v>19</v>
      </c>
      <c r="D2" s="379"/>
      <c r="E2" s="378" t="s">
        <v>20</v>
      </c>
      <c r="F2" s="378" t="s">
        <v>21</v>
      </c>
      <c r="G2" s="378" t="s">
        <v>22</v>
      </c>
      <c r="H2" s="378" t="s">
        <v>23</v>
      </c>
      <c r="I2" s="378" t="s">
        <v>24</v>
      </c>
      <c r="J2" s="378" t="s">
        <v>25</v>
      </c>
      <c r="K2" s="378" t="s">
        <v>26</v>
      </c>
      <c r="L2" s="378" t="s">
        <v>27</v>
      </c>
      <c r="M2" s="378" t="s">
        <v>28</v>
      </c>
      <c r="N2" s="380"/>
      <c r="O2" s="378"/>
      <c r="P2" s="378"/>
      <c r="Q2" s="378"/>
      <c r="R2" s="381"/>
    </row>
    <row r="3" spans="1:18" s="383" customFormat="1" ht="41.4">
      <c r="A3" s="156">
        <v>2</v>
      </c>
      <c r="B3" s="264" t="s">
        <v>18</v>
      </c>
      <c r="C3" s="892"/>
      <c r="D3" s="158"/>
      <c r="E3" s="161" t="s">
        <v>29</v>
      </c>
      <c r="F3" s="378" t="s">
        <v>30</v>
      </c>
      <c r="G3" s="378" t="s">
        <v>31</v>
      </c>
      <c r="H3" s="157" t="s">
        <v>23</v>
      </c>
      <c r="I3" s="157" t="s">
        <v>24</v>
      </c>
      <c r="J3" s="157" t="s">
        <v>25</v>
      </c>
      <c r="K3" s="157" t="s">
        <v>32</v>
      </c>
      <c r="L3" s="162"/>
      <c r="M3" s="157"/>
      <c r="N3" s="163" t="s">
        <v>33</v>
      </c>
      <c r="O3" s="157"/>
      <c r="P3" s="157"/>
      <c r="Q3" s="157"/>
      <c r="R3" s="160"/>
    </row>
    <row r="4" spans="1:18" s="383" customFormat="1" ht="41.4">
      <c r="A4" s="156" t="s">
        <v>34</v>
      </c>
      <c r="B4" s="264" t="s">
        <v>18</v>
      </c>
      <c r="C4" s="892"/>
      <c r="D4" s="158"/>
      <c r="E4" s="161" t="s">
        <v>35</v>
      </c>
      <c r="F4" s="378" t="s">
        <v>36</v>
      </c>
      <c r="G4" s="378" t="s">
        <v>37</v>
      </c>
      <c r="H4" s="157" t="s">
        <v>38</v>
      </c>
      <c r="I4" s="157" t="s">
        <v>39</v>
      </c>
      <c r="J4" s="157" t="s">
        <v>39</v>
      </c>
      <c r="K4" s="157"/>
      <c r="L4" s="162"/>
      <c r="M4" s="162"/>
      <c r="N4" s="164" t="s">
        <v>40</v>
      </c>
      <c r="O4" s="157"/>
      <c r="P4" s="157"/>
      <c r="Q4" s="157"/>
      <c r="R4" s="160"/>
    </row>
    <row r="5" spans="1:18" s="54" customFormat="1" ht="41.4">
      <c r="A5" s="156" t="s">
        <v>41</v>
      </c>
      <c r="B5" s="264" t="s">
        <v>18</v>
      </c>
      <c r="C5" s="892"/>
      <c r="D5" s="65"/>
      <c r="E5" s="71" t="s">
        <v>42</v>
      </c>
      <c r="F5" s="378" t="s">
        <v>43</v>
      </c>
      <c r="G5" s="378" t="s">
        <v>44</v>
      </c>
      <c r="H5" s="56" t="s">
        <v>23</v>
      </c>
      <c r="I5" s="56" t="s">
        <v>24</v>
      </c>
      <c r="J5" s="56" t="s">
        <v>25</v>
      </c>
      <c r="K5" s="56" t="s">
        <v>45</v>
      </c>
      <c r="L5" s="72" t="s">
        <v>46</v>
      </c>
      <c r="M5" s="72" t="s">
        <v>47</v>
      </c>
      <c r="N5" s="58"/>
      <c r="O5" s="56"/>
      <c r="P5" s="56"/>
      <c r="Q5" s="56"/>
      <c r="R5" s="73"/>
    </row>
    <row r="6" spans="1:18" s="54" customFormat="1" ht="41.4">
      <c r="A6" s="65">
        <v>3</v>
      </c>
      <c r="B6" s="264" t="s">
        <v>18</v>
      </c>
      <c r="C6" s="892"/>
      <c r="D6" s="65"/>
      <c r="E6" s="71" t="s">
        <v>48</v>
      </c>
      <c r="F6" s="378" t="s">
        <v>49</v>
      </c>
      <c r="G6" s="378" t="s">
        <v>49</v>
      </c>
      <c r="H6" s="56" t="s">
        <v>23</v>
      </c>
      <c r="I6" s="56" t="s">
        <v>24</v>
      </c>
      <c r="J6" s="56" t="s">
        <v>25</v>
      </c>
      <c r="K6" s="56" t="s">
        <v>50</v>
      </c>
      <c r="L6" s="72"/>
      <c r="M6" s="72"/>
      <c r="N6" s="58"/>
      <c r="O6" s="56"/>
      <c r="P6" s="56"/>
      <c r="Q6" s="56"/>
      <c r="R6" s="73" t="s">
        <v>51</v>
      </c>
    </row>
    <row r="7" spans="1:18" s="54" customFormat="1" ht="41.4">
      <c r="A7" s="165" t="s">
        <v>52</v>
      </c>
      <c r="B7" s="264" t="s">
        <v>18</v>
      </c>
      <c r="C7" s="892"/>
      <c r="D7" s="65"/>
      <c r="E7" s="71" t="s">
        <v>53</v>
      </c>
      <c r="F7" s="378" t="s">
        <v>54</v>
      </c>
      <c r="G7" s="378" t="s">
        <v>54</v>
      </c>
      <c r="H7" s="56" t="s">
        <v>23</v>
      </c>
      <c r="I7" s="56" t="s">
        <v>24</v>
      </c>
      <c r="J7" s="56" t="s">
        <v>25</v>
      </c>
      <c r="K7" s="56" t="s">
        <v>50</v>
      </c>
      <c r="L7" s="72"/>
      <c r="M7" s="72"/>
      <c r="N7" s="58"/>
      <c r="O7" s="56"/>
      <c r="P7" s="56"/>
      <c r="Q7" s="56"/>
      <c r="R7" s="73" t="s">
        <v>51</v>
      </c>
    </row>
    <row r="8" spans="1:18" s="54" customFormat="1" ht="41.4">
      <c r="A8" s="165" t="s">
        <v>55</v>
      </c>
      <c r="B8" s="264" t="s">
        <v>18</v>
      </c>
      <c r="C8" s="892"/>
      <c r="D8" s="65"/>
      <c r="E8" s="71" t="s">
        <v>56</v>
      </c>
      <c r="F8" s="378" t="s">
        <v>57</v>
      </c>
      <c r="G8" s="378" t="s">
        <v>57</v>
      </c>
      <c r="H8" s="56" t="s">
        <v>23</v>
      </c>
      <c r="I8" s="56" t="s">
        <v>24</v>
      </c>
      <c r="J8" s="56" t="s">
        <v>25</v>
      </c>
      <c r="K8" s="56" t="s">
        <v>50</v>
      </c>
      <c r="L8" s="72"/>
      <c r="M8" s="72"/>
      <c r="N8" s="58"/>
      <c r="O8" s="56"/>
      <c r="P8" s="56"/>
      <c r="Q8" s="56"/>
      <c r="R8" s="73" t="s">
        <v>51</v>
      </c>
    </row>
    <row r="9" spans="1:18" s="54" customFormat="1" ht="41.4">
      <c r="A9" s="165" t="s">
        <v>58</v>
      </c>
      <c r="B9" s="264" t="s">
        <v>18</v>
      </c>
      <c r="C9" s="892"/>
      <c r="D9" s="65"/>
      <c r="E9" s="71" t="s">
        <v>59</v>
      </c>
      <c r="F9" s="378" t="s">
        <v>60</v>
      </c>
      <c r="G9" s="378" t="s">
        <v>61</v>
      </c>
      <c r="H9" s="56" t="s">
        <v>23</v>
      </c>
      <c r="I9" s="56" t="s">
        <v>24</v>
      </c>
      <c r="J9" s="56" t="s">
        <v>25</v>
      </c>
      <c r="K9" s="56" t="s">
        <v>50</v>
      </c>
      <c r="L9" s="72"/>
      <c r="M9" s="72"/>
      <c r="N9" s="58"/>
      <c r="O9" s="56"/>
      <c r="P9" s="56"/>
      <c r="Q9" s="56"/>
      <c r="R9" s="73" t="s">
        <v>51</v>
      </c>
    </row>
    <row r="10" spans="1:18" s="54" customFormat="1" ht="41.4">
      <c r="A10" s="165" t="s">
        <v>62</v>
      </c>
      <c r="B10" s="264" t="s">
        <v>18</v>
      </c>
      <c r="C10" s="892"/>
      <c r="D10" s="71"/>
      <c r="E10" s="56" t="s">
        <v>63</v>
      </c>
      <c r="F10" s="378" t="s">
        <v>64</v>
      </c>
      <c r="G10" s="378" t="s">
        <v>65</v>
      </c>
      <c r="H10" s="56" t="s">
        <v>66</v>
      </c>
      <c r="I10" s="56" t="s">
        <v>39</v>
      </c>
      <c r="J10" s="56" t="s">
        <v>39</v>
      </c>
      <c r="K10" s="56"/>
      <c r="L10" s="72"/>
      <c r="M10" s="72"/>
      <c r="N10" s="58"/>
      <c r="O10" s="56"/>
      <c r="P10" s="56"/>
      <c r="Q10" s="56"/>
      <c r="R10" s="73"/>
    </row>
    <row r="11" spans="1:18" ht="179.4">
      <c r="A11" s="377" t="s">
        <v>67</v>
      </c>
      <c r="B11" s="634" t="s">
        <v>18</v>
      </c>
      <c r="C11" s="892"/>
      <c r="D11" s="384"/>
      <c r="E11" s="378" t="s">
        <v>68</v>
      </c>
      <c r="F11" s="378" t="s">
        <v>69</v>
      </c>
      <c r="G11" s="378" t="s">
        <v>70</v>
      </c>
      <c r="H11" s="378" t="s">
        <v>23</v>
      </c>
      <c r="I11" s="378" t="s">
        <v>24</v>
      </c>
      <c r="J11" s="378" t="s">
        <v>25</v>
      </c>
      <c r="K11" s="378" t="s">
        <v>71</v>
      </c>
      <c r="L11" s="378" t="s">
        <v>72</v>
      </c>
      <c r="M11" s="378" t="s">
        <v>73</v>
      </c>
      <c r="N11" s="380"/>
      <c r="O11" s="378"/>
      <c r="P11" s="378"/>
      <c r="Q11" s="378"/>
      <c r="R11" s="381"/>
    </row>
    <row r="12" spans="1:18" s="54" customFormat="1" ht="41.4">
      <c r="A12" s="165" t="s">
        <v>74</v>
      </c>
      <c r="B12" s="264" t="s">
        <v>18</v>
      </c>
      <c r="C12" s="892"/>
      <c r="D12" s="71"/>
      <c r="E12" s="56" t="s">
        <v>75</v>
      </c>
      <c r="F12" s="378" t="s">
        <v>76</v>
      </c>
      <c r="G12" s="378" t="s">
        <v>77</v>
      </c>
      <c r="H12" s="56" t="s">
        <v>78</v>
      </c>
      <c r="I12" s="56" t="s">
        <v>79</v>
      </c>
      <c r="J12" s="56" t="s">
        <v>80</v>
      </c>
      <c r="K12" s="56"/>
      <c r="L12" s="72"/>
      <c r="M12" s="74"/>
      <c r="N12" s="58"/>
      <c r="O12" s="56"/>
      <c r="P12" s="56"/>
      <c r="Q12" s="56"/>
      <c r="R12" s="73"/>
    </row>
    <row r="13" spans="1:18" s="54" customFormat="1" ht="41.4">
      <c r="A13" s="165" t="s">
        <v>81</v>
      </c>
      <c r="B13" s="264" t="s">
        <v>18</v>
      </c>
      <c r="C13" s="892"/>
      <c r="D13" s="71"/>
      <c r="E13" s="56" t="s">
        <v>82</v>
      </c>
      <c r="F13" s="378" t="s">
        <v>83</v>
      </c>
      <c r="G13" s="378" t="s">
        <v>84</v>
      </c>
      <c r="H13" s="56" t="s">
        <v>85</v>
      </c>
      <c r="I13" s="56" t="s">
        <v>86</v>
      </c>
      <c r="J13" s="56" t="s">
        <v>87</v>
      </c>
      <c r="K13" s="56"/>
      <c r="L13" s="72"/>
      <c r="M13" s="74"/>
      <c r="N13" s="58"/>
      <c r="O13" s="56"/>
      <c r="P13" s="56"/>
      <c r="Q13" s="56"/>
      <c r="R13" s="73"/>
    </row>
    <row r="14" spans="1:18" s="54" customFormat="1" ht="41.4">
      <c r="A14" s="165" t="s">
        <v>88</v>
      </c>
      <c r="B14" s="264" t="s">
        <v>18</v>
      </c>
      <c r="C14" s="892"/>
      <c r="D14" s="65"/>
      <c r="E14" s="71" t="s">
        <v>89</v>
      </c>
      <c r="F14" s="378" t="s">
        <v>90</v>
      </c>
      <c r="G14" s="378" t="s">
        <v>91</v>
      </c>
      <c r="H14" s="56" t="s">
        <v>38</v>
      </c>
      <c r="I14" s="56" t="s">
        <v>39</v>
      </c>
      <c r="J14" s="56" t="s">
        <v>39</v>
      </c>
      <c r="K14" s="56"/>
      <c r="L14" s="72"/>
      <c r="M14" s="72"/>
      <c r="N14" s="58"/>
      <c r="O14" s="56"/>
      <c r="P14" s="56"/>
      <c r="Q14" s="56"/>
      <c r="R14" s="73" t="s">
        <v>51</v>
      </c>
    </row>
    <row r="15" spans="1:18" s="54" customFormat="1" ht="41.4">
      <c r="A15" s="165" t="s">
        <v>92</v>
      </c>
      <c r="B15" s="264" t="s">
        <v>18</v>
      </c>
      <c r="C15" s="892"/>
      <c r="D15" s="65"/>
      <c r="E15" s="71" t="s">
        <v>93</v>
      </c>
      <c r="F15" s="378" t="s">
        <v>94</v>
      </c>
      <c r="G15" s="378" t="s">
        <v>95</v>
      </c>
      <c r="H15" s="75" t="s">
        <v>96</v>
      </c>
      <c r="I15" s="56" t="s">
        <v>39</v>
      </c>
      <c r="J15" s="56" t="s">
        <v>39</v>
      </c>
      <c r="K15" s="56"/>
      <c r="L15" s="72"/>
      <c r="M15" s="72"/>
      <c r="N15" s="58"/>
      <c r="O15" s="56"/>
      <c r="P15" s="56"/>
      <c r="Q15" s="56"/>
      <c r="R15" s="73"/>
    </row>
    <row r="16" spans="1:18" s="54" customFormat="1" ht="41.4">
      <c r="A16" s="166" t="s">
        <v>97</v>
      </c>
      <c r="B16" s="264" t="s">
        <v>18</v>
      </c>
      <c r="C16" s="892"/>
      <c r="D16" s="76"/>
      <c r="E16" s="75" t="s">
        <v>98</v>
      </c>
      <c r="F16" s="378" t="s">
        <v>99</v>
      </c>
      <c r="G16" s="378" t="s">
        <v>100</v>
      </c>
      <c r="H16" s="75" t="s">
        <v>96</v>
      </c>
      <c r="I16" s="75" t="s">
        <v>101</v>
      </c>
      <c r="J16" s="75" t="s">
        <v>102</v>
      </c>
      <c r="K16" s="75"/>
      <c r="L16" s="74"/>
      <c r="M16" s="74"/>
      <c r="N16" s="58"/>
      <c r="O16" s="75"/>
      <c r="P16" s="75"/>
      <c r="Q16" s="75"/>
      <c r="R16" s="77"/>
    </row>
    <row r="17" spans="1:31" s="385" customFormat="1" ht="41.4">
      <c r="A17" s="165" t="s">
        <v>103</v>
      </c>
      <c r="B17" s="264" t="s">
        <v>18</v>
      </c>
      <c r="C17" s="892"/>
      <c r="D17" s="78"/>
      <c r="E17" s="75" t="s">
        <v>104</v>
      </c>
      <c r="F17" s="378" t="s">
        <v>105</v>
      </c>
      <c r="G17" s="378" t="s">
        <v>106</v>
      </c>
      <c r="H17" s="56" t="s">
        <v>96</v>
      </c>
      <c r="I17" s="75" t="s">
        <v>101</v>
      </c>
      <c r="J17" s="75" t="s">
        <v>102</v>
      </c>
      <c r="K17" s="58"/>
      <c r="L17" s="58"/>
      <c r="M17" s="58"/>
      <c r="N17" s="55"/>
      <c r="O17" s="58"/>
      <c r="P17" s="56"/>
      <c r="Q17" s="56"/>
      <c r="R17" s="79"/>
      <c r="S17" s="54"/>
      <c r="T17" s="54"/>
      <c r="U17" s="54"/>
      <c r="V17" s="54"/>
      <c r="W17" s="54"/>
      <c r="X17" s="54"/>
      <c r="Y17" s="54"/>
      <c r="Z17" s="54"/>
      <c r="AA17" s="54"/>
      <c r="AB17" s="54"/>
      <c r="AC17" s="54"/>
      <c r="AD17" s="54"/>
      <c r="AE17" s="54"/>
    </row>
    <row r="18" spans="1:31" s="54" customFormat="1" ht="41.4">
      <c r="A18" s="166" t="s">
        <v>107</v>
      </c>
      <c r="B18" s="264" t="s">
        <v>18</v>
      </c>
      <c r="C18" s="892"/>
      <c r="D18" s="81"/>
      <c r="E18" s="75" t="s">
        <v>108</v>
      </c>
      <c r="F18" s="378" t="s">
        <v>109</v>
      </c>
      <c r="G18" s="378" t="s">
        <v>110</v>
      </c>
      <c r="H18" s="82" t="s">
        <v>85</v>
      </c>
      <c r="I18" s="83" t="s">
        <v>86</v>
      </c>
      <c r="J18" s="83" t="s">
        <v>87</v>
      </c>
      <c r="K18" s="80"/>
      <c r="L18" s="84"/>
      <c r="M18" s="84"/>
      <c r="N18" s="85"/>
      <c r="O18" s="80"/>
      <c r="P18" s="86"/>
      <c r="Q18" s="86"/>
      <c r="R18" s="87"/>
    </row>
    <row r="19" spans="1:31" s="54" customFormat="1" ht="41.4">
      <c r="A19" s="165" t="s">
        <v>111</v>
      </c>
      <c r="B19" s="264" t="s">
        <v>18</v>
      </c>
      <c r="C19" s="893"/>
      <c r="D19" s="88"/>
      <c r="E19" s="82" t="s">
        <v>112</v>
      </c>
      <c r="F19" s="378" t="s">
        <v>113</v>
      </c>
      <c r="G19" s="378" t="s">
        <v>114</v>
      </c>
      <c r="H19" s="89"/>
      <c r="I19" s="83"/>
      <c r="J19" s="83"/>
      <c r="K19" s="82"/>
      <c r="L19" s="90"/>
      <c r="M19" s="90"/>
      <c r="N19" s="85"/>
      <c r="O19" s="82"/>
      <c r="P19" s="56"/>
      <c r="Q19" s="56"/>
      <c r="R19" s="73"/>
    </row>
    <row r="20" spans="1:31" s="54" customFormat="1" ht="409.6">
      <c r="A20" s="65">
        <v>5</v>
      </c>
      <c r="B20" s="264" t="s">
        <v>18</v>
      </c>
      <c r="C20" s="891" t="s">
        <v>115</v>
      </c>
      <c r="D20" s="56" t="s">
        <v>116</v>
      </c>
      <c r="E20" s="269" t="s">
        <v>117</v>
      </c>
      <c r="F20" s="157" t="s">
        <v>118</v>
      </c>
      <c r="G20" s="157" t="s">
        <v>119</v>
      </c>
      <c r="H20" s="56" t="s">
        <v>23</v>
      </c>
      <c r="I20" s="56" t="s">
        <v>24</v>
      </c>
      <c r="J20" s="56" t="s">
        <v>25</v>
      </c>
      <c r="K20" s="56" t="s">
        <v>120</v>
      </c>
      <c r="L20" s="92" t="s">
        <v>121</v>
      </c>
      <c r="M20" s="93" t="s">
        <v>122</v>
      </c>
      <c r="N20" s="94"/>
      <c r="O20" s="56"/>
      <c r="P20" s="56"/>
      <c r="Q20" s="56"/>
      <c r="R20" s="73"/>
    </row>
    <row r="21" spans="1:31" s="54" customFormat="1" ht="41.4">
      <c r="A21" s="65">
        <v>6</v>
      </c>
      <c r="B21" s="264" t="s">
        <v>18</v>
      </c>
      <c r="C21" s="892"/>
      <c r="D21" s="92" t="s">
        <v>123</v>
      </c>
      <c r="E21" s="56" t="s">
        <v>124</v>
      </c>
      <c r="F21" s="378" t="s">
        <v>125</v>
      </c>
      <c r="G21" s="378" t="s">
        <v>126</v>
      </c>
      <c r="H21" s="89" t="s">
        <v>66</v>
      </c>
      <c r="I21" s="89" t="s">
        <v>39</v>
      </c>
      <c r="J21" s="89" t="s">
        <v>39</v>
      </c>
      <c r="K21" s="56"/>
      <c r="L21" s="72"/>
      <c r="M21" s="72"/>
      <c r="N21" s="94"/>
      <c r="O21" s="56"/>
      <c r="P21" s="56"/>
      <c r="Q21" s="56"/>
      <c r="R21" s="73"/>
    </row>
    <row r="22" spans="1:31" s="54" customFormat="1" ht="41.4">
      <c r="A22" s="165" t="s">
        <v>127</v>
      </c>
      <c r="B22" s="264" t="s">
        <v>18</v>
      </c>
      <c r="C22" s="892"/>
      <c r="D22" s="92" t="s">
        <v>123</v>
      </c>
      <c r="E22" s="56" t="s">
        <v>128</v>
      </c>
      <c r="F22" s="378" t="s">
        <v>129</v>
      </c>
      <c r="G22" s="378" t="s">
        <v>130</v>
      </c>
      <c r="H22" s="56" t="s">
        <v>131</v>
      </c>
      <c r="I22" s="56" t="s">
        <v>132</v>
      </c>
      <c r="J22" s="56" t="s">
        <v>133</v>
      </c>
      <c r="K22" s="56"/>
      <c r="L22" s="72"/>
      <c r="M22" s="72"/>
      <c r="N22" s="94"/>
      <c r="O22" s="56"/>
      <c r="P22" s="56"/>
      <c r="Q22" s="56"/>
      <c r="R22" s="73"/>
    </row>
    <row r="23" spans="1:31" s="54" customFormat="1" ht="41.4">
      <c r="A23" s="165" t="s">
        <v>134</v>
      </c>
      <c r="B23" s="264" t="s">
        <v>18</v>
      </c>
      <c r="C23" s="892"/>
      <c r="D23" s="92" t="s">
        <v>123</v>
      </c>
      <c r="E23" s="82" t="s">
        <v>135</v>
      </c>
      <c r="F23" s="378" t="s">
        <v>136</v>
      </c>
      <c r="G23" s="378" t="s">
        <v>137</v>
      </c>
      <c r="H23" s="56" t="s">
        <v>23</v>
      </c>
      <c r="I23" s="56" t="s">
        <v>24</v>
      </c>
      <c r="J23" s="56" t="s">
        <v>25</v>
      </c>
      <c r="K23" s="56" t="s">
        <v>138</v>
      </c>
      <c r="L23" s="72" t="s">
        <v>139</v>
      </c>
      <c r="M23" s="72" t="s">
        <v>140</v>
      </c>
      <c r="N23" s="94"/>
      <c r="O23" s="56"/>
      <c r="P23" s="56"/>
      <c r="Q23" s="56"/>
      <c r="R23" s="73"/>
    </row>
    <row r="24" spans="1:31" s="54" customFormat="1" ht="41.4">
      <c r="A24" s="165" t="s">
        <v>141</v>
      </c>
      <c r="B24" s="264" t="s">
        <v>18</v>
      </c>
      <c r="C24" s="893"/>
      <c r="D24" s="92" t="s">
        <v>123</v>
      </c>
      <c r="E24" s="96" t="s">
        <v>142</v>
      </c>
      <c r="F24" s="378" t="s">
        <v>143</v>
      </c>
      <c r="G24" s="378" t="s">
        <v>144</v>
      </c>
      <c r="H24" s="91" t="s">
        <v>85</v>
      </c>
      <c r="I24" s="91" t="s">
        <v>145</v>
      </c>
      <c r="J24" s="91" t="s">
        <v>146</v>
      </c>
      <c r="K24" s="56"/>
      <c r="L24" s="72"/>
      <c r="M24" s="72"/>
      <c r="N24" s="94"/>
      <c r="O24" s="56"/>
      <c r="P24" s="56"/>
      <c r="Q24" s="56"/>
      <c r="R24" s="73"/>
    </row>
    <row r="25" spans="1:31" s="54" customFormat="1" ht="27.6">
      <c r="A25" s="374"/>
      <c r="B25" s="670"/>
      <c r="C25" s="90"/>
      <c r="D25" s="90"/>
      <c r="E25" s="386" t="s">
        <v>147</v>
      </c>
      <c r="F25" s="378" t="s">
        <v>148</v>
      </c>
      <c r="G25" s="378" t="s">
        <v>149</v>
      </c>
      <c r="H25" s="91" t="s">
        <v>66</v>
      </c>
      <c r="I25" s="91" t="s">
        <v>39</v>
      </c>
      <c r="J25" s="91" t="s">
        <v>39</v>
      </c>
      <c r="K25" s="56"/>
      <c r="L25" s="72"/>
      <c r="M25" s="72"/>
      <c r="N25" s="94"/>
      <c r="O25" s="56"/>
      <c r="P25" s="56"/>
      <c r="Q25" s="56"/>
      <c r="R25" s="73"/>
    </row>
    <row r="26" spans="1:31" s="54" customFormat="1" ht="55.2">
      <c r="A26" s="167" t="s">
        <v>150</v>
      </c>
      <c r="B26" s="264" t="s">
        <v>18</v>
      </c>
      <c r="C26" s="387" t="s">
        <v>151</v>
      </c>
      <c r="D26" s="71" t="s">
        <v>152</v>
      </c>
      <c r="E26" s="56" t="s">
        <v>153</v>
      </c>
      <c r="F26" s="378" t="s">
        <v>154</v>
      </c>
      <c r="G26" s="378" t="s">
        <v>155</v>
      </c>
      <c r="H26" s="56" t="s">
        <v>23</v>
      </c>
      <c r="I26" s="56" t="s">
        <v>24</v>
      </c>
      <c r="J26" s="56" t="s">
        <v>25</v>
      </c>
      <c r="K26" s="72" t="s">
        <v>156</v>
      </c>
      <c r="L26" s="72" t="s">
        <v>157</v>
      </c>
      <c r="M26" s="72" t="s">
        <v>158</v>
      </c>
      <c r="N26" s="94"/>
      <c r="O26" s="56"/>
      <c r="P26" s="56"/>
      <c r="Q26" s="56"/>
      <c r="R26" s="73"/>
    </row>
    <row r="27" spans="1:31" s="391" customFormat="1" ht="55.2">
      <c r="A27" s="388" t="s">
        <v>159</v>
      </c>
      <c r="B27" s="264" t="s">
        <v>18</v>
      </c>
      <c r="C27" s="389"/>
      <c r="D27" s="205"/>
      <c r="E27" s="203" t="s">
        <v>160</v>
      </c>
      <c r="F27" s="378" t="s">
        <v>161</v>
      </c>
      <c r="G27" s="378" t="s">
        <v>162</v>
      </c>
      <c r="H27" s="204" t="s">
        <v>85</v>
      </c>
      <c r="I27" s="204" t="s">
        <v>86</v>
      </c>
      <c r="J27" s="204" t="s">
        <v>87</v>
      </c>
      <c r="K27" s="204"/>
      <c r="L27" s="203"/>
      <c r="M27" s="203"/>
      <c r="N27" s="390"/>
      <c r="O27" s="200"/>
      <c r="P27" s="204"/>
      <c r="Q27" s="204"/>
      <c r="R27" s="316"/>
    </row>
    <row r="28" spans="1:31" s="391" customFormat="1" ht="82.8">
      <c r="A28" s="388" t="s">
        <v>163</v>
      </c>
      <c r="B28" s="264" t="s">
        <v>18</v>
      </c>
      <c r="C28" s="389"/>
      <c r="D28" s="205"/>
      <c r="E28" s="392" t="s">
        <v>164</v>
      </c>
      <c r="F28" s="378" t="s">
        <v>165</v>
      </c>
      <c r="G28" s="378" t="s">
        <v>166</v>
      </c>
      <c r="H28" s="204" t="s">
        <v>85</v>
      </c>
      <c r="I28" s="204" t="s">
        <v>86</v>
      </c>
      <c r="J28" s="204" t="s">
        <v>87</v>
      </c>
      <c r="K28" s="204"/>
      <c r="L28" s="203"/>
      <c r="M28" s="203"/>
      <c r="N28" s="393" t="s">
        <v>167</v>
      </c>
      <c r="O28" s="204" t="s">
        <v>168</v>
      </c>
      <c r="P28" s="204" t="s">
        <v>169</v>
      </c>
      <c r="Q28" s="204" t="s">
        <v>170</v>
      </c>
      <c r="R28" s="316"/>
    </row>
    <row r="29" spans="1:31" s="54" customFormat="1" ht="165.6">
      <c r="A29" s="63" t="s">
        <v>171</v>
      </c>
      <c r="B29" s="264" t="s">
        <v>18</v>
      </c>
      <c r="C29" s="389"/>
      <c r="D29" s="71" t="s">
        <v>152</v>
      </c>
      <c r="E29" s="86" t="s">
        <v>172</v>
      </c>
      <c r="F29" s="378" t="s">
        <v>173</v>
      </c>
      <c r="G29" s="378" t="s">
        <v>174</v>
      </c>
      <c r="H29" s="56" t="s">
        <v>23</v>
      </c>
      <c r="I29" s="56" t="s">
        <v>24</v>
      </c>
      <c r="J29" s="56" t="s">
        <v>25</v>
      </c>
      <c r="K29" s="56" t="s">
        <v>175</v>
      </c>
      <c r="L29" s="56" t="s">
        <v>176</v>
      </c>
      <c r="M29" s="56" t="s">
        <v>177</v>
      </c>
      <c r="N29" s="94"/>
      <c r="O29" s="56"/>
      <c r="P29" s="56"/>
      <c r="Q29" s="56"/>
      <c r="R29" s="73"/>
    </row>
    <row r="30" spans="1:31" s="263" customFormat="1" ht="55.2">
      <c r="A30" s="628" t="s">
        <v>178</v>
      </c>
      <c r="B30" s="265"/>
      <c r="C30" s="389"/>
      <c r="D30" s="169" t="s">
        <v>152</v>
      </c>
      <c r="E30" s="168" t="s">
        <v>179</v>
      </c>
      <c r="F30" s="378" t="s">
        <v>180</v>
      </c>
      <c r="G30" s="378" t="s">
        <v>181</v>
      </c>
      <c r="H30" s="168" t="s">
        <v>23</v>
      </c>
      <c r="I30" s="168"/>
      <c r="J30" s="168"/>
      <c r="K30" s="171" t="s">
        <v>182</v>
      </c>
      <c r="L30" s="171"/>
      <c r="M30" s="171"/>
      <c r="N30" s="172" t="s">
        <v>183</v>
      </c>
      <c r="O30" s="168"/>
      <c r="P30" s="168"/>
      <c r="Q30" s="168"/>
      <c r="R30" s="173"/>
    </row>
    <row r="31" spans="1:31" s="54" customFormat="1" ht="382.5" customHeight="1">
      <c r="A31" s="629" t="s">
        <v>184</v>
      </c>
      <c r="B31" s="264" t="s">
        <v>18</v>
      </c>
      <c r="C31" s="389"/>
      <c r="D31" s="174" t="s">
        <v>185</v>
      </c>
      <c r="E31" s="91" t="s">
        <v>186</v>
      </c>
      <c r="F31" s="378" t="s">
        <v>187</v>
      </c>
      <c r="G31" s="378" t="s">
        <v>188</v>
      </c>
      <c r="H31" s="56" t="s">
        <v>23</v>
      </c>
      <c r="I31" s="56" t="s">
        <v>24</v>
      </c>
      <c r="J31" s="56" t="s">
        <v>25</v>
      </c>
      <c r="K31" s="62" t="s">
        <v>189</v>
      </c>
      <c r="L31" s="70" t="s">
        <v>190</v>
      </c>
      <c r="M31" s="70" t="s">
        <v>191</v>
      </c>
      <c r="N31" s="94"/>
      <c r="O31" s="56"/>
      <c r="P31" s="56"/>
      <c r="Q31" s="56"/>
      <c r="R31" s="73"/>
    </row>
    <row r="32" spans="1:31" s="54" customFormat="1" ht="55.2">
      <c r="A32" s="63" t="s">
        <v>192</v>
      </c>
      <c r="B32" s="264" t="s">
        <v>18</v>
      </c>
      <c r="C32" s="389"/>
      <c r="D32" s="71" t="s">
        <v>193</v>
      </c>
      <c r="E32" s="100" t="s">
        <v>194</v>
      </c>
      <c r="F32" s="97" t="s">
        <v>195</v>
      </c>
      <c r="G32" s="97" t="s">
        <v>196</v>
      </c>
      <c r="H32" s="56" t="s">
        <v>23</v>
      </c>
      <c r="I32" s="56" t="s">
        <v>24</v>
      </c>
      <c r="J32" s="56" t="s">
        <v>25</v>
      </c>
      <c r="K32" s="56" t="s">
        <v>197</v>
      </c>
      <c r="L32" s="72" t="s">
        <v>198</v>
      </c>
      <c r="M32" s="72" t="s">
        <v>199</v>
      </c>
      <c r="N32" s="98"/>
      <c r="O32" s="82"/>
      <c r="P32" s="56"/>
      <c r="Q32" s="56"/>
      <c r="R32" s="99"/>
    </row>
    <row r="33" spans="1:18" ht="82.8">
      <c r="A33" s="394" t="s">
        <v>200</v>
      </c>
      <c r="B33" s="634" t="s">
        <v>18</v>
      </c>
      <c r="C33" s="389"/>
      <c r="D33" s="384"/>
      <c r="E33" s="378" t="s">
        <v>201</v>
      </c>
      <c r="F33" s="378" t="s">
        <v>202</v>
      </c>
      <c r="G33" s="378" t="s">
        <v>203</v>
      </c>
      <c r="H33" s="378" t="s">
        <v>23</v>
      </c>
      <c r="I33" s="378" t="s">
        <v>24</v>
      </c>
      <c r="J33" s="378" t="s">
        <v>25</v>
      </c>
      <c r="K33" s="378" t="s">
        <v>204</v>
      </c>
      <c r="L33" s="395" t="s">
        <v>205</v>
      </c>
      <c r="M33" s="395" t="s">
        <v>206</v>
      </c>
      <c r="N33" s="396" t="s">
        <v>207</v>
      </c>
      <c r="P33" s="378"/>
      <c r="Q33" s="378"/>
    </row>
    <row r="34" spans="1:18" s="383" customFormat="1" ht="41.4">
      <c r="A34" s="175" t="s">
        <v>208</v>
      </c>
      <c r="B34" s="264" t="s">
        <v>18</v>
      </c>
      <c r="C34" s="389"/>
      <c r="D34" s="161" t="s">
        <v>209</v>
      </c>
      <c r="E34" s="157" t="s">
        <v>210</v>
      </c>
      <c r="F34" s="378" t="s">
        <v>211</v>
      </c>
      <c r="G34" s="378" t="s">
        <v>212</v>
      </c>
      <c r="H34" s="157" t="s">
        <v>23</v>
      </c>
      <c r="I34" s="157" t="s">
        <v>24</v>
      </c>
      <c r="J34" s="157" t="s">
        <v>25</v>
      </c>
      <c r="K34" s="157" t="s">
        <v>213</v>
      </c>
      <c r="L34" s="176" t="s">
        <v>214</v>
      </c>
      <c r="M34" s="177" t="s">
        <v>215</v>
      </c>
      <c r="N34" s="178"/>
      <c r="O34" s="157"/>
      <c r="P34" s="157"/>
      <c r="Q34" s="157"/>
      <c r="R34" s="160"/>
    </row>
    <row r="35" spans="1:18" ht="138">
      <c r="A35" s="630" t="s">
        <v>216</v>
      </c>
      <c r="B35" s="634" t="s">
        <v>18</v>
      </c>
      <c r="C35" s="389"/>
      <c r="D35" s="384" t="s">
        <v>209</v>
      </c>
      <c r="E35" s="399" t="s">
        <v>217</v>
      </c>
      <c r="F35" s="378" t="s">
        <v>218</v>
      </c>
      <c r="G35" s="378" t="s">
        <v>219</v>
      </c>
      <c r="H35" s="378" t="s">
        <v>220</v>
      </c>
      <c r="I35" s="378" t="s">
        <v>221</v>
      </c>
      <c r="J35" s="378" t="s">
        <v>222</v>
      </c>
      <c r="K35" s="62" t="s">
        <v>223</v>
      </c>
      <c r="L35" s="395" t="s">
        <v>224</v>
      </c>
      <c r="M35" s="395" t="s">
        <v>225</v>
      </c>
      <c r="N35" s="396"/>
      <c r="O35" s="378"/>
      <c r="P35" s="378"/>
      <c r="Q35" s="378"/>
      <c r="R35" s="381"/>
    </row>
    <row r="36" spans="1:18" ht="303.60000000000002">
      <c r="A36" s="394" t="s">
        <v>226</v>
      </c>
      <c r="B36" s="634" t="s">
        <v>18</v>
      </c>
      <c r="C36" s="389"/>
      <c r="D36" s="384" t="s">
        <v>209</v>
      </c>
      <c r="E36" s="378" t="s">
        <v>227</v>
      </c>
      <c r="F36" s="378" t="s">
        <v>228</v>
      </c>
      <c r="G36" s="378" t="s">
        <v>229</v>
      </c>
      <c r="H36" s="378" t="s">
        <v>220</v>
      </c>
      <c r="I36" s="378" t="s">
        <v>221</v>
      </c>
      <c r="J36" s="378" t="s">
        <v>222</v>
      </c>
      <c r="K36" s="384" t="s">
        <v>230</v>
      </c>
      <c r="L36" s="395" t="s">
        <v>231</v>
      </c>
      <c r="M36" s="395" t="s">
        <v>232</v>
      </c>
      <c r="N36" s="396" t="s">
        <v>233</v>
      </c>
      <c r="O36" s="378"/>
      <c r="P36" s="378"/>
      <c r="Q36" s="378"/>
      <c r="R36" s="381"/>
    </row>
    <row r="37" spans="1:18" s="54" customFormat="1" ht="96.6">
      <c r="A37" s="63" t="s">
        <v>234</v>
      </c>
      <c r="B37" s="264" t="s">
        <v>18</v>
      </c>
      <c r="C37" s="389"/>
      <c r="D37" s="71" t="s">
        <v>209</v>
      </c>
      <c r="E37" s="284" t="s">
        <v>235</v>
      </c>
      <c r="F37" s="378" t="s">
        <v>236</v>
      </c>
      <c r="G37" s="378" t="s">
        <v>237</v>
      </c>
      <c r="H37" s="56" t="s">
        <v>23</v>
      </c>
      <c r="I37" s="56" t="s">
        <v>24</v>
      </c>
      <c r="J37" s="56" t="s">
        <v>25</v>
      </c>
      <c r="K37" s="56" t="s">
        <v>238</v>
      </c>
      <c r="L37" s="72" t="s">
        <v>239</v>
      </c>
      <c r="M37" s="72" t="s">
        <v>240</v>
      </c>
      <c r="N37" s="98"/>
      <c r="O37" s="56"/>
      <c r="P37" s="56"/>
      <c r="Q37" s="56"/>
      <c r="R37" s="73"/>
    </row>
    <row r="38" spans="1:18" s="408" customFormat="1" ht="207">
      <c r="A38" s="400" t="s">
        <v>241</v>
      </c>
      <c r="B38" s="264" t="s">
        <v>18</v>
      </c>
      <c r="C38" s="389"/>
      <c r="D38" s="402" t="s">
        <v>242</v>
      </c>
      <c r="E38" s="401" t="s">
        <v>243</v>
      </c>
      <c r="F38" s="378" t="s">
        <v>244</v>
      </c>
      <c r="G38" s="378" t="s">
        <v>245</v>
      </c>
      <c r="H38" s="403" t="s">
        <v>246</v>
      </c>
      <c r="I38" s="403" t="s">
        <v>221</v>
      </c>
      <c r="J38" s="403" t="s">
        <v>222</v>
      </c>
      <c r="K38" s="401" t="s">
        <v>247</v>
      </c>
      <c r="L38" s="404" t="s">
        <v>248</v>
      </c>
      <c r="M38" s="405" t="s">
        <v>249</v>
      </c>
      <c r="N38" s="406" t="s">
        <v>250</v>
      </c>
      <c r="O38" s="401"/>
      <c r="P38" s="401"/>
      <c r="Q38" s="401"/>
      <c r="R38" s="407"/>
    </row>
    <row r="39" spans="1:18" s="391" customFormat="1" ht="69">
      <c r="A39" s="631" t="s">
        <v>251</v>
      </c>
      <c r="B39" s="264" t="s">
        <v>18</v>
      </c>
      <c r="C39" s="389"/>
      <c r="D39" s="409" t="s">
        <v>242</v>
      </c>
      <c r="E39" s="204" t="s">
        <v>252</v>
      </c>
      <c r="F39" s="378" t="s">
        <v>253</v>
      </c>
      <c r="G39" s="378" t="s">
        <v>254</v>
      </c>
      <c r="H39" s="204" t="s">
        <v>23</v>
      </c>
      <c r="I39" s="204" t="s">
        <v>24</v>
      </c>
      <c r="J39" s="204" t="s">
        <v>25</v>
      </c>
      <c r="K39" s="204" t="s">
        <v>255</v>
      </c>
      <c r="L39" s="203" t="s">
        <v>256</v>
      </c>
      <c r="M39" s="203" t="s">
        <v>257</v>
      </c>
      <c r="N39" s="212" t="s">
        <v>258</v>
      </c>
      <c r="O39" s="204"/>
      <c r="P39" s="204"/>
      <c r="Q39" s="204"/>
      <c r="R39" s="316"/>
    </row>
    <row r="40" spans="1:18" ht="110.4">
      <c r="A40" s="394" t="s">
        <v>259</v>
      </c>
      <c r="B40" s="634" t="s">
        <v>18</v>
      </c>
      <c r="C40" s="389"/>
      <c r="D40" s="384" t="s">
        <v>209</v>
      </c>
      <c r="E40" s="378" t="s">
        <v>260</v>
      </c>
      <c r="F40" s="378" t="s">
        <v>261</v>
      </c>
      <c r="G40" s="378" t="s">
        <v>262</v>
      </c>
      <c r="H40" s="378" t="s">
        <v>23</v>
      </c>
      <c r="I40" s="378" t="s">
        <v>24</v>
      </c>
      <c r="J40" s="378" t="s">
        <v>25</v>
      </c>
      <c r="K40" s="378" t="s">
        <v>263</v>
      </c>
      <c r="L40" s="395" t="s">
        <v>264</v>
      </c>
      <c r="M40" s="410" t="s">
        <v>265</v>
      </c>
      <c r="N40" s="396"/>
      <c r="O40" s="378"/>
      <c r="P40" s="378"/>
      <c r="Q40" s="378"/>
      <c r="R40" s="381"/>
    </row>
    <row r="41" spans="1:18" s="391" customFormat="1" ht="151.80000000000001">
      <c r="A41" s="631" t="s">
        <v>266</v>
      </c>
      <c r="B41" s="264" t="s">
        <v>18</v>
      </c>
      <c r="C41" s="389"/>
      <c r="D41" s="201" t="s">
        <v>209</v>
      </c>
      <c r="E41" s="204" t="s">
        <v>267</v>
      </c>
      <c r="F41" s="378" t="s">
        <v>268</v>
      </c>
      <c r="G41" s="378" t="s">
        <v>269</v>
      </c>
      <c r="H41" s="204" t="s">
        <v>23</v>
      </c>
      <c r="I41" s="204" t="s">
        <v>24</v>
      </c>
      <c r="J41" s="204" t="s">
        <v>25</v>
      </c>
      <c r="K41" s="204" t="s">
        <v>270</v>
      </c>
      <c r="L41" s="203" t="s">
        <v>271</v>
      </c>
      <c r="M41" s="236" t="s">
        <v>272</v>
      </c>
      <c r="N41" s="212"/>
      <c r="O41" s="204" t="s">
        <v>273</v>
      </c>
      <c r="P41" s="204" t="s">
        <v>274</v>
      </c>
      <c r="Q41" s="204" t="s">
        <v>275</v>
      </c>
      <c r="R41" s="316"/>
    </row>
    <row r="42" spans="1:18" s="414" customFormat="1" ht="69">
      <c r="A42" s="631" t="s">
        <v>276</v>
      </c>
      <c r="B42" s="264" t="s">
        <v>18</v>
      </c>
      <c r="C42" s="389"/>
      <c r="D42" s="201" t="s">
        <v>209</v>
      </c>
      <c r="E42" s="204" t="s">
        <v>277</v>
      </c>
      <c r="F42" s="378" t="s">
        <v>278</v>
      </c>
      <c r="G42" s="378" t="s">
        <v>279</v>
      </c>
      <c r="H42" s="204" t="s">
        <v>23</v>
      </c>
      <c r="I42" s="204" t="s">
        <v>24</v>
      </c>
      <c r="J42" s="204" t="s">
        <v>25</v>
      </c>
      <c r="K42" s="204" t="s">
        <v>280</v>
      </c>
      <c r="L42" s="203" t="s">
        <v>214</v>
      </c>
      <c r="M42" s="210" t="s">
        <v>281</v>
      </c>
      <c r="N42" s="212" t="s">
        <v>282</v>
      </c>
      <c r="O42" s="412"/>
      <c r="P42" s="412"/>
      <c r="Q42" s="412"/>
      <c r="R42" s="413"/>
    </row>
    <row r="43" spans="1:18" ht="276">
      <c r="A43" s="630" t="s">
        <v>283</v>
      </c>
      <c r="B43" s="634" t="s">
        <v>18</v>
      </c>
      <c r="C43" s="389"/>
      <c r="D43" s="384" t="s">
        <v>209</v>
      </c>
      <c r="E43" s="378" t="s">
        <v>284</v>
      </c>
      <c r="F43" s="378" t="s">
        <v>285</v>
      </c>
      <c r="G43" s="378" t="s">
        <v>286</v>
      </c>
      <c r="H43" s="378" t="s">
        <v>246</v>
      </c>
      <c r="I43" s="378" t="s">
        <v>221</v>
      </c>
      <c r="J43" s="378" t="s">
        <v>222</v>
      </c>
      <c r="K43" s="378" t="s">
        <v>287</v>
      </c>
      <c r="L43" s="395" t="s">
        <v>288</v>
      </c>
      <c r="M43" s="410" t="s">
        <v>289</v>
      </c>
      <c r="N43" s="396"/>
      <c r="O43" s="378"/>
      <c r="P43" s="378"/>
      <c r="Q43" s="378"/>
      <c r="R43" s="381"/>
    </row>
    <row r="44" spans="1:18" s="54" customFormat="1" ht="55.2">
      <c r="A44" s="631" t="s">
        <v>290</v>
      </c>
      <c r="B44" s="264" t="s">
        <v>18</v>
      </c>
      <c r="C44" s="389"/>
      <c r="D44" s="415" t="s">
        <v>209</v>
      </c>
      <c r="E44" s="416" t="s">
        <v>291</v>
      </c>
      <c r="F44" s="378" t="s">
        <v>292</v>
      </c>
      <c r="G44" s="378" t="s">
        <v>293</v>
      </c>
      <c r="H44" s="417" t="s">
        <v>23</v>
      </c>
      <c r="I44" s="417" t="s">
        <v>24</v>
      </c>
      <c r="J44" s="417" t="s">
        <v>25</v>
      </c>
      <c r="K44" s="417" t="s">
        <v>213</v>
      </c>
      <c r="L44" s="72" t="s">
        <v>214</v>
      </c>
      <c r="M44" s="72" t="s">
        <v>281</v>
      </c>
      <c r="N44" s="98"/>
      <c r="O44" s="56"/>
      <c r="P44" s="56"/>
      <c r="Q44" s="56"/>
      <c r="R44" s="73"/>
    </row>
    <row r="45" spans="1:18" s="54" customFormat="1" ht="69">
      <c r="A45" s="631" t="s">
        <v>294</v>
      </c>
      <c r="B45" s="264"/>
      <c r="C45" s="389"/>
      <c r="D45" s="418" t="s">
        <v>209</v>
      </c>
      <c r="E45" s="416" t="s">
        <v>295</v>
      </c>
      <c r="F45" s="378" t="s">
        <v>296</v>
      </c>
      <c r="G45" s="378" t="s">
        <v>297</v>
      </c>
      <c r="H45" s="417" t="s">
        <v>23</v>
      </c>
      <c r="I45" s="417" t="s">
        <v>24</v>
      </c>
      <c r="J45" s="417" t="s">
        <v>25</v>
      </c>
      <c r="K45" s="417" t="s">
        <v>298</v>
      </c>
      <c r="L45" s="72" t="s">
        <v>299</v>
      </c>
      <c r="M45" s="72" t="s">
        <v>300</v>
      </c>
      <c r="N45" s="98"/>
      <c r="O45" s="56"/>
      <c r="P45" s="56"/>
      <c r="Q45" s="56"/>
      <c r="R45" s="73"/>
    </row>
    <row r="46" spans="1:18" s="425" customFormat="1" ht="207">
      <c r="A46" s="631" t="s">
        <v>301</v>
      </c>
      <c r="B46" s="264" t="s">
        <v>18</v>
      </c>
      <c r="C46" s="389"/>
      <c r="D46" s="419" t="s">
        <v>242</v>
      </c>
      <c r="E46" s="417" t="s">
        <v>243</v>
      </c>
      <c r="F46" s="378" t="s">
        <v>244</v>
      </c>
      <c r="G46" s="378" t="s">
        <v>245</v>
      </c>
      <c r="H46" s="420" t="s">
        <v>246</v>
      </c>
      <c r="I46" s="420" t="s">
        <v>221</v>
      </c>
      <c r="J46" s="420" t="s">
        <v>222</v>
      </c>
      <c r="K46" s="417" t="s">
        <v>302</v>
      </c>
      <c r="L46" s="421" t="s">
        <v>248</v>
      </c>
      <c r="M46" s="422" t="s">
        <v>249</v>
      </c>
      <c r="N46" s="423" t="s">
        <v>250</v>
      </c>
      <c r="O46" s="417"/>
      <c r="P46" s="417"/>
      <c r="Q46" s="417"/>
      <c r="R46" s="424"/>
    </row>
    <row r="47" spans="1:18" ht="109.2" customHeight="1">
      <c r="A47" s="628" t="s">
        <v>303</v>
      </c>
      <c r="B47" s="634" t="s">
        <v>18</v>
      </c>
      <c r="C47" s="389"/>
      <c r="D47" s="426" t="s">
        <v>304</v>
      </c>
      <c r="E47" s="426" t="s">
        <v>305</v>
      </c>
      <c r="F47" s="378" t="s">
        <v>306</v>
      </c>
      <c r="G47" s="378" t="s">
        <v>307</v>
      </c>
      <c r="H47" s="426" t="s">
        <v>23</v>
      </c>
      <c r="I47" s="426" t="s">
        <v>24</v>
      </c>
      <c r="J47" s="426" t="s">
        <v>25</v>
      </c>
      <c r="K47" s="426" t="s">
        <v>213</v>
      </c>
      <c r="L47" s="426" t="s">
        <v>214</v>
      </c>
      <c r="M47" s="426" t="s">
        <v>215</v>
      </c>
      <c r="N47" s="427" t="s">
        <v>250</v>
      </c>
      <c r="O47" s="378"/>
      <c r="P47" s="378"/>
      <c r="Q47" s="378"/>
      <c r="R47" s="381"/>
    </row>
    <row r="48" spans="1:18" ht="234.6">
      <c r="A48" s="632" t="s">
        <v>308</v>
      </c>
      <c r="B48" s="634" t="s">
        <v>18</v>
      </c>
      <c r="C48" s="389"/>
      <c r="D48" s="426" t="s">
        <v>304</v>
      </c>
      <c r="E48" s="426" t="s">
        <v>309</v>
      </c>
      <c r="F48" s="378" t="s">
        <v>310</v>
      </c>
      <c r="G48" s="378" t="s">
        <v>311</v>
      </c>
      <c r="H48" s="426" t="s">
        <v>246</v>
      </c>
      <c r="I48" s="426" t="s">
        <v>221</v>
      </c>
      <c r="J48" s="426" t="s">
        <v>222</v>
      </c>
      <c r="K48" s="229" t="s">
        <v>312</v>
      </c>
      <c r="L48" s="426" t="s">
        <v>313</v>
      </c>
      <c r="M48" s="426" t="s">
        <v>314</v>
      </c>
      <c r="N48" s="644" t="s">
        <v>315</v>
      </c>
      <c r="O48" s="378"/>
      <c r="P48" s="378"/>
      <c r="Q48" s="378"/>
      <c r="R48" s="381"/>
    </row>
    <row r="49" spans="1:20" s="54" customFormat="1" ht="55.2">
      <c r="A49" s="400" t="s">
        <v>303</v>
      </c>
      <c r="B49" s="264" t="s">
        <v>18</v>
      </c>
      <c r="C49" s="389"/>
      <c r="D49" s="428" t="s">
        <v>209</v>
      </c>
      <c r="E49" s="429" t="s">
        <v>291</v>
      </c>
      <c r="F49" s="378" t="s">
        <v>292</v>
      </c>
      <c r="G49" s="378" t="s">
        <v>293</v>
      </c>
      <c r="H49" s="401" t="s">
        <v>23</v>
      </c>
      <c r="I49" s="401" t="s">
        <v>24</v>
      </c>
      <c r="J49" s="401" t="s">
        <v>25</v>
      </c>
      <c r="K49" s="401" t="s">
        <v>213</v>
      </c>
      <c r="L49" s="404" t="s">
        <v>214</v>
      </c>
      <c r="M49" s="404" t="s">
        <v>281</v>
      </c>
      <c r="N49" s="406"/>
      <c r="O49" s="56"/>
      <c r="P49" s="56"/>
      <c r="Q49" s="56"/>
      <c r="R49" s="73"/>
    </row>
    <row r="50" spans="1:20" s="54" customFormat="1" ht="69">
      <c r="A50" s="400" t="s">
        <v>316</v>
      </c>
      <c r="B50" s="264"/>
      <c r="C50" s="389"/>
      <c r="D50" s="428"/>
      <c r="E50" s="429" t="s">
        <v>295</v>
      </c>
      <c r="F50" s="378" t="s">
        <v>296</v>
      </c>
      <c r="G50" s="378" t="s">
        <v>297</v>
      </c>
      <c r="H50" s="401" t="s">
        <v>23</v>
      </c>
      <c r="I50" s="401" t="s">
        <v>24</v>
      </c>
      <c r="J50" s="401" t="s">
        <v>25</v>
      </c>
      <c r="K50" s="401" t="s">
        <v>298</v>
      </c>
      <c r="L50" s="404" t="s">
        <v>299</v>
      </c>
      <c r="M50" s="404" t="s">
        <v>300</v>
      </c>
      <c r="N50" s="406"/>
      <c r="O50" s="56"/>
      <c r="P50" s="56"/>
      <c r="Q50" s="56"/>
      <c r="R50" s="73"/>
    </row>
    <row r="51" spans="1:20" s="54" customFormat="1" ht="165.6">
      <c r="A51" s="631" t="s">
        <v>317</v>
      </c>
      <c r="B51" s="264" t="s">
        <v>18</v>
      </c>
      <c r="C51" s="389"/>
      <c r="D51" s="71" t="s">
        <v>209</v>
      </c>
      <c r="E51" s="100" t="s">
        <v>318</v>
      </c>
      <c r="F51" s="100" t="s">
        <v>319</v>
      </c>
      <c r="G51" s="100" t="s">
        <v>320</v>
      </c>
      <c r="H51" s="100" t="s">
        <v>321</v>
      </c>
      <c r="I51" s="62" t="s">
        <v>322</v>
      </c>
      <c r="J51" s="62" t="s">
        <v>323</v>
      </c>
      <c r="K51" s="100" t="s">
        <v>324</v>
      </c>
      <c r="L51" s="72" t="s">
        <v>325</v>
      </c>
      <c r="M51" s="72" t="s">
        <v>326</v>
      </c>
      <c r="N51" s="98" t="s">
        <v>327</v>
      </c>
      <c r="O51" s="56"/>
      <c r="P51" s="56"/>
      <c r="Q51" s="56"/>
      <c r="R51" s="73"/>
    </row>
    <row r="52" spans="1:20" s="54" customFormat="1" ht="55.2" customHeight="1">
      <c r="A52" s="283" t="s">
        <v>328</v>
      </c>
      <c r="B52" s="264" t="s">
        <v>18</v>
      </c>
      <c r="C52" s="389"/>
      <c r="D52" s="71" t="s">
        <v>209</v>
      </c>
      <c r="E52" s="100" t="s">
        <v>329</v>
      </c>
      <c r="F52" s="378" t="s">
        <v>330</v>
      </c>
      <c r="G52" s="677" t="s">
        <v>331</v>
      </c>
      <c r="H52" s="56" t="s">
        <v>85</v>
      </c>
      <c r="I52" s="56" t="s">
        <v>86</v>
      </c>
      <c r="J52" s="56" t="s">
        <v>87</v>
      </c>
      <c r="K52" s="56"/>
      <c r="L52" s="72"/>
      <c r="M52" s="72"/>
      <c r="N52" s="98" t="s">
        <v>332</v>
      </c>
      <c r="O52" s="56"/>
      <c r="P52" s="56"/>
      <c r="Q52" s="56"/>
      <c r="R52" s="73"/>
    </row>
    <row r="53" spans="1:20" s="263" customFormat="1" ht="69">
      <c r="A53" s="181" t="s">
        <v>333</v>
      </c>
      <c r="B53" s="265"/>
      <c r="C53" s="389"/>
      <c r="D53" s="182" t="s">
        <v>209</v>
      </c>
      <c r="E53" s="168" t="s">
        <v>334</v>
      </c>
      <c r="F53" s="378" t="s">
        <v>335</v>
      </c>
      <c r="G53" s="378" t="s">
        <v>336</v>
      </c>
      <c r="H53" s="168" t="s">
        <v>246</v>
      </c>
      <c r="I53" s="168"/>
      <c r="J53" s="168"/>
      <c r="K53" s="168" t="s">
        <v>337</v>
      </c>
      <c r="L53" s="171"/>
      <c r="M53" s="171"/>
      <c r="N53" s="184"/>
      <c r="O53" s="168"/>
      <c r="P53" s="168"/>
      <c r="Q53" s="168"/>
      <c r="R53" s="173"/>
    </row>
    <row r="54" spans="1:20" s="263" customFormat="1" ht="124.2">
      <c r="A54" s="181" t="s">
        <v>338</v>
      </c>
      <c r="B54" s="265"/>
      <c r="C54" s="389"/>
      <c r="D54" s="182" t="s">
        <v>209</v>
      </c>
      <c r="E54" s="168" t="s">
        <v>339</v>
      </c>
      <c r="F54" s="168" t="s">
        <v>340</v>
      </c>
      <c r="G54" s="168" t="s">
        <v>341</v>
      </c>
      <c r="H54" s="168" t="s">
        <v>220</v>
      </c>
      <c r="I54" s="168"/>
      <c r="J54" s="168"/>
      <c r="K54" s="185" t="s">
        <v>342</v>
      </c>
      <c r="L54" s="171"/>
      <c r="M54" s="171"/>
      <c r="N54" s="184" t="s">
        <v>343</v>
      </c>
      <c r="O54" s="168"/>
      <c r="P54" s="168"/>
      <c r="Q54" s="168"/>
      <c r="R54" s="173"/>
    </row>
    <row r="55" spans="1:20" s="649" customFormat="1" ht="55.2">
      <c r="A55" s="181" t="s">
        <v>344</v>
      </c>
      <c r="B55" s="633"/>
      <c r="C55" s="647"/>
      <c r="D55" s="182" t="s">
        <v>209</v>
      </c>
      <c r="E55" s="168" t="s">
        <v>345</v>
      </c>
      <c r="F55" s="378" t="s">
        <v>346</v>
      </c>
      <c r="G55" s="378" t="s">
        <v>347</v>
      </c>
      <c r="H55" s="168" t="s">
        <v>85</v>
      </c>
      <c r="I55" s="168"/>
      <c r="J55" s="168"/>
      <c r="K55" s="168"/>
      <c r="L55" s="171"/>
      <c r="M55" s="171"/>
      <c r="N55" s="184" t="s">
        <v>343</v>
      </c>
      <c r="O55" s="646"/>
      <c r="P55" s="646"/>
      <c r="Q55" s="646"/>
      <c r="R55" s="648"/>
    </row>
    <row r="56" spans="1:20" s="414" customFormat="1" ht="41.4">
      <c r="A56" s="645" t="s">
        <v>338</v>
      </c>
      <c r="B56" s="265"/>
      <c r="C56" s="604"/>
      <c r="D56" s="460" t="s">
        <v>209</v>
      </c>
      <c r="E56" s="412"/>
      <c r="F56" s="378"/>
      <c r="G56" s="378"/>
      <c r="H56" s="412"/>
      <c r="I56" s="412"/>
      <c r="J56" s="412"/>
      <c r="K56" s="412"/>
      <c r="L56" s="458"/>
      <c r="M56" s="458"/>
      <c r="N56" s="287"/>
      <c r="O56" s="412"/>
      <c r="P56" s="412"/>
      <c r="Q56" s="412"/>
      <c r="R56" s="413"/>
    </row>
    <row r="57" spans="1:20" s="408" customFormat="1" ht="207">
      <c r="A57" s="430" t="s">
        <v>348</v>
      </c>
      <c r="B57" s="264" t="s">
        <v>18</v>
      </c>
      <c r="C57" s="389"/>
      <c r="D57" s="428" t="s">
        <v>349</v>
      </c>
      <c r="E57" s="401" t="s">
        <v>350</v>
      </c>
      <c r="F57" s="378" t="s">
        <v>351</v>
      </c>
      <c r="G57" s="378" t="s">
        <v>352</v>
      </c>
      <c r="H57" s="401" t="s">
        <v>23</v>
      </c>
      <c r="I57" s="401" t="s">
        <v>24</v>
      </c>
      <c r="J57" s="401" t="s">
        <v>25</v>
      </c>
      <c r="K57" s="401" t="s">
        <v>353</v>
      </c>
      <c r="L57" s="431" t="s">
        <v>354</v>
      </c>
      <c r="M57" s="431" t="s">
        <v>355</v>
      </c>
      <c r="N57" s="406" t="s">
        <v>356</v>
      </c>
      <c r="O57" s="401"/>
      <c r="P57" s="401"/>
      <c r="Q57" s="401"/>
      <c r="R57" s="407"/>
    </row>
    <row r="58" spans="1:20" s="439" customFormat="1" ht="165.6">
      <c r="A58" s="432" t="s">
        <v>357</v>
      </c>
      <c r="B58" s="634" t="s">
        <v>18</v>
      </c>
      <c r="C58" s="389"/>
      <c r="D58" s="434" t="s">
        <v>358</v>
      </c>
      <c r="E58" s="433" t="s">
        <v>359</v>
      </c>
      <c r="F58" s="378" t="s">
        <v>360</v>
      </c>
      <c r="G58" s="378" t="s">
        <v>361</v>
      </c>
      <c r="H58" s="433" t="s">
        <v>246</v>
      </c>
      <c r="I58" s="433" t="s">
        <v>362</v>
      </c>
      <c r="J58" s="433" t="s">
        <v>222</v>
      </c>
      <c r="K58" s="434" t="s">
        <v>363</v>
      </c>
      <c r="L58" s="435" t="s">
        <v>364</v>
      </c>
      <c r="M58" s="435" t="s">
        <v>365</v>
      </c>
      <c r="N58" s="436"/>
      <c r="O58" s="437"/>
      <c r="P58" s="437"/>
      <c r="Q58" s="437"/>
      <c r="R58" s="438"/>
    </row>
    <row r="59" spans="1:20" s="439" customFormat="1" ht="409.6">
      <c r="A59" s="440" t="s">
        <v>366</v>
      </c>
      <c r="B59" s="634" t="s">
        <v>18</v>
      </c>
      <c r="C59" s="384"/>
      <c r="D59" s="434"/>
      <c r="E59" s="433" t="s">
        <v>367</v>
      </c>
      <c r="F59" s="378" t="s">
        <v>368</v>
      </c>
      <c r="G59" s="378" t="s">
        <v>369</v>
      </c>
      <c r="H59" s="433" t="s">
        <v>246</v>
      </c>
      <c r="I59" s="433" t="s">
        <v>362</v>
      </c>
      <c r="J59" s="433" t="s">
        <v>222</v>
      </c>
      <c r="K59" s="441" t="s">
        <v>370</v>
      </c>
      <c r="L59" s="435" t="s">
        <v>371</v>
      </c>
      <c r="M59" s="441" t="s">
        <v>372</v>
      </c>
      <c r="N59" s="436"/>
      <c r="P59" s="437"/>
      <c r="Q59" s="437"/>
      <c r="R59" s="438"/>
    </row>
    <row r="60" spans="1:20" s="451" customFormat="1" ht="409.6">
      <c r="A60" s="440" t="s">
        <v>373</v>
      </c>
      <c r="B60" s="264" t="s">
        <v>18</v>
      </c>
      <c r="C60" s="889" t="s">
        <v>374</v>
      </c>
      <c r="D60" s="443" t="s">
        <v>375</v>
      </c>
      <c r="E60" s="442" t="s">
        <v>376</v>
      </c>
      <c r="F60" s="378" t="s">
        <v>377</v>
      </c>
      <c r="G60" s="378" t="s">
        <v>378</v>
      </c>
      <c r="H60" s="442" t="s">
        <v>246</v>
      </c>
      <c r="I60" s="444" t="s">
        <v>362</v>
      </c>
      <c r="J60" s="444" t="s">
        <v>222</v>
      </c>
      <c r="K60" s="445" t="s">
        <v>379</v>
      </c>
      <c r="L60" s="446" t="s">
        <v>380</v>
      </c>
      <c r="M60" s="447" t="s">
        <v>381</v>
      </c>
      <c r="N60" s="448"/>
      <c r="O60" s="440"/>
      <c r="P60" s="449"/>
      <c r="Q60" s="449"/>
      <c r="R60" s="450"/>
    </row>
    <row r="61" spans="1:20" s="439" customFormat="1" ht="110.4">
      <c r="A61" s="440" t="s">
        <v>382</v>
      </c>
      <c r="B61" s="634" t="s">
        <v>18</v>
      </c>
      <c r="C61" s="890"/>
      <c r="D61" s="452" t="s">
        <v>383</v>
      </c>
      <c r="E61" s="433" t="s">
        <v>384</v>
      </c>
      <c r="F61" s="378" t="s">
        <v>385</v>
      </c>
      <c r="G61" s="378" t="s">
        <v>386</v>
      </c>
      <c r="H61" s="433" t="s">
        <v>23</v>
      </c>
      <c r="I61" s="433" t="s">
        <v>24</v>
      </c>
      <c r="J61" s="433" t="s">
        <v>25</v>
      </c>
      <c r="K61" s="441" t="s">
        <v>387</v>
      </c>
      <c r="L61" s="453" t="s">
        <v>388</v>
      </c>
      <c r="M61" s="454" t="s">
        <v>389</v>
      </c>
      <c r="N61" s="436"/>
      <c r="O61" s="437"/>
      <c r="P61" s="437"/>
      <c r="Q61" s="437"/>
      <c r="R61" s="438"/>
      <c r="S61" s="895"/>
      <c r="T61" s="895"/>
    </row>
    <row r="62" spans="1:20" s="383" customFormat="1" ht="55.2">
      <c r="A62" s="631" t="s">
        <v>390</v>
      </c>
      <c r="B62" s="264" t="s">
        <v>18</v>
      </c>
      <c r="C62" s="890"/>
      <c r="D62" s="161" t="s">
        <v>391</v>
      </c>
      <c r="E62" s="157" t="s">
        <v>392</v>
      </c>
      <c r="F62" s="157" t="s">
        <v>393</v>
      </c>
      <c r="G62" s="157" t="s">
        <v>394</v>
      </c>
      <c r="H62" s="157" t="s">
        <v>23</v>
      </c>
      <c r="I62" s="157" t="s">
        <v>24</v>
      </c>
      <c r="J62" s="157" t="s">
        <v>25</v>
      </c>
      <c r="K62" s="157" t="s">
        <v>213</v>
      </c>
      <c r="L62" s="162" t="s">
        <v>395</v>
      </c>
      <c r="M62" s="177" t="s">
        <v>215</v>
      </c>
      <c r="N62" s="178"/>
      <c r="O62" s="157"/>
      <c r="P62" s="157"/>
      <c r="Q62" s="157"/>
      <c r="R62" s="160"/>
    </row>
    <row r="63" spans="1:20" s="391" customFormat="1" ht="409.6">
      <c r="A63" s="631" t="s">
        <v>396</v>
      </c>
      <c r="B63" s="264" t="s">
        <v>18</v>
      </c>
      <c r="C63" s="890"/>
      <c r="D63" s="201" t="s">
        <v>391</v>
      </c>
      <c r="E63" s="204" t="s">
        <v>397</v>
      </c>
      <c r="F63" s="378" t="s">
        <v>398</v>
      </c>
      <c r="G63" s="378" t="s">
        <v>399</v>
      </c>
      <c r="H63" s="204" t="s">
        <v>246</v>
      </c>
      <c r="I63" s="204" t="s">
        <v>362</v>
      </c>
      <c r="J63" s="204" t="s">
        <v>222</v>
      </c>
      <c r="K63" s="201" t="s">
        <v>400</v>
      </c>
      <c r="L63" s="205" t="s">
        <v>401</v>
      </c>
      <c r="M63" s="205" t="s">
        <v>402</v>
      </c>
      <c r="N63" s="212" t="s">
        <v>403</v>
      </c>
      <c r="O63" s="204"/>
      <c r="P63" s="204"/>
      <c r="Q63" s="204"/>
      <c r="R63" s="316"/>
      <c r="S63" s="896"/>
      <c r="T63" s="896"/>
    </row>
    <row r="64" spans="1:20" s="54" customFormat="1" ht="138">
      <c r="A64" s="175" t="s">
        <v>404</v>
      </c>
      <c r="B64" s="264" t="s">
        <v>18</v>
      </c>
      <c r="C64" s="890"/>
      <c r="D64" s="161" t="s">
        <v>391</v>
      </c>
      <c r="E64" s="100" t="s">
        <v>405</v>
      </c>
      <c r="F64" s="68" t="s">
        <v>406</v>
      </c>
      <c r="G64" s="68" t="s">
        <v>407</v>
      </c>
      <c r="H64" s="56" t="s">
        <v>23</v>
      </c>
      <c r="I64" s="56" t="s">
        <v>24</v>
      </c>
      <c r="J64" s="56" t="s">
        <v>25</v>
      </c>
      <c r="K64" s="62" t="s">
        <v>408</v>
      </c>
      <c r="L64" s="101" t="s">
        <v>409</v>
      </c>
      <c r="M64" s="101" t="s">
        <v>410</v>
      </c>
      <c r="N64" s="103" t="s">
        <v>411</v>
      </c>
      <c r="O64" s="56"/>
      <c r="P64" s="56"/>
      <c r="Q64" s="56"/>
      <c r="R64" s="73"/>
      <c r="S64" s="456"/>
      <c r="T64" s="456"/>
    </row>
    <row r="65" spans="1:20" ht="303.60000000000002">
      <c r="A65" s="394" t="s">
        <v>412</v>
      </c>
      <c r="B65" s="634" t="s">
        <v>18</v>
      </c>
      <c r="C65" s="890"/>
      <c r="D65" s="384" t="s">
        <v>391</v>
      </c>
      <c r="E65" s="399" t="s">
        <v>413</v>
      </c>
      <c r="F65" s="378" t="s">
        <v>414</v>
      </c>
      <c r="G65" s="378" t="s">
        <v>415</v>
      </c>
      <c r="H65" s="378" t="s">
        <v>23</v>
      </c>
      <c r="I65" s="378" t="s">
        <v>24</v>
      </c>
      <c r="J65" s="378" t="s">
        <v>25</v>
      </c>
      <c r="K65" s="384" t="s">
        <v>230</v>
      </c>
      <c r="L65" s="395" t="s">
        <v>231</v>
      </c>
      <c r="M65" s="395" t="s">
        <v>416</v>
      </c>
      <c r="N65" s="396" t="s">
        <v>417</v>
      </c>
      <c r="O65" s="378"/>
      <c r="P65" s="378"/>
      <c r="Q65" s="378"/>
      <c r="R65" s="381"/>
      <c r="S65" s="457"/>
      <c r="T65" s="457"/>
    </row>
    <row r="66" spans="1:20" s="391" customFormat="1" ht="179.4">
      <c r="A66" s="286" t="s">
        <v>418</v>
      </c>
      <c r="B66" s="264" t="s">
        <v>18</v>
      </c>
      <c r="C66" s="890"/>
      <c r="D66" s="201" t="s">
        <v>391</v>
      </c>
      <c r="E66" s="237" t="s">
        <v>419</v>
      </c>
      <c r="F66" s="378" t="s">
        <v>420</v>
      </c>
      <c r="G66" s="378" t="s">
        <v>421</v>
      </c>
      <c r="H66" s="204" t="s">
        <v>23</v>
      </c>
      <c r="I66" s="204" t="s">
        <v>24</v>
      </c>
      <c r="J66" s="204" t="s">
        <v>25</v>
      </c>
      <c r="K66" s="201" t="s">
        <v>422</v>
      </c>
      <c r="L66" s="203" t="s">
        <v>423</v>
      </c>
      <c r="M66" s="203" t="s">
        <v>424</v>
      </c>
      <c r="N66" s="212" t="s">
        <v>425</v>
      </c>
      <c r="O66" s="204"/>
      <c r="P66" s="204"/>
      <c r="Q66" s="204"/>
      <c r="R66" s="316"/>
      <c r="S66" s="455"/>
      <c r="T66" s="455"/>
    </row>
    <row r="67" spans="1:20" s="391" customFormat="1" ht="96.6">
      <c r="A67" s="286" t="s">
        <v>426</v>
      </c>
      <c r="B67" s="264" t="s">
        <v>18</v>
      </c>
      <c r="C67" s="890"/>
      <c r="D67" s="201" t="s">
        <v>391</v>
      </c>
      <c r="E67" s="237" t="s">
        <v>427</v>
      </c>
      <c r="F67" s="378" t="s">
        <v>428</v>
      </c>
      <c r="G67" s="378" t="s">
        <v>429</v>
      </c>
      <c r="H67" s="204" t="s">
        <v>23</v>
      </c>
      <c r="I67" s="204" t="s">
        <v>24</v>
      </c>
      <c r="J67" s="204" t="s">
        <v>25</v>
      </c>
      <c r="K67" s="201" t="s">
        <v>430</v>
      </c>
      <c r="L67" s="203" t="s">
        <v>431</v>
      </c>
      <c r="M67" s="203" t="s">
        <v>432</v>
      </c>
      <c r="N67" s="287" t="s">
        <v>433</v>
      </c>
      <c r="O67" s="204"/>
      <c r="P67" s="204"/>
      <c r="Q67" s="204"/>
      <c r="R67" s="316"/>
      <c r="S67" s="455"/>
      <c r="T67" s="455"/>
    </row>
    <row r="68" spans="1:20" s="391" customFormat="1" ht="124.2">
      <c r="A68" s="286" t="s">
        <v>434</v>
      </c>
      <c r="B68" s="264" t="s">
        <v>18</v>
      </c>
      <c r="C68" s="890"/>
      <c r="D68" s="201" t="s">
        <v>391</v>
      </c>
      <c r="E68" s="237" t="s">
        <v>435</v>
      </c>
      <c r="F68" s="378" t="s">
        <v>436</v>
      </c>
      <c r="G68" s="378" t="s">
        <v>437</v>
      </c>
      <c r="H68" s="204" t="s">
        <v>246</v>
      </c>
      <c r="I68" s="204" t="s">
        <v>362</v>
      </c>
      <c r="J68" s="204" t="s">
        <v>222</v>
      </c>
      <c r="K68" s="201" t="s">
        <v>438</v>
      </c>
      <c r="L68" s="203" t="s">
        <v>439</v>
      </c>
      <c r="M68" s="203" t="s">
        <v>440</v>
      </c>
      <c r="N68" s="212" t="s">
        <v>441</v>
      </c>
      <c r="O68" s="204"/>
      <c r="P68" s="204"/>
      <c r="Q68" s="204"/>
      <c r="R68" s="316"/>
      <c r="S68" s="455"/>
      <c r="T68" s="455"/>
    </row>
    <row r="69" spans="1:20" s="54" customFormat="1">
      <c r="A69" s="63"/>
      <c r="B69" s="264"/>
      <c r="C69" s="890"/>
      <c r="D69" s="71"/>
      <c r="E69" s="71" t="s">
        <v>442</v>
      </c>
      <c r="F69" s="378" t="s">
        <v>443</v>
      </c>
      <c r="G69" s="378" t="s">
        <v>444</v>
      </c>
      <c r="H69" s="56" t="s">
        <v>38</v>
      </c>
      <c r="I69" s="56" t="s">
        <v>39</v>
      </c>
      <c r="J69" s="56" t="s">
        <v>39</v>
      </c>
      <c r="K69" s="56"/>
      <c r="L69" s="72"/>
      <c r="M69" s="72"/>
      <c r="N69" s="98"/>
      <c r="O69" s="56"/>
      <c r="P69" s="82"/>
      <c r="Q69" s="56"/>
      <c r="R69" s="73"/>
    </row>
    <row r="70" spans="1:20" s="391" customFormat="1" ht="179.4">
      <c r="A70" s="286" t="s">
        <v>445</v>
      </c>
      <c r="B70" s="264" t="s">
        <v>18</v>
      </c>
      <c r="C70" s="890"/>
      <c r="D70" s="201" t="s">
        <v>442</v>
      </c>
      <c r="E70" s="412" t="s">
        <v>446</v>
      </c>
      <c r="F70" s="378" t="s">
        <v>447</v>
      </c>
      <c r="G70" s="378" t="s">
        <v>448</v>
      </c>
      <c r="H70" s="412" t="s">
        <v>23</v>
      </c>
      <c r="I70" s="412" t="s">
        <v>24</v>
      </c>
      <c r="J70" s="412" t="s">
        <v>25</v>
      </c>
      <c r="K70" s="412" t="s">
        <v>449</v>
      </c>
      <c r="L70" s="458" t="s">
        <v>121</v>
      </c>
      <c r="M70" s="458" t="s">
        <v>450</v>
      </c>
      <c r="N70" s="212" t="s">
        <v>451</v>
      </c>
      <c r="O70" s="237" t="s">
        <v>452</v>
      </c>
      <c r="P70" s="237" t="s">
        <v>453</v>
      </c>
      <c r="Q70" s="237" t="s">
        <v>454</v>
      </c>
      <c r="R70" s="316"/>
    </row>
    <row r="71" spans="1:20" s="414" customFormat="1" ht="41.4">
      <c r="A71" s="459" t="s">
        <v>455</v>
      </c>
      <c r="B71" s="265" t="s">
        <v>18</v>
      </c>
      <c r="C71" s="890"/>
      <c r="D71" s="460" t="s">
        <v>442</v>
      </c>
      <c r="E71" s="458" t="s">
        <v>456</v>
      </c>
      <c r="F71" s="378" t="s">
        <v>457</v>
      </c>
      <c r="G71" s="378" t="s">
        <v>458</v>
      </c>
      <c r="H71" s="412" t="s">
        <v>85</v>
      </c>
      <c r="I71" s="412" t="s">
        <v>86</v>
      </c>
      <c r="J71" s="412" t="s">
        <v>87</v>
      </c>
      <c r="K71" s="412"/>
      <c r="L71" s="458"/>
      <c r="M71" s="458"/>
      <c r="N71" s="287" t="s">
        <v>459</v>
      </c>
      <c r="O71" s="411"/>
      <c r="P71" s="411"/>
      <c r="Q71" s="411"/>
      <c r="R71" s="413"/>
    </row>
    <row r="72" spans="1:20" ht="41.4">
      <c r="A72" s="461" t="s">
        <v>460</v>
      </c>
      <c r="B72" s="634" t="s">
        <v>18</v>
      </c>
      <c r="C72" s="890"/>
      <c r="D72" s="384" t="s">
        <v>442</v>
      </c>
      <c r="E72" s="395" t="s">
        <v>461</v>
      </c>
      <c r="F72" s="378" t="s">
        <v>462</v>
      </c>
      <c r="G72" s="378" t="s">
        <v>463</v>
      </c>
      <c r="H72" s="378" t="s">
        <v>85</v>
      </c>
      <c r="I72" s="378" t="s">
        <v>86</v>
      </c>
      <c r="J72" s="378" t="s">
        <v>87</v>
      </c>
      <c r="K72" s="378"/>
      <c r="L72" s="395"/>
      <c r="M72" s="395"/>
      <c r="N72" s="396"/>
      <c r="O72" s="378"/>
      <c r="P72" s="378"/>
      <c r="Q72" s="378"/>
      <c r="R72" s="381"/>
    </row>
    <row r="73" spans="1:20" s="54" customFormat="1" ht="55.2">
      <c r="A73" s="63" t="s">
        <v>464</v>
      </c>
      <c r="B73" s="264" t="s">
        <v>18</v>
      </c>
      <c r="C73" s="890"/>
      <c r="D73" s="71" t="s">
        <v>442</v>
      </c>
      <c r="E73" s="70" t="s">
        <v>465</v>
      </c>
      <c r="F73" s="109" t="s">
        <v>466</v>
      </c>
      <c r="G73" s="109" t="s">
        <v>467</v>
      </c>
      <c r="H73" s="56" t="s">
        <v>38</v>
      </c>
      <c r="I73" s="56" t="s">
        <v>39</v>
      </c>
      <c r="J73" s="56" t="s">
        <v>39</v>
      </c>
      <c r="K73" s="56"/>
      <c r="L73" s="72"/>
      <c r="M73" s="72"/>
      <c r="N73" s="98" t="s">
        <v>451</v>
      </c>
      <c r="O73" s="100" t="s">
        <v>468</v>
      </c>
      <c r="P73" s="56"/>
      <c r="Q73" s="56"/>
      <c r="R73" s="73"/>
    </row>
    <row r="74" spans="1:20" s="54" customFormat="1" ht="41.4">
      <c r="A74" s="63" t="s">
        <v>469</v>
      </c>
      <c r="B74" s="264" t="s">
        <v>18</v>
      </c>
      <c r="C74" s="890"/>
      <c r="D74" s="71" t="s">
        <v>442</v>
      </c>
      <c r="E74" s="70" t="s">
        <v>470</v>
      </c>
      <c r="F74" s="106" t="s">
        <v>471</v>
      </c>
      <c r="G74" s="106" t="s">
        <v>472</v>
      </c>
      <c r="H74" s="56" t="s">
        <v>85</v>
      </c>
      <c r="I74" s="56" t="s">
        <v>86</v>
      </c>
      <c r="J74" s="56" t="s">
        <v>87</v>
      </c>
      <c r="K74" s="56"/>
      <c r="L74" s="72"/>
      <c r="M74" s="72"/>
      <c r="N74" s="98" t="s">
        <v>451</v>
      </c>
      <c r="O74" s="100" t="s">
        <v>468</v>
      </c>
      <c r="P74" s="56"/>
      <c r="Q74" s="56"/>
      <c r="R74" s="73"/>
    </row>
    <row r="75" spans="1:20" s="54" customFormat="1" ht="41.4">
      <c r="A75" s="63" t="s">
        <v>473</v>
      </c>
      <c r="B75" s="264" t="s">
        <v>18</v>
      </c>
      <c r="C75" s="890"/>
      <c r="D75" s="71" t="s">
        <v>442</v>
      </c>
      <c r="E75" s="70" t="s">
        <v>474</v>
      </c>
      <c r="F75" s="106" t="s">
        <v>475</v>
      </c>
      <c r="G75" s="106" t="s">
        <v>476</v>
      </c>
      <c r="H75" s="56" t="s">
        <v>85</v>
      </c>
      <c r="I75" s="56" t="s">
        <v>86</v>
      </c>
      <c r="J75" s="56" t="s">
        <v>87</v>
      </c>
      <c r="K75" s="56"/>
      <c r="L75" s="72"/>
      <c r="M75" s="72"/>
      <c r="N75" s="98" t="s">
        <v>451</v>
      </c>
      <c r="O75" s="100" t="s">
        <v>468</v>
      </c>
      <c r="P75" s="56"/>
      <c r="Q75" s="56"/>
      <c r="R75" s="73"/>
    </row>
    <row r="76" spans="1:20" s="263" customFormat="1" ht="55.2">
      <c r="A76" s="181" t="s">
        <v>477</v>
      </c>
      <c r="B76" s="265" t="s">
        <v>18</v>
      </c>
      <c r="C76" s="890"/>
      <c r="D76" s="182" t="s">
        <v>442</v>
      </c>
      <c r="E76" s="171" t="s">
        <v>478</v>
      </c>
      <c r="F76" s="378" t="s">
        <v>479</v>
      </c>
      <c r="G76" s="378" t="s">
        <v>480</v>
      </c>
      <c r="H76" s="168" t="s">
        <v>66</v>
      </c>
      <c r="I76" s="168"/>
      <c r="J76" s="168"/>
      <c r="K76" s="168"/>
      <c r="L76" s="171"/>
      <c r="M76" s="171"/>
      <c r="N76" s="184" t="s">
        <v>451</v>
      </c>
      <c r="O76" s="168" t="s">
        <v>481</v>
      </c>
      <c r="P76" s="168"/>
      <c r="Q76" s="168"/>
      <c r="R76" s="173"/>
    </row>
    <row r="77" spans="1:20" s="263" customFormat="1" ht="41.4">
      <c r="A77" s="181" t="s">
        <v>482</v>
      </c>
      <c r="B77" s="265" t="s">
        <v>18</v>
      </c>
      <c r="C77" s="890"/>
      <c r="D77" s="182" t="s">
        <v>442</v>
      </c>
      <c r="E77" s="171" t="s">
        <v>483</v>
      </c>
      <c r="F77" s="378" t="s">
        <v>484</v>
      </c>
      <c r="G77" s="378" t="s">
        <v>485</v>
      </c>
      <c r="H77" s="168" t="s">
        <v>85</v>
      </c>
      <c r="I77" s="168"/>
      <c r="J77" s="168"/>
      <c r="K77" s="168"/>
      <c r="L77" s="171"/>
      <c r="M77" s="171"/>
      <c r="N77" s="184" t="s">
        <v>451</v>
      </c>
      <c r="O77" s="168" t="s">
        <v>481</v>
      </c>
      <c r="P77" s="168"/>
      <c r="Q77" s="168"/>
      <c r="R77" s="173"/>
    </row>
    <row r="78" spans="1:20" s="263" customFormat="1" ht="41.4">
      <c r="A78" s="181" t="s">
        <v>486</v>
      </c>
      <c r="B78" s="265" t="s">
        <v>18</v>
      </c>
      <c r="C78" s="890"/>
      <c r="D78" s="182" t="s">
        <v>442</v>
      </c>
      <c r="E78" s="171" t="s">
        <v>487</v>
      </c>
      <c r="F78" s="378" t="s">
        <v>488</v>
      </c>
      <c r="G78" s="378" t="s">
        <v>489</v>
      </c>
      <c r="H78" s="168" t="s">
        <v>85</v>
      </c>
      <c r="I78" s="168"/>
      <c r="J78" s="168"/>
      <c r="K78" s="168"/>
      <c r="L78" s="171"/>
      <c r="M78" s="171"/>
      <c r="N78" s="184" t="s">
        <v>451</v>
      </c>
      <c r="O78" s="168" t="s">
        <v>481</v>
      </c>
      <c r="P78" s="168"/>
      <c r="Q78" s="168"/>
      <c r="R78" s="173"/>
    </row>
    <row r="79" spans="1:20" s="54" customFormat="1" ht="41.4">
      <c r="A79" s="288" t="s">
        <v>490</v>
      </c>
      <c r="B79" s="264" t="s">
        <v>18</v>
      </c>
      <c r="C79" s="890"/>
      <c r="D79" s="71" t="s">
        <v>442</v>
      </c>
      <c r="E79" s="72" t="s">
        <v>491</v>
      </c>
      <c r="F79" s="378" t="s">
        <v>492</v>
      </c>
      <c r="G79" s="378" t="s">
        <v>493</v>
      </c>
      <c r="H79" s="100" t="s">
        <v>494</v>
      </c>
      <c r="I79" s="56" t="s">
        <v>39</v>
      </c>
      <c r="J79" s="56" t="s">
        <v>39</v>
      </c>
      <c r="K79" s="56"/>
      <c r="L79" s="72"/>
      <c r="M79" s="72"/>
      <c r="N79" s="98" t="s">
        <v>451</v>
      </c>
      <c r="O79" s="56"/>
      <c r="P79" s="56"/>
      <c r="Q79" s="56"/>
      <c r="R79" s="73"/>
    </row>
    <row r="80" spans="1:20" s="263" customFormat="1" ht="41.4">
      <c r="A80" s="181" t="s">
        <v>495</v>
      </c>
      <c r="B80" s="265" t="s">
        <v>18</v>
      </c>
      <c r="C80" s="890"/>
      <c r="D80" s="182" t="s">
        <v>442</v>
      </c>
      <c r="E80" s="171" t="s">
        <v>496</v>
      </c>
      <c r="F80" s="378" t="s">
        <v>497</v>
      </c>
      <c r="G80" s="378" t="s">
        <v>498</v>
      </c>
      <c r="H80" s="168" t="s">
        <v>66</v>
      </c>
      <c r="I80" s="168" t="s">
        <v>86</v>
      </c>
      <c r="J80" s="168" t="s">
        <v>87</v>
      </c>
      <c r="K80" s="168"/>
      <c r="L80" s="171"/>
      <c r="M80" s="171"/>
      <c r="N80" s="184" t="s">
        <v>451</v>
      </c>
      <c r="O80" s="168"/>
      <c r="P80" s="168"/>
      <c r="Q80" s="168"/>
      <c r="R80" s="173"/>
    </row>
    <row r="81" spans="1:19" s="263" customFormat="1" ht="41.4">
      <c r="A81" s="181" t="s">
        <v>499</v>
      </c>
      <c r="B81" s="265" t="s">
        <v>18</v>
      </c>
      <c r="C81" s="890"/>
      <c r="D81" s="182" t="s">
        <v>442</v>
      </c>
      <c r="E81" s="171" t="s">
        <v>500</v>
      </c>
      <c r="F81" s="378" t="s">
        <v>501</v>
      </c>
      <c r="G81" s="378" t="s">
        <v>502</v>
      </c>
      <c r="H81" s="168" t="s">
        <v>85</v>
      </c>
      <c r="I81" s="168" t="s">
        <v>86</v>
      </c>
      <c r="J81" s="168" t="s">
        <v>87</v>
      </c>
      <c r="K81" s="168"/>
      <c r="L81" s="171"/>
      <c r="M81" s="171"/>
      <c r="N81" s="184" t="s">
        <v>451</v>
      </c>
      <c r="O81" s="168"/>
      <c r="P81" s="168"/>
      <c r="Q81" s="168"/>
      <c r="R81" s="173"/>
    </row>
    <row r="82" spans="1:19" s="263" customFormat="1" ht="41.4">
      <c r="A82" s="181" t="s">
        <v>503</v>
      </c>
      <c r="B82" s="265" t="s">
        <v>18</v>
      </c>
      <c r="C82" s="890"/>
      <c r="D82" s="182" t="s">
        <v>442</v>
      </c>
      <c r="E82" s="171" t="s">
        <v>504</v>
      </c>
      <c r="F82" s="378" t="s">
        <v>505</v>
      </c>
      <c r="G82" s="378" t="s">
        <v>506</v>
      </c>
      <c r="H82" s="168" t="s">
        <v>85</v>
      </c>
      <c r="I82" s="168" t="s">
        <v>86</v>
      </c>
      <c r="J82" s="168" t="s">
        <v>87</v>
      </c>
      <c r="K82" s="168"/>
      <c r="L82" s="171"/>
      <c r="M82" s="171"/>
      <c r="N82" s="184" t="s">
        <v>451</v>
      </c>
      <c r="O82" s="168"/>
      <c r="P82" s="168"/>
      <c r="Q82" s="168"/>
      <c r="R82" s="173"/>
    </row>
    <row r="83" spans="1:19" s="54" customFormat="1" ht="41.4">
      <c r="A83" s="283" t="s">
        <v>507</v>
      </c>
      <c r="B83" s="264" t="s">
        <v>18</v>
      </c>
      <c r="C83" s="890"/>
      <c r="D83" s="71" t="s">
        <v>442</v>
      </c>
      <c r="E83" s="72" t="s">
        <v>508</v>
      </c>
      <c r="F83" s="378" t="s">
        <v>509</v>
      </c>
      <c r="G83" s="378" t="s">
        <v>510</v>
      </c>
      <c r="H83" s="56" t="s">
        <v>85</v>
      </c>
      <c r="I83" s="56" t="s">
        <v>86</v>
      </c>
      <c r="J83" s="56" t="s">
        <v>87</v>
      </c>
      <c r="K83" s="56"/>
      <c r="L83" s="72"/>
      <c r="M83" s="72"/>
      <c r="N83" s="98" t="s">
        <v>451</v>
      </c>
      <c r="O83" s="56"/>
      <c r="P83" s="56"/>
      <c r="Q83" s="56"/>
      <c r="R83" s="73"/>
    </row>
    <row r="84" spans="1:19" s="54" customFormat="1" ht="41.4">
      <c r="A84" s="283" t="s">
        <v>511</v>
      </c>
      <c r="B84" s="264" t="s">
        <v>18</v>
      </c>
      <c r="C84" s="890"/>
      <c r="D84" s="71" t="s">
        <v>442</v>
      </c>
      <c r="E84" s="72" t="s">
        <v>512</v>
      </c>
      <c r="F84" s="378" t="s">
        <v>513</v>
      </c>
      <c r="G84" s="378" t="s">
        <v>514</v>
      </c>
      <c r="H84" s="56" t="s">
        <v>85</v>
      </c>
      <c r="I84" s="56" t="s">
        <v>86</v>
      </c>
      <c r="J84" s="56" t="s">
        <v>87</v>
      </c>
      <c r="K84" s="56"/>
      <c r="L84" s="72"/>
      <c r="M84" s="72"/>
      <c r="N84" s="98" t="s">
        <v>451</v>
      </c>
      <c r="O84" s="56"/>
      <c r="P84" s="56"/>
      <c r="Q84" s="56"/>
      <c r="R84" s="73"/>
    </row>
    <row r="85" spans="1:19" ht="110.4">
      <c r="A85" s="462" t="s">
        <v>515</v>
      </c>
      <c r="B85" s="634" t="s">
        <v>18</v>
      </c>
      <c r="C85" s="890"/>
      <c r="D85" s="384" t="s">
        <v>442</v>
      </c>
      <c r="E85" s="395" t="s">
        <v>516</v>
      </c>
      <c r="F85" s="378" t="s">
        <v>517</v>
      </c>
      <c r="G85" s="378" t="s">
        <v>518</v>
      </c>
      <c r="H85" s="378" t="s">
        <v>23</v>
      </c>
      <c r="I85" s="378" t="s">
        <v>24</v>
      </c>
      <c r="J85" s="378" t="s">
        <v>25</v>
      </c>
      <c r="K85" s="378" t="s">
        <v>213</v>
      </c>
      <c r="L85" s="395" t="s">
        <v>214</v>
      </c>
      <c r="M85" s="463" t="s">
        <v>215</v>
      </c>
      <c r="N85" s="396" t="s">
        <v>519</v>
      </c>
      <c r="O85" s="399" t="s">
        <v>520</v>
      </c>
      <c r="P85" s="378" t="s">
        <v>521</v>
      </c>
      <c r="Q85" s="378" t="s">
        <v>522</v>
      </c>
      <c r="R85" s="381"/>
    </row>
    <row r="86" spans="1:19" ht="41.4">
      <c r="A86" s="462" t="s">
        <v>523</v>
      </c>
      <c r="B86" s="634" t="s">
        <v>18</v>
      </c>
      <c r="C86" s="890"/>
      <c r="D86" s="384" t="s">
        <v>442</v>
      </c>
      <c r="E86" s="395" t="s">
        <v>524</v>
      </c>
      <c r="F86" s="378" t="s">
        <v>525</v>
      </c>
      <c r="G86" s="378" t="s">
        <v>526</v>
      </c>
      <c r="H86" s="378" t="s">
        <v>85</v>
      </c>
      <c r="I86" s="378" t="s">
        <v>86</v>
      </c>
      <c r="J86" s="378" t="s">
        <v>87</v>
      </c>
      <c r="K86" s="378"/>
      <c r="L86" s="395"/>
      <c r="M86" s="463"/>
      <c r="N86" s="396" t="s">
        <v>527</v>
      </c>
      <c r="O86" s="378"/>
      <c r="P86" s="378"/>
      <c r="Q86" s="378"/>
      <c r="R86" s="381"/>
    </row>
    <row r="87" spans="1:19" ht="69">
      <c r="A87" s="181" t="s">
        <v>528</v>
      </c>
      <c r="B87" s="265" t="s">
        <v>18</v>
      </c>
      <c r="C87" s="890"/>
      <c r="D87" s="182" t="s">
        <v>442</v>
      </c>
      <c r="E87" s="171" t="s">
        <v>529</v>
      </c>
      <c r="F87" s="378" t="s">
        <v>530</v>
      </c>
      <c r="G87" s="378" t="s">
        <v>531</v>
      </c>
      <c r="H87" s="168" t="s">
        <v>23</v>
      </c>
      <c r="I87" s="168"/>
      <c r="J87" s="168"/>
      <c r="K87" s="168" t="s">
        <v>532</v>
      </c>
      <c r="L87" s="674"/>
      <c r="M87" s="674"/>
      <c r="N87" s="184"/>
      <c r="O87" s="168"/>
      <c r="P87" s="168"/>
      <c r="Q87" s="168"/>
      <c r="R87" s="381"/>
      <c r="S87" s="666" t="s">
        <v>533</v>
      </c>
    </row>
    <row r="88" spans="1:19" ht="69">
      <c r="A88" s="181" t="s">
        <v>534</v>
      </c>
      <c r="B88" s="265" t="s">
        <v>18</v>
      </c>
      <c r="C88" s="890"/>
      <c r="D88" s="182" t="s">
        <v>442</v>
      </c>
      <c r="E88" s="171" t="s">
        <v>535</v>
      </c>
      <c r="F88" s="378" t="s">
        <v>536</v>
      </c>
      <c r="G88" s="378" t="s">
        <v>537</v>
      </c>
      <c r="H88" s="168" t="s">
        <v>85</v>
      </c>
      <c r="I88" s="168"/>
      <c r="J88" s="168"/>
      <c r="K88" s="168"/>
      <c r="L88" s="674"/>
      <c r="M88" s="674"/>
      <c r="N88" s="184" t="s">
        <v>538</v>
      </c>
      <c r="O88" s="168"/>
      <c r="P88" s="168"/>
      <c r="Q88" s="168"/>
      <c r="R88" s="381"/>
      <c r="S88" s="666" t="s">
        <v>533</v>
      </c>
    </row>
    <row r="89" spans="1:19" ht="373.2">
      <c r="A89" s="461" t="s">
        <v>539</v>
      </c>
      <c r="B89" s="634" t="s">
        <v>18</v>
      </c>
      <c r="C89" s="890"/>
      <c r="D89" s="384" t="s">
        <v>540</v>
      </c>
      <c r="E89" s="395" t="s">
        <v>541</v>
      </c>
      <c r="F89" s="378" t="s">
        <v>542</v>
      </c>
      <c r="G89" s="378" t="s">
        <v>543</v>
      </c>
      <c r="H89" s="378" t="s">
        <v>544</v>
      </c>
      <c r="I89" s="378" t="s">
        <v>545</v>
      </c>
      <c r="J89" s="378" t="s">
        <v>546</v>
      </c>
      <c r="K89" s="378" t="s">
        <v>547</v>
      </c>
      <c r="L89" s="464" t="s">
        <v>548</v>
      </c>
      <c r="M89" s="464" t="s">
        <v>549</v>
      </c>
      <c r="N89" s="396" t="s">
        <v>550</v>
      </c>
      <c r="O89" s="378" t="s">
        <v>551</v>
      </c>
      <c r="P89" s="378" t="s">
        <v>552</v>
      </c>
      <c r="Q89" s="378" t="s">
        <v>553</v>
      </c>
      <c r="R89" s="381" t="s">
        <v>554</v>
      </c>
    </row>
    <row r="90" spans="1:19" s="471" customFormat="1" ht="179.4">
      <c r="A90" s="465" t="s">
        <v>555</v>
      </c>
      <c r="B90" s="634" t="s">
        <v>18</v>
      </c>
      <c r="C90" s="890"/>
      <c r="D90" s="467" t="s">
        <v>556</v>
      </c>
      <c r="E90" s="468" t="s">
        <v>557</v>
      </c>
      <c r="F90" s="378" t="s">
        <v>558</v>
      </c>
      <c r="G90" s="378" t="s">
        <v>559</v>
      </c>
      <c r="H90" s="466" t="s">
        <v>246</v>
      </c>
      <c r="I90" s="466" t="s">
        <v>362</v>
      </c>
      <c r="J90" s="466" t="s">
        <v>222</v>
      </c>
      <c r="K90" s="466" t="s">
        <v>560</v>
      </c>
      <c r="L90" s="468" t="s">
        <v>561</v>
      </c>
      <c r="M90" s="468" t="s">
        <v>562</v>
      </c>
      <c r="N90" s="469" t="s">
        <v>563</v>
      </c>
      <c r="O90" s="466"/>
      <c r="P90" s="466"/>
      <c r="Q90" s="466"/>
      <c r="R90" s="470"/>
    </row>
    <row r="91" spans="1:19" s="263" customFormat="1" ht="41.4">
      <c r="A91" s="181" t="s">
        <v>564</v>
      </c>
      <c r="B91" s="265"/>
      <c r="C91" s="890"/>
      <c r="D91" s="182"/>
      <c r="E91" s="171" t="s">
        <v>565</v>
      </c>
      <c r="F91" s="378" t="s">
        <v>566</v>
      </c>
      <c r="G91" s="378" t="s">
        <v>567</v>
      </c>
      <c r="H91" s="168"/>
      <c r="I91" s="168"/>
      <c r="J91" s="168"/>
      <c r="K91" s="168"/>
      <c r="L91" s="171"/>
      <c r="M91" s="171"/>
      <c r="N91" s="184"/>
      <c r="O91" s="168"/>
      <c r="P91" s="168"/>
      <c r="Q91" s="168"/>
      <c r="R91" s="173"/>
    </row>
    <row r="92" spans="1:19" s="263" customFormat="1" ht="55.2">
      <c r="A92" s="181" t="s">
        <v>568</v>
      </c>
      <c r="B92" s="265"/>
      <c r="C92" s="890"/>
      <c r="D92" s="182"/>
      <c r="E92" s="171" t="s">
        <v>569</v>
      </c>
      <c r="F92" s="378" t="s">
        <v>570</v>
      </c>
      <c r="G92" s="378" t="s">
        <v>571</v>
      </c>
      <c r="H92" s="168" t="s">
        <v>23</v>
      </c>
      <c r="I92" s="168" t="s">
        <v>24</v>
      </c>
      <c r="J92" s="168" t="s">
        <v>25</v>
      </c>
      <c r="K92" s="184" t="s">
        <v>449</v>
      </c>
      <c r="L92" s="171"/>
      <c r="M92" s="171"/>
      <c r="N92" s="272" t="s">
        <v>572</v>
      </c>
      <c r="O92" s="168"/>
      <c r="P92" s="168"/>
      <c r="Q92" s="168"/>
      <c r="R92" s="173"/>
    </row>
    <row r="93" spans="1:19" s="263" customFormat="1" ht="41.4">
      <c r="A93" s="181" t="s">
        <v>573</v>
      </c>
      <c r="B93" s="265"/>
      <c r="C93" s="890"/>
      <c r="D93" s="182"/>
      <c r="E93" s="171" t="s">
        <v>574</v>
      </c>
      <c r="F93" s="378" t="s">
        <v>575</v>
      </c>
      <c r="G93" s="378" t="s">
        <v>576</v>
      </c>
      <c r="H93" s="168" t="s">
        <v>85</v>
      </c>
      <c r="I93" s="168" t="s">
        <v>86</v>
      </c>
      <c r="J93" s="168" t="s">
        <v>87</v>
      </c>
      <c r="L93" s="171"/>
      <c r="M93" s="171"/>
      <c r="N93" s="184"/>
      <c r="O93" s="168"/>
      <c r="P93" s="168"/>
      <c r="Q93" s="168"/>
      <c r="R93" s="173"/>
    </row>
    <row r="94" spans="1:19" s="263" customFormat="1" ht="27.6">
      <c r="A94" s="181" t="s">
        <v>555</v>
      </c>
      <c r="B94" s="265"/>
      <c r="C94" s="890"/>
      <c r="D94" s="182"/>
      <c r="E94" s="171" t="s">
        <v>577</v>
      </c>
      <c r="F94" s="378" t="s">
        <v>578</v>
      </c>
      <c r="G94" s="378" t="s">
        <v>579</v>
      </c>
      <c r="H94" s="168" t="s">
        <v>246</v>
      </c>
      <c r="I94" s="168"/>
      <c r="J94" s="168"/>
      <c r="K94" s="168" t="s">
        <v>580</v>
      </c>
      <c r="L94" s="171"/>
      <c r="M94" s="171"/>
      <c r="N94" s="272" t="s">
        <v>572</v>
      </c>
      <c r="O94" s="168"/>
      <c r="P94" s="168"/>
      <c r="Q94" s="168"/>
      <c r="R94" s="173"/>
    </row>
    <row r="95" spans="1:19" s="263" customFormat="1" ht="96.6">
      <c r="A95" s="181" t="s">
        <v>581</v>
      </c>
      <c r="B95" s="265"/>
      <c r="C95" s="890"/>
      <c r="D95" s="182"/>
      <c r="E95" s="171" t="s">
        <v>582</v>
      </c>
      <c r="F95" s="378" t="s">
        <v>583</v>
      </c>
      <c r="G95" s="378" t="s">
        <v>584</v>
      </c>
      <c r="H95" s="168" t="s">
        <v>246</v>
      </c>
      <c r="I95" s="168"/>
      <c r="J95" s="168"/>
      <c r="K95" s="168" t="s">
        <v>585</v>
      </c>
      <c r="L95" s="171"/>
      <c r="M95" s="171"/>
      <c r="N95" s="272" t="s">
        <v>572</v>
      </c>
      <c r="O95" s="168"/>
      <c r="P95" s="168"/>
      <c r="Q95" s="168"/>
      <c r="R95" s="173"/>
    </row>
    <row r="96" spans="1:19" s="451" customFormat="1" ht="207">
      <c r="A96" s="472" t="s">
        <v>586</v>
      </c>
      <c r="B96" s="264" t="s">
        <v>18</v>
      </c>
      <c r="C96" s="890"/>
      <c r="D96" s="443" t="s">
        <v>349</v>
      </c>
      <c r="E96" s="442" t="s">
        <v>350</v>
      </c>
      <c r="F96" s="378" t="s">
        <v>351</v>
      </c>
      <c r="G96" s="378" t="s">
        <v>352</v>
      </c>
      <c r="H96" s="442" t="s">
        <v>23</v>
      </c>
      <c r="I96" s="442" t="s">
        <v>24</v>
      </c>
      <c r="J96" s="442" t="s">
        <v>25</v>
      </c>
      <c r="K96" s="442" t="s">
        <v>353</v>
      </c>
      <c r="L96" s="473" t="s">
        <v>354</v>
      </c>
      <c r="M96" s="473" t="s">
        <v>355</v>
      </c>
      <c r="N96" s="474" t="s">
        <v>356</v>
      </c>
      <c r="O96" s="442"/>
      <c r="P96" s="442"/>
      <c r="Q96" s="442"/>
      <c r="R96" s="475"/>
    </row>
    <row r="97" spans="1:18" ht="55.2">
      <c r="A97" s="461" t="s">
        <v>587</v>
      </c>
      <c r="B97" s="634" t="s">
        <v>18</v>
      </c>
      <c r="C97" s="890"/>
      <c r="D97" s="384" t="s">
        <v>588</v>
      </c>
      <c r="E97" s="395" t="s">
        <v>589</v>
      </c>
      <c r="F97" s="378" t="s">
        <v>590</v>
      </c>
      <c r="G97" s="378" t="s">
        <v>591</v>
      </c>
      <c r="H97" s="378" t="s">
        <v>23</v>
      </c>
      <c r="I97" s="378" t="s">
        <v>24</v>
      </c>
      <c r="J97" s="378" t="s">
        <v>25</v>
      </c>
      <c r="K97" s="399" t="s">
        <v>592</v>
      </c>
      <c r="L97" s="476" t="s">
        <v>593</v>
      </c>
      <c r="M97" s="476" t="s">
        <v>594</v>
      </c>
      <c r="N97" s="396"/>
      <c r="O97" s="378"/>
      <c r="P97" s="378"/>
      <c r="Q97" s="378"/>
      <c r="R97" s="381"/>
    </row>
    <row r="98" spans="1:18" ht="110.4">
      <c r="A98" s="461" t="s">
        <v>595</v>
      </c>
      <c r="B98" s="634" t="s">
        <v>18</v>
      </c>
      <c r="C98" s="890"/>
      <c r="D98" s="384" t="s">
        <v>588</v>
      </c>
      <c r="E98" s="395" t="s">
        <v>596</v>
      </c>
      <c r="F98" s="378" t="s">
        <v>597</v>
      </c>
      <c r="G98" s="378" t="s">
        <v>598</v>
      </c>
      <c r="H98" s="378" t="s">
        <v>23</v>
      </c>
      <c r="I98" s="378" t="s">
        <v>24</v>
      </c>
      <c r="J98" s="378" t="s">
        <v>25</v>
      </c>
      <c r="K98" s="378" t="s">
        <v>449</v>
      </c>
      <c r="L98" s="395" t="s">
        <v>121</v>
      </c>
      <c r="M98" s="395" t="s">
        <v>450</v>
      </c>
      <c r="N98" s="396" t="s">
        <v>599</v>
      </c>
      <c r="O98" s="378" t="s">
        <v>600</v>
      </c>
      <c r="P98" s="378" t="s">
        <v>601</v>
      </c>
      <c r="Q98" s="378" t="s">
        <v>602</v>
      </c>
      <c r="R98" s="381"/>
    </row>
    <row r="99" spans="1:18" ht="41.4">
      <c r="A99" s="461" t="s">
        <v>603</v>
      </c>
      <c r="B99" s="634" t="s">
        <v>18</v>
      </c>
      <c r="C99" s="890"/>
      <c r="D99" s="384" t="s">
        <v>588</v>
      </c>
      <c r="E99" s="395" t="s">
        <v>604</v>
      </c>
      <c r="F99" s="378" t="s">
        <v>605</v>
      </c>
      <c r="G99" s="378" t="s">
        <v>606</v>
      </c>
      <c r="H99" s="378" t="s">
        <v>85</v>
      </c>
      <c r="I99" s="378" t="s">
        <v>86</v>
      </c>
      <c r="J99" s="378" t="s">
        <v>87</v>
      </c>
      <c r="K99" s="399"/>
      <c r="L99" s="476"/>
      <c r="M99" s="476"/>
      <c r="N99" s="396" t="s">
        <v>607</v>
      </c>
      <c r="O99" s="378"/>
      <c r="P99" s="378"/>
      <c r="Q99" s="378"/>
      <c r="R99" s="381"/>
    </row>
    <row r="100" spans="1:18" s="471" customFormat="1" ht="151.80000000000001">
      <c r="A100" s="465" t="s">
        <v>608</v>
      </c>
      <c r="B100" s="634" t="s">
        <v>18</v>
      </c>
      <c r="C100" s="890"/>
      <c r="D100" s="467" t="s">
        <v>609</v>
      </c>
      <c r="E100" s="468" t="s">
        <v>610</v>
      </c>
      <c r="F100" s="378" t="s">
        <v>611</v>
      </c>
      <c r="G100" s="378" t="s">
        <v>612</v>
      </c>
      <c r="H100" s="466" t="s">
        <v>23</v>
      </c>
      <c r="I100" s="466" t="s">
        <v>24</v>
      </c>
      <c r="J100" s="466" t="s">
        <v>25</v>
      </c>
      <c r="K100" s="466" t="s">
        <v>613</v>
      </c>
      <c r="L100" s="468" t="s">
        <v>614</v>
      </c>
      <c r="M100" s="468" t="s">
        <v>615</v>
      </c>
      <c r="N100" s="469" t="s">
        <v>550</v>
      </c>
      <c r="O100" s="466"/>
      <c r="P100" s="466"/>
      <c r="Q100" s="466"/>
      <c r="R100" s="470"/>
    </row>
    <row r="101" spans="1:18" ht="193.2">
      <c r="A101" s="461" t="s">
        <v>616</v>
      </c>
      <c r="B101" s="634" t="s">
        <v>18</v>
      </c>
      <c r="C101" s="890"/>
      <c r="D101" s="384" t="s">
        <v>609</v>
      </c>
      <c r="E101" s="477" t="s">
        <v>617</v>
      </c>
      <c r="F101" s="100" t="s">
        <v>618</v>
      </c>
      <c r="G101" s="100" t="s">
        <v>619</v>
      </c>
      <c r="H101" s="378" t="s">
        <v>246</v>
      </c>
      <c r="I101" s="378" t="s">
        <v>362</v>
      </c>
      <c r="J101" s="378" t="s">
        <v>222</v>
      </c>
      <c r="K101" s="378" t="s">
        <v>620</v>
      </c>
      <c r="L101" s="395" t="s">
        <v>621</v>
      </c>
      <c r="M101" s="395" t="s">
        <v>622</v>
      </c>
      <c r="N101" s="396" t="s">
        <v>623</v>
      </c>
      <c r="O101" s="378"/>
      <c r="P101" s="378"/>
      <c r="Q101" s="378"/>
      <c r="R101" s="381"/>
    </row>
    <row r="102" spans="1:18" ht="69">
      <c r="A102" s="394" t="s">
        <v>624</v>
      </c>
      <c r="B102" s="634" t="s">
        <v>18</v>
      </c>
      <c r="C102" s="890"/>
      <c r="D102" s="384" t="s">
        <v>625</v>
      </c>
      <c r="E102" s="395" t="s">
        <v>626</v>
      </c>
      <c r="F102" s="378" t="s">
        <v>627</v>
      </c>
      <c r="G102" s="378" t="s">
        <v>628</v>
      </c>
      <c r="H102" s="378" t="s">
        <v>23</v>
      </c>
      <c r="I102" s="378" t="s">
        <v>24</v>
      </c>
      <c r="J102" s="378" t="s">
        <v>25</v>
      </c>
      <c r="K102" s="378" t="s">
        <v>629</v>
      </c>
      <c r="L102" s="395" t="s">
        <v>630</v>
      </c>
      <c r="M102" s="395" t="s">
        <v>631</v>
      </c>
      <c r="N102" s="396"/>
      <c r="O102" s="378"/>
      <c r="P102" s="378"/>
      <c r="Q102" s="378"/>
      <c r="R102" s="381"/>
    </row>
    <row r="103" spans="1:18" s="471" customFormat="1" ht="110.4">
      <c r="A103" s="465" t="s">
        <v>632</v>
      </c>
      <c r="B103" s="634" t="s">
        <v>18</v>
      </c>
      <c r="C103" s="890"/>
      <c r="D103" s="467" t="s">
        <v>625</v>
      </c>
      <c r="E103" s="468" t="s">
        <v>633</v>
      </c>
      <c r="F103" s="378" t="s">
        <v>634</v>
      </c>
      <c r="G103" s="378" t="s">
        <v>635</v>
      </c>
      <c r="H103" s="466" t="s">
        <v>23</v>
      </c>
      <c r="I103" s="466" t="s">
        <v>24</v>
      </c>
      <c r="J103" s="466" t="s">
        <v>25</v>
      </c>
      <c r="K103" s="466" t="s">
        <v>449</v>
      </c>
      <c r="L103" s="468" t="s">
        <v>121</v>
      </c>
      <c r="M103" s="468" t="s">
        <v>450</v>
      </c>
      <c r="N103" s="469" t="s">
        <v>636</v>
      </c>
      <c r="O103" s="466" t="s">
        <v>600</v>
      </c>
      <c r="P103" s="466" t="s">
        <v>601</v>
      </c>
      <c r="Q103" s="466" t="s">
        <v>602</v>
      </c>
      <c r="R103" s="470"/>
    </row>
    <row r="104" spans="1:18" s="471" customFormat="1" ht="69">
      <c r="A104" s="465" t="s">
        <v>637</v>
      </c>
      <c r="B104" s="634" t="s">
        <v>18</v>
      </c>
      <c r="C104" s="890"/>
      <c r="D104" s="467" t="s">
        <v>625</v>
      </c>
      <c r="E104" s="468" t="s">
        <v>638</v>
      </c>
      <c r="F104" s="378" t="s">
        <v>639</v>
      </c>
      <c r="G104" s="378" t="s">
        <v>640</v>
      </c>
      <c r="H104" s="466" t="s">
        <v>85</v>
      </c>
      <c r="I104" s="466" t="s">
        <v>86</v>
      </c>
      <c r="J104" s="466" t="s">
        <v>87</v>
      </c>
      <c r="K104" s="466"/>
      <c r="L104" s="468"/>
      <c r="M104" s="468"/>
      <c r="N104" s="469" t="s">
        <v>641</v>
      </c>
      <c r="O104" s="466"/>
      <c r="P104" s="466"/>
      <c r="Q104" s="466"/>
      <c r="R104" s="470"/>
    </row>
    <row r="105" spans="1:18" ht="331.2">
      <c r="A105" s="394" t="s">
        <v>642</v>
      </c>
      <c r="B105" s="634" t="s">
        <v>18</v>
      </c>
      <c r="C105" s="894"/>
      <c r="D105" s="384" t="s">
        <v>643</v>
      </c>
      <c r="E105" s="395" t="s">
        <v>644</v>
      </c>
      <c r="F105" s="378" t="s">
        <v>645</v>
      </c>
      <c r="G105" s="378" t="s">
        <v>646</v>
      </c>
      <c r="H105" s="378" t="s">
        <v>246</v>
      </c>
      <c r="I105" s="378" t="s">
        <v>362</v>
      </c>
      <c r="J105" s="378" t="s">
        <v>222</v>
      </c>
      <c r="K105" s="378" t="s">
        <v>647</v>
      </c>
      <c r="L105" s="395" t="s">
        <v>648</v>
      </c>
      <c r="M105" s="395" t="s">
        <v>649</v>
      </c>
      <c r="N105" s="396" t="s">
        <v>636</v>
      </c>
      <c r="O105" s="378"/>
      <c r="P105" s="378"/>
      <c r="Q105" s="378"/>
      <c r="R105" s="381"/>
    </row>
    <row r="106" spans="1:18" ht="27.6">
      <c r="A106" s="394"/>
      <c r="B106" s="634"/>
      <c r="C106" s="384"/>
      <c r="D106" s="384"/>
      <c r="E106" s="106" t="s">
        <v>650</v>
      </c>
      <c r="F106" s="378" t="s">
        <v>651</v>
      </c>
      <c r="G106" s="378" t="s">
        <v>652</v>
      </c>
      <c r="H106" s="378" t="s">
        <v>66</v>
      </c>
      <c r="I106" s="378" t="s">
        <v>39</v>
      </c>
      <c r="J106" s="378" t="s">
        <v>39</v>
      </c>
      <c r="K106" s="378"/>
      <c r="L106" s="395"/>
      <c r="M106" s="395"/>
      <c r="N106" s="396"/>
      <c r="O106" s="378"/>
      <c r="P106" s="378"/>
      <c r="Q106" s="378"/>
      <c r="R106" s="381"/>
    </row>
    <row r="107" spans="1:18" s="439" customFormat="1" ht="165.6">
      <c r="A107" s="478" t="s">
        <v>653</v>
      </c>
      <c r="B107" s="634" t="s">
        <v>18</v>
      </c>
      <c r="C107" s="479"/>
      <c r="D107" s="434" t="s">
        <v>654</v>
      </c>
      <c r="E107" s="453" t="s">
        <v>655</v>
      </c>
      <c r="F107" s="378" t="s">
        <v>656</v>
      </c>
      <c r="G107" s="378" t="s">
        <v>657</v>
      </c>
      <c r="H107" s="433" t="s">
        <v>23</v>
      </c>
      <c r="I107" s="433" t="s">
        <v>24</v>
      </c>
      <c r="J107" s="433" t="s">
        <v>25</v>
      </c>
      <c r="K107" s="433" t="s">
        <v>658</v>
      </c>
      <c r="L107" s="453" t="s">
        <v>659</v>
      </c>
      <c r="M107" s="453" t="s">
        <v>660</v>
      </c>
      <c r="N107" s="436"/>
      <c r="O107" s="437"/>
      <c r="P107" s="437"/>
      <c r="Q107" s="437"/>
      <c r="R107" s="438"/>
    </row>
    <row r="108" spans="1:18" s="263" customFormat="1" ht="41.4">
      <c r="A108" s="480" t="s">
        <v>661</v>
      </c>
      <c r="B108" s="265" t="s">
        <v>18</v>
      </c>
      <c r="C108" s="233"/>
      <c r="D108" s="182" t="s">
        <v>662</v>
      </c>
      <c r="E108" s="171" t="s">
        <v>663</v>
      </c>
      <c r="F108" s="378" t="s">
        <v>664</v>
      </c>
      <c r="G108" s="378" t="s">
        <v>665</v>
      </c>
      <c r="H108" s="168" t="s">
        <v>23</v>
      </c>
      <c r="I108" s="168"/>
      <c r="J108" s="168"/>
      <c r="K108" s="168" t="s">
        <v>213</v>
      </c>
      <c r="L108" s="171"/>
      <c r="M108" s="171"/>
      <c r="N108" s="214"/>
      <c r="O108" s="215"/>
      <c r="P108" s="215"/>
      <c r="Q108" s="215"/>
      <c r="R108" s="192"/>
    </row>
    <row r="109" spans="1:18" s="263" customFormat="1" ht="55.2">
      <c r="A109" s="181" t="s">
        <v>666</v>
      </c>
      <c r="B109" s="265" t="s">
        <v>18</v>
      </c>
      <c r="C109" s="233"/>
      <c r="D109" s="182" t="s">
        <v>667</v>
      </c>
      <c r="E109" s="171" t="s">
        <v>668</v>
      </c>
      <c r="F109" s="378" t="s">
        <v>669</v>
      </c>
      <c r="G109" s="378" t="s">
        <v>670</v>
      </c>
      <c r="H109" s="168" t="s">
        <v>23</v>
      </c>
      <c r="I109" s="168"/>
      <c r="J109" s="168"/>
      <c r="K109" s="168" t="s">
        <v>671</v>
      </c>
      <c r="L109" s="171"/>
      <c r="M109" s="171"/>
      <c r="N109" s="184"/>
      <c r="O109" s="168"/>
      <c r="P109" s="168"/>
      <c r="Q109" s="168"/>
      <c r="R109" s="173"/>
    </row>
    <row r="110" spans="1:18" s="263" customFormat="1" ht="82.8">
      <c r="A110" s="181" t="s">
        <v>672</v>
      </c>
      <c r="B110" s="265" t="s">
        <v>18</v>
      </c>
      <c r="C110" s="233"/>
      <c r="D110" s="182" t="s">
        <v>667</v>
      </c>
      <c r="E110" s="171" t="s">
        <v>673</v>
      </c>
      <c r="F110" s="378" t="s">
        <v>674</v>
      </c>
      <c r="G110" s="378" t="s">
        <v>675</v>
      </c>
      <c r="H110" s="168" t="s">
        <v>23</v>
      </c>
      <c r="I110" s="168"/>
      <c r="J110" s="168"/>
      <c r="K110" s="168" t="s">
        <v>213</v>
      </c>
      <c r="L110" s="171"/>
      <c r="M110" s="171"/>
      <c r="N110" s="184"/>
      <c r="O110" s="168"/>
      <c r="P110" s="168"/>
      <c r="Q110" s="168"/>
      <c r="R110" s="173"/>
    </row>
    <row r="111" spans="1:18" s="263" customFormat="1" ht="41.4">
      <c r="A111" s="181" t="s">
        <v>676</v>
      </c>
      <c r="B111" s="265" t="s">
        <v>18</v>
      </c>
      <c r="C111" s="233"/>
      <c r="D111" s="182" t="s">
        <v>677</v>
      </c>
      <c r="E111" s="171" t="s">
        <v>678</v>
      </c>
      <c r="F111" s="378" t="s">
        <v>679</v>
      </c>
      <c r="G111" s="378" t="s">
        <v>680</v>
      </c>
      <c r="H111" s="168" t="s">
        <v>23</v>
      </c>
      <c r="I111" s="168"/>
      <c r="J111" s="168"/>
      <c r="K111" s="168" t="s">
        <v>213</v>
      </c>
      <c r="L111" s="171"/>
      <c r="M111" s="171"/>
      <c r="N111" s="184"/>
      <c r="O111" s="168"/>
      <c r="P111" s="168"/>
      <c r="Q111" s="168"/>
      <c r="R111" s="173"/>
    </row>
    <row r="112" spans="1:18" s="263" customFormat="1" ht="82.8">
      <c r="A112" s="181" t="s">
        <v>681</v>
      </c>
      <c r="B112" s="265" t="s">
        <v>18</v>
      </c>
      <c r="C112" s="233"/>
      <c r="D112" s="182" t="s">
        <v>677</v>
      </c>
      <c r="E112" s="171" t="s">
        <v>682</v>
      </c>
      <c r="F112" s="378" t="s">
        <v>683</v>
      </c>
      <c r="G112" s="378" t="s">
        <v>684</v>
      </c>
      <c r="H112" s="168" t="s">
        <v>246</v>
      </c>
      <c r="I112" s="168"/>
      <c r="J112" s="168"/>
      <c r="K112" s="168" t="s">
        <v>685</v>
      </c>
      <c r="L112" s="171"/>
      <c r="M112" s="171"/>
      <c r="N112" s="184"/>
      <c r="O112" s="168" t="s">
        <v>686</v>
      </c>
      <c r="P112" s="168"/>
      <c r="Q112" s="168"/>
      <c r="R112" s="173"/>
    </row>
    <row r="113" spans="1:18" s="263" customFormat="1" ht="69">
      <c r="A113" s="181" t="s">
        <v>687</v>
      </c>
      <c r="B113" s="265" t="s">
        <v>18</v>
      </c>
      <c r="C113" s="233"/>
      <c r="D113" s="182" t="s">
        <v>677</v>
      </c>
      <c r="E113" s="171" t="s">
        <v>688</v>
      </c>
      <c r="F113" s="378" t="s">
        <v>689</v>
      </c>
      <c r="G113" s="378" t="s">
        <v>690</v>
      </c>
      <c r="H113" s="650" t="s">
        <v>246</v>
      </c>
      <c r="I113" s="168"/>
      <c r="J113" s="168"/>
      <c r="K113" s="168" t="s">
        <v>691</v>
      </c>
      <c r="L113" s="171"/>
      <c r="M113" s="171"/>
      <c r="N113" s="184"/>
      <c r="O113" s="168"/>
      <c r="P113" s="168"/>
      <c r="Q113" s="168"/>
      <c r="R113" s="173"/>
    </row>
    <row r="114" spans="1:18" s="263" customFormat="1" ht="82.8">
      <c r="A114" s="181" t="s">
        <v>692</v>
      </c>
      <c r="B114" s="265" t="s">
        <v>18</v>
      </c>
      <c r="C114" s="233"/>
      <c r="D114" s="182" t="s">
        <v>677</v>
      </c>
      <c r="E114" s="171" t="s">
        <v>693</v>
      </c>
      <c r="F114" s="378" t="s">
        <v>694</v>
      </c>
      <c r="G114" s="378" t="s">
        <v>695</v>
      </c>
      <c r="H114" s="168" t="s">
        <v>23</v>
      </c>
      <c r="I114" s="168"/>
      <c r="J114" s="168"/>
      <c r="K114" s="168" t="s">
        <v>213</v>
      </c>
      <c r="L114" s="171"/>
      <c r="M114" s="171"/>
      <c r="N114" s="184"/>
      <c r="O114" s="168"/>
      <c r="P114" s="168"/>
      <c r="Q114" s="168"/>
      <c r="R114" s="173"/>
    </row>
    <row r="115" spans="1:18" ht="220.8">
      <c r="A115" s="461" t="s">
        <v>696</v>
      </c>
      <c r="B115" s="634" t="s">
        <v>18</v>
      </c>
      <c r="C115" s="890" t="s">
        <v>697</v>
      </c>
      <c r="D115" s="384" t="s">
        <v>698</v>
      </c>
      <c r="E115" s="395" t="s">
        <v>699</v>
      </c>
      <c r="F115" s="378" t="s">
        <v>700</v>
      </c>
      <c r="G115" s="378" t="s">
        <v>701</v>
      </c>
      <c r="H115" s="378" t="s">
        <v>246</v>
      </c>
      <c r="I115" s="378" t="s">
        <v>362</v>
      </c>
      <c r="J115" s="378" t="s">
        <v>222</v>
      </c>
      <c r="K115" s="100" t="s">
        <v>702</v>
      </c>
      <c r="L115" s="395" t="s">
        <v>703</v>
      </c>
      <c r="M115" s="395" t="s">
        <v>704</v>
      </c>
      <c r="N115" s="481"/>
      <c r="O115" s="378" t="s">
        <v>705</v>
      </c>
      <c r="P115" s="378" t="s">
        <v>706</v>
      </c>
      <c r="Q115" s="378" t="s">
        <v>707</v>
      </c>
    </row>
    <row r="116" spans="1:18" ht="110.4">
      <c r="A116" s="394" t="s">
        <v>661</v>
      </c>
      <c r="B116" s="634" t="s">
        <v>18</v>
      </c>
      <c r="C116" s="890"/>
      <c r="D116" s="384" t="s">
        <v>698</v>
      </c>
      <c r="E116" s="106" t="s">
        <v>708</v>
      </c>
      <c r="F116" s="106" t="s">
        <v>709</v>
      </c>
      <c r="G116" s="106" t="s">
        <v>710</v>
      </c>
      <c r="H116" s="378" t="s">
        <v>23</v>
      </c>
      <c r="I116" s="378" t="s">
        <v>24</v>
      </c>
      <c r="J116" s="378" t="s">
        <v>25</v>
      </c>
      <c r="K116" s="378" t="s">
        <v>592</v>
      </c>
      <c r="L116" s="395" t="s">
        <v>593</v>
      </c>
      <c r="M116" s="482" t="s">
        <v>594</v>
      </c>
      <c r="N116" s="272" t="s">
        <v>711</v>
      </c>
      <c r="O116" s="378"/>
      <c r="P116" s="378"/>
      <c r="Q116" s="378"/>
    </row>
    <row r="117" spans="1:18" s="471" customFormat="1" ht="110.4">
      <c r="A117" s="465" t="s">
        <v>666</v>
      </c>
      <c r="B117" s="634"/>
      <c r="C117" s="890"/>
      <c r="D117" s="467"/>
      <c r="E117" s="468" t="s">
        <v>712</v>
      </c>
      <c r="F117" s="378" t="s">
        <v>713</v>
      </c>
      <c r="G117" s="378" t="s">
        <v>714</v>
      </c>
      <c r="H117" s="466" t="s">
        <v>23</v>
      </c>
      <c r="I117" s="466" t="s">
        <v>24</v>
      </c>
      <c r="J117" s="466" t="s">
        <v>25</v>
      </c>
      <c r="K117" s="466" t="s">
        <v>449</v>
      </c>
      <c r="L117" s="468" t="s">
        <v>121</v>
      </c>
      <c r="M117" s="468" t="s">
        <v>450</v>
      </c>
      <c r="N117" s="483"/>
      <c r="O117" s="466" t="s">
        <v>600</v>
      </c>
      <c r="P117" s="466" t="s">
        <v>601</v>
      </c>
      <c r="Q117" s="466" t="s">
        <v>602</v>
      </c>
      <c r="R117" s="484"/>
    </row>
    <row r="118" spans="1:18" s="471" customFormat="1" ht="55.2">
      <c r="A118" s="465" t="s">
        <v>672</v>
      </c>
      <c r="B118" s="634" t="s">
        <v>18</v>
      </c>
      <c r="C118" s="890"/>
      <c r="D118" s="467" t="s">
        <v>715</v>
      </c>
      <c r="E118" s="468" t="s">
        <v>716</v>
      </c>
      <c r="F118" s="378" t="s">
        <v>717</v>
      </c>
      <c r="G118" s="378" t="s">
        <v>718</v>
      </c>
      <c r="H118" s="466" t="s">
        <v>85</v>
      </c>
      <c r="I118" s="466" t="s">
        <v>86</v>
      </c>
      <c r="J118" s="466" t="s">
        <v>87</v>
      </c>
      <c r="K118" s="466"/>
      <c r="L118" s="468"/>
      <c r="M118" s="485"/>
      <c r="N118" s="483" t="s">
        <v>719</v>
      </c>
      <c r="O118" s="486"/>
      <c r="P118" s="486"/>
      <c r="Q118" s="486"/>
      <c r="R118" s="484"/>
    </row>
    <row r="119" spans="1:18" s="471" customFormat="1" ht="55.2">
      <c r="A119" s="465" t="s">
        <v>720</v>
      </c>
      <c r="B119" s="634" t="s">
        <v>18</v>
      </c>
      <c r="C119" s="890"/>
      <c r="D119" s="467" t="s">
        <v>721</v>
      </c>
      <c r="E119" s="468" t="s">
        <v>722</v>
      </c>
      <c r="F119" s="378" t="s">
        <v>723</v>
      </c>
      <c r="G119" s="378" t="s">
        <v>724</v>
      </c>
      <c r="H119" s="466" t="s">
        <v>23</v>
      </c>
      <c r="I119" s="466" t="s">
        <v>24</v>
      </c>
      <c r="J119" s="466" t="s">
        <v>25</v>
      </c>
      <c r="K119" s="323" t="s">
        <v>725</v>
      </c>
      <c r="L119" s="468" t="s">
        <v>726</v>
      </c>
      <c r="M119" s="485" t="s">
        <v>727</v>
      </c>
      <c r="N119" s="469" t="s">
        <v>728</v>
      </c>
      <c r="O119" s="486"/>
      <c r="P119" s="486"/>
      <c r="Q119" s="486"/>
      <c r="R119" s="484"/>
    </row>
    <row r="120" spans="1:18" s="494" customFormat="1" ht="165.6">
      <c r="A120" s="487" t="s">
        <v>676</v>
      </c>
      <c r="B120" s="634" t="s">
        <v>18</v>
      </c>
      <c r="C120" s="890"/>
      <c r="D120" s="489" t="s">
        <v>654</v>
      </c>
      <c r="E120" s="490" t="s">
        <v>655</v>
      </c>
      <c r="F120" s="378" t="s">
        <v>656</v>
      </c>
      <c r="G120" s="378" t="s">
        <v>657</v>
      </c>
      <c r="H120" s="488" t="s">
        <v>23</v>
      </c>
      <c r="I120" s="488" t="s">
        <v>24</v>
      </c>
      <c r="J120" s="488" t="s">
        <v>25</v>
      </c>
      <c r="K120" s="488" t="s">
        <v>658</v>
      </c>
      <c r="L120" s="490" t="s">
        <v>659</v>
      </c>
      <c r="M120" s="490" t="s">
        <v>660</v>
      </c>
      <c r="N120" s="491"/>
      <c r="O120" s="492"/>
      <c r="P120" s="492"/>
      <c r="Q120" s="492"/>
      <c r="R120" s="493"/>
    </row>
    <row r="121" spans="1:18" s="263" customFormat="1" ht="82.8">
      <c r="A121" s="181" t="s">
        <v>676</v>
      </c>
      <c r="B121" s="265" t="s">
        <v>18</v>
      </c>
      <c r="C121" s="233"/>
      <c r="D121" s="182" t="s">
        <v>729</v>
      </c>
      <c r="E121" s="171" t="s">
        <v>730</v>
      </c>
      <c r="F121" s="378" t="s">
        <v>731</v>
      </c>
      <c r="G121" s="378" t="s">
        <v>732</v>
      </c>
      <c r="H121" s="168" t="s">
        <v>246</v>
      </c>
      <c r="I121" s="168"/>
      <c r="J121" s="168"/>
      <c r="K121" s="168" t="s">
        <v>733</v>
      </c>
      <c r="L121" s="171"/>
      <c r="M121" s="171"/>
      <c r="N121" s="184"/>
      <c r="O121" s="168"/>
      <c r="P121" s="168"/>
      <c r="Q121" s="168"/>
      <c r="R121" s="173"/>
    </row>
    <row r="122" spans="1:18" s="263" customFormat="1" ht="82.8">
      <c r="A122" s="181" t="s">
        <v>734</v>
      </c>
      <c r="B122" s="265" t="s">
        <v>18</v>
      </c>
      <c r="C122" s="233"/>
      <c r="D122" s="182" t="s">
        <v>729</v>
      </c>
      <c r="E122" s="171" t="s">
        <v>735</v>
      </c>
      <c r="F122" s="378" t="s">
        <v>736</v>
      </c>
      <c r="G122" s="378" t="s">
        <v>737</v>
      </c>
      <c r="H122" s="168" t="s">
        <v>23</v>
      </c>
      <c r="I122" s="168"/>
      <c r="J122" s="168"/>
      <c r="K122" s="168" t="s">
        <v>197</v>
      </c>
      <c r="L122" s="171"/>
      <c r="M122" s="171"/>
      <c r="N122" s="184"/>
      <c r="O122" s="168" t="s">
        <v>738</v>
      </c>
      <c r="P122" s="168"/>
      <c r="Q122" s="168"/>
      <c r="R122" s="173"/>
    </row>
    <row r="123" spans="1:18" s="263" customFormat="1" ht="82.8">
      <c r="A123" s="181" t="s">
        <v>739</v>
      </c>
      <c r="B123" s="265" t="s">
        <v>18</v>
      </c>
      <c r="C123" s="233"/>
      <c r="D123" s="182" t="s">
        <v>729</v>
      </c>
      <c r="E123" s="171" t="s">
        <v>740</v>
      </c>
      <c r="F123" s="378" t="s">
        <v>741</v>
      </c>
      <c r="G123" s="378" t="s">
        <v>742</v>
      </c>
      <c r="H123" s="168" t="s">
        <v>246</v>
      </c>
      <c r="I123" s="168"/>
      <c r="J123" s="168"/>
      <c r="K123" s="168" t="s">
        <v>743</v>
      </c>
      <c r="L123" s="171"/>
      <c r="M123" s="171"/>
      <c r="N123" s="184" t="s">
        <v>744</v>
      </c>
      <c r="O123" s="168"/>
      <c r="P123" s="168"/>
      <c r="Q123" s="168"/>
      <c r="R123" s="173"/>
    </row>
    <row r="124" spans="1:18" s="263" customFormat="1" ht="55.2">
      <c r="A124" s="181" t="s">
        <v>745</v>
      </c>
      <c r="B124" s="265" t="s">
        <v>18</v>
      </c>
      <c r="C124" s="233"/>
      <c r="D124" s="182" t="s">
        <v>729</v>
      </c>
      <c r="E124" s="171" t="s">
        <v>746</v>
      </c>
      <c r="F124" s="378" t="s">
        <v>747</v>
      </c>
      <c r="G124" s="378" t="s">
        <v>748</v>
      </c>
      <c r="H124" s="168" t="s">
        <v>23</v>
      </c>
      <c r="I124" s="168"/>
      <c r="J124" s="168"/>
      <c r="K124" s="168" t="s">
        <v>749</v>
      </c>
      <c r="L124" s="171"/>
      <c r="M124" s="171"/>
      <c r="O124" s="168"/>
      <c r="P124" s="168"/>
      <c r="Q124" s="168"/>
      <c r="R124" s="173"/>
    </row>
    <row r="125" spans="1:18" s="501" customFormat="1" ht="55.2">
      <c r="A125" s="432" t="s">
        <v>750</v>
      </c>
      <c r="B125" s="265" t="s">
        <v>18</v>
      </c>
      <c r="C125" s="496"/>
      <c r="D125" s="497" t="s">
        <v>729</v>
      </c>
      <c r="E125" s="498" t="s">
        <v>751</v>
      </c>
      <c r="F125" s="378" t="s">
        <v>752</v>
      </c>
      <c r="G125" s="378" t="s">
        <v>753</v>
      </c>
      <c r="H125" s="495" t="s">
        <v>23</v>
      </c>
      <c r="I125" s="495"/>
      <c r="J125" s="495"/>
      <c r="K125" s="495" t="s">
        <v>754</v>
      </c>
      <c r="L125" s="498"/>
      <c r="M125" s="498"/>
      <c r="N125" s="499"/>
      <c r="O125" s="495"/>
      <c r="P125" s="495"/>
      <c r="Q125" s="495"/>
      <c r="R125" s="500"/>
    </row>
    <row r="126" spans="1:18">
      <c r="B126" s="634"/>
      <c r="C126" s="384"/>
      <c r="D126" s="384"/>
      <c r="E126" s="395" t="s">
        <v>755</v>
      </c>
      <c r="F126" s="378" t="s">
        <v>756</v>
      </c>
      <c r="G126" s="378" t="s">
        <v>757</v>
      </c>
      <c r="H126" s="378" t="s">
        <v>66</v>
      </c>
      <c r="I126" s="378"/>
      <c r="J126" s="378"/>
      <c r="K126" s="378"/>
      <c r="L126" s="395"/>
      <c r="M126" s="395"/>
      <c r="N126" s="481"/>
    </row>
    <row r="127" spans="1:18" s="263" customFormat="1" ht="234.6">
      <c r="A127" s="480" t="s">
        <v>758</v>
      </c>
      <c r="B127" s="265" t="s">
        <v>18</v>
      </c>
      <c r="C127" s="233"/>
      <c r="D127" s="182" t="s">
        <v>759</v>
      </c>
      <c r="E127" s="171" t="s">
        <v>760</v>
      </c>
      <c r="F127" s="378" t="s">
        <v>761</v>
      </c>
      <c r="G127" s="378" t="s">
        <v>762</v>
      </c>
      <c r="H127" s="168" t="s">
        <v>246</v>
      </c>
      <c r="I127" s="168"/>
      <c r="J127" s="168"/>
      <c r="K127" s="168" t="s">
        <v>763</v>
      </c>
      <c r="L127" s="171"/>
      <c r="M127" s="171"/>
      <c r="N127" s="214"/>
      <c r="O127" s="215" t="s">
        <v>764</v>
      </c>
      <c r="P127" s="215"/>
      <c r="Q127" s="215"/>
      <c r="R127" s="192"/>
    </row>
    <row r="128" spans="1:18" s="263" customFormat="1" ht="234.6">
      <c r="A128" s="480" t="s">
        <v>765</v>
      </c>
      <c r="B128" s="265" t="s">
        <v>18</v>
      </c>
      <c r="C128" s="233"/>
      <c r="D128" s="182" t="s">
        <v>759</v>
      </c>
      <c r="E128" s="171" t="s">
        <v>766</v>
      </c>
      <c r="F128" s="378" t="s">
        <v>767</v>
      </c>
      <c r="G128" s="378" t="s">
        <v>768</v>
      </c>
      <c r="H128" s="168" t="s">
        <v>769</v>
      </c>
      <c r="I128" s="168"/>
      <c r="J128" s="168"/>
      <c r="K128" s="168" t="s">
        <v>763</v>
      </c>
      <c r="L128" s="171"/>
      <c r="M128" s="171"/>
      <c r="N128" s="214"/>
      <c r="O128" s="215" t="s">
        <v>764</v>
      </c>
      <c r="P128" s="215"/>
    </row>
    <row r="129" spans="1:18" s="263" customFormat="1" ht="82.8">
      <c r="A129" s="480" t="s">
        <v>770</v>
      </c>
      <c r="B129" s="265" t="s">
        <v>18</v>
      </c>
      <c r="C129" s="233"/>
      <c r="D129" s="182" t="s">
        <v>759</v>
      </c>
      <c r="E129" s="171" t="s">
        <v>771</v>
      </c>
      <c r="F129" s="378" t="s">
        <v>772</v>
      </c>
      <c r="G129" s="378" t="s">
        <v>773</v>
      </c>
      <c r="H129" s="168" t="s">
        <v>246</v>
      </c>
      <c r="I129" s="168"/>
      <c r="J129" s="168"/>
      <c r="K129" s="168" t="s">
        <v>774</v>
      </c>
      <c r="L129" s="171"/>
      <c r="M129" s="171"/>
      <c r="N129" s="214"/>
      <c r="O129" s="215" t="s">
        <v>775</v>
      </c>
      <c r="P129" s="215"/>
      <c r="Q129" s="215"/>
      <c r="R129" s="192"/>
    </row>
    <row r="130" spans="1:18" s="263" customFormat="1" ht="110.4">
      <c r="A130" s="480" t="s">
        <v>776</v>
      </c>
      <c r="B130" s="265" t="s">
        <v>18</v>
      </c>
      <c r="C130" s="233"/>
      <c r="D130" s="182" t="s">
        <v>759</v>
      </c>
      <c r="E130" s="171" t="s">
        <v>777</v>
      </c>
      <c r="F130" s="378" t="s">
        <v>778</v>
      </c>
      <c r="G130" s="378" t="s">
        <v>779</v>
      </c>
      <c r="H130" s="168" t="s">
        <v>23</v>
      </c>
      <c r="I130" s="168"/>
      <c r="J130" s="168"/>
      <c r="K130" s="168" t="s">
        <v>780</v>
      </c>
      <c r="L130" s="171"/>
      <c r="M130" s="171"/>
      <c r="N130" s="214"/>
      <c r="O130" s="215" t="s">
        <v>781</v>
      </c>
      <c r="P130" s="215"/>
      <c r="Q130" s="215"/>
      <c r="R130" s="192"/>
    </row>
    <row r="131" spans="1:18" s="263" customFormat="1" ht="220.8">
      <c r="A131" s="480" t="s">
        <v>782</v>
      </c>
      <c r="B131" s="265" t="s">
        <v>18</v>
      </c>
      <c r="C131" s="233"/>
      <c r="D131" s="182" t="s">
        <v>783</v>
      </c>
      <c r="E131" s="171" t="s">
        <v>784</v>
      </c>
      <c r="F131" s="378" t="s">
        <v>785</v>
      </c>
      <c r="G131" s="378" t="s">
        <v>786</v>
      </c>
      <c r="H131" s="168" t="s">
        <v>246</v>
      </c>
      <c r="I131" s="168"/>
      <c r="J131" s="168"/>
      <c r="K131" s="168" t="s">
        <v>787</v>
      </c>
      <c r="L131" s="171"/>
      <c r="M131" s="171"/>
      <c r="N131" s="214"/>
      <c r="O131" s="215" t="s">
        <v>788</v>
      </c>
      <c r="P131" s="215"/>
      <c r="Q131" s="215"/>
      <c r="R131" s="192"/>
    </row>
    <row r="132" spans="1:18" s="263" customFormat="1" ht="96.6">
      <c r="A132" s="480" t="s">
        <v>789</v>
      </c>
      <c r="B132" s="265" t="s">
        <v>18</v>
      </c>
      <c r="C132" s="233"/>
      <c r="D132" s="182" t="s">
        <v>783</v>
      </c>
      <c r="E132" s="171" t="s">
        <v>790</v>
      </c>
      <c r="F132" s="378" t="s">
        <v>791</v>
      </c>
      <c r="G132" s="378" t="s">
        <v>792</v>
      </c>
      <c r="H132" s="168" t="s">
        <v>23</v>
      </c>
      <c r="I132" s="168"/>
      <c r="J132" s="168"/>
      <c r="K132" s="168" t="s">
        <v>780</v>
      </c>
      <c r="L132" s="171"/>
      <c r="M132" s="171"/>
      <c r="N132" s="184" t="s">
        <v>793</v>
      </c>
      <c r="O132" s="215"/>
      <c r="P132" s="215"/>
      <c r="Q132" s="215"/>
      <c r="R132" s="192"/>
    </row>
    <row r="133" spans="1:18" s="471" customFormat="1" ht="317.39999999999998">
      <c r="A133" s="503" t="s">
        <v>758</v>
      </c>
      <c r="B133" s="634" t="s">
        <v>18</v>
      </c>
      <c r="C133" s="890" t="s">
        <v>794</v>
      </c>
      <c r="D133" s="467" t="s">
        <v>759</v>
      </c>
      <c r="E133" s="468" t="s">
        <v>795</v>
      </c>
      <c r="F133" s="378" t="s">
        <v>796</v>
      </c>
      <c r="G133" s="378" t="s">
        <v>797</v>
      </c>
      <c r="H133" s="466" t="s">
        <v>798</v>
      </c>
      <c r="I133" s="466" t="s">
        <v>362</v>
      </c>
      <c r="J133" s="466" t="s">
        <v>222</v>
      </c>
      <c r="K133" s="466" t="s">
        <v>799</v>
      </c>
      <c r="L133" s="466" t="s">
        <v>800</v>
      </c>
      <c r="M133" s="466" t="s">
        <v>801</v>
      </c>
      <c r="N133" s="504"/>
      <c r="O133" s="486"/>
      <c r="P133" s="486"/>
      <c r="Q133" s="486"/>
      <c r="R133" s="484"/>
    </row>
    <row r="134" spans="1:18" s="471" customFormat="1" ht="409.6">
      <c r="A134" s="465" t="s">
        <v>782</v>
      </c>
      <c r="B134" s="651" t="s">
        <v>18</v>
      </c>
      <c r="C134" s="890"/>
      <c r="D134" s="467" t="s">
        <v>759</v>
      </c>
      <c r="E134" s="466" t="s">
        <v>802</v>
      </c>
      <c r="F134" s="378" t="s">
        <v>803</v>
      </c>
      <c r="G134" s="378" t="s">
        <v>804</v>
      </c>
      <c r="H134" s="466" t="s">
        <v>798</v>
      </c>
      <c r="I134" s="466" t="s">
        <v>362</v>
      </c>
      <c r="J134" s="466" t="s">
        <v>222</v>
      </c>
      <c r="K134" s="323" t="s">
        <v>805</v>
      </c>
      <c r="L134" s="505" t="s">
        <v>806</v>
      </c>
      <c r="M134" s="468" t="s">
        <v>807</v>
      </c>
      <c r="N134" s="504"/>
      <c r="O134" s="486"/>
      <c r="P134" s="486"/>
      <c r="Q134" s="486"/>
      <c r="R134" s="484"/>
    </row>
    <row r="135" spans="1:18" s="471" customFormat="1" ht="409.6">
      <c r="A135" s="465" t="s">
        <v>808</v>
      </c>
      <c r="B135" s="651" t="s">
        <v>18</v>
      </c>
      <c r="C135" s="890"/>
      <c r="D135" s="467" t="s">
        <v>759</v>
      </c>
      <c r="E135" s="466" t="s">
        <v>809</v>
      </c>
      <c r="F135" s="378" t="s">
        <v>810</v>
      </c>
      <c r="G135" s="378" t="s">
        <v>811</v>
      </c>
      <c r="H135" s="466" t="s">
        <v>798</v>
      </c>
      <c r="I135" s="466" t="s">
        <v>362</v>
      </c>
      <c r="J135" s="466" t="s">
        <v>222</v>
      </c>
      <c r="K135" s="323" t="s">
        <v>812</v>
      </c>
      <c r="L135" s="505" t="s">
        <v>813</v>
      </c>
      <c r="M135" s="505" t="s">
        <v>814</v>
      </c>
      <c r="N135" s="504"/>
      <c r="O135" s="486"/>
      <c r="P135" s="486"/>
      <c r="Q135" s="486"/>
      <c r="R135" s="484"/>
    </row>
    <row r="136" spans="1:18" s="471" customFormat="1" ht="110.4">
      <c r="A136" s="465" t="s">
        <v>815</v>
      </c>
      <c r="B136" s="651" t="s">
        <v>18</v>
      </c>
      <c r="C136" s="890"/>
      <c r="D136" s="467" t="s">
        <v>816</v>
      </c>
      <c r="E136" s="468" t="s">
        <v>817</v>
      </c>
      <c r="F136" s="378" t="s">
        <v>818</v>
      </c>
      <c r="G136" s="378" t="s">
        <v>819</v>
      </c>
      <c r="H136" s="466" t="s">
        <v>820</v>
      </c>
      <c r="I136" s="466" t="s">
        <v>24</v>
      </c>
      <c r="J136" s="466" t="s">
        <v>25</v>
      </c>
      <c r="K136" s="468" t="s">
        <v>821</v>
      </c>
      <c r="L136" s="468" t="s">
        <v>822</v>
      </c>
      <c r="M136" s="506" t="s">
        <v>823</v>
      </c>
      <c r="N136" s="504"/>
      <c r="O136" s="486"/>
      <c r="P136" s="486"/>
      <c r="Q136" s="486"/>
      <c r="R136" s="484"/>
    </row>
    <row r="137" spans="1:18" s="471" customFormat="1" ht="69">
      <c r="A137" s="465" t="s">
        <v>824</v>
      </c>
      <c r="B137" s="651" t="s">
        <v>18</v>
      </c>
      <c r="C137" s="890"/>
      <c r="D137" s="467" t="s">
        <v>825</v>
      </c>
      <c r="E137" s="468" t="s">
        <v>826</v>
      </c>
      <c r="F137" s="378" t="s">
        <v>827</v>
      </c>
      <c r="G137" s="378" t="s">
        <v>828</v>
      </c>
      <c r="H137" s="466" t="s">
        <v>23</v>
      </c>
      <c r="I137" s="466" t="s">
        <v>24</v>
      </c>
      <c r="J137" s="466" t="s">
        <v>25</v>
      </c>
      <c r="K137" s="468" t="s">
        <v>829</v>
      </c>
      <c r="L137" s="468" t="s">
        <v>830</v>
      </c>
      <c r="M137" s="506" t="s">
        <v>831</v>
      </c>
      <c r="N137" s="504"/>
      <c r="O137" s="486"/>
      <c r="P137" s="486"/>
      <c r="Q137" s="486"/>
      <c r="R137" s="484"/>
    </row>
    <row r="138" spans="1:18" s="494" customFormat="1" ht="69">
      <c r="A138" s="507" t="s">
        <v>832</v>
      </c>
      <c r="B138" s="651" t="s">
        <v>18</v>
      </c>
      <c r="C138" s="890"/>
      <c r="D138" s="489" t="s">
        <v>833</v>
      </c>
      <c r="E138" s="490" t="s">
        <v>751</v>
      </c>
      <c r="F138" s="378" t="s">
        <v>834</v>
      </c>
      <c r="G138" s="378" t="s">
        <v>835</v>
      </c>
      <c r="H138" s="488" t="s">
        <v>23</v>
      </c>
      <c r="I138" s="488" t="s">
        <v>24</v>
      </c>
      <c r="J138" s="488" t="s">
        <v>25</v>
      </c>
      <c r="K138" s="490" t="s">
        <v>754</v>
      </c>
      <c r="L138" s="490" t="s">
        <v>836</v>
      </c>
      <c r="M138" s="508" t="s">
        <v>837</v>
      </c>
      <c r="N138" s="491"/>
      <c r="O138" s="492"/>
      <c r="P138" s="492"/>
      <c r="Q138" s="492"/>
      <c r="R138" s="493"/>
    </row>
    <row r="139" spans="1:18" ht="82.8">
      <c r="A139" s="288" t="s">
        <v>838</v>
      </c>
      <c r="B139" s="651" t="s">
        <v>18</v>
      </c>
      <c r="C139" s="890"/>
      <c r="D139" s="509" t="s">
        <v>839</v>
      </c>
      <c r="E139" s="395" t="s">
        <v>840</v>
      </c>
      <c r="F139" s="378" t="s">
        <v>841</v>
      </c>
      <c r="G139" s="378" t="s">
        <v>842</v>
      </c>
      <c r="H139" s="378" t="s">
        <v>23</v>
      </c>
      <c r="I139" s="378" t="s">
        <v>24</v>
      </c>
      <c r="J139" s="378" t="s">
        <v>25</v>
      </c>
      <c r="K139" s="395" t="s">
        <v>843</v>
      </c>
      <c r="L139" s="395" t="s">
        <v>844</v>
      </c>
      <c r="M139" s="410" t="s">
        <v>845</v>
      </c>
      <c r="N139" s="481"/>
    </row>
    <row r="140" spans="1:18" s="263" customFormat="1" ht="55.2">
      <c r="A140" s="181" t="s">
        <v>846</v>
      </c>
      <c r="B140" s="652" t="s">
        <v>18</v>
      </c>
      <c r="C140" s="890"/>
      <c r="D140" s="182" t="s">
        <v>847</v>
      </c>
      <c r="E140" s="171" t="s">
        <v>848</v>
      </c>
      <c r="F140" s="378" t="s">
        <v>849</v>
      </c>
      <c r="G140" s="378" t="s">
        <v>850</v>
      </c>
      <c r="H140" s="168" t="s">
        <v>23</v>
      </c>
      <c r="I140" s="168"/>
      <c r="J140" s="168"/>
      <c r="K140" s="171" t="s">
        <v>213</v>
      </c>
      <c r="L140" s="171"/>
      <c r="M140" s="223"/>
      <c r="N140" s="184" t="s">
        <v>851</v>
      </c>
      <c r="O140" s="215"/>
      <c r="P140" s="215"/>
      <c r="Q140" s="215"/>
      <c r="R140" s="192"/>
    </row>
    <row r="141" spans="1:18" s="263" customFormat="1" ht="55.2">
      <c r="A141" s="181" t="s">
        <v>852</v>
      </c>
      <c r="B141" s="652" t="s">
        <v>18</v>
      </c>
      <c r="C141" s="890"/>
      <c r="D141" s="182" t="s">
        <v>847</v>
      </c>
      <c r="E141" s="171" t="s">
        <v>853</v>
      </c>
      <c r="F141" s="378" t="s">
        <v>854</v>
      </c>
      <c r="G141" s="378" t="s">
        <v>855</v>
      </c>
      <c r="H141" s="168" t="s">
        <v>23</v>
      </c>
      <c r="I141" s="168"/>
      <c r="J141" s="168"/>
      <c r="K141" s="171" t="s">
        <v>213</v>
      </c>
      <c r="L141" s="171"/>
      <c r="M141" s="223"/>
      <c r="N141" s="184" t="s">
        <v>851</v>
      </c>
      <c r="O141" s="215"/>
      <c r="P141" s="215"/>
      <c r="Q141" s="215"/>
      <c r="R141" s="192"/>
    </row>
    <row r="142" spans="1:18" s="471" customFormat="1" ht="55.2">
      <c r="A142" s="465" t="s">
        <v>856</v>
      </c>
      <c r="B142" s="651" t="s">
        <v>18</v>
      </c>
      <c r="C142" s="890"/>
      <c r="D142" s="467" t="s">
        <v>857</v>
      </c>
      <c r="E142" s="468" t="s">
        <v>858</v>
      </c>
      <c r="F142" s="378" t="s">
        <v>859</v>
      </c>
      <c r="G142" s="378" t="s">
        <v>860</v>
      </c>
      <c r="H142" s="466" t="s">
        <v>23</v>
      </c>
      <c r="I142" s="466" t="s">
        <v>24</v>
      </c>
      <c r="J142" s="466" t="s">
        <v>25</v>
      </c>
      <c r="K142" s="468" t="s">
        <v>213</v>
      </c>
      <c r="L142" s="468" t="s">
        <v>395</v>
      </c>
      <c r="M142" s="485" t="s">
        <v>215</v>
      </c>
      <c r="N142" s="504"/>
      <c r="O142" s="486"/>
      <c r="P142" s="486"/>
      <c r="Q142" s="486"/>
      <c r="R142" s="484"/>
    </row>
    <row r="143" spans="1:18" ht="27.6">
      <c r="A143" s="394"/>
      <c r="B143" s="651"/>
      <c r="C143" s="384"/>
      <c r="D143" s="384"/>
      <c r="E143" s="510" t="s">
        <v>861</v>
      </c>
      <c r="F143" s="378" t="s">
        <v>862</v>
      </c>
      <c r="G143" s="378" t="s">
        <v>863</v>
      </c>
      <c r="H143" s="378" t="s">
        <v>66</v>
      </c>
      <c r="I143" s="395" t="s">
        <v>39</v>
      </c>
      <c r="J143" s="395" t="s">
        <v>39</v>
      </c>
      <c r="K143" s="395"/>
      <c r="L143" s="395"/>
      <c r="M143" s="463"/>
      <c r="N143" s="481"/>
    </row>
    <row r="144" spans="1:18" s="263" customFormat="1" ht="82.8">
      <c r="A144" s="181" t="s">
        <v>864</v>
      </c>
      <c r="B144" s="265" t="s">
        <v>18</v>
      </c>
      <c r="C144" s="511"/>
      <c r="D144" s="182" t="s">
        <v>865</v>
      </c>
      <c r="E144" s="512" t="s">
        <v>866</v>
      </c>
      <c r="F144" s="378" t="s">
        <v>867</v>
      </c>
      <c r="G144" s="378" t="s">
        <v>868</v>
      </c>
      <c r="H144" s="168" t="s">
        <v>246</v>
      </c>
      <c r="I144" s="171"/>
      <c r="J144" s="171"/>
      <c r="K144" s="171" t="s">
        <v>869</v>
      </c>
      <c r="L144" s="191"/>
      <c r="M144" s="183"/>
      <c r="N144" s="214"/>
      <c r="O144" s="215" t="s">
        <v>870</v>
      </c>
      <c r="P144" s="215"/>
      <c r="Q144" s="215"/>
      <c r="R144" s="192"/>
    </row>
    <row r="145" spans="1:44" s="263" customFormat="1" ht="82.8">
      <c r="A145" s="181" t="s">
        <v>871</v>
      </c>
      <c r="B145" s="265" t="s">
        <v>18</v>
      </c>
      <c r="C145" s="511"/>
      <c r="D145" s="182"/>
      <c r="E145" s="512" t="s">
        <v>872</v>
      </c>
      <c r="F145" s="378" t="s">
        <v>873</v>
      </c>
      <c r="G145" s="378" t="s">
        <v>874</v>
      </c>
      <c r="H145" s="168" t="s">
        <v>246</v>
      </c>
      <c r="I145" s="171"/>
      <c r="J145" s="171"/>
      <c r="K145" s="171" t="s">
        <v>875</v>
      </c>
      <c r="L145" s="191"/>
      <c r="M145" s="183"/>
      <c r="N145" s="184" t="s">
        <v>876</v>
      </c>
      <c r="O145" s="215"/>
      <c r="P145" s="215"/>
      <c r="Q145" s="215"/>
      <c r="R145" s="192"/>
    </row>
    <row r="146" spans="1:44" s="263" customFormat="1" ht="110.4">
      <c r="A146" s="181" t="s">
        <v>877</v>
      </c>
      <c r="B146" s="265" t="s">
        <v>18</v>
      </c>
      <c r="C146" s="511"/>
      <c r="D146" s="182"/>
      <c r="E146" s="512" t="s">
        <v>878</v>
      </c>
      <c r="F146" s="378" t="s">
        <v>879</v>
      </c>
      <c r="G146" s="378" t="s">
        <v>880</v>
      </c>
      <c r="H146" s="168" t="s">
        <v>246</v>
      </c>
      <c r="I146" s="171"/>
      <c r="J146" s="171"/>
      <c r="K146" s="171" t="s">
        <v>881</v>
      </c>
      <c r="L146" s="191"/>
      <c r="M146" s="183"/>
      <c r="N146" s="184" t="s">
        <v>882</v>
      </c>
      <c r="O146" s="215"/>
      <c r="P146" s="215"/>
      <c r="Q146" s="215"/>
      <c r="R146" s="192"/>
    </row>
    <row r="147" spans="1:44" s="263" customFormat="1" ht="220.8">
      <c r="A147" s="181" t="s">
        <v>883</v>
      </c>
      <c r="B147" s="265" t="s">
        <v>18</v>
      </c>
      <c r="C147" s="511"/>
      <c r="D147" s="182"/>
      <c r="E147" s="512" t="s">
        <v>884</v>
      </c>
      <c r="F147" s="378" t="s">
        <v>885</v>
      </c>
      <c r="G147" s="378" t="s">
        <v>886</v>
      </c>
      <c r="H147" s="168" t="s">
        <v>246</v>
      </c>
      <c r="I147" s="171"/>
      <c r="J147" s="171"/>
      <c r="K147" s="171" t="s">
        <v>887</v>
      </c>
      <c r="L147" s="191"/>
      <c r="M147" s="183"/>
      <c r="N147" s="184" t="s">
        <v>888</v>
      </c>
      <c r="O147" s="215"/>
      <c r="P147" s="215"/>
      <c r="Q147" s="215"/>
      <c r="R147" s="192"/>
    </row>
    <row r="148" spans="1:44" s="263" customFormat="1" ht="234.6">
      <c r="A148" s="181" t="s">
        <v>889</v>
      </c>
      <c r="B148" s="265" t="s">
        <v>18</v>
      </c>
      <c r="C148" s="511"/>
      <c r="D148" s="182"/>
      <c r="E148" s="512" t="s">
        <v>890</v>
      </c>
      <c r="F148" s="378" t="s">
        <v>891</v>
      </c>
      <c r="G148" s="378" t="s">
        <v>892</v>
      </c>
      <c r="H148" s="168" t="s">
        <v>246</v>
      </c>
      <c r="I148" s="171"/>
      <c r="J148" s="171"/>
      <c r="K148" s="171" t="s">
        <v>893</v>
      </c>
      <c r="L148" s="191"/>
      <c r="M148" s="183"/>
      <c r="N148" s="184" t="s">
        <v>894</v>
      </c>
      <c r="O148" s="215"/>
      <c r="P148" s="215"/>
      <c r="Q148" s="215"/>
      <c r="R148" s="192"/>
    </row>
    <row r="149" spans="1:44" s="263" customFormat="1" ht="82.8">
      <c r="A149" s="181" t="s">
        <v>895</v>
      </c>
      <c r="B149" s="265" t="s">
        <v>18</v>
      </c>
      <c r="C149" s="511"/>
      <c r="D149" s="182"/>
      <c r="E149" s="512" t="s">
        <v>896</v>
      </c>
      <c r="F149" s="378" t="s">
        <v>897</v>
      </c>
      <c r="G149" s="378" t="s">
        <v>898</v>
      </c>
      <c r="H149" s="168" t="s">
        <v>246</v>
      </c>
      <c r="I149" s="171"/>
      <c r="J149" s="171"/>
      <c r="K149" s="171" t="s">
        <v>869</v>
      </c>
      <c r="L149" s="191"/>
      <c r="M149" s="183"/>
      <c r="N149" s="184"/>
      <c r="O149" s="215"/>
      <c r="P149" s="215"/>
      <c r="Q149" s="215"/>
      <c r="R149" s="192"/>
    </row>
    <row r="150" spans="1:44" s="263" customFormat="1" ht="69">
      <c r="A150" s="480" t="s">
        <v>899</v>
      </c>
      <c r="B150" s="265" t="s">
        <v>18</v>
      </c>
      <c r="C150" s="233"/>
      <c r="D150" s="182" t="s">
        <v>783</v>
      </c>
      <c r="E150" s="171" t="s">
        <v>900</v>
      </c>
      <c r="F150" s="378" t="s">
        <v>901</v>
      </c>
      <c r="G150" s="378" t="s">
        <v>902</v>
      </c>
      <c r="H150" s="168" t="s">
        <v>23</v>
      </c>
      <c r="I150" s="168"/>
      <c r="J150" s="168"/>
      <c r="K150" s="168" t="s">
        <v>780</v>
      </c>
      <c r="L150" s="171"/>
      <c r="M150" s="171"/>
      <c r="N150" s="184" t="s">
        <v>903</v>
      </c>
      <c r="O150" s="215"/>
      <c r="P150" s="215"/>
      <c r="Q150" s="215"/>
      <c r="R150" s="192"/>
    </row>
    <row r="151" spans="1:44" s="494" customFormat="1" ht="110.4">
      <c r="A151" s="507" t="s">
        <v>864</v>
      </c>
      <c r="B151" s="651" t="s">
        <v>18</v>
      </c>
      <c r="C151" s="513"/>
      <c r="D151" s="489"/>
      <c r="E151" s="490" t="s">
        <v>904</v>
      </c>
      <c r="F151" s="378" t="s">
        <v>905</v>
      </c>
      <c r="G151" s="378" t="s">
        <v>906</v>
      </c>
      <c r="H151" s="488" t="s">
        <v>23</v>
      </c>
      <c r="I151" s="488" t="s">
        <v>24</v>
      </c>
      <c r="J151" s="488" t="s">
        <v>25</v>
      </c>
      <c r="K151" s="490" t="s">
        <v>387</v>
      </c>
      <c r="L151" s="514" t="s">
        <v>388</v>
      </c>
      <c r="M151" s="514" t="s">
        <v>907</v>
      </c>
      <c r="N151" s="491"/>
      <c r="O151" s="492"/>
      <c r="P151" s="492"/>
      <c r="Q151" s="492"/>
      <c r="R151" s="493"/>
    </row>
    <row r="152" spans="1:44" s="494" customFormat="1" ht="69">
      <c r="A152" s="507" t="s">
        <v>871</v>
      </c>
      <c r="B152" s="651" t="s">
        <v>18</v>
      </c>
      <c r="C152" s="897" t="s">
        <v>861</v>
      </c>
      <c r="D152" s="489"/>
      <c r="E152" s="515" t="s">
        <v>908</v>
      </c>
      <c r="F152" s="378" t="s">
        <v>909</v>
      </c>
      <c r="G152" s="378" t="s">
        <v>910</v>
      </c>
      <c r="H152" s="488" t="s">
        <v>23</v>
      </c>
      <c r="I152" s="490" t="s">
        <v>24</v>
      </c>
      <c r="J152" s="490" t="s">
        <v>25</v>
      </c>
      <c r="K152" s="490" t="s">
        <v>911</v>
      </c>
      <c r="L152" s="490" t="s">
        <v>912</v>
      </c>
      <c r="M152" s="514" t="s">
        <v>913</v>
      </c>
      <c r="N152" s="491" t="s">
        <v>914</v>
      </c>
      <c r="O152" s="492"/>
      <c r="P152" s="492"/>
      <c r="Q152" s="492"/>
      <c r="R152" s="493"/>
    </row>
    <row r="153" spans="1:44" s="471" customFormat="1" ht="82.8">
      <c r="A153" s="465" t="s">
        <v>895</v>
      </c>
      <c r="B153" s="651" t="s">
        <v>18</v>
      </c>
      <c r="C153" s="898"/>
      <c r="D153" s="467"/>
      <c r="E153" s="466" t="s">
        <v>915</v>
      </c>
      <c r="F153" s="378" t="s">
        <v>916</v>
      </c>
      <c r="G153" s="378" t="s">
        <v>917</v>
      </c>
      <c r="H153" s="466" t="s">
        <v>23</v>
      </c>
      <c r="I153" s="466" t="s">
        <v>24</v>
      </c>
      <c r="J153" s="466" t="s">
        <v>25</v>
      </c>
      <c r="K153" s="468" t="s">
        <v>918</v>
      </c>
      <c r="L153" s="506" t="s">
        <v>919</v>
      </c>
      <c r="M153" s="506" t="s">
        <v>920</v>
      </c>
      <c r="N153" s="504"/>
      <c r="O153" s="486"/>
      <c r="P153" s="486"/>
      <c r="Q153" s="486"/>
      <c r="R153" s="484"/>
    </row>
    <row r="154" spans="1:44" s="471" customFormat="1" ht="69">
      <c r="A154" s="465" t="s">
        <v>921</v>
      </c>
      <c r="B154" s="651" t="s">
        <v>18</v>
      </c>
      <c r="C154" s="898"/>
      <c r="D154" s="467"/>
      <c r="E154" s="468" t="s">
        <v>922</v>
      </c>
      <c r="F154" s="378" t="s">
        <v>923</v>
      </c>
      <c r="G154" s="378" t="s">
        <v>924</v>
      </c>
      <c r="H154" s="466" t="s">
        <v>23</v>
      </c>
      <c r="I154" s="466" t="s">
        <v>24</v>
      </c>
      <c r="J154" s="466" t="s">
        <v>25</v>
      </c>
      <c r="K154" s="468" t="s">
        <v>925</v>
      </c>
      <c r="L154" s="468" t="s">
        <v>926</v>
      </c>
      <c r="M154" s="485" t="s">
        <v>927</v>
      </c>
      <c r="N154" s="504"/>
      <c r="O154" s="486"/>
      <c r="P154" s="486"/>
      <c r="Q154" s="486"/>
      <c r="R154" s="484"/>
    </row>
    <row r="155" spans="1:44" ht="55.2">
      <c r="A155" s="288" t="s">
        <v>928</v>
      </c>
      <c r="B155" s="651" t="s">
        <v>18</v>
      </c>
      <c r="C155" s="898"/>
      <c r="D155" s="509" t="s">
        <v>929</v>
      </c>
      <c r="E155" s="395" t="s">
        <v>930</v>
      </c>
      <c r="F155" s="378" t="s">
        <v>931</v>
      </c>
      <c r="G155" s="378" t="s">
        <v>932</v>
      </c>
      <c r="H155" s="378" t="s">
        <v>23</v>
      </c>
      <c r="I155" s="378" t="s">
        <v>24</v>
      </c>
      <c r="J155" s="378" t="s">
        <v>25</v>
      </c>
      <c r="K155" s="476" t="s">
        <v>933</v>
      </c>
      <c r="L155" s="395" t="s">
        <v>934</v>
      </c>
      <c r="M155" s="463" t="s">
        <v>935</v>
      </c>
      <c r="N155" s="481"/>
    </row>
    <row r="156" spans="1:44" ht="55.2">
      <c r="A156" s="288" t="s">
        <v>936</v>
      </c>
      <c r="B156" s="651" t="s">
        <v>18</v>
      </c>
      <c r="C156" s="898"/>
      <c r="D156" s="516" t="s">
        <v>929</v>
      </c>
      <c r="E156" s="482" t="s">
        <v>937</v>
      </c>
      <c r="F156" s="378" t="s">
        <v>938</v>
      </c>
      <c r="G156" s="378" t="s">
        <v>939</v>
      </c>
      <c r="H156" s="517" t="s">
        <v>23</v>
      </c>
      <c r="I156" s="378" t="s">
        <v>24</v>
      </c>
      <c r="J156" s="378" t="s">
        <v>25</v>
      </c>
      <c r="K156" s="482" t="s">
        <v>940</v>
      </c>
      <c r="L156" s="482" t="s">
        <v>941</v>
      </c>
      <c r="M156" s="463" t="s">
        <v>942</v>
      </c>
      <c r="N156" s="481" t="s">
        <v>943</v>
      </c>
      <c r="O156" s="518"/>
      <c r="P156" s="518"/>
      <c r="Q156" s="518"/>
      <c r="R156" s="519"/>
    </row>
    <row r="157" spans="1:44" s="528" customFormat="1" ht="55.2">
      <c r="A157" s="520" t="s">
        <v>944</v>
      </c>
      <c r="B157" s="651" t="s">
        <v>18</v>
      </c>
      <c r="C157" s="898"/>
      <c r="D157" s="521" t="s">
        <v>945</v>
      </c>
      <c r="E157" s="522" t="s">
        <v>946</v>
      </c>
      <c r="F157" s="378" t="s">
        <v>947</v>
      </c>
      <c r="G157" s="378" t="s">
        <v>948</v>
      </c>
      <c r="H157" s="523" t="s">
        <v>23</v>
      </c>
      <c r="I157" s="378" t="s">
        <v>24</v>
      </c>
      <c r="J157" s="378" t="s">
        <v>25</v>
      </c>
      <c r="K157" s="523" t="s">
        <v>949</v>
      </c>
      <c r="L157" s="523" t="s">
        <v>950</v>
      </c>
      <c r="M157" s="524" t="s">
        <v>951</v>
      </c>
      <c r="N157" s="525"/>
      <c r="O157" s="526"/>
      <c r="P157" s="526"/>
      <c r="Q157" s="526"/>
      <c r="R157" s="527"/>
      <c r="S157" s="382"/>
      <c r="T157" s="382"/>
      <c r="U157" s="382"/>
      <c r="V157" s="382"/>
      <c r="W157" s="382"/>
      <c r="X157" s="382"/>
      <c r="Y157" s="382"/>
      <c r="Z157" s="382"/>
      <c r="AA157" s="382"/>
      <c r="AB157" s="382"/>
      <c r="AC157" s="382"/>
      <c r="AD157" s="382"/>
      <c r="AE157" s="382"/>
      <c r="AF157" s="382"/>
      <c r="AG157" s="382"/>
      <c r="AH157" s="382"/>
      <c r="AI157" s="382"/>
      <c r="AJ157" s="382"/>
      <c r="AK157" s="382"/>
      <c r="AL157" s="382"/>
      <c r="AM157" s="382"/>
      <c r="AN157" s="382"/>
      <c r="AO157" s="382"/>
      <c r="AP157" s="382"/>
      <c r="AQ157" s="382"/>
      <c r="AR157" s="382"/>
    </row>
    <row r="158" spans="1:44" s="537" customFormat="1" ht="110.4">
      <c r="A158" s="529" t="s">
        <v>952</v>
      </c>
      <c r="B158" s="651" t="s">
        <v>18</v>
      </c>
      <c r="C158" s="898"/>
      <c r="D158" s="530"/>
      <c r="E158" s="531" t="s">
        <v>953</v>
      </c>
      <c r="F158" s="378" t="s">
        <v>954</v>
      </c>
      <c r="G158" s="378" t="s">
        <v>955</v>
      </c>
      <c r="H158" s="532" t="s">
        <v>23</v>
      </c>
      <c r="I158" s="466" t="s">
        <v>24</v>
      </c>
      <c r="J158" s="466" t="s">
        <v>25</v>
      </c>
      <c r="K158" s="531" t="s">
        <v>956</v>
      </c>
      <c r="L158" s="531" t="s">
        <v>957</v>
      </c>
      <c r="M158" s="533" t="s">
        <v>958</v>
      </c>
      <c r="N158" s="534"/>
      <c r="O158" s="535"/>
      <c r="P158" s="535"/>
      <c r="Q158" s="535"/>
      <c r="R158" s="536"/>
      <c r="S158" s="471"/>
      <c r="T158" s="471"/>
      <c r="U158" s="471"/>
      <c r="V158" s="471"/>
      <c r="W158" s="471"/>
      <c r="X158" s="471"/>
      <c r="Y158" s="471"/>
      <c r="Z158" s="471"/>
      <c r="AA158" s="471"/>
      <c r="AB158" s="471"/>
      <c r="AC158" s="471"/>
      <c r="AD158" s="471"/>
      <c r="AE158" s="471"/>
      <c r="AF158" s="471"/>
      <c r="AG158" s="471"/>
      <c r="AH158" s="471"/>
      <c r="AI158" s="471"/>
      <c r="AJ158" s="471"/>
      <c r="AK158" s="471"/>
      <c r="AL158" s="471"/>
      <c r="AM158" s="471"/>
      <c r="AN158" s="471"/>
      <c r="AO158" s="471"/>
      <c r="AP158" s="471"/>
      <c r="AQ158" s="471"/>
      <c r="AR158" s="471"/>
    </row>
    <row r="159" spans="1:44" s="544" customFormat="1" ht="41.4">
      <c r="A159" s="529" t="s">
        <v>959</v>
      </c>
      <c r="B159" s="651" t="s">
        <v>18</v>
      </c>
      <c r="C159" s="898"/>
      <c r="D159" s="538"/>
      <c r="E159" s="539" t="s">
        <v>960</v>
      </c>
      <c r="F159" s="378" t="s">
        <v>961</v>
      </c>
      <c r="G159" s="378" t="s">
        <v>962</v>
      </c>
      <c r="H159" s="532" t="s">
        <v>23</v>
      </c>
      <c r="I159" s="466" t="s">
        <v>24</v>
      </c>
      <c r="J159" s="466" t="s">
        <v>25</v>
      </c>
      <c r="K159" s="539" t="s">
        <v>387</v>
      </c>
      <c r="L159" s="539" t="s">
        <v>388</v>
      </c>
      <c r="M159" s="540" t="s">
        <v>907</v>
      </c>
      <c r="N159" s="541"/>
      <c r="O159" s="542"/>
      <c r="P159" s="542"/>
      <c r="Q159" s="542"/>
      <c r="R159" s="543"/>
      <c r="S159" s="471"/>
      <c r="T159" s="471"/>
      <c r="U159" s="471"/>
      <c r="V159" s="471"/>
      <c r="W159" s="471"/>
      <c r="X159" s="471"/>
      <c r="Y159" s="471"/>
      <c r="Z159" s="471"/>
      <c r="AA159" s="471"/>
      <c r="AB159" s="471"/>
      <c r="AC159" s="471"/>
      <c r="AD159" s="471"/>
      <c r="AE159" s="471"/>
      <c r="AF159" s="471"/>
      <c r="AG159" s="471"/>
      <c r="AH159" s="471"/>
      <c r="AI159" s="471"/>
      <c r="AJ159" s="471"/>
    </row>
    <row r="160" spans="1:44" s="549" customFormat="1" ht="138">
      <c r="A160" s="529" t="s">
        <v>963</v>
      </c>
      <c r="B160" s="651" t="s">
        <v>18</v>
      </c>
      <c r="C160" s="898"/>
      <c r="D160" s="545"/>
      <c r="E160" s="532" t="s">
        <v>964</v>
      </c>
      <c r="F160" s="378" t="s">
        <v>965</v>
      </c>
      <c r="G160" s="378" t="s">
        <v>966</v>
      </c>
      <c r="H160" s="532" t="s">
        <v>798</v>
      </c>
      <c r="I160" s="466" t="s">
        <v>362</v>
      </c>
      <c r="J160" s="466" t="s">
        <v>222</v>
      </c>
      <c r="K160" s="546" t="s">
        <v>967</v>
      </c>
      <c r="L160" s="546" t="s">
        <v>968</v>
      </c>
      <c r="M160" s="546" t="s">
        <v>969</v>
      </c>
      <c r="N160" s="504" t="s">
        <v>970</v>
      </c>
      <c r="O160" s="547"/>
      <c r="P160" s="547"/>
      <c r="Q160" s="547"/>
      <c r="R160" s="548"/>
      <c r="S160" s="471"/>
      <c r="T160" s="471"/>
      <c r="U160" s="471"/>
      <c r="V160" s="471"/>
      <c r="W160" s="471"/>
      <c r="X160" s="471"/>
      <c r="Y160" s="471"/>
      <c r="Z160" s="471"/>
      <c r="AA160" s="471"/>
      <c r="AB160" s="471"/>
      <c r="AC160" s="471"/>
      <c r="AD160" s="471"/>
      <c r="AE160" s="471"/>
      <c r="AF160" s="471"/>
      <c r="AG160" s="471"/>
      <c r="AH160" s="471"/>
      <c r="AI160" s="471"/>
      <c r="AJ160" s="471"/>
    </row>
    <row r="161" spans="1:36" s="549" customFormat="1" ht="41.4">
      <c r="A161" s="529" t="s">
        <v>971</v>
      </c>
      <c r="B161" s="651" t="s">
        <v>18</v>
      </c>
      <c r="C161" s="898"/>
      <c r="D161" s="545"/>
      <c r="E161" s="532" t="s">
        <v>972</v>
      </c>
      <c r="F161" s="378" t="s">
        <v>973</v>
      </c>
      <c r="G161" s="378" t="s">
        <v>974</v>
      </c>
      <c r="H161" s="532" t="s">
        <v>23</v>
      </c>
      <c r="I161" s="466" t="s">
        <v>24</v>
      </c>
      <c r="J161" s="466" t="s">
        <v>25</v>
      </c>
      <c r="K161" s="550" t="s">
        <v>387</v>
      </c>
      <c r="L161" s="532" t="s">
        <v>388</v>
      </c>
      <c r="M161" s="532" t="s">
        <v>907</v>
      </c>
      <c r="N161" s="551"/>
      <c r="O161" s="547"/>
      <c r="P161" s="547"/>
      <c r="Q161" s="547"/>
      <c r="R161" s="548"/>
      <c r="S161" s="471"/>
      <c r="T161" s="471"/>
      <c r="U161" s="471"/>
      <c r="V161" s="471"/>
      <c r="W161" s="471"/>
      <c r="X161" s="471"/>
      <c r="Y161" s="471"/>
      <c r="Z161" s="471"/>
      <c r="AA161" s="471"/>
      <c r="AB161" s="471"/>
      <c r="AC161" s="471"/>
      <c r="AD161" s="471"/>
      <c r="AE161" s="471"/>
      <c r="AF161" s="471"/>
      <c r="AG161" s="471"/>
      <c r="AH161" s="471"/>
      <c r="AI161" s="471"/>
      <c r="AJ161" s="471"/>
    </row>
    <row r="162" spans="1:36" s="549" customFormat="1" ht="179.4">
      <c r="A162" s="529" t="s">
        <v>975</v>
      </c>
      <c r="B162" s="651" t="s">
        <v>18</v>
      </c>
      <c r="C162" s="899"/>
      <c r="D162" s="545"/>
      <c r="E162" s="532" t="s">
        <v>976</v>
      </c>
      <c r="F162" s="378" t="s">
        <v>977</v>
      </c>
      <c r="G162" s="378" t="s">
        <v>978</v>
      </c>
      <c r="H162" s="532" t="s">
        <v>798</v>
      </c>
      <c r="I162" s="466" t="s">
        <v>362</v>
      </c>
      <c r="J162" s="466" t="s">
        <v>222</v>
      </c>
      <c r="K162" s="552" t="s">
        <v>979</v>
      </c>
      <c r="L162" s="552" t="s">
        <v>980</v>
      </c>
      <c r="M162" s="552" t="s">
        <v>981</v>
      </c>
      <c r="N162" s="551" t="s">
        <v>982</v>
      </c>
      <c r="O162" s="547"/>
      <c r="P162" s="547"/>
      <c r="Q162" s="547"/>
      <c r="R162" s="548"/>
      <c r="S162" s="471"/>
      <c r="T162" s="471"/>
      <c r="U162" s="471"/>
      <c r="V162" s="471"/>
      <c r="W162" s="471"/>
      <c r="X162" s="471"/>
      <c r="Y162" s="471"/>
      <c r="Z162" s="471"/>
      <c r="AA162" s="471"/>
      <c r="AB162" s="471"/>
      <c r="AC162" s="471"/>
      <c r="AD162" s="471"/>
      <c r="AE162" s="471"/>
      <c r="AF162" s="471"/>
      <c r="AG162" s="471"/>
      <c r="AH162" s="471"/>
      <c r="AI162" s="471"/>
      <c r="AJ162" s="471"/>
    </row>
    <row r="163" spans="1:36" s="561" customFormat="1">
      <c r="A163" s="553"/>
      <c r="B163" s="653"/>
      <c r="C163" s="555"/>
      <c r="D163" s="556"/>
      <c r="E163" s="557" t="s">
        <v>983</v>
      </c>
      <c r="F163" s="378" t="s">
        <v>984</v>
      </c>
      <c r="G163" s="378" t="s">
        <v>985</v>
      </c>
      <c r="H163" s="557" t="s">
        <v>66</v>
      </c>
      <c r="I163" s="557" t="s">
        <v>39</v>
      </c>
      <c r="J163" s="557" t="s">
        <v>39</v>
      </c>
      <c r="K163" s="557"/>
      <c r="L163" s="557"/>
      <c r="M163" s="558"/>
      <c r="N163" s="559"/>
      <c r="O163" s="554"/>
      <c r="P163" s="554"/>
      <c r="Q163" s="554"/>
      <c r="R163" s="560"/>
      <c r="S163" s="382"/>
      <c r="T163" s="382"/>
      <c r="U163" s="382"/>
      <c r="V163" s="382"/>
      <c r="W163" s="382"/>
      <c r="X163" s="382"/>
      <c r="Y163" s="382"/>
      <c r="Z163" s="382"/>
      <c r="AA163" s="382"/>
      <c r="AB163" s="382"/>
      <c r="AC163" s="382"/>
      <c r="AD163" s="382"/>
      <c r="AE163" s="382"/>
      <c r="AF163" s="382"/>
      <c r="AG163" s="382"/>
      <c r="AH163" s="382"/>
      <c r="AI163" s="382"/>
      <c r="AJ163" s="382"/>
    </row>
    <row r="164" spans="1:36" ht="262.2">
      <c r="A164" s="562" t="s">
        <v>986</v>
      </c>
      <c r="B164" s="654" t="s">
        <v>18</v>
      </c>
      <c r="C164" s="890" t="s">
        <v>987</v>
      </c>
      <c r="D164" s="564" t="s">
        <v>988</v>
      </c>
      <c r="E164" s="523" t="s">
        <v>989</v>
      </c>
      <c r="F164" s="378" t="s">
        <v>990</v>
      </c>
      <c r="G164" s="378" t="s">
        <v>991</v>
      </c>
      <c r="H164" s="523" t="s">
        <v>798</v>
      </c>
      <c r="I164" s="378" t="s">
        <v>362</v>
      </c>
      <c r="J164" s="378" t="s">
        <v>222</v>
      </c>
      <c r="K164" s="565" t="s">
        <v>992</v>
      </c>
      <c r="L164" s="565" t="s">
        <v>993</v>
      </c>
      <c r="M164" s="565" t="s">
        <v>994</v>
      </c>
      <c r="N164" s="566"/>
      <c r="O164" s="563"/>
      <c r="P164" s="563"/>
      <c r="Q164" s="563"/>
      <c r="R164" s="567"/>
    </row>
    <row r="165" spans="1:36" s="471" customFormat="1" ht="83.4">
      <c r="A165" s="568" t="s">
        <v>995</v>
      </c>
      <c r="B165" s="654" t="s">
        <v>18</v>
      </c>
      <c r="C165" s="890"/>
      <c r="D165" s="467" t="s">
        <v>996</v>
      </c>
      <c r="E165" s="468" t="s">
        <v>997</v>
      </c>
      <c r="F165" s="378" t="s">
        <v>998</v>
      </c>
      <c r="G165" s="378" t="s">
        <v>999</v>
      </c>
      <c r="H165" s="466" t="s">
        <v>23</v>
      </c>
      <c r="I165" s="466" t="s">
        <v>24</v>
      </c>
      <c r="J165" s="466" t="s">
        <v>25</v>
      </c>
      <c r="K165" s="569" t="s">
        <v>1000</v>
      </c>
      <c r="L165" s="569" t="s">
        <v>1001</v>
      </c>
      <c r="M165" s="569" t="s">
        <v>1002</v>
      </c>
      <c r="N165" s="504"/>
      <c r="O165" s="486"/>
      <c r="P165" s="486"/>
      <c r="Q165" s="486"/>
      <c r="R165" s="484"/>
    </row>
    <row r="166" spans="1:36" s="471" customFormat="1" ht="55.2">
      <c r="A166" s="568" t="s">
        <v>1003</v>
      </c>
      <c r="B166" s="654" t="s">
        <v>18</v>
      </c>
      <c r="C166" s="890"/>
      <c r="D166" s="467"/>
      <c r="E166" s="468" t="s">
        <v>1004</v>
      </c>
      <c r="F166" s="378" t="s">
        <v>1005</v>
      </c>
      <c r="G166" s="378" t="s">
        <v>1006</v>
      </c>
      <c r="H166" s="466" t="s">
        <v>23</v>
      </c>
      <c r="I166" s="466" t="s">
        <v>24</v>
      </c>
      <c r="J166" s="466" t="s">
        <v>25</v>
      </c>
      <c r="K166" s="468" t="s">
        <v>1007</v>
      </c>
      <c r="L166" s="468" t="s">
        <v>1008</v>
      </c>
      <c r="M166" s="468" t="s">
        <v>1009</v>
      </c>
      <c r="N166" s="504" t="s">
        <v>1010</v>
      </c>
      <c r="O166" s="486"/>
      <c r="P166" s="486"/>
      <c r="Q166" s="486"/>
      <c r="R166" s="484"/>
    </row>
    <row r="167" spans="1:36" s="471" customFormat="1" ht="193.2">
      <c r="A167" s="568" t="s">
        <v>1011</v>
      </c>
      <c r="B167" s="654" t="s">
        <v>18</v>
      </c>
      <c r="C167" s="890"/>
      <c r="D167" s="467" t="s">
        <v>1012</v>
      </c>
      <c r="E167" s="468" t="s">
        <v>1013</v>
      </c>
      <c r="F167" s="378" t="s">
        <v>1014</v>
      </c>
      <c r="G167" s="378" t="s">
        <v>1015</v>
      </c>
      <c r="H167" s="468" t="s">
        <v>798</v>
      </c>
      <c r="I167" s="466" t="s">
        <v>362</v>
      </c>
      <c r="J167" s="466" t="s">
        <v>222</v>
      </c>
      <c r="K167" s="468" t="s">
        <v>1016</v>
      </c>
      <c r="L167" s="570" t="s">
        <v>1017</v>
      </c>
      <c r="M167" s="570" t="s">
        <v>1018</v>
      </c>
      <c r="N167" s="504" t="s">
        <v>1010</v>
      </c>
      <c r="O167" s="486"/>
      <c r="P167" s="486"/>
      <c r="Q167" s="486"/>
      <c r="R167" s="484"/>
    </row>
    <row r="168" spans="1:36" s="471" customFormat="1" ht="193.2">
      <c r="A168" s="568" t="s">
        <v>1019</v>
      </c>
      <c r="B168" s="654" t="s">
        <v>18</v>
      </c>
      <c r="C168" s="890"/>
      <c r="D168" s="467" t="s">
        <v>1020</v>
      </c>
      <c r="E168" s="468" t="s">
        <v>1021</v>
      </c>
      <c r="F168" s="378" t="s">
        <v>1022</v>
      </c>
      <c r="G168" s="378" t="s">
        <v>1023</v>
      </c>
      <c r="H168" s="323" t="s">
        <v>246</v>
      </c>
      <c r="I168" s="466" t="s">
        <v>362</v>
      </c>
      <c r="J168" s="466" t="s">
        <v>222</v>
      </c>
      <c r="K168" s="570" t="s">
        <v>1024</v>
      </c>
      <c r="L168" s="570" t="s">
        <v>1025</v>
      </c>
      <c r="M168" s="570" t="s">
        <v>1026</v>
      </c>
      <c r="N168" s="469" t="s">
        <v>1027</v>
      </c>
      <c r="O168" s="486"/>
      <c r="P168" s="486"/>
      <c r="Q168" s="486"/>
      <c r="R168" s="484"/>
    </row>
    <row r="169" spans="1:36" s="471" customFormat="1" ht="69.599999999999994">
      <c r="A169" s="568" t="s">
        <v>1028</v>
      </c>
      <c r="B169" s="651" t="s">
        <v>18</v>
      </c>
      <c r="C169" s="890"/>
      <c r="D169" s="467" t="s">
        <v>1029</v>
      </c>
      <c r="E169" s="468" t="s">
        <v>1030</v>
      </c>
      <c r="F169" s="378" t="s">
        <v>1031</v>
      </c>
      <c r="G169" s="378" t="s">
        <v>1032</v>
      </c>
      <c r="H169" s="466" t="s">
        <v>23</v>
      </c>
      <c r="I169" s="466" t="s">
        <v>24</v>
      </c>
      <c r="J169" s="466" t="s">
        <v>25</v>
      </c>
      <c r="K169" s="569" t="s">
        <v>1033</v>
      </c>
      <c r="L169" s="569" t="s">
        <v>1034</v>
      </c>
      <c r="M169" s="569" t="s">
        <v>1035</v>
      </c>
      <c r="N169" s="469"/>
      <c r="O169" s="486"/>
      <c r="P169" s="486"/>
      <c r="Q169" s="486"/>
      <c r="R169" s="484"/>
    </row>
    <row r="170" spans="1:36" s="471" customFormat="1" ht="55.2">
      <c r="A170" s="568" t="s">
        <v>1036</v>
      </c>
      <c r="B170" s="651" t="s">
        <v>18</v>
      </c>
      <c r="C170" s="890"/>
      <c r="D170" s="467" t="s">
        <v>1037</v>
      </c>
      <c r="E170" s="468" t="s">
        <v>1038</v>
      </c>
      <c r="F170" s="378" t="s">
        <v>1039</v>
      </c>
      <c r="G170" s="378" t="s">
        <v>1040</v>
      </c>
      <c r="H170" s="466" t="s">
        <v>23</v>
      </c>
      <c r="I170" s="466" t="s">
        <v>24</v>
      </c>
      <c r="J170" s="466" t="s">
        <v>25</v>
      </c>
      <c r="K170" s="466" t="s">
        <v>387</v>
      </c>
      <c r="L170" s="468" t="s">
        <v>388</v>
      </c>
      <c r="M170" s="485" t="s">
        <v>389</v>
      </c>
      <c r="N170" s="504"/>
      <c r="O170" s="486"/>
      <c r="P170" s="486"/>
      <c r="Q170" s="486"/>
      <c r="R170" s="484"/>
    </row>
    <row r="171" spans="1:36" s="471" customFormat="1" ht="165.6">
      <c r="A171" s="465" t="s">
        <v>1041</v>
      </c>
      <c r="B171" s="651" t="s">
        <v>18</v>
      </c>
      <c r="C171" s="890"/>
      <c r="D171" s="467" t="s">
        <v>1037</v>
      </c>
      <c r="E171" s="468" t="s">
        <v>1042</v>
      </c>
      <c r="F171" s="378" t="s">
        <v>1043</v>
      </c>
      <c r="G171" s="378" t="s">
        <v>1044</v>
      </c>
      <c r="H171" s="466" t="s">
        <v>798</v>
      </c>
      <c r="I171" s="466" t="s">
        <v>362</v>
      </c>
      <c r="J171" s="466" t="s">
        <v>222</v>
      </c>
      <c r="K171" s="570" t="s">
        <v>1045</v>
      </c>
      <c r="L171" s="570" t="s">
        <v>1046</v>
      </c>
      <c r="M171" s="570" t="s">
        <v>1047</v>
      </c>
      <c r="N171" s="504" t="s">
        <v>1048</v>
      </c>
      <c r="O171" s="486"/>
      <c r="P171" s="486"/>
      <c r="Q171" s="486"/>
      <c r="R171" s="484"/>
    </row>
    <row r="172" spans="1:36" ht="55.2">
      <c r="A172" s="288" t="s">
        <v>1049</v>
      </c>
      <c r="B172" s="651" t="s">
        <v>18</v>
      </c>
      <c r="C172" s="890"/>
      <c r="D172" s="384" t="s">
        <v>1050</v>
      </c>
      <c r="E172" s="395" t="s">
        <v>1051</v>
      </c>
      <c r="F172" s="378" t="s">
        <v>1052</v>
      </c>
      <c r="G172" s="378" t="s">
        <v>1053</v>
      </c>
      <c r="H172" s="378" t="s">
        <v>23</v>
      </c>
      <c r="I172" s="378" t="s">
        <v>24</v>
      </c>
      <c r="J172" s="378" t="s">
        <v>25</v>
      </c>
      <c r="K172" s="571" t="s">
        <v>1054</v>
      </c>
      <c r="L172" s="571" t="s">
        <v>1055</v>
      </c>
      <c r="M172" s="571" t="s">
        <v>1056</v>
      </c>
      <c r="N172" s="481"/>
    </row>
    <row r="173" spans="1:36" ht="289.8">
      <c r="A173" s="572" t="s">
        <v>1057</v>
      </c>
      <c r="B173" s="651" t="s">
        <v>18</v>
      </c>
      <c r="C173" s="890"/>
      <c r="D173" s="384" t="s">
        <v>1050</v>
      </c>
      <c r="E173" s="395" t="s">
        <v>1058</v>
      </c>
      <c r="F173" s="378" t="s">
        <v>1059</v>
      </c>
      <c r="G173" s="378" t="s">
        <v>1060</v>
      </c>
      <c r="H173" s="378" t="s">
        <v>798</v>
      </c>
      <c r="I173" s="378" t="s">
        <v>362</v>
      </c>
      <c r="J173" s="378" t="s">
        <v>222</v>
      </c>
      <c r="K173" s="573" t="s">
        <v>1061</v>
      </c>
      <c r="L173" s="571" t="s">
        <v>1062</v>
      </c>
      <c r="M173" s="571" t="s">
        <v>1063</v>
      </c>
      <c r="N173" s="574" t="s">
        <v>1064</v>
      </c>
    </row>
    <row r="174" spans="1:36" s="263" customFormat="1" ht="193.2">
      <c r="A174" s="480" t="s">
        <v>1065</v>
      </c>
      <c r="B174" s="652" t="s">
        <v>18</v>
      </c>
      <c r="C174" s="890"/>
      <c r="D174" s="182" t="s">
        <v>1050</v>
      </c>
      <c r="E174" s="512" t="s">
        <v>1066</v>
      </c>
      <c r="F174" s="378" t="s">
        <v>1067</v>
      </c>
      <c r="G174" s="378" t="s">
        <v>1068</v>
      </c>
      <c r="H174" s="168" t="s">
        <v>769</v>
      </c>
      <c r="I174" s="171"/>
      <c r="J174" s="171"/>
      <c r="K174" s="169" t="s">
        <v>1069</v>
      </c>
      <c r="L174" s="223"/>
      <c r="M174" s="223"/>
      <c r="N174" s="184" t="s">
        <v>1070</v>
      </c>
      <c r="O174" s="215"/>
      <c r="P174" s="215"/>
      <c r="Q174" s="215"/>
      <c r="R174" s="192"/>
    </row>
    <row r="175" spans="1:36" s="263" customFormat="1" ht="193.2">
      <c r="A175" s="181" t="s">
        <v>995</v>
      </c>
      <c r="B175" s="265" t="s">
        <v>18</v>
      </c>
      <c r="C175" s="890"/>
      <c r="D175" s="182" t="s">
        <v>1071</v>
      </c>
      <c r="E175" s="512" t="s">
        <v>1072</v>
      </c>
      <c r="F175" s="378" t="s">
        <v>1073</v>
      </c>
      <c r="G175" s="378" t="s">
        <v>1074</v>
      </c>
      <c r="H175" s="168" t="s">
        <v>246</v>
      </c>
      <c r="I175" s="171"/>
      <c r="J175" s="171"/>
      <c r="K175" s="171" t="s">
        <v>1075</v>
      </c>
      <c r="L175" s="191"/>
      <c r="M175" s="183"/>
      <c r="N175" s="184"/>
      <c r="O175" s="215"/>
      <c r="P175" s="215"/>
      <c r="Q175" s="215"/>
      <c r="R175" s="192"/>
    </row>
    <row r="176" spans="1:36" s="263" customFormat="1" ht="69">
      <c r="A176" s="480" t="s">
        <v>1003</v>
      </c>
      <c r="B176" s="265" t="s">
        <v>18</v>
      </c>
      <c r="C176" s="890"/>
      <c r="D176" s="182" t="s">
        <v>1071</v>
      </c>
      <c r="E176" s="171" t="s">
        <v>1076</v>
      </c>
      <c r="F176" s="378" t="s">
        <v>1077</v>
      </c>
      <c r="G176" s="378" t="s">
        <v>1078</v>
      </c>
      <c r="H176" s="168" t="s">
        <v>23</v>
      </c>
      <c r="I176" s="168"/>
      <c r="J176" s="168"/>
      <c r="K176" s="168" t="s">
        <v>780</v>
      </c>
      <c r="L176" s="171"/>
      <c r="M176" s="171"/>
      <c r="N176" s="184" t="s">
        <v>1079</v>
      </c>
      <c r="O176" s="215"/>
      <c r="P176" s="215"/>
      <c r="Q176" s="215"/>
      <c r="R176" s="192"/>
    </row>
    <row r="177" spans="1:22" s="263" customFormat="1">
      <c r="A177" s="480"/>
      <c r="B177" s="652"/>
      <c r="C177" s="890"/>
      <c r="D177" s="182"/>
      <c r="E177" s="171"/>
      <c r="F177" s="378">
        <v>0</v>
      </c>
      <c r="G177" s="378">
        <v>0</v>
      </c>
      <c r="H177" s="168"/>
      <c r="I177" s="168"/>
      <c r="J177" s="168"/>
      <c r="K177" s="169"/>
      <c r="L177" s="169"/>
      <c r="M177" s="169"/>
      <c r="N177" s="184"/>
      <c r="O177" s="215"/>
      <c r="P177" s="215"/>
      <c r="Q177" s="215"/>
      <c r="R177" s="192"/>
    </row>
    <row r="178" spans="1:22" s="471" customFormat="1" ht="55.2">
      <c r="A178" s="575" t="s">
        <v>1080</v>
      </c>
      <c r="B178" s="651" t="s">
        <v>18</v>
      </c>
      <c r="C178" s="890"/>
      <c r="D178" s="467" t="s">
        <v>1081</v>
      </c>
      <c r="E178" s="468" t="s">
        <v>1082</v>
      </c>
      <c r="F178" s="378" t="s">
        <v>1083</v>
      </c>
      <c r="G178" s="378" t="s">
        <v>1084</v>
      </c>
      <c r="H178" s="466" t="s">
        <v>23</v>
      </c>
      <c r="I178" s="466" t="s">
        <v>24</v>
      </c>
      <c r="J178" s="466" t="s">
        <v>25</v>
      </c>
      <c r="K178" s="570" t="s">
        <v>1085</v>
      </c>
      <c r="L178" s="570" t="s">
        <v>1055</v>
      </c>
      <c r="M178" s="570" t="s">
        <v>1056</v>
      </c>
      <c r="N178" s="469"/>
      <c r="O178" s="466"/>
      <c r="P178" s="466"/>
      <c r="Q178" s="466"/>
      <c r="R178" s="470"/>
    </row>
    <row r="179" spans="1:22" s="471" customFormat="1" ht="110.4">
      <c r="A179" s="503" t="s">
        <v>1086</v>
      </c>
      <c r="B179" s="651" t="s">
        <v>18</v>
      </c>
      <c r="C179" s="890"/>
      <c r="D179" s="467" t="s">
        <v>1081</v>
      </c>
      <c r="E179" s="468" t="s">
        <v>1087</v>
      </c>
      <c r="F179" s="378" t="s">
        <v>1088</v>
      </c>
      <c r="G179" s="378" t="s">
        <v>1089</v>
      </c>
      <c r="H179" s="466" t="s">
        <v>798</v>
      </c>
      <c r="I179" s="466" t="s">
        <v>362</v>
      </c>
      <c r="J179" s="466" t="s">
        <v>222</v>
      </c>
      <c r="K179" s="570" t="s">
        <v>1090</v>
      </c>
      <c r="L179" s="570" t="s">
        <v>1091</v>
      </c>
      <c r="M179" s="570" t="s">
        <v>1092</v>
      </c>
      <c r="N179" s="469" t="s">
        <v>1093</v>
      </c>
      <c r="O179" s="486"/>
      <c r="P179" s="486"/>
      <c r="Q179" s="486"/>
      <c r="R179" s="484"/>
    </row>
    <row r="180" spans="1:22">
      <c r="A180" s="394"/>
      <c r="B180" s="651"/>
      <c r="C180" s="384"/>
      <c r="D180" s="576"/>
      <c r="E180" s="395" t="s">
        <v>1094</v>
      </c>
      <c r="F180" s="378" t="s">
        <v>1095</v>
      </c>
      <c r="G180" s="378" t="s">
        <v>1096</v>
      </c>
      <c r="H180" s="378" t="s">
        <v>66</v>
      </c>
      <c r="I180" s="395" t="s">
        <v>39</v>
      </c>
      <c r="J180" s="395" t="s">
        <v>39</v>
      </c>
      <c r="L180" s="571"/>
      <c r="M180" s="571"/>
      <c r="N180" s="481"/>
    </row>
    <row r="181" spans="1:22" s="263" customFormat="1" ht="138">
      <c r="A181" s="480" t="s">
        <v>1097</v>
      </c>
      <c r="B181" s="265" t="s">
        <v>18</v>
      </c>
      <c r="C181" s="233"/>
      <c r="D181" s="182" t="s">
        <v>1098</v>
      </c>
      <c r="E181" s="171" t="s">
        <v>1099</v>
      </c>
      <c r="F181" s="378" t="s">
        <v>1100</v>
      </c>
      <c r="G181" s="378" t="s">
        <v>1101</v>
      </c>
      <c r="H181" s="168" t="s">
        <v>246</v>
      </c>
      <c r="I181" s="168"/>
      <c r="J181" s="168"/>
      <c r="K181" s="168" t="s">
        <v>1102</v>
      </c>
      <c r="L181" s="171"/>
      <c r="M181" s="171"/>
      <c r="N181" s="214"/>
      <c r="O181" s="215"/>
      <c r="P181" s="215"/>
      <c r="Q181" s="215"/>
      <c r="R181" s="192"/>
    </row>
    <row r="182" spans="1:22" s="263" customFormat="1" ht="175.2" customHeight="1">
      <c r="A182" s="480" t="s">
        <v>1103</v>
      </c>
      <c r="B182" s="265" t="s">
        <v>18</v>
      </c>
      <c r="C182" s="233"/>
      <c r="D182" s="182" t="s">
        <v>1098</v>
      </c>
      <c r="E182" s="171" t="s">
        <v>1104</v>
      </c>
      <c r="F182" s="378" t="s">
        <v>1105</v>
      </c>
      <c r="G182" s="378" t="s">
        <v>1106</v>
      </c>
      <c r="H182" s="168" t="s">
        <v>769</v>
      </c>
      <c r="I182" s="168"/>
      <c r="J182" s="168"/>
      <c r="K182" s="168" t="s">
        <v>1102</v>
      </c>
      <c r="L182" s="171"/>
      <c r="M182" s="171"/>
      <c r="N182" s="214"/>
      <c r="O182" s="215"/>
      <c r="P182" s="215"/>
      <c r="Q182" s="215"/>
      <c r="R182" s="192"/>
    </row>
    <row r="183" spans="1:22" s="263" customFormat="1" ht="156.6" customHeight="1">
      <c r="A183" s="480" t="s">
        <v>1107</v>
      </c>
      <c r="B183" s="265" t="s">
        <v>18</v>
      </c>
      <c r="C183" s="233"/>
      <c r="D183" s="182" t="s">
        <v>1108</v>
      </c>
      <c r="E183" s="171" t="s">
        <v>1109</v>
      </c>
      <c r="F183" s="378" t="s">
        <v>1110</v>
      </c>
      <c r="G183" s="378" t="s">
        <v>1111</v>
      </c>
      <c r="H183" s="168" t="s">
        <v>246</v>
      </c>
      <c r="I183" s="168"/>
      <c r="J183" s="168"/>
      <c r="K183" s="168" t="s">
        <v>1112</v>
      </c>
      <c r="L183" s="171"/>
      <c r="M183" s="171"/>
      <c r="N183" s="214"/>
      <c r="O183" s="215"/>
      <c r="P183" s="215"/>
      <c r="Q183" s="215"/>
      <c r="R183" s="192"/>
    </row>
    <row r="184" spans="1:22" s="263" customFormat="1" ht="96.6">
      <c r="A184" s="480" t="s">
        <v>1113</v>
      </c>
      <c r="B184" s="265" t="s">
        <v>18</v>
      </c>
      <c r="C184" s="233"/>
      <c r="D184" s="182" t="s">
        <v>1108</v>
      </c>
      <c r="E184" s="171" t="s">
        <v>1114</v>
      </c>
      <c r="F184" s="378" t="s">
        <v>1115</v>
      </c>
      <c r="G184" s="378" t="s">
        <v>1116</v>
      </c>
      <c r="H184" s="168" t="s">
        <v>23</v>
      </c>
      <c r="I184" s="168"/>
      <c r="J184" s="168"/>
      <c r="K184" s="168" t="s">
        <v>780</v>
      </c>
      <c r="L184" s="171"/>
      <c r="M184" s="171"/>
      <c r="N184" s="184" t="s">
        <v>1117</v>
      </c>
      <c r="O184" s="215"/>
      <c r="P184" s="215"/>
      <c r="Q184" s="215"/>
      <c r="R184" s="192"/>
    </row>
    <row r="185" spans="1:22">
      <c r="A185" s="394"/>
      <c r="B185" s="651"/>
      <c r="C185" s="577"/>
      <c r="D185" s="576"/>
      <c r="E185" s="395"/>
      <c r="F185" s="378">
        <v>0</v>
      </c>
      <c r="G185" s="378">
        <v>0</v>
      </c>
      <c r="H185" s="378"/>
      <c r="I185" s="395"/>
      <c r="J185" s="395"/>
      <c r="K185" s="578"/>
      <c r="L185" s="571"/>
      <c r="M185" s="571"/>
      <c r="N185" s="481"/>
    </row>
    <row r="186" spans="1:22" ht="151.80000000000001">
      <c r="A186" s="288" t="s">
        <v>1118</v>
      </c>
      <c r="B186" s="651" t="s">
        <v>1119</v>
      </c>
      <c r="C186" s="890" t="s">
        <v>1120</v>
      </c>
      <c r="D186" s="576"/>
      <c r="E186" s="395" t="s">
        <v>1121</v>
      </c>
      <c r="F186" s="378" t="s">
        <v>1122</v>
      </c>
      <c r="G186" s="378" t="s">
        <v>1123</v>
      </c>
      <c r="H186" s="100" t="s">
        <v>1124</v>
      </c>
      <c r="I186" s="378" t="s">
        <v>24</v>
      </c>
      <c r="J186" s="378" t="s">
        <v>25</v>
      </c>
      <c r="K186" s="579" t="s">
        <v>1125</v>
      </c>
      <c r="L186" s="579" t="s">
        <v>1126</v>
      </c>
      <c r="M186" s="579" t="s">
        <v>1127</v>
      </c>
      <c r="N186" s="481"/>
    </row>
    <row r="187" spans="1:22" s="263" customFormat="1" ht="41.4">
      <c r="A187" s="181" t="s">
        <v>1128</v>
      </c>
      <c r="B187" s="652"/>
      <c r="C187" s="890"/>
      <c r="D187" s="213"/>
      <c r="E187" s="171" t="s">
        <v>1129</v>
      </c>
      <c r="F187" s="378" t="s">
        <v>1130</v>
      </c>
      <c r="G187" s="378" t="s">
        <v>1131</v>
      </c>
      <c r="H187" s="183" t="s">
        <v>220</v>
      </c>
      <c r="I187" s="168"/>
      <c r="J187" s="168"/>
      <c r="K187" s="168" t="s">
        <v>780</v>
      </c>
      <c r="L187" s="305"/>
      <c r="M187" s="183"/>
      <c r="N187" s="184" t="s">
        <v>1132</v>
      </c>
      <c r="O187" s="215"/>
      <c r="P187" s="215"/>
      <c r="Q187" s="215"/>
      <c r="R187" s="192"/>
    </row>
    <row r="188" spans="1:22" s="439" customFormat="1" ht="124.2">
      <c r="A188" s="432" t="s">
        <v>1133</v>
      </c>
      <c r="B188" s="651" t="s">
        <v>18</v>
      </c>
      <c r="C188" s="890"/>
      <c r="D188" s="434"/>
      <c r="E188" s="453" t="s">
        <v>904</v>
      </c>
      <c r="F188" s="378" t="s">
        <v>905</v>
      </c>
      <c r="G188" s="378" t="s">
        <v>1134</v>
      </c>
      <c r="H188" s="433" t="s">
        <v>23</v>
      </c>
      <c r="I188" s="433" t="s">
        <v>24</v>
      </c>
      <c r="J188" s="433" t="s">
        <v>25</v>
      </c>
      <c r="K188" s="453" t="s">
        <v>387</v>
      </c>
      <c r="L188" s="454" t="s">
        <v>388</v>
      </c>
      <c r="M188" s="454" t="s">
        <v>907</v>
      </c>
      <c r="N188" s="436"/>
      <c r="O188" s="437"/>
      <c r="P188" s="437"/>
      <c r="Q188" s="437"/>
      <c r="R188" s="438"/>
    </row>
    <row r="189" spans="1:22" s="439" customFormat="1" ht="82.8">
      <c r="A189" s="432" t="s">
        <v>1135</v>
      </c>
      <c r="B189" s="651" t="s">
        <v>18</v>
      </c>
      <c r="C189" s="890"/>
      <c r="D189" s="434"/>
      <c r="E189" s="580" t="s">
        <v>908</v>
      </c>
      <c r="F189" s="378" t="s">
        <v>909</v>
      </c>
      <c r="G189" s="378" t="s">
        <v>1136</v>
      </c>
      <c r="H189" s="433" t="s">
        <v>23</v>
      </c>
      <c r="I189" s="453" t="s">
        <v>24</v>
      </c>
      <c r="J189" s="453" t="s">
        <v>25</v>
      </c>
      <c r="K189" s="453" t="s">
        <v>911</v>
      </c>
      <c r="L189" s="453" t="s">
        <v>912</v>
      </c>
      <c r="M189" s="454" t="s">
        <v>913</v>
      </c>
      <c r="N189" s="436" t="s">
        <v>1137</v>
      </c>
      <c r="O189" s="437"/>
      <c r="P189" s="437"/>
      <c r="Q189" s="437"/>
      <c r="R189" s="438"/>
    </row>
    <row r="190" spans="1:22" s="471" customFormat="1" ht="41.4">
      <c r="A190" s="465" t="s">
        <v>1107</v>
      </c>
      <c r="B190" s="651" t="s">
        <v>1119</v>
      </c>
      <c r="C190" s="890"/>
      <c r="D190" s="581"/>
      <c r="E190" s="468" t="s">
        <v>1138</v>
      </c>
      <c r="F190" s="378" t="s">
        <v>1139</v>
      </c>
      <c r="G190" s="378" t="s">
        <v>1140</v>
      </c>
      <c r="H190" s="466" t="s">
        <v>23</v>
      </c>
      <c r="I190" s="466" t="s">
        <v>24</v>
      </c>
      <c r="J190" s="466" t="s">
        <v>25</v>
      </c>
      <c r="K190" s="506" t="s">
        <v>387</v>
      </c>
      <c r="L190" s="505" t="s">
        <v>214</v>
      </c>
      <c r="M190" s="506" t="s">
        <v>215</v>
      </c>
      <c r="N190" s="504"/>
      <c r="O190" s="486"/>
      <c r="P190" s="486"/>
      <c r="Q190" s="486"/>
      <c r="R190" s="484"/>
    </row>
    <row r="191" spans="1:22" s="471" customFormat="1" ht="82.8">
      <c r="A191" s="465" t="s">
        <v>1113</v>
      </c>
      <c r="B191" s="651" t="s">
        <v>1119</v>
      </c>
      <c r="C191" s="890"/>
      <c r="D191" s="581"/>
      <c r="E191" s="468" t="s">
        <v>1141</v>
      </c>
      <c r="F191" s="378" t="s">
        <v>1142</v>
      </c>
      <c r="G191" s="378" t="s">
        <v>1143</v>
      </c>
      <c r="H191" s="466" t="s">
        <v>798</v>
      </c>
      <c r="I191" s="466" t="s">
        <v>362</v>
      </c>
      <c r="J191" s="466" t="s">
        <v>222</v>
      </c>
      <c r="K191" s="570" t="s">
        <v>1144</v>
      </c>
      <c r="L191" s="570" t="s">
        <v>1145</v>
      </c>
      <c r="M191" s="570" t="s">
        <v>1146</v>
      </c>
      <c r="N191" s="469" t="s">
        <v>1147</v>
      </c>
      <c r="O191" s="486"/>
      <c r="P191" s="486"/>
      <c r="Q191" s="486"/>
      <c r="R191" s="484"/>
    </row>
    <row r="192" spans="1:22" s="471" customFormat="1" ht="207">
      <c r="A192" s="465" t="s">
        <v>1148</v>
      </c>
      <c r="B192" s="651" t="s">
        <v>1119</v>
      </c>
      <c r="C192" s="890"/>
      <c r="D192" s="581"/>
      <c r="E192" s="468" t="s">
        <v>1149</v>
      </c>
      <c r="F192" s="378" t="s">
        <v>1150</v>
      </c>
      <c r="G192" s="378" t="s">
        <v>1151</v>
      </c>
      <c r="H192" s="466" t="s">
        <v>246</v>
      </c>
      <c r="I192" s="466" t="s">
        <v>362</v>
      </c>
      <c r="J192" s="466" t="s">
        <v>222</v>
      </c>
      <c r="K192" s="570" t="s">
        <v>1152</v>
      </c>
      <c r="L192" s="570" t="s">
        <v>1153</v>
      </c>
      <c r="M192" s="570" t="s">
        <v>1154</v>
      </c>
      <c r="N192" s="469"/>
      <c r="O192" s="486"/>
      <c r="P192" s="486"/>
      <c r="Q192" s="486"/>
      <c r="R192" s="484"/>
      <c r="S192" s="900"/>
      <c r="T192" s="900"/>
      <c r="U192" s="900"/>
      <c r="V192" s="900"/>
    </row>
    <row r="193" spans="1:18" ht="27.6">
      <c r="A193" s="394"/>
      <c r="B193" s="651"/>
      <c r="C193" s="576"/>
      <c r="D193" s="576"/>
      <c r="E193" s="395" t="s">
        <v>1155</v>
      </c>
      <c r="F193" s="378" t="s">
        <v>1156</v>
      </c>
      <c r="G193" s="378" t="s">
        <v>1157</v>
      </c>
      <c r="H193" s="378" t="s">
        <v>66</v>
      </c>
      <c r="I193" s="395" t="s">
        <v>39</v>
      </c>
      <c r="J193" s="395" t="s">
        <v>39</v>
      </c>
      <c r="K193" s="571"/>
      <c r="L193" s="571"/>
      <c r="M193" s="571"/>
      <c r="N193" s="481"/>
    </row>
    <row r="194" spans="1:18" s="471" customFormat="1" ht="69">
      <c r="A194" s="465" t="s">
        <v>1158</v>
      </c>
      <c r="B194" s="634" t="s">
        <v>18</v>
      </c>
      <c r="C194" s="581"/>
      <c r="D194" s="581" t="s">
        <v>1159</v>
      </c>
      <c r="E194" s="468" t="s">
        <v>1160</v>
      </c>
      <c r="F194" s="378" t="s">
        <v>1161</v>
      </c>
      <c r="G194" s="378" t="s">
        <v>1162</v>
      </c>
      <c r="H194" s="466" t="s">
        <v>23</v>
      </c>
      <c r="I194" s="466" t="s">
        <v>24</v>
      </c>
      <c r="J194" s="466" t="s">
        <v>25</v>
      </c>
      <c r="K194" s="570" t="s">
        <v>213</v>
      </c>
      <c r="L194" s="570" t="s">
        <v>214</v>
      </c>
      <c r="M194" s="570" t="s">
        <v>281</v>
      </c>
      <c r="N194" s="504"/>
      <c r="O194" s="486"/>
      <c r="P194" s="486"/>
      <c r="Q194" s="486"/>
      <c r="R194" s="484"/>
    </row>
    <row r="195" spans="1:18" ht="262.2">
      <c r="A195" s="461" t="s">
        <v>1163</v>
      </c>
      <c r="B195" s="634" t="s">
        <v>18</v>
      </c>
      <c r="C195" s="576"/>
      <c r="D195" s="576" t="s">
        <v>1159</v>
      </c>
      <c r="E195" s="395" t="s">
        <v>1164</v>
      </c>
      <c r="F195" s="378" t="s">
        <v>1165</v>
      </c>
      <c r="G195" s="378" t="s">
        <v>1166</v>
      </c>
      <c r="H195" s="378" t="s">
        <v>798</v>
      </c>
      <c r="I195" s="378" t="s">
        <v>362</v>
      </c>
      <c r="J195" s="378" t="s">
        <v>222</v>
      </c>
      <c r="K195" s="571" t="s">
        <v>1167</v>
      </c>
      <c r="L195" s="571" t="s">
        <v>1168</v>
      </c>
      <c r="M195" s="571" t="s">
        <v>1169</v>
      </c>
      <c r="N195" s="481"/>
    </row>
    <row r="196" spans="1:18" ht="234.6">
      <c r="A196" s="461" t="s">
        <v>1170</v>
      </c>
      <c r="B196" s="651" t="s">
        <v>18</v>
      </c>
      <c r="C196" s="889" t="s">
        <v>1155</v>
      </c>
      <c r="D196" s="576" t="s">
        <v>1159</v>
      </c>
      <c r="E196" s="395" t="s">
        <v>1171</v>
      </c>
      <c r="F196" s="378" t="s">
        <v>1172</v>
      </c>
      <c r="G196" s="378" t="s">
        <v>1173</v>
      </c>
      <c r="H196" s="378" t="s">
        <v>798</v>
      </c>
      <c r="I196" s="378" t="s">
        <v>362</v>
      </c>
      <c r="J196" s="378" t="s">
        <v>222</v>
      </c>
      <c r="K196" s="571" t="s">
        <v>1174</v>
      </c>
      <c r="L196" s="571" t="s">
        <v>1175</v>
      </c>
      <c r="M196" s="571" t="s">
        <v>1176</v>
      </c>
      <c r="N196" s="481"/>
    </row>
    <row r="197" spans="1:18" ht="69">
      <c r="A197" s="461" t="s">
        <v>1177</v>
      </c>
      <c r="B197" s="651" t="s">
        <v>18</v>
      </c>
      <c r="C197" s="890"/>
      <c r="D197" s="576" t="s">
        <v>1159</v>
      </c>
      <c r="E197" s="477" t="s">
        <v>1178</v>
      </c>
      <c r="F197" s="378" t="s">
        <v>1179</v>
      </c>
      <c r="G197" s="378" t="s">
        <v>1180</v>
      </c>
      <c r="H197" s="378" t="s">
        <v>23</v>
      </c>
      <c r="I197" s="378" t="s">
        <v>24</v>
      </c>
      <c r="J197" s="378" t="s">
        <v>25</v>
      </c>
      <c r="K197" s="571" t="s">
        <v>1181</v>
      </c>
      <c r="L197" s="571" t="s">
        <v>1182</v>
      </c>
      <c r="M197" s="571" t="s">
        <v>1183</v>
      </c>
      <c r="N197" s="396"/>
    </row>
    <row r="198" spans="1:18" ht="234.6">
      <c r="A198" s="394" t="s">
        <v>1184</v>
      </c>
      <c r="B198" s="651" t="s">
        <v>18</v>
      </c>
      <c r="C198" s="890"/>
      <c r="D198" s="576" t="s">
        <v>1185</v>
      </c>
      <c r="E198" s="476" t="s">
        <v>1186</v>
      </c>
      <c r="F198" s="378" t="s">
        <v>1187</v>
      </c>
      <c r="G198" s="378" t="s">
        <v>1188</v>
      </c>
      <c r="H198" s="378" t="s">
        <v>798</v>
      </c>
      <c r="I198" s="378" t="s">
        <v>362</v>
      </c>
      <c r="J198" s="378" t="s">
        <v>222</v>
      </c>
      <c r="K198" s="582" t="s">
        <v>1189</v>
      </c>
      <c r="L198" s="571" t="s">
        <v>1190</v>
      </c>
      <c r="M198" s="571" t="s">
        <v>1191</v>
      </c>
      <c r="N198" s="481"/>
    </row>
    <row r="199" spans="1:18" s="263" customFormat="1" ht="282.45" customHeight="1">
      <c r="A199" s="480" t="s">
        <v>1192</v>
      </c>
      <c r="B199" s="265" t="s">
        <v>18</v>
      </c>
      <c r="C199" s="890"/>
      <c r="D199" s="182" t="s">
        <v>1193</v>
      </c>
      <c r="E199" s="171" t="s">
        <v>1194</v>
      </c>
      <c r="F199" s="378" t="s">
        <v>1195</v>
      </c>
      <c r="G199" s="378" t="s">
        <v>1196</v>
      </c>
      <c r="H199" s="168" t="s">
        <v>246</v>
      </c>
      <c r="I199" s="168"/>
      <c r="J199" s="168"/>
      <c r="K199" s="168" t="s">
        <v>1197</v>
      </c>
      <c r="L199" s="171"/>
      <c r="M199" s="171"/>
      <c r="N199" s="214"/>
      <c r="O199" s="215"/>
      <c r="P199" s="215"/>
      <c r="Q199" s="215"/>
      <c r="R199" s="192"/>
    </row>
    <row r="200" spans="1:18" s="263" customFormat="1" ht="282.45" customHeight="1">
      <c r="A200" s="480" t="s">
        <v>1198</v>
      </c>
      <c r="B200" s="265" t="s">
        <v>18</v>
      </c>
      <c r="C200" s="890"/>
      <c r="D200" s="182" t="s">
        <v>1193</v>
      </c>
      <c r="E200" s="171" t="s">
        <v>1199</v>
      </c>
      <c r="F200" s="378" t="s">
        <v>1200</v>
      </c>
      <c r="G200" s="378" t="s">
        <v>1201</v>
      </c>
      <c r="H200" s="168" t="s">
        <v>769</v>
      </c>
      <c r="I200" s="168"/>
      <c r="J200" s="168"/>
      <c r="K200" s="168" t="s">
        <v>1197</v>
      </c>
      <c r="L200" s="171"/>
      <c r="M200" s="171"/>
      <c r="N200" s="214"/>
      <c r="O200" s="215"/>
      <c r="P200" s="215"/>
      <c r="Q200" s="215"/>
      <c r="R200" s="192"/>
    </row>
    <row r="201" spans="1:18" s="263" customFormat="1" ht="220.8">
      <c r="A201" s="480" t="s">
        <v>1202</v>
      </c>
      <c r="B201" s="265" t="s">
        <v>18</v>
      </c>
      <c r="C201" s="890"/>
      <c r="D201" s="182" t="s">
        <v>1203</v>
      </c>
      <c r="E201" s="171" t="s">
        <v>1204</v>
      </c>
      <c r="F201" s="378" t="s">
        <v>1205</v>
      </c>
      <c r="G201" s="378" t="s">
        <v>1206</v>
      </c>
      <c r="H201" s="168" t="s">
        <v>246</v>
      </c>
      <c r="I201" s="168"/>
      <c r="J201" s="168"/>
      <c r="K201" s="168" t="s">
        <v>1207</v>
      </c>
      <c r="L201" s="171"/>
      <c r="M201" s="171"/>
      <c r="N201" s="214"/>
      <c r="O201" s="215"/>
      <c r="P201" s="215"/>
      <c r="Q201" s="215"/>
      <c r="R201" s="192"/>
    </row>
    <row r="202" spans="1:18" s="263" customFormat="1" ht="96.6">
      <c r="A202" s="480" t="s">
        <v>1208</v>
      </c>
      <c r="B202" s="265" t="s">
        <v>18</v>
      </c>
      <c r="C202" s="890"/>
      <c r="D202" s="182" t="s">
        <v>1203</v>
      </c>
      <c r="E202" s="171" t="s">
        <v>1209</v>
      </c>
      <c r="F202" s="378" t="s">
        <v>1210</v>
      </c>
      <c r="G202" s="378" t="s">
        <v>1211</v>
      </c>
      <c r="H202" s="168" t="s">
        <v>23</v>
      </c>
      <c r="I202" s="168"/>
      <c r="J202" s="168"/>
      <c r="K202" s="168" t="s">
        <v>780</v>
      </c>
      <c r="L202" s="171"/>
      <c r="M202" s="171"/>
      <c r="N202" s="184" t="s">
        <v>1117</v>
      </c>
      <c r="O202" s="215"/>
      <c r="P202" s="215"/>
      <c r="Q202" s="215"/>
      <c r="R202" s="192"/>
    </row>
    <row r="203" spans="1:18" s="471" customFormat="1" ht="82.8">
      <c r="A203" s="465" t="s">
        <v>1212</v>
      </c>
      <c r="B203" s="651" t="s">
        <v>18</v>
      </c>
      <c r="C203" s="890"/>
      <c r="D203" s="581" t="s">
        <v>1185</v>
      </c>
      <c r="E203" s="468" t="s">
        <v>1213</v>
      </c>
      <c r="F203" s="378" t="s">
        <v>1214</v>
      </c>
      <c r="G203" s="378" t="s">
        <v>1215</v>
      </c>
      <c r="H203" s="466" t="s">
        <v>23</v>
      </c>
      <c r="I203" s="466" t="s">
        <v>24</v>
      </c>
      <c r="J203" s="466" t="s">
        <v>25</v>
      </c>
      <c r="K203" s="468" t="s">
        <v>918</v>
      </c>
      <c r="L203" s="506" t="s">
        <v>919</v>
      </c>
      <c r="M203" s="506" t="s">
        <v>920</v>
      </c>
      <c r="N203" s="469" t="s">
        <v>1216</v>
      </c>
      <c r="O203" s="486"/>
      <c r="P203" s="486"/>
      <c r="Q203" s="486"/>
      <c r="R203" s="484"/>
    </row>
    <row r="204" spans="1:18" s="471" customFormat="1" ht="179.4">
      <c r="A204" s="465" t="s">
        <v>1192</v>
      </c>
      <c r="B204" s="651" t="s">
        <v>18</v>
      </c>
      <c r="C204" s="890"/>
      <c r="D204" s="581" t="s">
        <v>1159</v>
      </c>
      <c r="E204" s="466" t="s">
        <v>1217</v>
      </c>
      <c r="F204" s="378" t="s">
        <v>1218</v>
      </c>
      <c r="G204" s="378" t="s">
        <v>1219</v>
      </c>
      <c r="H204" s="466" t="s">
        <v>23</v>
      </c>
      <c r="I204" s="466" t="s">
        <v>24</v>
      </c>
      <c r="J204" s="466" t="s">
        <v>25</v>
      </c>
      <c r="K204" s="467" t="s">
        <v>1220</v>
      </c>
      <c r="L204" s="570" t="s">
        <v>1221</v>
      </c>
      <c r="M204" s="570" t="s">
        <v>1222</v>
      </c>
      <c r="N204" s="504"/>
      <c r="O204" s="486"/>
      <c r="P204" s="486"/>
      <c r="Q204" s="486"/>
      <c r="R204" s="484"/>
    </row>
    <row r="205" spans="1:18" s="471" customFormat="1" ht="124.2">
      <c r="A205" s="465" t="s">
        <v>1202</v>
      </c>
      <c r="B205" s="651" t="s">
        <v>18</v>
      </c>
      <c r="C205" s="890"/>
      <c r="D205" s="581" t="s">
        <v>1159</v>
      </c>
      <c r="E205" s="466" t="s">
        <v>1223</v>
      </c>
      <c r="F205" s="378" t="s">
        <v>1224</v>
      </c>
      <c r="G205" s="378" t="s">
        <v>1225</v>
      </c>
      <c r="H205" s="466" t="s">
        <v>798</v>
      </c>
      <c r="I205" s="466" t="s">
        <v>362</v>
      </c>
      <c r="J205" s="466" t="s">
        <v>222</v>
      </c>
      <c r="K205" s="467" t="s">
        <v>1226</v>
      </c>
      <c r="L205" s="570" t="s">
        <v>1227</v>
      </c>
      <c r="M205" s="570" t="s">
        <v>1228</v>
      </c>
      <c r="N205" s="469" t="s">
        <v>1229</v>
      </c>
      <c r="O205" s="486"/>
      <c r="P205" s="486"/>
      <c r="Q205" s="486"/>
      <c r="R205" s="484"/>
    </row>
    <row r="206" spans="1:18" ht="27.6">
      <c r="A206" s="394"/>
      <c r="B206" s="655"/>
      <c r="C206" s="890"/>
      <c r="D206" s="576"/>
      <c r="E206" s="482" t="s">
        <v>1230</v>
      </c>
      <c r="F206" s="378" t="s">
        <v>1231</v>
      </c>
      <c r="G206" s="378" t="s">
        <v>1232</v>
      </c>
      <c r="H206" s="378" t="s">
        <v>66</v>
      </c>
      <c r="I206" s="482" t="s">
        <v>39</v>
      </c>
      <c r="J206" s="482" t="s">
        <v>39</v>
      </c>
      <c r="K206" s="410"/>
      <c r="L206" s="571"/>
      <c r="M206" s="410"/>
      <c r="N206" s="583"/>
    </row>
    <row r="207" spans="1:18" ht="41.4">
      <c r="A207" s="394" t="s">
        <v>1233</v>
      </c>
      <c r="B207" s="655" t="s">
        <v>18</v>
      </c>
      <c r="C207" s="890"/>
      <c r="D207" s="576" t="s">
        <v>1234</v>
      </c>
      <c r="E207" s="482" t="s">
        <v>1235</v>
      </c>
      <c r="F207" s="378" t="s">
        <v>1236</v>
      </c>
      <c r="G207" s="378" t="s">
        <v>1237</v>
      </c>
      <c r="H207" s="378" t="s">
        <v>23</v>
      </c>
      <c r="I207" s="378" t="s">
        <v>24</v>
      </c>
      <c r="J207" s="378" t="s">
        <v>25</v>
      </c>
      <c r="K207" s="395" t="s">
        <v>213</v>
      </c>
      <c r="L207" s="476" t="s">
        <v>388</v>
      </c>
      <c r="M207" s="410" t="s">
        <v>389</v>
      </c>
      <c r="N207" s="584"/>
      <c r="O207" s="378"/>
      <c r="P207" s="378"/>
      <c r="Q207" s="378"/>
      <c r="R207" s="381"/>
    </row>
    <row r="208" spans="1:18" ht="110.4">
      <c r="A208" s="585" t="s">
        <v>1238</v>
      </c>
      <c r="B208" s="655" t="s">
        <v>18</v>
      </c>
      <c r="C208" s="890"/>
      <c r="D208" s="576" t="s">
        <v>1239</v>
      </c>
      <c r="E208" s="378" t="s">
        <v>1240</v>
      </c>
      <c r="F208" s="378" t="s">
        <v>1241</v>
      </c>
      <c r="G208" s="378" t="s">
        <v>1242</v>
      </c>
      <c r="H208" s="378" t="s">
        <v>23</v>
      </c>
      <c r="I208" s="378" t="s">
        <v>24</v>
      </c>
      <c r="J208" s="378" t="s">
        <v>25</v>
      </c>
      <c r="K208" s="378" t="s">
        <v>449</v>
      </c>
      <c r="L208" s="395" t="s">
        <v>121</v>
      </c>
      <c r="M208" s="395" t="s">
        <v>450</v>
      </c>
      <c r="N208" s="584" t="s">
        <v>1243</v>
      </c>
      <c r="O208" s="378" t="s">
        <v>600</v>
      </c>
      <c r="P208" s="378" t="s">
        <v>601</v>
      </c>
      <c r="Q208" s="378" t="s">
        <v>602</v>
      </c>
      <c r="R208" s="381"/>
    </row>
    <row r="209" spans="1:18" ht="55.2">
      <c r="A209" s="585" t="s">
        <v>1244</v>
      </c>
      <c r="B209" s="655" t="s">
        <v>18</v>
      </c>
      <c r="C209" s="890"/>
      <c r="D209" s="576" t="s">
        <v>1239</v>
      </c>
      <c r="E209" s="378" t="s">
        <v>1245</v>
      </c>
      <c r="F209" s="378" t="s">
        <v>1246</v>
      </c>
      <c r="G209" s="378" t="s">
        <v>1247</v>
      </c>
      <c r="H209" s="378" t="s">
        <v>85</v>
      </c>
      <c r="I209" s="378" t="s">
        <v>86</v>
      </c>
      <c r="J209" s="378" t="s">
        <v>87</v>
      </c>
      <c r="K209" s="410"/>
      <c r="L209" s="395"/>
      <c r="M209" s="482"/>
      <c r="N209" s="584" t="s">
        <v>1248</v>
      </c>
      <c r="O209" s="378"/>
      <c r="P209" s="378"/>
      <c r="Q209" s="378"/>
      <c r="R209" s="381"/>
    </row>
    <row r="210" spans="1:18" ht="248.4">
      <c r="A210" s="585" t="s">
        <v>1249</v>
      </c>
      <c r="B210" s="655" t="s">
        <v>18</v>
      </c>
      <c r="C210" s="890"/>
      <c r="D210" s="576" t="s">
        <v>1250</v>
      </c>
      <c r="E210" s="378" t="s">
        <v>1251</v>
      </c>
      <c r="F210" s="378" t="s">
        <v>1252</v>
      </c>
      <c r="G210" s="378" t="s">
        <v>1253</v>
      </c>
      <c r="H210" s="378" t="s">
        <v>23</v>
      </c>
      <c r="I210" s="378" t="s">
        <v>24</v>
      </c>
      <c r="J210" s="378" t="s">
        <v>25</v>
      </c>
      <c r="K210" s="410" t="s">
        <v>1254</v>
      </c>
      <c r="L210" s="395" t="s">
        <v>1255</v>
      </c>
      <c r="M210" s="482" t="s">
        <v>1256</v>
      </c>
      <c r="N210" s="584" t="s">
        <v>1243</v>
      </c>
      <c r="O210" s="378" t="s">
        <v>1257</v>
      </c>
      <c r="P210" s="378" t="s">
        <v>1258</v>
      </c>
      <c r="Q210" s="378" t="s">
        <v>1259</v>
      </c>
      <c r="R210" s="381"/>
    </row>
    <row r="211" spans="1:18" ht="55.2">
      <c r="A211" s="585" t="s">
        <v>1260</v>
      </c>
      <c r="B211" s="634" t="s">
        <v>18</v>
      </c>
      <c r="C211" s="890"/>
      <c r="D211" s="576" t="s">
        <v>1261</v>
      </c>
      <c r="E211" s="378" t="s">
        <v>1262</v>
      </c>
      <c r="F211" s="378" t="s">
        <v>1263</v>
      </c>
      <c r="G211" s="378" t="s">
        <v>1264</v>
      </c>
      <c r="H211" s="378" t="s">
        <v>23</v>
      </c>
      <c r="I211" s="378" t="s">
        <v>24</v>
      </c>
      <c r="J211" s="378" t="s">
        <v>25</v>
      </c>
      <c r="K211" s="410" t="s">
        <v>1265</v>
      </c>
      <c r="L211" s="395" t="s">
        <v>1266</v>
      </c>
      <c r="M211" s="463" t="s">
        <v>1267</v>
      </c>
      <c r="N211" s="584" t="s">
        <v>1268</v>
      </c>
      <c r="O211" s="378"/>
      <c r="P211" s="378"/>
      <c r="Q211" s="378"/>
      <c r="R211" s="381"/>
    </row>
    <row r="212" spans="1:18" ht="70.2" customHeight="1">
      <c r="A212" s="585" t="s">
        <v>1269</v>
      </c>
      <c r="B212" s="634" t="s">
        <v>18</v>
      </c>
      <c r="C212" s="890"/>
      <c r="D212" s="586" t="s">
        <v>1270</v>
      </c>
      <c r="E212" s="378" t="s">
        <v>1271</v>
      </c>
      <c r="F212" s="378" t="s">
        <v>1272</v>
      </c>
      <c r="G212" s="378" t="s">
        <v>1273</v>
      </c>
      <c r="H212" s="378" t="s">
        <v>23</v>
      </c>
      <c r="I212" s="378" t="s">
        <v>24</v>
      </c>
      <c r="J212" s="378" t="s">
        <v>25</v>
      </c>
      <c r="K212" s="410" t="s">
        <v>1274</v>
      </c>
      <c r="L212" s="395" t="s">
        <v>1275</v>
      </c>
      <c r="M212" s="410" t="s">
        <v>1276</v>
      </c>
      <c r="N212" s="584" t="s">
        <v>1268</v>
      </c>
      <c r="O212" s="378"/>
      <c r="P212" s="378"/>
      <c r="Q212" s="378"/>
      <c r="R212" s="381"/>
    </row>
    <row r="213" spans="1:18" ht="110.4">
      <c r="A213" s="585" t="s">
        <v>1277</v>
      </c>
      <c r="B213" s="634" t="s">
        <v>18</v>
      </c>
      <c r="C213" s="890"/>
      <c r="D213" s="576" t="s">
        <v>1261</v>
      </c>
      <c r="E213" s="378" t="s">
        <v>1278</v>
      </c>
      <c r="F213" s="378" t="s">
        <v>1279</v>
      </c>
      <c r="G213" s="378" t="s">
        <v>1280</v>
      </c>
      <c r="H213" s="378" t="s">
        <v>23</v>
      </c>
      <c r="I213" s="378" t="s">
        <v>24</v>
      </c>
      <c r="J213" s="378" t="s">
        <v>25</v>
      </c>
      <c r="K213" s="395" t="s">
        <v>213</v>
      </c>
      <c r="L213" s="395" t="s">
        <v>388</v>
      </c>
      <c r="M213" s="463" t="s">
        <v>389</v>
      </c>
      <c r="N213" s="584" t="s">
        <v>1281</v>
      </c>
      <c r="O213" s="378" t="s">
        <v>1282</v>
      </c>
      <c r="P213" s="378" t="s">
        <v>1283</v>
      </c>
      <c r="Q213" s="378" t="s">
        <v>1284</v>
      </c>
      <c r="R213" s="381"/>
    </row>
    <row r="214" spans="1:18" ht="110.4">
      <c r="A214" s="585" t="s">
        <v>1285</v>
      </c>
      <c r="B214" s="634" t="s">
        <v>18</v>
      </c>
      <c r="C214" s="890"/>
      <c r="D214" s="576" t="s">
        <v>1261</v>
      </c>
      <c r="E214" s="378" t="s">
        <v>1286</v>
      </c>
      <c r="F214" s="378" t="s">
        <v>1287</v>
      </c>
      <c r="G214" s="378" t="s">
        <v>1288</v>
      </c>
      <c r="H214" s="378" t="s">
        <v>23</v>
      </c>
      <c r="I214" s="378" t="s">
        <v>24</v>
      </c>
      <c r="J214" s="378" t="s">
        <v>25</v>
      </c>
      <c r="K214" s="378" t="s">
        <v>449</v>
      </c>
      <c r="L214" s="395" t="s">
        <v>121</v>
      </c>
      <c r="M214" s="395" t="s">
        <v>450</v>
      </c>
      <c r="N214" s="396" t="s">
        <v>1289</v>
      </c>
      <c r="O214" s="378" t="s">
        <v>600</v>
      </c>
      <c r="P214" s="378" t="s">
        <v>601</v>
      </c>
      <c r="Q214" s="378" t="s">
        <v>602</v>
      </c>
      <c r="R214" s="381"/>
    </row>
    <row r="215" spans="1:18" ht="55.2">
      <c r="A215" s="585" t="s">
        <v>1290</v>
      </c>
      <c r="B215" s="634" t="s">
        <v>18</v>
      </c>
      <c r="C215" s="890"/>
      <c r="D215" s="576" t="s">
        <v>1261</v>
      </c>
      <c r="E215" s="378" t="s">
        <v>1291</v>
      </c>
      <c r="F215" s="378" t="s">
        <v>1292</v>
      </c>
      <c r="G215" s="378" t="s">
        <v>1293</v>
      </c>
      <c r="H215" s="378" t="s">
        <v>85</v>
      </c>
      <c r="I215" s="378" t="s">
        <v>86</v>
      </c>
      <c r="J215" s="378" t="s">
        <v>87</v>
      </c>
      <c r="K215" s="410"/>
      <c r="L215" s="395"/>
      <c r="M215" s="463"/>
      <c r="N215" s="584" t="s">
        <v>1294</v>
      </c>
      <c r="O215" s="587"/>
      <c r="P215" s="587"/>
      <c r="Q215" s="587"/>
      <c r="R215" s="381"/>
    </row>
    <row r="216" spans="1:18" s="471" customFormat="1" ht="69">
      <c r="A216" s="588" t="s">
        <v>1295</v>
      </c>
      <c r="B216" s="634" t="s">
        <v>18</v>
      </c>
      <c r="C216" s="890"/>
      <c r="D216" s="581" t="s">
        <v>1261</v>
      </c>
      <c r="E216" s="466" t="s">
        <v>1296</v>
      </c>
      <c r="F216" s="378" t="s">
        <v>1297</v>
      </c>
      <c r="G216" s="378" t="s">
        <v>1298</v>
      </c>
      <c r="H216" s="589" t="s">
        <v>23</v>
      </c>
      <c r="I216" s="466" t="s">
        <v>24</v>
      </c>
      <c r="J216" s="466" t="s">
        <v>25</v>
      </c>
      <c r="K216" s="506" t="s">
        <v>1299</v>
      </c>
      <c r="L216" s="468" t="s">
        <v>1300</v>
      </c>
      <c r="M216" s="485" t="s">
        <v>1301</v>
      </c>
      <c r="N216" s="483" t="s">
        <v>1302</v>
      </c>
      <c r="O216" s="466"/>
      <c r="P216" s="466"/>
      <c r="Q216" s="466"/>
      <c r="R216" s="470"/>
    </row>
    <row r="217" spans="1:18" ht="151.80000000000001">
      <c r="A217" s="585" t="s">
        <v>1303</v>
      </c>
      <c r="B217" s="634" t="s">
        <v>18</v>
      </c>
      <c r="C217" s="890"/>
      <c r="D217" s="586" t="s">
        <v>1304</v>
      </c>
      <c r="E217" s="378" t="s">
        <v>1305</v>
      </c>
      <c r="F217" s="378" t="s">
        <v>1306</v>
      </c>
      <c r="G217" s="378" t="s">
        <v>1307</v>
      </c>
      <c r="H217" s="590" t="s">
        <v>23</v>
      </c>
      <c r="I217" s="378" t="s">
        <v>24</v>
      </c>
      <c r="J217" s="378" t="s">
        <v>25</v>
      </c>
      <c r="K217" s="410" t="s">
        <v>1308</v>
      </c>
      <c r="L217" s="395" t="s">
        <v>1309</v>
      </c>
      <c r="M217" s="395" t="s">
        <v>1310</v>
      </c>
      <c r="N217" s="584"/>
      <c r="O217" s="378"/>
      <c r="P217" s="378"/>
      <c r="Q217" s="378"/>
      <c r="R217" s="381"/>
    </row>
    <row r="218" spans="1:18" ht="41.4">
      <c r="A218" s="585" t="s">
        <v>1311</v>
      </c>
      <c r="B218" s="634" t="s">
        <v>1312</v>
      </c>
      <c r="C218" s="890"/>
      <c r="D218" s="586" t="s">
        <v>1304</v>
      </c>
      <c r="E218" s="378" t="s">
        <v>1313</v>
      </c>
      <c r="F218" s="378" t="s">
        <v>1314</v>
      </c>
      <c r="G218" s="378" t="s">
        <v>1315</v>
      </c>
      <c r="H218" s="378" t="s">
        <v>23</v>
      </c>
      <c r="I218" s="378" t="s">
        <v>24</v>
      </c>
      <c r="J218" s="378" t="s">
        <v>25</v>
      </c>
      <c r="K218" s="395" t="s">
        <v>213</v>
      </c>
      <c r="L218" s="395" t="s">
        <v>388</v>
      </c>
      <c r="M218" s="395" t="s">
        <v>1316</v>
      </c>
      <c r="N218" s="584"/>
      <c r="O218" s="378"/>
      <c r="P218" s="378"/>
      <c r="Q218" s="378"/>
      <c r="R218" s="381"/>
    </row>
    <row r="219" spans="1:18" ht="110.4">
      <c r="A219" s="585" t="s">
        <v>1317</v>
      </c>
      <c r="B219" s="634" t="s">
        <v>18</v>
      </c>
      <c r="C219" s="890"/>
      <c r="D219" s="586" t="s">
        <v>1318</v>
      </c>
      <c r="E219" s="378" t="s">
        <v>1319</v>
      </c>
      <c r="F219" s="378" t="s">
        <v>1320</v>
      </c>
      <c r="G219" s="378" t="s">
        <v>1321</v>
      </c>
      <c r="H219" s="378" t="s">
        <v>23</v>
      </c>
      <c r="I219" s="378" t="s">
        <v>24</v>
      </c>
      <c r="J219" s="378" t="s">
        <v>25</v>
      </c>
      <c r="K219" s="378" t="s">
        <v>449</v>
      </c>
      <c r="L219" s="395" t="s">
        <v>121</v>
      </c>
      <c r="M219" s="395" t="s">
        <v>450</v>
      </c>
      <c r="N219" s="481" t="s">
        <v>1322</v>
      </c>
      <c r="O219" s="378" t="s">
        <v>600</v>
      </c>
      <c r="P219" s="378" t="s">
        <v>601</v>
      </c>
      <c r="Q219" s="378" t="s">
        <v>602</v>
      </c>
    </row>
    <row r="220" spans="1:18" ht="41.4">
      <c r="A220" s="585" t="s">
        <v>1323</v>
      </c>
      <c r="B220" s="634" t="s">
        <v>18</v>
      </c>
      <c r="C220" s="890"/>
      <c r="D220" s="586" t="s">
        <v>1318</v>
      </c>
      <c r="E220" s="378" t="s">
        <v>1324</v>
      </c>
      <c r="F220" s="378" t="s">
        <v>1325</v>
      </c>
      <c r="G220" s="378" t="s">
        <v>1326</v>
      </c>
      <c r="H220" s="378" t="s">
        <v>85</v>
      </c>
      <c r="I220" s="378" t="s">
        <v>86</v>
      </c>
      <c r="J220" s="378" t="s">
        <v>87</v>
      </c>
      <c r="K220" s="410"/>
      <c r="L220" s="395"/>
      <c r="M220" s="482"/>
      <c r="N220" s="481" t="s">
        <v>1327</v>
      </c>
      <c r="O220" s="378"/>
      <c r="P220" s="378"/>
      <c r="Q220" s="378"/>
    </row>
    <row r="221" spans="1:18" ht="165.6">
      <c r="A221" s="585" t="s">
        <v>1328</v>
      </c>
      <c r="B221" s="655" t="s">
        <v>18</v>
      </c>
      <c r="C221" s="890"/>
      <c r="D221" s="576" t="s">
        <v>1250</v>
      </c>
      <c r="E221" s="378" t="s">
        <v>1329</v>
      </c>
      <c r="F221" s="378" t="s">
        <v>1330</v>
      </c>
      <c r="G221" s="378" t="s">
        <v>1331</v>
      </c>
      <c r="H221" s="378" t="s">
        <v>23</v>
      </c>
      <c r="I221" s="378" t="s">
        <v>86</v>
      </c>
      <c r="J221" s="378" t="s">
        <v>87</v>
      </c>
      <c r="K221" s="410" t="s">
        <v>1332</v>
      </c>
      <c r="L221" s="395" t="s">
        <v>1333</v>
      </c>
      <c r="M221" s="482" t="s">
        <v>1334</v>
      </c>
      <c r="N221" s="481" t="s">
        <v>1322</v>
      </c>
      <c r="O221" s="378" t="s">
        <v>1257</v>
      </c>
      <c r="P221" s="378" t="s">
        <v>1258</v>
      </c>
      <c r="Q221" s="378" t="s">
        <v>1259</v>
      </c>
      <c r="R221" s="381"/>
    </row>
    <row r="222" spans="1:18" ht="69">
      <c r="A222" s="585" t="s">
        <v>1335</v>
      </c>
      <c r="B222" s="651" t="s">
        <v>18</v>
      </c>
      <c r="C222" s="890"/>
      <c r="D222" s="586" t="s">
        <v>1336</v>
      </c>
      <c r="E222" s="378" t="s">
        <v>1337</v>
      </c>
      <c r="F222" s="378" t="s">
        <v>1338</v>
      </c>
      <c r="G222" s="378" t="s">
        <v>1339</v>
      </c>
      <c r="H222" s="378" t="s">
        <v>23</v>
      </c>
      <c r="I222" s="378" t="s">
        <v>24</v>
      </c>
      <c r="J222" s="378" t="s">
        <v>25</v>
      </c>
      <c r="K222" s="410" t="s">
        <v>1340</v>
      </c>
      <c r="L222" s="476" t="s">
        <v>1341</v>
      </c>
      <c r="M222" s="410" t="s">
        <v>1342</v>
      </c>
      <c r="N222" s="396" t="s">
        <v>1322</v>
      </c>
    </row>
    <row r="223" spans="1:18" ht="110.4">
      <c r="A223" s="585" t="s">
        <v>1343</v>
      </c>
      <c r="B223" s="634" t="s">
        <v>18</v>
      </c>
      <c r="C223" s="890"/>
      <c r="D223" s="586" t="s">
        <v>1304</v>
      </c>
      <c r="E223" s="378" t="s">
        <v>1344</v>
      </c>
      <c r="F223" s="378" t="s">
        <v>1345</v>
      </c>
      <c r="G223" s="378" t="s">
        <v>1346</v>
      </c>
      <c r="H223" s="378" t="s">
        <v>23</v>
      </c>
      <c r="I223" s="378" t="s">
        <v>24</v>
      </c>
      <c r="J223" s="378" t="s">
        <v>25</v>
      </c>
      <c r="K223" s="395" t="s">
        <v>213</v>
      </c>
      <c r="L223" s="410" t="s">
        <v>387</v>
      </c>
      <c r="M223" s="395" t="s">
        <v>388</v>
      </c>
      <c r="N223" s="584"/>
      <c r="O223" s="378" t="s">
        <v>1282</v>
      </c>
      <c r="P223" s="378" t="s">
        <v>1283</v>
      </c>
      <c r="Q223" s="378" t="s">
        <v>1284</v>
      </c>
    </row>
    <row r="224" spans="1:18" ht="124.2">
      <c r="A224" s="585" t="s">
        <v>1347</v>
      </c>
      <c r="B224" s="634" t="s">
        <v>18</v>
      </c>
      <c r="C224" s="890"/>
      <c r="D224" s="586" t="s">
        <v>1304</v>
      </c>
      <c r="E224" s="384" t="s">
        <v>1348</v>
      </c>
      <c r="F224" s="378" t="s">
        <v>1349</v>
      </c>
      <c r="G224" s="378" t="s">
        <v>1350</v>
      </c>
      <c r="H224" s="378" t="s">
        <v>23</v>
      </c>
      <c r="I224" s="378" t="s">
        <v>24</v>
      </c>
      <c r="J224" s="378" t="s">
        <v>25</v>
      </c>
      <c r="K224" s="378" t="s">
        <v>449</v>
      </c>
      <c r="L224" s="395" t="s">
        <v>121</v>
      </c>
      <c r="M224" s="395" t="s">
        <v>450</v>
      </c>
      <c r="N224" s="481" t="s">
        <v>1351</v>
      </c>
      <c r="O224" s="378" t="s">
        <v>600</v>
      </c>
      <c r="P224" s="378" t="s">
        <v>601</v>
      </c>
      <c r="Q224" s="378" t="s">
        <v>602</v>
      </c>
    </row>
    <row r="225" spans="1:18" ht="55.2">
      <c r="A225" s="585" t="s">
        <v>1352</v>
      </c>
      <c r="B225" s="634" t="s">
        <v>18</v>
      </c>
      <c r="C225" s="890"/>
      <c r="D225" s="586" t="s">
        <v>1304</v>
      </c>
      <c r="E225" s="378" t="s">
        <v>1353</v>
      </c>
      <c r="F225" s="378" t="s">
        <v>1325</v>
      </c>
      <c r="G225" s="378" t="s">
        <v>1326</v>
      </c>
      <c r="H225" s="378" t="s">
        <v>85</v>
      </c>
      <c r="I225" s="378" t="s">
        <v>86</v>
      </c>
      <c r="J225" s="378" t="s">
        <v>87</v>
      </c>
      <c r="K225" s="410"/>
      <c r="L225" s="476"/>
      <c r="M225" s="410"/>
      <c r="N225" s="481" t="s">
        <v>1354</v>
      </c>
      <c r="O225" s="378"/>
      <c r="P225" s="378"/>
      <c r="Q225" s="378"/>
    </row>
    <row r="226" spans="1:18" s="471" customFormat="1" ht="69">
      <c r="A226" s="588" t="s">
        <v>1355</v>
      </c>
      <c r="B226" s="634" t="s">
        <v>18</v>
      </c>
      <c r="C226" s="890"/>
      <c r="D226" s="591" t="s">
        <v>1304</v>
      </c>
      <c r="E226" s="466" t="s">
        <v>1356</v>
      </c>
      <c r="F226" s="378" t="s">
        <v>1357</v>
      </c>
      <c r="G226" s="378" t="s">
        <v>1358</v>
      </c>
      <c r="H226" s="466" t="s">
        <v>23</v>
      </c>
      <c r="I226" s="466" t="s">
        <v>24</v>
      </c>
      <c r="J226" s="466" t="s">
        <v>25</v>
      </c>
      <c r="K226" s="506" t="s">
        <v>1299</v>
      </c>
      <c r="L226" s="468" t="s">
        <v>1300</v>
      </c>
      <c r="M226" s="485" t="s">
        <v>1301</v>
      </c>
      <c r="N226" s="504" t="s">
        <v>1359</v>
      </c>
      <c r="O226" s="486"/>
      <c r="P226" s="486"/>
      <c r="Q226" s="486"/>
      <c r="R226" s="484"/>
    </row>
    <row r="227" spans="1:18" ht="55.2">
      <c r="A227" s="585" t="s">
        <v>1360</v>
      </c>
      <c r="B227" s="651" t="s">
        <v>18</v>
      </c>
      <c r="C227" s="890"/>
      <c r="D227" s="586" t="s">
        <v>1361</v>
      </c>
      <c r="E227" s="378" t="s">
        <v>1362</v>
      </c>
      <c r="F227" s="378" t="s">
        <v>1363</v>
      </c>
      <c r="G227" s="378" t="s">
        <v>1364</v>
      </c>
      <c r="H227" s="378" t="s">
        <v>23</v>
      </c>
      <c r="I227" s="378" t="s">
        <v>24</v>
      </c>
      <c r="J227" s="378" t="s">
        <v>25</v>
      </c>
      <c r="K227" s="395" t="s">
        <v>213</v>
      </c>
      <c r="L227" s="395" t="s">
        <v>388</v>
      </c>
      <c r="M227" s="410" t="s">
        <v>1365</v>
      </c>
      <c r="N227" s="481"/>
    </row>
    <row r="228" spans="1:18" ht="110.4">
      <c r="A228" s="585" t="s">
        <v>1366</v>
      </c>
      <c r="B228" s="651" t="s">
        <v>18</v>
      </c>
      <c r="C228" s="890"/>
      <c r="D228" s="586" t="s">
        <v>1367</v>
      </c>
      <c r="E228" s="378" t="s">
        <v>1368</v>
      </c>
      <c r="F228" s="378" t="s">
        <v>1369</v>
      </c>
      <c r="G228" s="378" t="s">
        <v>1370</v>
      </c>
      <c r="H228" s="378" t="s">
        <v>23</v>
      </c>
      <c r="I228" s="378" t="s">
        <v>24</v>
      </c>
      <c r="J228" s="378" t="s">
        <v>25</v>
      </c>
      <c r="K228" s="378" t="s">
        <v>449</v>
      </c>
      <c r="L228" s="395" t="s">
        <v>121</v>
      </c>
      <c r="M228" s="395" t="s">
        <v>450</v>
      </c>
      <c r="N228" s="481" t="s">
        <v>1371</v>
      </c>
      <c r="O228" s="378" t="s">
        <v>600</v>
      </c>
      <c r="P228" s="378" t="s">
        <v>601</v>
      </c>
      <c r="Q228" s="378" t="s">
        <v>602</v>
      </c>
    </row>
    <row r="229" spans="1:18" s="592" customFormat="1" ht="82.8">
      <c r="A229" s="585" t="s">
        <v>1372</v>
      </c>
      <c r="B229" s="651" t="s">
        <v>18</v>
      </c>
      <c r="C229" s="890"/>
      <c r="D229" s="384" t="s">
        <v>1367</v>
      </c>
      <c r="E229" s="378" t="s">
        <v>1373</v>
      </c>
      <c r="F229" s="378" t="s">
        <v>1374</v>
      </c>
      <c r="G229" s="378" t="s">
        <v>1375</v>
      </c>
      <c r="H229" s="378" t="s">
        <v>85</v>
      </c>
      <c r="I229" s="378" t="s">
        <v>86</v>
      </c>
      <c r="J229" s="378" t="s">
        <v>87</v>
      </c>
      <c r="K229" s="395"/>
      <c r="L229" s="395"/>
      <c r="M229" s="463"/>
      <c r="N229" s="481" t="s">
        <v>1376</v>
      </c>
      <c r="O229" s="397"/>
      <c r="P229" s="397"/>
      <c r="Q229" s="397"/>
      <c r="R229" s="578"/>
    </row>
    <row r="230" spans="1:18" ht="41.4">
      <c r="A230" s="585" t="s">
        <v>1377</v>
      </c>
      <c r="B230" s="651" t="s">
        <v>18</v>
      </c>
      <c r="C230" s="890"/>
      <c r="D230" s="384" t="s">
        <v>1378</v>
      </c>
      <c r="E230" s="378" t="s">
        <v>1379</v>
      </c>
      <c r="F230" s="378" t="s">
        <v>1380</v>
      </c>
      <c r="G230" s="378" t="s">
        <v>1381</v>
      </c>
      <c r="H230" s="378" t="s">
        <v>23</v>
      </c>
      <c r="I230" s="378" t="s">
        <v>24</v>
      </c>
      <c r="J230" s="378" t="s">
        <v>25</v>
      </c>
      <c r="K230" s="395" t="s">
        <v>213</v>
      </c>
      <c r="L230" s="395" t="s">
        <v>388</v>
      </c>
      <c r="M230" s="410" t="s">
        <v>1365</v>
      </c>
      <c r="N230" s="481"/>
    </row>
    <row r="231" spans="1:18" ht="110.4">
      <c r="A231" s="585" t="s">
        <v>1382</v>
      </c>
      <c r="B231" s="651" t="s">
        <v>18</v>
      </c>
      <c r="C231" s="890"/>
      <c r="D231" s="481" t="s">
        <v>1378</v>
      </c>
      <c r="E231" s="396" t="s">
        <v>1383</v>
      </c>
      <c r="F231" s="378" t="s">
        <v>1384</v>
      </c>
      <c r="G231" s="378" t="s">
        <v>1385</v>
      </c>
      <c r="H231" s="481" t="s">
        <v>23</v>
      </c>
      <c r="I231" s="481" t="s">
        <v>24</v>
      </c>
      <c r="J231" s="481" t="s">
        <v>25</v>
      </c>
      <c r="K231" s="396" t="s">
        <v>449</v>
      </c>
      <c r="L231" s="481" t="s">
        <v>121</v>
      </c>
      <c r="M231" s="481" t="s">
        <v>450</v>
      </c>
      <c r="N231" s="481" t="s">
        <v>1386</v>
      </c>
      <c r="O231" s="378" t="s">
        <v>600</v>
      </c>
      <c r="P231" s="378" t="s">
        <v>601</v>
      </c>
      <c r="Q231" s="378" t="s">
        <v>602</v>
      </c>
    </row>
    <row r="232" spans="1:18" ht="69">
      <c r="A232" s="585" t="s">
        <v>1387</v>
      </c>
      <c r="B232" s="651" t="s">
        <v>18</v>
      </c>
      <c r="C232" s="890"/>
      <c r="D232" s="481" t="s">
        <v>1378</v>
      </c>
      <c r="E232" s="396" t="s">
        <v>1388</v>
      </c>
      <c r="F232" s="378" t="s">
        <v>1389</v>
      </c>
      <c r="G232" s="378" t="s">
        <v>1390</v>
      </c>
      <c r="H232" s="481" t="s">
        <v>85</v>
      </c>
      <c r="I232" s="481" t="s">
        <v>86</v>
      </c>
      <c r="J232" s="481" t="s">
        <v>87</v>
      </c>
      <c r="K232" s="481"/>
      <c r="L232" s="481"/>
      <c r="M232" s="481"/>
      <c r="N232" s="481" t="s">
        <v>1391</v>
      </c>
    </row>
    <row r="233" spans="1:18" s="263" customFormat="1" ht="55.2">
      <c r="A233" s="317" t="s">
        <v>1392</v>
      </c>
      <c r="B233" s="652" t="s">
        <v>18</v>
      </c>
      <c r="C233" s="890"/>
      <c r="D233" s="214" t="s">
        <v>1378</v>
      </c>
      <c r="E233" s="184" t="s">
        <v>1393</v>
      </c>
      <c r="F233" s="378" t="s">
        <v>1394</v>
      </c>
      <c r="G233" s="378" t="s">
        <v>1395</v>
      </c>
      <c r="H233" s="214" t="s">
        <v>23</v>
      </c>
      <c r="I233" s="214"/>
      <c r="J233" s="214"/>
      <c r="K233" s="224" t="s">
        <v>1396</v>
      </c>
      <c r="L233" s="214"/>
      <c r="M233" s="593"/>
      <c r="N233" s="214"/>
      <c r="O233" s="215"/>
      <c r="P233" s="215"/>
      <c r="Q233" s="215"/>
      <c r="R233" s="192"/>
    </row>
    <row r="234" spans="1:18" ht="55.2">
      <c r="A234" s="585" t="s">
        <v>1397</v>
      </c>
      <c r="B234" s="651" t="s">
        <v>18</v>
      </c>
      <c r="C234" s="890"/>
      <c r="D234" s="384" t="s">
        <v>1398</v>
      </c>
      <c r="E234" s="399" t="s">
        <v>1399</v>
      </c>
      <c r="F234" s="378" t="s">
        <v>1400</v>
      </c>
      <c r="G234" s="378" t="s">
        <v>1401</v>
      </c>
      <c r="H234" s="378" t="s">
        <v>23</v>
      </c>
      <c r="I234" s="378" t="s">
        <v>24</v>
      </c>
      <c r="J234" s="378" t="s">
        <v>25</v>
      </c>
      <c r="K234" s="410" t="s">
        <v>387</v>
      </c>
      <c r="L234" s="395" t="s">
        <v>388</v>
      </c>
      <c r="M234" s="463" t="s">
        <v>389</v>
      </c>
      <c r="N234" s="481"/>
    </row>
    <row r="235" spans="1:18" s="471" customFormat="1" ht="96.6">
      <c r="A235" s="588" t="s">
        <v>1402</v>
      </c>
      <c r="B235" s="651" t="s">
        <v>18</v>
      </c>
      <c r="C235" s="890"/>
      <c r="D235" s="591" t="s">
        <v>1403</v>
      </c>
      <c r="E235" s="466" t="s">
        <v>1404</v>
      </c>
      <c r="F235" s="378" t="s">
        <v>1405</v>
      </c>
      <c r="G235" s="378" t="s">
        <v>1406</v>
      </c>
      <c r="H235" s="466" t="s">
        <v>23</v>
      </c>
      <c r="I235" s="466" t="s">
        <v>24</v>
      </c>
      <c r="J235" s="466" t="s">
        <v>25</v>
      </c>
      <c r="K235" s="467" t="s">
        <v>1407</v>
      </c>
      <c r="L235" s="570" t="s">
        <v>1408</v>
      </c>
      <c r="M235" s="570" t="s">
        <v>1409</v>
      </c>
      <c r="N235" s="504"/>
      <c r="O235" s="486"/>
      <c r="P235" s="486"/>
      <c r="Q235" s="486"/>
      <c r="R235" s="484"/>
    </row>
    <row r="236" spans="1:18" s="471" customFormat="1" ht="96.6">
      <c r="A236" s="588" t="s">
        <v>1410</v>
      </c>
      <c r="B236" s="651" t="s">
        <v>18</v>
      </c>
      <c r="C236" s="890"/>
      <c r="D236" s="591" t="s">
        <v>1403</v>
      </c>
      <c r="E236" s="466" t="s">
        <v>1411</v>
      </c>
      <c r="F236" s="378" t="s">
        <v>1412</v>
      </c>
      <c r="G236" s="378" t="s">
        <v>1413</v>
      </c>
      <c r="H236" s="466" t="s">
        <v>246</v>
      </c>
      <c r="I236" s="466" t="s">
        <v>362</v>
      </c>
      <c r="J236" s="466" t="s">
        <v>222</v>
      </c>
      <c r="K236" s="546" t="s">
        <v>1414</v>
      </c>
      <c r="L236" s="570" t="s">
        <v>1415</v>
      </c>
      <c r="M236" s="570" t="s">
        <v>1416</v>
      </c>
      <c r="N236" s="469" t="s">
        <v>1417</v>
      </c>
      <c r="O236" s="486"/>
      <c r="P236" s="486"/>
      <c r="Q236" s="486"/>
      <c r="R236" s="484"/>
    </row>
    <row r="237" spans="1:18" s="471" customFormat="1" ht="41.4">
      <c r="A237" s="588" t="s">
        <v>1418</v>
      </c>
      <c r="B237" s="651" t="s">
        <v>18</v>
      </c>
      <c r="C237" s="890"/>
      <c r="D237" s="591" t="s">
        <v>1419</v>
      </c>
      <c r="E237" s="466" t="s">
        <v>1420</v>
      </c>
      <c r="F237" s="378" t="s">
        <v>1421</v>
      </c>
      <c r="G237" s="378" t="s">
        <v>1422</v>
      </c>
      <c r="H237" s="466" t="s">
        <v>23</v>
      </c>
      <c r="I237" s="466" t="s">
        <v>24</v>
      </c>
      <c r="J237" s="466" t="s">
        <v>25</v>
      </c>
      <c r="K237" s="506" t="s">
        <v>387</v>
      </c>
      <c r="L237" s="468" t="s">
        <v>388</v>
      </c>
      <c r="M237" s="485" t="s">
        <v>389</v>
      </c>
      <c r="N237" s="504"/>
      <c r="O237" s="486"/>
      <c r="P237" s="486"/>
      <c r="Q237" s="486"/>
      <c r="R237" s="484"/>
    </row>
    <row r="238" spans="1:18" s="471" customFormat="1" ht="276">
      <c r="A238" s="588" t="s">
        <v>1423</v>
      </c>
      <c r="B238" s="651" t="s">
        <v>18</v>
      </c>
      <c r="C238" s="890"/>
      <c r="D238" s="591" t="s">
        <v>1419</v>
      </c>
      <c r="E238" s="466" t="s">
        <v>1424</v>
      </c>
      <c r="F238" s="378" t="s">
        <v>1425</v>
      </c>
      <c r="G238" s="378" t="s">
        <v>1426</v>
      </c>
      <c r="H238" s="466" t="s">
        <v>246</v>
      </c>
      <c r="I238" s="466" t="s">
        <v>362</v>
      </c>
      <c r="J238" s="466" t="s">
        <v>222</v>
      </c>
      <c r="K238" s="467" t="s">
        <v>1427</v>
      </c>
      <c r="L238" s="570" t="s">
        <v>1428</v>
      </c>
      <c r="M238" s="570" t="s">
        <v>1429</v>
      </c>
      <c r="N238" s="504" t="s">
        <v>1430</v>
      </c>
      <c r="O238" s="486"/>
      <c r="P238" s="486"/>
      <c r="Q238" s="486"/>
      <c r="R238" s="484"/>
    </row>
    <row r="239" spans="1:18" s="471" customFormat="1" ht="41.4">
      <c r="A239" s="588" t="s">
        <v>1431</v>
      </c>
      <c r="B239" s="651" t="s">
        <v>18</v>
      </c>
      <c r="C239" s="890"/>
      <c r="D239" s="591" t="s">
        <v>1432</v>
      </c>
      <c r="E239" s="466" t="s">
        <v>1433</v>
      </c>
      <c r="F239" s="378" t="s">
        <v>1434</v>
      </c>
      <c r="G239" s="378" t="s">
        <v>1435</v>
      </c>
      <c r="H239" s="466" t="s">
        <v>23</v>
      </c>
      <c r="I239" s="466" t="s">
        <v>24</v>
      </c>
      <c r="J239" s="466" t="s">
        <v>25</v>
      </c>
      <c r="K239" s="506" t="s">
        <v>387</v>
      </c>
      <c r="L239" s="468" t="s">
        <v>388</v>
      </c>
      <c r="M239" s="485" t="s">
        <v>389</v>
      </c>
      <c r="N239" s="504"/>
      <c r="O239" s="486"/>
      <c r="P239" s="486"/>
      <c r="Q239" s="486"/>
      <c r="R239" s="484"/>
    </row>
    <row r="240" spans="1:18" s="471" customFormat="1" ht="248.4">
      <c r="A240" s="588" t="s">
        <v>1436</v>
      </c>
      <c r="B240" s="651" t="s">
        <v>18</v>
      </c>
      <c r="C240" s="890"/>
      <c r="D240" s="591" t="s">
        <v>1437</v>
      </c>
      <c r="E240" s="466" t="s">
        <v>1438</v>
      </c>
      <c r="F240" s="378" t="s">
        <v>1439</v>
      </c>
      <c r="G240" s="378" t="s">
        <v>1440</v>
      </c>
      <c r="H240" s="466" t="s">
        <v>246</v>
      </c>
      <c r="I240" s="466" t="s">
        <v>362</v>
      </c>
      <c r="J240" s="466" t="s">
        <v>222</v>
      </c>
      <c r="K240" s="467" t="s">
        <v>1441</v>
      </c>
      <c r="L240" s="570" t="s">
        <v>1442</v>
      </c>
      <c r="M240" s="570" t="s">
        <v>1443</v>
      </c>
      <c r="N240" s="504" t="s">
        <v>1444</v>
      </c>
      <c r="O240" s="486"/>
      <c r="P240" s="486"/>
      <c r="Q240" s="486"/>
      <c r="R240" s="484"/>
    </row>
    <row r="241" spans="1:18" s="471" customFormat="1" ht="193.2">
      <c r="A241" s="588" t="s">
        <v>1445</v>
      </c>
      <c r="B241" s="651" t="s">
        <v>18</v>
      </c>
      <c r="C241" s="890"/>
      <c r="D241" s="591" t="s">
        <v>1446</v>
      </c>
      <c r="E241" s="466" t="s">
        <v>1447</v>
      </c>
      <c r="F241" s="378" t="s">
        <v>1448</v>
      </c>
      <c r="G241" s="378" t="s">
        <v>1449</v>
      </c>
      <c r="H241" s="466" t="s">
        <v>246</v>
      </c>
      <c r="I241" s="466" t="s">
        <v>362</v>
      </c>
      <c r="J241" s="466" t="s">
        <v>222</v>
      </c>
      <c r="K241" s="546" t="s">
        <v>1450</v>
      </c>
      <c r="L241" s="208" t="s">
        <v>1451</v>
      </c>
      <c r="M241" s="208" t="s">
        <v>1452</v>
      </c>
      <c r="N241" s="504"/>
      <c r="O241" s="594"/>
      <c r="P241" s="594"/>
      <c r="Q241" s="594"/>
      <c r="R241" s="484"/>
    </row>
    <row r="242" spans="1:18">
      <c r="A242" s="585"/>
      <c r="B242" s="651"/>
      <c r="C242" s="595"/>
      <c r="E242" s="378" t="s">
        <v>1453</v>
      </c>
      <c r="F242" s="378" t="s">
        <v>1454</v>
      </c>
      <c r="G242" s="378" t="s">
        <v>1455</v>
      </c>
      <c r="H242" s="378" t="s">
        <v>66</v>
      </c>
      <c r="I242" s="596" t="s">
        <v>39</v>
      </c>
      <c r="J242" s="596" t="s">
        <v>39</v>
      </c>
      <c r="K242" s="410"/>
      <c r="L242" s="571"/>
      <c r="M242" s="410"/>
      <c r="N242" s="481"/>
    </row>
    <row r="243" spans="1:18" s="263" customFormat="1" ht="282.45" customHeight="1">
      <c r="A243" s="480" t="s">
        <v>1456</v>
      </c>
      <c r="B243" s="265" t="s">
        <v>18</v>
      </c>
      <c r="C243" s="595"/>
      <c r="D243" s="182" t="s">
        <v>1457</v>
      </c>
      <c r="E243" s="171" t="s">
        <v>1458</v>
      </c>
      <c r="F243" s="378" t="s">
        <v>1459</v>
      </c>
      <c r="G243" s="378" t="s">
        <v>1460</v>
      </c>
      <c r="H243" s="168" t="s">
        <v>246</v>
      </c>
      <c r="I243" s="168"/>
      <c r="J243" s="168"/>
      <c r="K243" s="168" t="s">
        <v>1461</v>
      </c>
      <c r="L243" s="171"/>
      <c r="M243" s="171"/>
      <c r="N243" s="214"/>
      <c r="O243" s="215"/>
      <c r="P243" s="215"/>
      <c r="Q243" s="215"/>
      <c r="R243" s="192"/>
    </row>
    <row r="244" spans="1:18" s="263" customFormat="1" ht="282.45" customHeight="1">
      <c r="A244" s="480" t="s">
        <v>1462</v>
      </c>
      <c r="B244" s="265" t="s">
        <v>18</v>
      </c>
      <c r="C244" s="595"/>
      <c r="D244" s="182" t="s">
        <v>1457</v>
      </c>
      <c r="E244" s="171" t="s">
        <v>1463</v>
      </c>
      <c r="F244" s="378" t="s">
        <v>1464</v>
      </c>
      <c r="G244" s="378" t="s">
        <v>1465</v>
      </c>
      <c r="H244" s="168" t="s">
        <v>769</v>
      </c>
      <c r="I244" s="168"/>
      <c r="J244" s="168"/>
      <c r="K244" s="168" t="s">
        <v>1461</v>
      </c>
      <c r="L244" s="171"/>
      <c r="M244" s="171"/>
      <c r="N244" s="214"/>
      <c r="O244" s="215"/>
      <c r="P244" s="215"/>
      <c r="Q244" s="215"/>
      <c r="R244" s="192"/>
    </row>
    <row r="245" spans="1:18" s="263" customFormat="1" ht="193.2">
      <c r="A245" s="480" t="s">
        <v>1466</v>
      </c>
      <c r="B245" s="265" t="s">
        <v>18</v>
      </c>
      <c r="C245" s="595"/>
      <c r="D245" s="182" t="s">
        <v>1467</v>
      </c>
      <c r="E245" s="171" t="s">
        <v>1468</v>
      </c>
      <c r="F245" s="378" t="s">
        <v>1469</v>
      </c>
      <c r="G245" s="378" t="s">
        <v>1470</v>
      </c>
      <c r="H245" s="168" t="s">
        <v>246</v>
      </c>
      <c r="I245" s="168"/>
      <c r="J245" s="168"/>
      <c r="K245" s="168" t="s">
        <v>1471</v>
      </c>
      <c r="L245" s="171"/>
      <c r="M245" s="171"/>
      <c r="N245" s="214"/>
      <c r="O245" s="215"/>
      <c r="P245" s="215"/>
      <c r="Q245" s="215"/>
      <c r="R245" s="192"/>
    </row>
    <row r="246" spans="1:18" s="263" customFormat="1" ht="69">
      <c r="A246" s="480" t="s">
        <v>1472</v>
      </c>
      <c r="B246" s="265" t="s">
        <v>18</v>
      </c>
      <c r="C246" s="595"/>
      <c r="D246" s="182" t="s">
        <v>1467</v>
      </c>
      <c r="E246" s="171" t="s">
        <v>1473</v>
      </c>
      <c r="F246" s="378" t="s">
        <v>1474</v>
      </c>
      <c r="G246" s="378" t="s">
        <v>1475</v>
      </c>
      <c r="H246" s="168" t="s">
        <v>23</v>
      </c>
      <c r="I246" s="168"/>
      <c r="J246" s="168"/>
      <c r="K246" s="168" t="s">
        <v>780</v>
      </c>
      <c r="L246" s="171"/>
      <c r="M246" s="171"/>
      <c r="N246" s="184" t="s">
        <v>1476</v>
      </c>
      <c r="O246" s="215"/>
      <c r="P246" s="215"/>
      <c r="Q246" s="215"/>
      <c r="R246" s="192"/>
    </row>
    <row r="247" spans="1:18" s="663" customFormat="1" ht="96.6">
      <c r="A247" s="334" t="s">
        <v>1477</v>
      </c>
      <c r="B247" s="634" t="s">
        <v>18</v>
      </c>
      <c r="C247" s="657"/>
      <c r="D247" s="658" t="s">
        <v>1478</v>
      </c>
      <c r="E247" s="656" t="s">
        <v>1479</v>
      </c>
      <c r="F247" s="378" t="s">
        <v>1480</v>
      </c>
      <c r="G247" s="378" t="s">
        <v>1481</v>
      </c>
      <c r="H247" s="656" t="s">
        <v>23</v>
      </c>
      <c r="I247" s="656" t="s">
        <v>24</v>
      </c>
      <c r="J247" s="656" t="s">
        <v>25</v>
      </c>
      <c r="K247" s="659" t="s">
        <v>1482</v>
      </c>
      <c r="L247" s="187" t="s">
        <v>214</v>
      </c>
      <c r="M247" s="660" t="s">
        <v>215</v>
      </c>
      <c r="N247" s="661"/>
      <c r="O247" s="656" t="s">
        <v>1483</v>
      </c>
      <c r="P247" s="656" t="s">
        <v>1484</v>
      </c>
      <c r="Q247" s="656" t="s">
        <v>1485</v>
      </c>
      <c r="R247" s="662"/>
    </row>
    <row r="248" spans="1:18" s="663" customFormat="1" ht="55.2">
      <c r="A248" s="334" t="s">
        <v>1486</v>
      </c>
      <c r="B248" s="634" t="s">
        <v>18</v>
      </c>
      <c r="C248" s="657"/>
      <c r="D248" s="658"/>
      <c r="E248" s="656" t="s">
        <v>1487</v>
      </c>
      <c r="F248" s="378" t="s">
        <v>1488</v>
      </c>
      <c r="G248" s="378" t="s">
        <v>1489</v>
      </c>
      <c r="H248" s="656" t="s">
        <v>23</v>
      </c>
      <c r="I248" s="656" t="s">
        <v>24</v>
      </c>
      <c r="J248" s="656" t="s">
        <v>25</v>
      </c>
      <c r="K248" s="660" t="s">
        <v>387</v>
      </c>
      <c r="L248" s="330" t="s">
        <v>388</v>
      </c>
      <c r="M248" s="664" t="s">
        <v>389</v>
      </c>
      <c r="N248" s="661" t="s">
        <v>1490</v>
      </c>
      <c r="O248" s="665"/>
      <c r="P248" s="665"/>
      <c r="Q248" s="665"/>
      <c r="R248" s="662"/>
    </row>
    <row r="249" spans="1:18" ht="193.2">
      <c r="A249" s="334" t="s">
        <v>1491</v>
      </c>
      <c r="B249" s="634" t="s">
        <v>18</v>
      </c>
      <c r="C249" s="595"/>
      <c r="E249" s="378" t="s">
        <v>1492</v>
      </c>
      <c r="F249" s="378" t="s">
        <v>1493</v>
      </c>
      <c r="G249" s="378" t="s">
        <v>1494</v>
      </c>
      <c r="H249" s="378" t="s">
        <v>23</v>
      </c>
      <c r="I249" s="378" t="s">
        <v>24</v>
      </c>
      <c r="J249" s="378" t="s">
        <v>25</v>
      </c>
      <c r="K249" s="384" t="s">
        <v>1495</v>
      </c>
      <c r="L249" s="571" t="s">
        <v>1496</v>
      </c>
      <c r="M249" s="571" t="s">
        <v>1497</v>
      </c>
      <c r="N249" s="597" t="s">
        <v>1490</v>
      </c>
      <c r="O249" s="587"/>
      <c r="P249" s="587"/>
      <c r="Q249" s="587"/>
    </row>
    <row r="250" spans="1:18" ht="234.6">
      <c r="A250" s="334" t="s">
        <v>1498</v>
      </c>
      <c r="B250" s="634" t="s">
        <v>18</v>
      </c>
      <c r="C250" s="595"/>
      <c r="E250" s="378" t="s">
        <v>1499</v>
      </c>
      <c r="F250" s="378" t="s">
        <v>1500</v>
      </c>
      <c r="G250" s="378" t="s">
        <v>1501</v>
      </c>
      <c r="H250" s="378" t="s">
        <v>23</v>
      </c>
      <c r="I250" s="378" t="s">
        <v>24</v>
      </c>
      <c r="J250" s="378" t="s">
        <v>25</v>
      </c>
      <c r="K250" s="410" t="s">
        <v>1502</v>
      </c>
      <c r="L250" s="571" t="s">
        <v>1503</v>
      </c>
      <c r="M250" s="410" t="s">
        <v>1504</v>
      </c>
      <c r="N250" s="597" t="s">
        <v>1490</v>
      </c>
      <c r="O250" s="378" t="s">
        <v>1505</v>
      </c>
      <c r="P250" s="399" t="s">
        <v>1506</v>
      </c>
      <c r="Q250" s="399" t="s">
        <v>1507</v>
      </c>
    </row>
    <row r="251" spans="1:18" ht="55.2">
      <c r="A251" s="334" t="s">
        <v>1508</v>
      </c>
      <c r="B251" s="634" t="s">
        <v>18</v>
      </c>
      <c r="C251" s="595"/>
      <c r="D251" s="586" t="s">
        <v>1509</v>
      </c>
      <c r="E251" s="378" t="s">
        <v>1510</v>
      </c>
      <c r="F251" s="378" t="s">
        <v>1511</v>
      </c>
      <c r="G251" s="378" t="s">
        <v>1512</v>
      </c>
      <c r="H251" s="378" t="s">
        <v>23</v>
      </c>
      <c r="I251" s="378" t="s">
        <v>24</v>
      </c>
      <c r="J251" s="378" t="s">
        <v>25</v>
      </c>
      <c r="K251" s="384" t="s">
        <v>1482</v>
      </c>
      <c r="L251" s="395" t="s">
        <v>214</v>
      </c>
      <c r="M251" s="410" t="s">
        <v>215</v>
      </c>
      <c r="N251" s="481"/>
      <c r="O251" s="587"/>
      <c r="P251" s="587"/>
      <c r="Q251" s="587"/>
    </row>
    <row r="252" spans="1:18" ht="55.2">
      <c r="A252" s="334" t="s">
        <v>1513</v>
      </c>
      <c r="B252" s="634" t="s">
        <v>18</v>
      </c>
      <c r="C252" s="595"/>
      <c r="E252" s="378" t="s">
        <v>1487</v>
      </c>
      <c r="F252" s="378" t="s">
        <v>1488</v>
      </c>
      <c r="G252" s="378" t="s">
        <v>1489</v>
      </c>
      <c r="H252" s="378" t="s">
        <v>23</v>
      </c>
      <c r="I252" s="378" t="s">
        <v>24</v>
      </c>
      <c r="J252" s="378" t="s">
        <v>25</v>
      </c>
      <c r="K252" s="410" t="s">
        <v>387</v>
      </c>
      <c r="L252" s="395" t="s">
        <v>388</v>
      </c>
      <c r="M252" s="410" t="s">
        <v>389</v>
      </c>
      <c r="N252" s="597" t="s">
        <v>1514</v>
      </c>
    </row>
    <row r="253" spans="1:18" ht="179.4">
      <c r="A253" s="334" t="s">
        <v>1515</v>
      </c>
      <c r="B253" s="634" t="s">
        <v>18</v>
      </c>
      <c r="C253" s="595"/>
      <c r="E253" s="378" t="s">
        <v>1516</v>
      </c>
      <c r="F253" s="378" t="s">
        <v>1517</v>
      </c>
      <c r="G253" s="378" t="s">
        <v>1518</v>
      </c>
      <c r="H253" s="378" t="s">
        <v>23</v>
      </c>
      <c r="I253" s="378" t="s">
        <v>24</v>
      </c>
      <c r="J253" s="378" t="s">
        <v>25</v>
      </c>
      <c r="K253" s="384" t="s">
        <v>1519</v>
      </c>
      <c r="L253" s="571" t="s">
        <v>1520</v>
      </c>
      <c r="M253" s="571" t="s">
        <v>1521</v>
      </c>
      <c r="N253" s="597" t="s">
        <v>1514</v>
      </c>
      <c r="O253" s="587"/>
      <c r="P253" s="587"/>
      <c r="Q253" s="587"/>
    </row>
    <row r="254" spans="1:18" ht="55.2">
      <c r="A254" s="334" t="s">
        <v>1522</v>
      </c>
      <c r="B254" s="634" t="s">
        <v>18</v>
      </c>
      <c r="C254" s="901"/>
      <c r="D254" s="586" t="s">
        <v>1523</v>
      </c>
      <c r="E254" s="378" t="s">
        <v>1524</v>
      </c>
      <c r="F254" s="378" t="s">
        <v>1525</v>
      </c>
      <c r="G254" s="378" t="s">
        <v>1526</v>
      </c>
      <c r="H254" s="378" t="s">
        <v>23</v>
      </c>
      <c r="I254" s="378" t="s">
        <v>24</v>
      </c>
      <c r="J254" s="378" t="s">
        <v>25</v>
      </c>
      <c r="K254" s="384" t="s">
        <v>1482</v>
      </c>
      <c r="L254" s="476" t="s">
        <v>214</v>
      </c>
      <c r="M254" s="410" t="s">
        <v>215</v>
      </c>
      <c r="N254" s="481"/>
    </row>
    <row r="255" spans="1:18" ht="96.6">
      <c r="A255" s="334" t="s">
        <v>1527</v>
      </c>
      <c r="B255" s="634" t="s">
        <v>18</v>
      </c>
      <c r="C255" s="901"/>
      <c r="D255" s="586" t="s">
        <v>1523</v>
      </c>
      <c r="E255" s="378" t="s">
        <v>1528</v>
      </c>
      <c r="F255" s="378" t="s">
        <v>1529</v>
      </c>
      <c r="G255" s="378" t="s">
        <v>1530</v>
      </c>
      <c r="H255" s="378" t="s">
        <v>23</v>
      </c>
      <c r="I255" s="378" t="s">
        <v>24</v>
      </c>
      <c r="J255" s="378" t="s">
        <v>25</v>
      </c>
      <c r="K255" s="384" t="s">
        <v>1531</v>
      </c>
      <c r="L255" s="571" t="s">
        <v>1532</v>
      </c>
      <c r="M255" s="571" t="s">
        <v>1533</v>
      </c>
      <c r="N255" s="597" t="s">
        <v>1534</v>
      </c>
    </row>
    <row r="256" spans="1:18" s="263" customFormat="1" ht="82.8">
      <c r="A256" s="317" t="s">
        <v>1535</v>
      </c>
      <c r="B256" s="265" t="s">
        <v>18</v>
      </c>
      <c r="C256" s="901"/>
      <c r="D256" s="226" t="s">
        <v>1523</v>
      </c>
      <c r="E256" s="171" t="s">
        <v>1536</v>
      </c>
      <c r="F256" s="378" t="s">
        <v>1537</v>
      </c>
      <c r="G256" s="378" t="s">
        <v>1538</v>
      </c>
      <c r="H256" s="168" t="s">
        <v>23</v>
      </c>
      <c r="I256" s="168"/>
      <c r="J256" s="168"/>
      <c r="K256" s="168" t="s">
        <v>780</v>
      </c>
      <c r="L256" s="169"/>
      <c r="M256" s="223"/>
      <c r="N256" s="214"/>
      <c r="O256" s="215"/>
      <c r="P256" s="215"/>
      <c r="Q256" s="215"/>
      <c r="R256" s="192"/>
    </row>
    <row r="257" spans="1:20" s="494" customFormat="1" ht="110.4">
      <c r="A257" s="598" t="s">
        <v>1539</v>
      </c>
      <c r="B257" s="634" t="s">
        <v>18</v>
      </c>
      <c r="C257" s="902"/>
      <c r="D257" s="599" t="s">
        <v>383</v>
      </c>
      <c r="E257" s="488" t="s">
        <v>384</v>
      </c>
      <c r="F257" s="378" t="s">
        <v>385</v>
      </c>
      <c r="G257" s="378" t="s">
        <v>1540</v>
      </c>
      <c r="H257" s="488" t="s">
        <v>23</v>
      </c>
      <c r="I257" s="488" t="s">
        <v>24</v>
      </c>
      <c r="J257" s="488" t="s">
        <v>25</v>
      </c>
      <c r="K257" s="508" t="s">
        <v>387</v>
      </c>
      <c r="L257" s="490" t="s">
        <v>388</v>
      </c>
      <c r="M257" s="514" t="s">
        <v>389</v>
      </c>
      <c r="N257" s="491"/>
      <c r="O257" s="492"/>
      <c r="P257" s="492"/>
      <c r="Q257" s="492"/>
      <c r="R257" s="493"/>
      <c r="S257" s="903"/>
      <c r="T257" s="903"/>
    </row>
    <row r="258" spans="1:20" s="471" customFormat="1" ht="138">
      <c r="A258" s="588" t="s">
        <v>1541</v>
      </c>
      <c r="B258" s="634" t="s">
        <v>18</v>
      </c>
      <c r="C258" s="600"/>
      <c r="D258" s="591"/>
      <c r="E258" s="466" t="s">
        <v>1542</v>
      </c>
      <c r="F258" s="378" t="s">
        <v>1543</v>
      </c>
      <c r="G258" s="378" t="s">
        <v>1544</v>
      </c>
      <c r="H258" s="466" t="s">
        <v>23</v>
      </c>
      <c r="I258" s="466" t="s">
        <v>24</v>
      </c>
      <c r="J258" s="466" t="s">
        <v>25</v>
      </c>
      <c r="K258" s="506" t="s">
        <v>387</v>
      </c>
      <c r="L258" s="468" t="s">
        <v>388</v>
      </c>
      <c r="M258" s="485" t="s">
        <v>389</v>
      </c>
      <c r="N258" s="504"/>
      <c r="O258" s="486"/>
      <c r="P258" s="486"/>
      <c r="Q258" s="486"/>
      <c r="R258" s="484"/>
      <c r="S258" s="904"/>
      <c r="T258" s="904"/>
    </row>
    <row r="259" spans="1:20" ht="96.6">
      <c r="A259" s="288" t="s">
        <v>1545</v>
      </c>
      <c r="B259" s="634" t="s">
        <v>1119</v>
      </c>
      <c r="C259" s="601"/>
      <c r="D259" s="384"/>
      <c r="E259" s="395" t="s">
        <v>1546</v>
      </c>
      <c r="F259" s="378" t="s">
        <v>1547</v>
      </c>
      <c r="G259" s="378" t="s">
        <v>1548</v>
      </c>
      <c r="H259" s="378" t="s">
        <v>23</v>
      </c>
      <c r="I259" s="378" t="s">
        <v>24</v>
      </c>
      <c r="J259" s="378" t="s">
        <v>25</v>
      </c>
      <c r="K259" s="378" t="s">
        <v>1549</v>
      </c>
      <c r="L259" s="395" t="s">
        <v>1550</v>
      </c>
      <c r="M259" s="395" t="s">
        <v>1551</v>
      </c>
      <c r="N259" s="396"/>
      <c r="O259" s="378"/>
      <c r="P259" s="378"/>
      <c r="Q259" s="378"/>
      <c r="R259" s="381"/>
    </row>
    <row r="260" spans="1:20" ht="276">
      <c r="A260" s="288" t="s">
        <v>1552</v>
      </c>
      <c r="B260" s="634" t="s">
        <v>1119</v>
      </c>
      <c r="C260" s="601"/>
      <c r="D260" s="384"/>
      <c r="E260" s="395" t="s">
        <v>1553</v>
      </c>
      <c r="F260" s="378" t="s">
        <v>1554</v>
      </c>
      <c r="G260" s="378" t="s">
        <v>1555</v>
      </c>
      <c r="H260" s="378" t="s">
        <v>246</v>
      </c>
      <c r="I260" s="378" t="s">
        <v>362</v>
      </c>
      <c r="J260" s="378" t="s">
        <v>222</v>
      </c>
      <c r="K260" s="378" t="s">
        <v>1556</v>
      </c>
      <c r="L260" s="395" t="s">
        <v>1557</v>
      </c>
      <c r="M260" s="395" t="s">
        <v>1558</v>
      </c>
      <c r="N260" s="574" t="s">
        <v>1559</v>
      </c>
      <c r="O260" s="378"/>
      <c r="P260" s="378"/>
      <c r="Q260" s="378"/>
      <c r="R260" s="381"/>
    </row>
    <row r="261" spans="1:20">
      <c r="A261" s="585"/>
      <c r="B261" s="634"/>
      <c r="C261" s="601"/>
      <c r="E261" s="378" t="s">
        <v>1560</v>
      </c>
      <c r="F261" s="378" t="s">
        <v>1561</v>
      </c>
      <c r="G261" s="378" t="s">
        <v>1562</v>
      </c>
      <c r="H261" s="378" t="s">
        <v>66</v>
      </c>
      <c r="I261" s="482" t="s">
        <v>39</v>
      </c>
      <c r="J261" s="482" t="s">
        <v>39</v>
      </c>
      <c r="K261" s="410"/>
      <c r="L261" s="476"/>
      <c r="M261" s="410"/>
      <c r="N261" s="481"/>
    </row>
    <row r="262" spans="1:20" ht="55.2">
      <c r="A262" s="585" t="s">
        <v>1563</v>
      </c>
      <c r="B262" s="634" t="s">
        <v>18</v>
      </c>
      <c r="C262" s="901"/>
      <c r="D262" s="586" t="s">
        <v>1564</v>
      </c>
      <c r="E262" s="378" t="s">
        <v>1565</v>
      </c>
      <c r="F262" s="378" t="s">
        <v>1566</v>
      </c>
      <c r="G262" s="378" t="s">
        <v>1567</v>
      </c>
      <c r="H262" s="378" t="s">
        <v>23</v>
      </c>
      <c r="I262" s="378" t="s">
        <v>24</v>
      </c>
      <c r="J262" s="378" t="s">
        <v>25</v>
      </c>
      <c r="K262" s="384" t="s">
        <v>213</v>
      </c>
      <c r="L262" s="571" t="s">
        <v>214</v>
      </c>
      <c r="M262" s="571" t="s">
        <v>281</v>
      </c>
      <c r="N262" s="481"/>
    </row>
    <row r="263" spans="1:20" ht="41.4">
      <c r="A263" s="585" t="s">
        <v>1568</v>
      </c>
      <c r="B263" s="651" t="s">
        <v>18</v>
      </c>
      <c r="C263" s="901"/>
      <c r="D263" s="586" t="s">
        <v>1569</v>
      </c>
      <c r="E263" s="378" t="s">
        <v>1570</v>
      </c>
      <c r="F263" s="378" t="s">
        <v>1571</v>
      </c>
      <c r="G263" s="378" t="s">
        <v>1572</v>
      </c>
      <c r="H263" s="378" t="s">
        <v>23</v>
      </c>
      <c r="I263" s="378" t="s">
        <v>24</v>
      </c>
      <c r="J263" s="378" t="s">
        <v>25</v>
      </c>
      <c r="K263" s="410" t="s">
        <v>387</v>
      </c>
      <c r="L263" s="395" t="s">
        <v>388</v>
      </c>
      <c r="M263" s="463" t="s">
        <v>389</v>
      </c>
      <c r="N263" s="481"/>
    </row>
    <row r="264" spans="1:20">
      <c r="A264" s="585"/>
      <c r="B264" s="634"/>
      <c r="C264" s="601"/>
      <c r="E264" s="378" t="s">
        <v>1573</v>
      </c>
      <c r="F264" s="378" t="s">
        <v>1574</v>
      </c>
      <c r="G264" s="378" t="s">
        <v>1575</v>
      </c>
      <c r="H264" s="378" t="s">
        <v>66</v>
      </c>
      <c r="I264" s="482" t="s">
        <v>39</v>
      </c>
      <c r="J264" s="482" t="s">
        <v>39</v>
      </c>
      <c r="K264" s="410"/>
      <c r="L264" s="476"/>
      <c r="M264" s="410"/>
      <c r="N264" s="481"/>
    </row>
    <row r="265" spans="1:20" ht="110.4">
      <c r="A265" s="602" t="s">
        <v>1576</v>
      </c>
      <c r="B265" s="634" t="s">
        <v>18</v>
      </c>
      <c r="C265" s="901"/>
      <c r="D265" s="384" t="s">
        <v>1577</v>
      </c>
      <c r="E265" s="577" t="s">
        <v>1578</v>
      </c>
      <c r="F265" s="378" t="s">
        <v>1579</v>
      </c>
      <c r="G265" s="378" t="s">
        <v>1580</v>
      </c>
      <c r="H265" s="378" t="s">
        <v>23</v>
      </c>
      <c r="I265" s="378" t="s">
        <v>24</v>
      </c>
      <c r="J265" s="378" t="s">
        <v>25</v>
      </c>
      <c r="K265" s="410" t="s">
        <v>1581</v>
      </c>
      <c r="L265" s="395" t="s">
        <v>1582</v>
      </c>
      <c r="M265" s="463" t="s">
        <v>1583</v>
      </c>
      <c r="N265" s="481"/>
      <c r="S265" s="905"/>
      <c r="T265" s="905"/>
    </row>
    <row r="266" spans="1:20" ht="96.6">
      <c r="A266" s="602" t="s">
        <v>1584</v>
      </c>
      <c r="B266" s="634" t="s">
        <v>18</v>
      </c>
      <c r="C266" s="901"/>
      <c r="D266" s="384" t="s">
        <v>1577</v>
      </c>
      <c r="E266" s="384" t="s">
        <v>1585</v>
      </c>
      <c r="F266" s="378" t="s">
        <v>1586</v>
      </c>
      <c r="G266" s="378" t="s">
        <v>1587</v>
      </c>
      <c r="H266" s="378" t="s">
        <v>23</v>
      </c>
      <c r="I266" s="378" t="s">
        <v>24</v>
      </c>
      <c r="J266" s="378" t="s">
        <v>25</v>
      </c>
      <c r="K266" s="410" t="s">
        <v>1588</v>
      </c>
      <c r="L266" s="476" t="s">
        <v>1589</v>
      </c>
      <c r="M266" s="476" t="s">
        <v>1590</v>
      </c>
      <c r="N266" s="396" t="s">
        <v>1591</v>
      </c>
      <c r="S266" s="906"/>
      <c r="T266" s="906"/>
    </row>
    <row r="267" spans="1:20" ht="151.80000000000001">
      <c r="A267" s="602" t="s">
        <v>1592</v>
      </c>
      <c r="B267" s="634" t="s">
        <v>18</v>
      </c>
      <c r="C267" s="901"/>
      <c r="D267" s="384" t="s">
        <v>1577</v>
      </c>
      <c r="E267" s="384" t="s">
        <v>1593</v>
      </c>
      <c r="F267" s="378" t="s">
        <v>1594</v>
      </c>
      <c r="G267" s="378" t="s">
        <v>1595</v>
      </c>
      <c r="H267" s="378" t="s">
        <v>246</v>
      </c>
      <c r="I267" s="378" t="s">
        <v>362</v>
      </c>
      <c r="J267" s="378" t="s">
        <v>222</v>
      </c>
      <c r="K267" s="410" t="s">
        <v>1596</v>
      </c>
      <c r="L267" s="395" t="s">
        <v>1597</v>
      </c>
      <c r="M267" s="482" t="s">
        <v>1598</v>
      </c>
      <c r="N267" s="396" t="s">
        <v>1599</v>
      </c>
      <c r="S267" s="457"/>
      <c r="T267" s="457"/>
    </row>
    <row r="268" spans="1:20" ht="110.4">
      <c r="A268" s="602" t="s">
        <v>1600</v>
      </c>
      <c r="B268" s="634" t="s">
        <v>18</v>
      </c>
      <c r="C268" s="901"/>
      <c r="D268" s="384" t="s">
        <v>1577</v>
      </c>
      <c r="E268" s="384" t="s">
        <v>1601</v>
      </c>
      <c r="F268" s="378" t="s">
        <v>1602</v>
      </c>
      <c r="G268" s="378" t="s">
        <v>1603</v>
      </c>
      <c r="H268" s="378" t="s">
        <v>23</v>
      </c>
      <c r="I268" s="378" t="s">
        <v>24</v>
      </c>
      <c r="J268" s="378" t="s">
        <v>25</v>
      </c>
      <c r="K268" s="410" t="s">
        <v>1604</v>
      </c>
      <c r="L268" s="395" t="s">
        <v>1605</v>
      </c>
      <c r="M268" s="410" t="s">
        <v>1606</v>
      </c>
      <c r="N268" s="396" t="s">
        <v>1607</v>
      </c>
      <c r="S268" s="603"/>
      <c r="T268" s="603"/>
    </row>
    <row r="269" spans="1:20" ht="41.4">
      <c r="A269" s="518"/>
      <c r="B269" s="634"/>
      <c r="C269" s="384"/>
      <c r="D269" s="384"/>
      <c r="E269" s="378" t="s">
        <v>1608</v>
      </c>
      <c r="F269" s="378" t="s">
        <v>1609</v>
      </c>
      <c r="G269" s="378" t="s">
        <v>1610</v>
      </c>
      <c r="H269" s="378" t="s">
        <v>66</v>
      </c>
      <c r="I269" s="482" t="s">
        <v>39</v>
      </c>
      <c r="J269" s="482" t="s">
        <v>39</v>
      </c>
      <c r="K269" s="410"/>
      <c r="L269" s="571"/>
      <c r="M269" s="410"/>
      <c r="N269" s="481"/>
    </row>
    <row r="270" spans="1:20" s="471" customFormat="1" ht="110.4">
      <c r="A270" s="588" t="s">
        <v>1611</v>
      </c>
      <c r="B270" s="634" t="s">
        <v>18</v>
      </c>
      <c r="C270" s="604"/>
      <c r="D270" s="591" t="s">
        <v>1612</v>
      </c>
      <c r="E270" s="466" t="s">
        <v>1613</v>
      </c>
      <c r="F270" s="378" t="s">
        <v>1614</v>
      </c>
      <c r="G270" s="378" t="s">
        <v>1615</v>
      </c>
      <c r="H270" s="466" t="s">
        <v>23</v>
      </c>
      <c r="I270" s="466" t="s">
        <v>24</v>
      </c>
      <c r="J270" s="466" t="s">
        <v>25</v>
      </c>
      <c r="K270" s="506" t="s">
        <v>387</v>
      </c>
      <c r="L270" s="468" t="s">
        <v>388</v>
      </c>
      <c r="M270" s="485" t="s">
        <v>389</v>
      </c>
      <c r="N270" s="504"/>
      <c r="O270" s="486"/>
      <c r="P270" s="486"/>
      <c r="Q270" s="486"/>
      <c r="R270" s="484"/>
    </row>
    <row r="271" spans="1:20" s="471" customFormat="1" ht="409.6">
      <c r="A271" s="605" t="s">
        <v>1616</v>
      </c>
      <c r="B271" s="634" t="s">
        <v>18</v>
      </c>
      <c r="C271" s="890" t="s">
        <v>1617</v>
      </c>
      <c r="D271" s="546" t="s">
        <v>1618</v>
      </c>
      <c r="E271" s="466" t="s">
        <v>1619</v>
      </c>
      <c r="F271" s="378" t="s">
        <v>1620</v>
      </c>
      <c r="G271" s="378" t="s">
        <v>1621</v>
      </c>
      <c r="H271" s="466" t="s">
        <v>246</v>
      </c>
      <c r="I271" s="606" t="s">
        <v>362</v>
      </c>
      <c r="J271" s="606" t="s">
        <v>222</v>
      </c>
      <c r="K271" s="506" t="s">
        <v>1622</v>
      </c>
      <c r="L271" s="506" t="s">
        <v>1623</v>
      </c>
      <c r="M271" s="208" t="s">
        <v>1624</v>
      </c>
      <c r="N271" s="504" t="s">
        <v>451</v>
      </c>
      <c r="O271" s="486"/>
      <c r="P271" s="486"/>
      <c r="Q271" s="486"/>
      <c r="R271" s="484"/>
    </row>
    <row r="272" spans="1:20" s="471" customFormat="1" ht="82.8">
      <c r="A272" s="605" t="s">
        <v>1625</v>
      </c>
      <c r="B272" s="634" t="s">
        <v>18</v>
      </c>
      <c r="C272" s="890"/>
      <c r="D272" s="546" t="s">
        <v>1618</v>
      </c>
      <c r="E272" s="466" t="s">
        <v>1626</v>
      </c>
      <c r="F272" s="378" t="s">
        <v>1627</v>
      </c>
      <c r="G272" s="378" t="s">
        <v>1628</v>
      </c>
      <c r="H272" s="466" t="s">
        <v>23</v>
      </c>
      <c r="I272" s="466" t="s">
        <v>24</v>
      </c>
      <c r="J272" s="466" t="s">
        <v>25</v>
      </c>
      <c r="K272" s="506" t="s">
        <v>1629</v>
      </c>
      <c r="L272" s="485" t="s">
        <v>1630</v>
      </c>
      <c r="M272" s="485" t="s">
        <v>1631</v>
      </c>
      <c r="N272" s="469" t="s">
        <v>1632</v>
      </c>
      <c r="O272" s="486"/>
      <c r="P272" s="486"/>
      <c r="Q272" s="486"/>
      <c r="R272" s="484"/>
    </row>
    <row r="273" spans="1:45" s="471" customFormat="1" ht="207">
      <c r="A273" s="607" t="s">
        <v>1633</v>
      </c>
      <c r="B273" s="634" t="s">
        <v>18</v>
      </c>
      <c r="C273" s="890"/>
      <c r="D273" s="546" t="s">
        <v>1618</v>
      </c>
      <c r="E273" s="466" t="s">
        <v>1634</v>
      </c>
      <c r="F273" s="378" t="s">
        <v>1635</v>
      </c>
      <c r="G273" s="378" t="s">
        <v>1636</v>
      </c>
      <c r="H273" s="466" t="s">
        <v>23</v>
      </c>
      <c r="I273" s="466" t="s">
        <v>24</v>
      </c>
      <c r="J273" s="466" t="s">
        <v>25</v>
      </c>
      <c r="K273" s="506" t="s">
        <v>1637</v>
      </c>
      <c r="L273" s="485" t="s">
        <v>1638</v>
      </c>
      <c r="M273" s="485" t="s">
        <v>1639</v>
      </c>
      <c r="N273" s="469" t="s">
        <v>1632</v>
      </c>
      <c r="O273" s="486"/>
      <c r="P273" s="486"/>
      <c r="Q273" s="486"/>
      <c r="R273" s="484"/>
    </row>
    <row r="274" spans="1:45" s="494" customFormat="1" ht="409.6">
      <c r="A274" s="598" t="s">
        <v>1640</v>
      </c>
      <c r="B274" s="488" t="s">
        <v>18</v>
      </c>
      <c r="C274" s="890"/>
      <c r="D274" s="489" t="s">
        <v>375</v>
      </c>
      <c r="E274" s="488" t="s">
        <v>1641</v>
      </c>
      <c r="F274" s="378" t="s">
        <v>1642</v>
      </c>
      <c r="G274" s="378" t="s">
        <v>1643</v>
      </c>
      <c r="H274" s="488" t="s">
        <v>246</v>
      </c>
      <c r="I274" s="608" t="s">
        <v>362</v>
      </c>
      <c r="J274" s="608" t="s">
        <v>222</v>
      </c>
      <c r="K274" s="508" t="s">
        <v>1644</v>
      </c>
      <c r="L274" s="490" t="s">
        <v>1645</v>
      </c>
      <c r="M274" s="508" t="s">
        <v>1646</v>
      </c>
      <c r="N274" s="491"/>
      <c r="O274" s="492"/>
      <c r="P274" s="492"/>
      <c r="Q274" s="492"/>
      <c r="R274" s="493"/>
    </row>
    <row r="275" spans="1:45" s="471" customFormat="1" ht="262.2">
      <c r="A275" s="588" t="s">
        <v>1647</v>
      </c>
      <c r="B275" s="634" t="s">
        <v>18</v>
      </c>
      <c r="C275" s="890"/>
      <c r="D275" s="467" t="s">
        <v>375</v>
      </c>
      <c r="E275" s="466" t="s">
        <v>1648</v>
      </c>
      <c r="F275" s="378" t="s">
        <v>1649</v>
      </c>
      <c r="G275" s="378" t="s">
        <v>1650</v>
      </c>
      <c r="H275" s="466" t="s">
        <v>246</v>
      </c>
      <c r="I275" s="606" t="s">
        <v>362</v>
      </c>
      <c r="J275" s="606" t="s">
        <v>222</v>
      </c>
      <c r="K275" s="506" t="s">
        <v>1651</v>
      </c>
      <c r="L275" s="468" t="s">
        <v>1652</v>
      </c>
      <c r="M275" s="485" t="s">
        <v>1653</v>
      </c>
      <c r="N275" s="469" t="s">
        <v>1654</v>
      </c>
      <c r="O275" s="486"/>
      <c r="P275" s="486"/>
      <c r="Q275" s="486"/>
      <c r="R275" s="484"/>
    </row>
    <row r="276" spans="1:45" s="471" customFormat="1" ht="138">
      <c r="A276" s="588" t="s">
        <v>1655</v>
      </c>
      <c r="B276" s="634" t="s">
        <v>18</v>
      </c>
      <c r="C276" s="890"/>
      <c r="D276" s="467" t="s">
        <v>1656</v>
      </c>
      <c r="E276" s="466" t="s">
        <v>1657</v>
      </c>
      <c r="F276" s="378" t="s">
        <v>1658</v>
      </c>
      <c r="G276" s="378" t="s">
        <v>1659</v>
      </c>
      <c r="H276" s="466" t="s">
        <v>23</v>
      </c>
      <c r="I276" s="466" t="s">
        <v>24</v>
      </c>
      <c r="J276" s="466" t="s">
        <v>25</v>
      </c>
      <c r="K276" s="506" t="s">
        <v>387</v>
      </c>
      <c r="L276" s="468" t="s">
        <v>388</v>
      </c>
      <c r="M276" s="485" t="s">
        <v>389</v>
      </c>
      <c r="N276" s="504" t="s">
        <v>451</v>
      </c>
      <c r="O276" s="486"/>
      <c r="P276" s="486"/>
      <c r="Q276" s="486"/>
      <c r="R276" s="484"/>
    </row>
    <row r="277" spans="1:45" s="471" customFormat="1" ht="110.4">
      <c r="A277" s="588" t="s">
        <v>1660</v>
      </c>
      <c r="B277" s="634" t="s">
        <v>18</v>
      </c>
      <c r="C277" s="890"/>
      <c r="D277" s="467" t="s">
        <v>1656</v>
      </c>
      <c r="E277" s="466" t="s">
        <v>1661</v>
      </c>
      <c r="F277" s="378" t="s">
        <v>1662</v>
      </c>
      <c r="G277" s="378" t="s">
        <v>1663</v>
      </c>
      <c r="H277" s="466" t="s">
        <v>23</v>
      </c>
      <c r="I277" s="466" t="s">
        <v>24</v>
      </c>
      <c r="J277" s="466" t="s">
        <v>25</v>
      </c>
      <c r="K277" s="506" t="s">
        <v>1664</v>
      </c>
      <c r="L277" s="468" t="s">
        <v>1665</v>
      </c>
      <c r="M277" s="485" t="s">
        <v>1666</v>
      </c>
      <c r="N277" s="504" t="s">
        <v>1667</v>
      </c>
      <c r="O277" s="486"/>
      <c r="P277" s="486"/>
      <c r="Q277" s="486"/>
      <c r="R277" s="484"/>
    </row>
    <row r="278" spans="1:45" s="494" customFormat="1" ht="165.6">
      <c r="A278" s="598" t="s">
        <v>1668</v>
      </c>
      <c r="B278" s="634" t="s">
        <v>18</v>
      </c>
      <c r="C278" s="890"/>
      <c r="D278" s="489" t="s">
        <v>358</v>
      </c>
      <c r="E278" s="488" t="s">
        <v>359</v>
      </c>
      <c r="F278" s="378" t="s">
        <v>360</v>
      </c>
      <c r="G278" s="378" t="s">
        <v>361</v>
      </c>
      <c r="H278" s="488" t="s">
        <v>246</v>
      </c>
      <c r="I278" s="488" t="s">
        <v>362</v>
      </c>
      <c r="J278" s="488" t="s">
        <v>222</v>
      </c>
      <c r="K278" s="489" t="s">
        <v>363</v>
      </c>
      <c r="L278" s="609" t="s">
        <v>364</v>
      </c>
      <c r="M278" s="609" t="s">
        <v>365</v>
      </c>
      <c r="N278" s="491"/>
      <c r="O278" s="492"/>
      <c r="P278" s="492"/>
      <c r="Q278" s="492"/>
      <c r="R278" s="493"/>
    </row>
    <row r="279" spans="1:45" s="494" customFormat="1" ht="409.6">
      <c r="A279" s="598" t="s">
        <v>1669</v>
      </c>
      <c r="B279" s="634" t="s">
        <v>18</v>
      </c>
      <c r="C279" s="890"/>
      <c r="D279" s="489"/>
      <c r="E279" s="488" t="s">
        <v>367</v>
      </c>
      <c r="F279" s="378" t="s">
        <v>368</v>
      </c>
      <c r="G279" s="378" t="s">
        <v>369</v>
      </c>
      <c r="H279" s="488" t="s">
        <v>246</v>
      </c>
      <c r="I279" s="488" t="s">
        <v>362</v>
      </c>
      <c r="J279" s="488" t="s">
        <v>222</v>
      </c>
      <c r="K279" s="508" t="s">
        <v>370</v>
      </c>
      <c r="L279" s="609" t="s">
        <v>371</v>
      </c>
      <c r="M279" s="508" t="s">
        <v>372</v>
      </c>
      <c r="N279" s="491"/>
      <c r="O279" s="492"/>
      <c r="P279" s="492"/>
      <c r="Q279" s="492"/>
      <c r="R279" s="493"/>
    </row>
    <row r="280" spans="1:45">
      <c r="A280" s="585"/>
      <c r="B280" s="651"/>
      <c r="C280" s="384"/>
      <c r="D280" s="576"/>
      <c r="E280" s="378" t="s">
        <v>1670</v>
      </c>
      <c r="F280" s="378" t="s">
        <v>1671</v>
      </c>
      <c r="G280" s="378" t="s">
        <v>1672</v>
      </c>
      <c r="H280" s="378" t="s">
        <v>66</v>
      </c>
      <c r="I280" s="482" t="s">
        <v>39</v>
      </c>
      <c r="J280" s="482" t="s">
        <v>39</v>
      </c>
      <c r="K280" s="410"/>
      <c r="L280" s="395"/>
      <c r="M280" s="463"/>
      <c r="N280" s="481"/>
    </row>
    <row r="281" spans="1:45" s="471" customFormat="1" ht="409.6">
      <c r="A281" s="588" t="s">
        <v>1673</v>
      </c>
      <c r="B281" s="634" t="s">
        <v>18</v>
      </c>
      <c r="C281" s="907" t="s">
        <v>1674</v>
      </c>
      <c r="D281" s="581"/>
      <c r="E281" s="466" t="s">
        <v>1675</v>
      </c>
      <c r="F281" s="378" t="s">
        <v>1676</v>
      </c>
      <c r="G281" s="378" t="s">
        <v>1677</v>
      </c>
      <c r="H281" s="466" t="s">
        <v>798</v>
      </c>
      <c r="I281" s="606" t="s">
        <v>362</v>
      </c>
      <c r="J281" s="606" t="s">
        <v>222</v>
      </c>
      <c r="K281" s="467" t="s">
        <v>1678</v>
      </c>
      <c r="L281" s="570" t="s">
        <v>1679</v>
      </c>
      <c r="M281" s="570" t="s">
        <v>1680</v>
      </c>
      <c r="N281" s="504"/>
      <c r="O281" s="466" t="s">
        <v>1681</v>
      </c>
      <c r="P281" s="466" t="s">
        <v>1682</v>
      </c>
      <c r="Q281" s="466" t="s">
        <v>1683</v>
      </c>
      <c r="R281" s="484"/>
    </row>
    <row r="282" spans="1:45" s="471" customFormat="1" ht="409.6">
      <c r="A282" s="610" t="s">
        <v>1684</v>
      </c>
      <c r="B282" s="634" t="s">
        <v>18</v>
      </c>
      <c r="C282" s="908"/>
      <c r="D282" s="611" t="s">
        <v>1685</v>
      </c>
      <c r="E282" s="466" t="s">
        <v>1686</v>
      </c>
      <c r="F282" s="378" t="s">
        <v>1687</v>
      </c>
      <c r="G282" s="378" t="s">
        <v>1688</v>
      </c>
      <c r="H282" s="466" t="s">
        <v>1689</v>
      </c>
      <c r="I282" s="466" t="s">
        <v>1690</v>
      </c>
      <c r="J282" s="466" t="s">
        <v>1691</v>
      </c>
      <c r="K282" s="467" t="s">
        <v>1678</v>
      </c>
      <c r="L282" s="570" t="s">
        <v>1692</v>
      </c>
      <c r="M282" s="570" t="s">
        <v>1693</v>
      </c>
      <c r="N282" s="504"/>
      <c r="O282" s="466" t="s">
        <v>1681</v>
      </c>
      <c r="P282" s="466" t="s">
        <v>1682</v>
      </c>
      <c r="Q282" s="466" t="s">
        <v>1683</v>
      </c>
      <c r="R282" s="484"/>
    </row>
    <row r="283" spans="1:45" ht="41.4">
      <c r="A283" s="585"/>
      <c r="B283" s="667" t="s">
        <v>18</v>
      </c>
      <c r="C283" s="909" t="s">
        <v>19</v>
      </c>
      <c r="D283" s="910"/>
      <c r="E283" s="517" t="s">
        <v>1694</v>
      </c>
      <c r="F283" s="378" t="s">
        <v>1695</v>
      </c>
      <c r="G283" s="378" t="s">
        <v>1696</v>
      </c>
      <c r="H283" s="518" t="s">
        <v>66</v>
      </c>
      <c r="I283" s="482" t="s">
        <v>39</v>
      </c>
      <c r="J283" s="482" t="s">
        <v>39</v>
      </c>
      <c r="K283" s="518"/>
      <c r="L283" s="596"/>
      <c r="M283" s="596"/>
      <c r="N283" s="583"/>
      <c r="O283" s="518"/>
      <c r="P283" s="518"/>
      <c r="Q283" s="518"/>
      <c r="R283" s="519"/>
    </row>
    <row r="284" spans="1:45" s="561" customFormat="1" ht="41.4">
      <c r="A284" s="553" t="s">
        <v>1697</v>
      </c>
      <c r="B284" s="668" t="s">
        <v>18</v>
      </c>
      <c r="C284" s="902"/>
      <c r="D284" s="911"/>
      <c r="E284" s="554" t="s">
        <v>1698</v>
      </c>
      <c r="F284" s="378" t="s">
        <v>1699</v>
      </c>
      <c r="G284" s="378" t="s">
        <v>1700</v>
      </c>
      <c r="H284" s="554" t="s">
        <v>96</v>
      </c>
      <c r="I284" s="554" t="s">
        <v>101</v>
      </c>
      <c r="J284" s="554" t="s">
        <v>102</v>
      </c>
      <c r="K284" s="554"/>
      <c r="L284" s="554"/>
      <c r="M284" s="554"/>
      <c r="N284" s="559"/>
      <c r="O284" s="554"/>
      <c r="P284" s="554"/>
      <c r="Q284" s="554"/>
      <c r="R284" s="560"/>
      <c r="S284" s="382"/>
      <c r="T284" s="382"/>
      <c r="U284" s="382"/>
      <c r="V284" s="382"/>
      <c r="W284" s="382"/>
      <c r="X284" s="382"/>
      <c r="Y284" s="382"/>
      <c r="Z284" s="382"/>
      <c r="AA284" s="382"/>
      <c r="AB284" s="382"/>
      <c r="AC284" s="382"/>
      <c r="AD284" s="382"/>
      <c r="AE284" s="382"/>
      <c r="AF284" s="382"/>
      <c r="AG284" s="382"/>
      <c r="AH284" s="382"/>
      <c r="AI284" s="382"/>
      <c r="AJ284" s="382"/>
      <c r="AK284" s="382"/>
      <c r="AL284" s="382"/>
      <c r="AM284" s="382"/>
      <c r="AN284" s="382"/>
      <c r="AO284" s="382"/>
      <c r="AP284" s="382"/>
      <c r="AQ284" s="382"/>
      <c r="AR284" s="382"/>
      <c r="AS284" s="382"/>
    </row>
    <row r="285" spans="1:45" s="263" customFormat="1" ht="41.4">
      <c r="A285" s="613" t="s">
        <v>1701</v>
      </c>
      <c r="B285" s="669" t="s">
        <v>18</v>
      </c>
      <c r="C285" s="614"/>
      <c r="D285" s="615"/>
      <c r="E285" s="616" t="s">
        <v>1702</v>
      </c>
      <c r="F285" s="378" t="s">
        <v>1703</v>
      </c>
      <c r="G285" s="378" t="s">
        <v>1704</v>
      </c>
      <c r="H285" s="616" t="s">
        <v>66</v>
      </c>
      <c r="I285" s="616"/>
      <c r="J285" s="616"/>
      <c r="K285" s="616"/>
      <c r="L285" s="616"/>
      <c r="M285" s="616"/>
      <c r="N285" s="617"/>
      <c r="O285" s="616"/>
      <c r="P285" s="616"/>
      <c r="Q285" s="616"/>
      <c r="R285" s="618"/>
    </row>
    <row r="286" spans="1:45">
      <c r="A286" s="619"/>
      <c r="B286" s="654"/>
      <c r="C286" s="563"/>
      <c r="D286" s="612"/>
      <c r="E286" s="563" t="s">
        <v>1705</v>
      </c>
      <c r="F286" s="378" t="s">
        <v>1706</v>
      </c>
      <c r="G286" s="378" t="s">
        <v>1707</v>
      </c>
      <c r="H286" s="563"/>
      <c r="I286" s="563"/>
      <c r="J286" s="563"/>
      <c r="K286" s="563"/>
      <c r="L286" s="620"/>
      <c r="M286" s="620"/>
      <c r="N286" s="566"/>
      <c r="O286" s="563"/>
      <c r="P286" s="563"/>
      <c r="Q286" s="563"/>
      <c r="R286" s="567"/>
    </row>
    <row r="287" spans="1:45">
      <c r="A287" s="397"/>
      <c r="B287" s="651"/>
      <c r="C287" s="397"/>
      <c r="F287" s="397"/>
      <c r="G287" s="397"/>
      <c r="H287" s="397"/>
      <c r="I287" s="397"/>
      <c r="J287" s="397"/>
      <c r="L287" s="578"/>
      <c r="M287" s="578"/>
      <c r="N287" s="481"/>
    </row>
    <row r="288" spans="1:45">
      <c r="A288" s="912"/>
      <c r="B288" s="912"/>
      <c r="C288" s="912"/>
      <c r="D288" s="912"/>
      <c r="E288" s="912"/>
      <c r="F288" s="912"/>
      <c r="G288" s="912"/>
      <c r="H288" s="912"/>
      <c r="I288" s="912"/>
      <c r="J288" s="912"/>
      <c r="K288" s="912"/>
      <c r="L288" s="912"/>
      <c r="M288" s="912"/>
      <c r="N288" s="912"/>
      <c r="O288" s="913"/>
    </row>
    <row r="289" spans="1:15">
      <c r="A289" s="914"/>
      <c r="B289" s="914"/>
      <c r="C289" s="914"/>
      <c r="D289" s="914"/>
      <c r="E289" s="914"/>
      <c r="F289" s="914"/>
      <c r="G289" s="914"/>
      <c r="H289" s="914"/>
      <c r="I289" s="914"/>
      <c r="J289" s="914"/>
      <c r="K289" s="914"/>
      <c r="L289" s="914"/>
      <c r="M289" s="914"/>
      <c r="N289" s="914"/>
      <c r="O289" s="915"/>
    </row>
    <row r="290" spans="1:15">
      <c r="A290" s="914"/>
      <c r="B290" s="914"/>
      <c r="C290" s="914"/>
      <c r="D290" s="914"/>
      <c r="E290" s="914"/>
      <c r="F290" s="914"/>
      <c r="G290" s="914"/>
      <c r="H290" s="914"/>
      <c r="I290" s="914"/>
      <c r="J290" s="914"/>
      <c r="K290" s="914"/>
      <c r="L290" s="914"/>
      <c r="M290" s="914"/>
      <c r="N290" s="914"/>
      <c r="O290" s="915"/>
    </row>
    <row r="291" spans="1:15">
      <c r="A291" s="914"/>
      <c r="B291" s="914"/>
      <c r="C291" s="914"/>
      <c r="D291" s="914"/>
      <c r="E291" s="914"/>
      <c r="F291" s="914"/>
      <c r="G291" s="914"/>
      <c r="H291" s="914"/>
      <c r="I291" s="914"/>
      <c r="J291" s="914"/>
      <c r="K291" s="914"/>
      <c r="L291" s="914"/>
      <c r="M291" s="914"/>
      <c r="N291" s="914"/>
      <c r="O291" s="915"/>
    </row>
    <row r="292" spans="1:15">
      <c r="A292" s="914"/>
      <c r="B292" s="914"/>
      <c r="C292" s="914"/>
      <c r="D292" s="914"/>
      <c r="E292" s="914"/>
      <c r="F292" s="914"/>
      <c r="G292" s="914"/>
      <c r="H292" s="914"/>
      <c r="I292" s="914"/>
      <c r="J292" s="914"/>
      <c r="K292" s="914"/>
      <c r="L292" s="914"/>
      <c r="M292" s="914"/>
      <c r="N292" s="914"/>
      <c r="O292" s="915"/>
    </row>
    <row r="293" spans="1:15">
      <c r="A293" s="914"/>
      <c r="B293" s="914"/>
      <c r="C293" s="914"/>
      <c r="D293" s="914"/>
      <c r="E293" s="914"/>
      <c r="F293" s="914"/>
      <c r="G293" s="914"/>
      <c r="H293" s="914"/>
      <c r="I293" s="914"/>
      <c r="J293" s="914"/>
      <c r="K293" s="914"/>
      <c r="L293" s="914"/>
      <c r="M293" s="914"/>
      <c r="N293" s="914"/>
      <c r="O293" s="915"/>
    </row>
    <row r="294" spans="1:15">
      <c r="A294" s="914"/>
      <c r="B294" s="914"/>
      <c r="C294" s="914"/>
      <c r="D294" s="914"/>
      <c r="E294" s="914"/>
      <c r="F294" s="914"/>
      <c r="G294" s="914"/>
      <c r="H294" s="914"/>
      <c r="I294" s="914"/>
      <c r="J294" s="914"/>
      <c r="K294" s="914"/>
      <c r="L294" s="914"/>
      <c r="M294" s="914"/>
      <c r="N294" s="914"/>
      <c r="O294" s="915"/>
    </row>
    <row r="295" spans="1:15">
      <c r="A295" s="914"/>
      <c r="B295" s="914"/>
      <c r="C295" s="914"/>
      <c r="D295" s="914"/>
      <c r="E295" s="914"/>
      <c r="F295" s="914"/>
      <c r="G295" s="914"/>
      <c r="H295" s="914"/>
      <c r="I295" s="914"/>
      <c r="J295" s="914"/>
      <c r="K295" s="914"/>
      <c r="L295" s="914"/>
      <c r="M295" s="914"/>
      <c r="N295" s="914"/>
      <c r="O295" s="915"/>
    </row>
    <row r="296" spans="1:15">
      <c r="A296" s="914"/>
      <c r="B296" s="914"/>
      <c r="C296" s="914"/>
      <c r="D296" s="914"/>
      <c r="E296" s="914"/>
      <c r="F296" s="914"/>
      <c r="G296" s="914"/>
      <c r="H296" s="914"/>
      <c r="I296" s="914"/>
      <c r="J296" s="914"/>
      <c r="K296" s="914"/>
      <c r="L296" s="914"/>
      <c r="M296" s="914"/>
      <c r="N296" s="914"/>
      <c r="O296" s="915"/>
    </row>
    <row r="297" spans="1:15">
      <c r="A297" s="914"/>
      <c r="B297" s="914"/>
      <c r="C297" s="914"/>
      <c r="D297" s="914"/>
      <c r="E297" s="914"/>
      <c r="F297" s="914"/>
      <c r="G297" s="914"/>
      <c r="H297" s="914"/>
      <c r="I297" s="914"/>
      <c r="J297" s="914"/>
      <c r="K297" s="914"/>
      <c r="L297" s="914"/>
      <c r="M297" s="914"/>
      <c r="N297" s="914"/>
      <c r="O297" s="915"/>
    </row>
    <row r="298" spans="1:15">
      <c r="A298" s="914"/>
      <c r="B298" s="914"/>
      <c r="C298" s="914"/>
      <c r="D298" s="914"/>
      <c r="E298" s="914"/>
      <c r="F298" s="914"/>
      <c r="G298" s="914"/>
      <c r="H298" s="914"/>
      <c r="I298" s="914"/>
      <c r="J298" s="914"/>
      <c r="K298" s="914"/>
      <c r="L298" s="914"/>
      <c r="M298" s="914"/>
      <c r="N298" s="914"/>
      <c r="O298" s="915"/>
    </row>
    <row r="299" spans="1:15">
      <c r="A299" s="621"/>
      <c r="B299" s="563"/>
      <c r="C299" s="566"/>
      <c r="F299" s="622"/>
      <c r="G299" s="622"/>
      <c r="H299" s="622"/>
      <c r="I299" s="622"/>
      <c r="J299" s="622"/>
      <c r="K299" s="563"/>
      <c r="L299" s="623"/>
      <c r="M299" s="623"/>
      <c r="N299" s="624"/>
    </row>
  </sheetData>
  <autoFilter ref="A1:O286" xr:uid="{484DD01E-4BE5-48EA-BE73-D556F181D88B}"/>
  <mergeCells count="24">
    <mergeCell ref="C271:C279"/>
    <mergeCell ref="C281:C282"/>
    <mergeCell ref="C283:C284"/>
    <mergeCell ref="D283:D284"/>
    <mergeCell ref="A288:O298"/>
    <mergeCell ref="C254:C257"/>
    <mergeCell ref="S257:T257"/>
    <mergeCell ref="S258:T258"/>
    <mergeCell ref="C262:C263"/>
    <mergeCell ref="C265:C268"/>
    <mergeCell ref="S265:T265"/>
    <mergeCell ref="S266:T266"/>
    <mergeCell ref="C196:C241"/>
    <mergeCell ref="C2:C19"/>
    <mergeCell ref="C20:C24"/>
    <mergeCell ref="C60:C105"/>
    <mergeCell ref="S61:T61"/>
    <mergeCell ref="S63:T63"/>
    <mergeCell ref="C115:C120"/>
    <mergeCell ref="C133:C142"/>
    <mergeCell ref="C152:C162"/>
    <mergeCell ref="C164:C179"/>
    <mergeCell ref="C186:C192"/>
    <mergeCell ref="S192:V192"/>
  </mergeCells>
  <conditionalFormatting sqref="E1:E31 E33:E1048576">
    <cfRule type="duplicateValues" dxfId="3" priority="1"/>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O437"/>
  <sheetViews>
    <sheetView tabSelected="1" topLeftCell="N1" zoomScale="85" zoomScaleNormal="85" workbookViewId="0">
      <pane ySplit="1" topLeftCell="A45" activePane="bottomLeft" state="frozen"/>
      <selection pane="bottomLeft" activeCell="Q52" sqref="Q52"/>
    </sheetView>
  </sheetViews>
  <sheetFormatPr defaultColWidth="9.109375" defaultRowHeight="14.4"/>
  <cols>
    <col min="2" max="2" width="50.88671875" customWidth="1"/>
    <col min="3" max="3" width="12.5546875" customWidth="1"/>
    <col min="4" max="4" width="10" customWidth="1"/>
    <col min="5" max="5" width="10.6640625" customWidth="1"/>
    <col min="6" max="6" width="11.6640625" customWidth="1"/>
    <col min="7" max="7" width="10.109375" customWidth="1"/>
    <col min="8" max="8" width="53.109375" style="22" customWidth="1"/>
    <col min="9" max="9" width="57.6640625" customWidth="1"/>
    <col min="10" max="10" width="45.33203125" style="22" customWidth="1"/>
    <col min="11" max="11" width="60.109375" style="22" customWidth="1"/>
    <col min="12" max="12" width="49.88671875" customWidth="1"/>
    <col min="13" max="13" width="10.88671875" customWidth="1"/>
    <col min="14" max="14" width="27" style="22" customWidth="1"/>
    <col min="15" max="15" width="34.21875" customWidth="1"/>
    <col min="16" max="16" width="20.44140625" customWidth="1"/>
    <col min="17" max="17" width="13.6640625" customWidth="1"/>
    <col min="18" max="18" width="26.33203125" customWidth="1"/>
    <col min="19" max="19" width="17.6640625" customWidth="1"/>
    <col min="20" max="23" width="9.109375" customWidth="1"/>
    <col min="24" max="24" width="15.109375" customWidth="1"/>
    <col min="25" max="25" width="33.5546875" customWidth="1"/>
    <col min="26" max="26" width="133.33203125" customWidth="1"/>
    <col min="27" max="27" width="83.44140625" customWidth="1"/>
    <col min="28" max="28" width="18.33203125" customWidth="1"/>
    <col min="29" max="29" width="82.33203125" customWidth="1"/>
    <col min="30" max="30" width="41.6640625" customWidth="1"/>
    <col min="31" max="32" width="9.109375" customWidth="1"/>
    <col min="34" max="34" width="25.6640625" customWidth="1"/>
  </cols>
  <sheetData>
    <row r="1" spans="1:34">
      <c r="A1" t="s">
        <v>28382</v>
      </c>
      <c r="B1" s="12" t="s">
        <v>1708</v>
      </c>
      <c r="C1" s="11" t="s">
        <v>1709</v>
      </c>
      <c r="D1" s="11" t="s">
        <v>1710</v>
      </c>
      <c r="E1" s="11" t="s">
        <v>1711</v>
      </c>
      <c r="F1" s="11" t="s">
        <v>1712</v>
      </c>
      <c r="G1" s="11" t="s">
        <v>1713</v>
      </c>
      <c r="H1" s="36" t="s">
        <v>1714</v>
      </c>
      <c r="I1" s="12" t="s">
        <v>1715</v>
      </c>
      <c r="J1" s="14" t="s">
        <v>1716</v>
      </c>
      <c r="K1" s="14" t="s">
        <v>1717</v>
      </c>
      <c r="L1" s="26" t="s">
        <v>1718</v>
      </c>
      <c r="M1" s="26" t="s">
        <v>28379</v>
      </c>
      <c r="N1" s="59" t="s">
        <v>1719</v>
      </c>
      <c r="O1" s="12" t="s">
        <v>1720</v>
      </c>
      <c r="P1" s="12" t="s">
        <v>1721</v>
      </c>
      <c r="Q1" t="s">
        <v>1722</v>
      </c>
      <c r="R1" t="s">
        <v>1723</v>
      </c>
      <c r="S1" t="s">
        <v>1724</v>
      </c>
      <c r="T1" t="s">
        <v>1725</v>
      </c>
      <c r="U1" t="s">
        <v>1726</v>
      </c>
      <c r="V1" t="s">
        <v>1727</v>
      </c>
      <c r="W1" t="s">
        <v>1728</v>
      </c>
      <c r="X1" t="s">
        <v>1729</v>
      </c>
      <c r="Y1" s="12" t="s">
        <v>1730</v>
      </c>
      <c r="Z1" s="12" t="s">
        <v>1731</v>
      </c>
      <c r="AA1" s="12" t="s">
        <v>1732</v>
      </c>
      <c r="AB1" s="12" t="s">
        <v>1733</v>
      </c>
      <c r="AC1" s="12" t="s">
        <v>1734</v>
      </c>
      <c r="AD1" s="12" t="s">
        <v>1735</v>
      </c>
      <c r="AE1" s="12" t="s">
        <v>1736</v>
      </c>
      <c r="AF1" s="12" t="s">
        <v>1737</v>
      </c>
      <c r="AG1" s="12" t="s">
        <v>1738</v>
      </c>
      <c r="AH1" s="676" t="s">
        <v>1739</v>
      </c>
    </row>
    <row r="2" spans="1:34">
      <c r="B2" t="s">
        <v>1740</v>
      </c>
      <c r="H2" t="s">
        <v>1740</v>
      </c>
      <c r="I2" t="str">
        <f>IF(C2="",H2,IF(D2="",C2&amp;"_"&amp;H2,_xlfn.TEXTJOIN("_",TRUE,C2&amp;D2,E2,F2,G2,H2)))</f>
        <v>start</v>
      </c>
      <c r="N2" s="23" t="str">
        <f t="shared" ref="N2:N8" si="0">IF(J2="","",IF(AND($C2="",$D2="",J2=""),"",IF(AND($C2="",$D2=""),J2,IF($D2="",UPPER($C2)&amp;"_"&amp;J2,_xlfn.TEXTJOIN(".",TRUE,UPPER($C2)&amp;$D2,$E2,$F2,J2)))))</f>
        <v/>
      </c>
      <c r="O2" t="str">
        <f t="shared" ref="O2:O8" si="1">IF(K2="","",IF(AND($C2="",$D2="",K2=""),"",IF(AND($C2="",$D2=""),K2,IF($D2="",UPPER($C2)&amp;"_"&amp;K2,_xlfn.TEXTJOIN(".",TRUE,UPPER($C2)&amp;$D2,$E2,$F2,K2)))))</f>
        <v/>
      </c>
      <c r="P2" t="str">
        <f t="shared" ref="P2:P8" si="2">IF(L2="","",IF(AND($C2="",$D2="",L2=""),"",IF(AND($C2="",$D2=""),L2,IF($D2="",UPPER($C2)&amp;"_"&amp;L2,_xlfn.TEXTJOIN(".",TRUE,UPPER($C2)&amp;$D2,$E2,$F2,L2)))))</f>
        <v/>
      </c>
    </row>
    <row r="3" spans="1:34">
      <c r="B3" t="s">
        <v>1741</v>
      </c>
      <c r="H3" t="s">
        <v>1741</v>
      </c>
      <c r="I3" t="str">
        <f t="shared" ref="I3:I32" si="3">IF(C3="",H3,IF(D3="",C3&amp;"_"&amp;H3,_xlfn.TEXTJOIN("_",TRUE,C3&amp;D3,E3,F3,H3)))</f>
        <v>end</v>
      </c>
      <c r="N3" s="23" t="str">
        <f t="shared" si="0"/>
        <v/>
      </c>
      <c r="O3" t="str">
        <f t="shared" si="1"/>
        <v/>
      </c>
      <c r="P3" t="str">
        <f t="shared" si="2"/>
        <v/>
      </c>
    </row>
    <row r="4" spans="1:34">
      <c r="B4" t="s">
        <v>1742</v>
      </c>
      <c r="H4" t="s">
        <v>1743</v>
      </c>
      <c r="I4" t="str">
        <f t="shared" ref="I4:I6" si="4">IF(C4="",H4,IF(D4="",C4&amp;"_"&amp;H4,_xlfn.TEXTJOIN("_",TRUE,C4&amp;D4,E4,F4,G4,H4)))</f>
        <v>date_assessment</v>
      </c>
      <c r="N4" s="23" t="str">
        <f t="shared" si="0"/>
        <v/>
      </c>
      <c r="O4" t="str">
        <f t="shared" si="1"/>
        <v/>
      </c>
      <c r="P4" t="str">
        <f t="shared" si="2"/>
        <v/>
      </c>
    </row>
    <row r="5" spans="1:34">
      <c r="B5" t="s">
        <v>1744</v>
      </c>
      <c r="H5" t="s">
        <v>1744</v>
      </c>
      <c r="I5" t="str">
        <f t="shared" si="4"/>
        <v>deviceid</v>
      </c>
      <c r="N5" s="23" t="str">
        <f t="shared" si="0"/>
        <v/>
      </c>
      <c r="O5" t="str">
        <f t="shared" si="1"/>
        <v/>
      </c>
      <c r="P5" t="str">
        <f t="shared" si="2"/>
        <v/>
      </c>
    </row>
    <row r="6" spans="1:34">
      <c r="B6" t="s">
        <v>1745</v>
      </c>
      <c r="H6" t="s">
        <v>1745</v>
      </c>
      <c r="I6" t="str">
        <f t="shared" si="4"/>
        <v>audit</v>
      </c>
      <c r="N6" s="23" t="str">
        <f t="shared" si="0"/>
        <v/>
      </c>
      <c r="O6" t="str">
        <f t="shared" si="1"/>
        <v/>
      </c>
      <c r="P6" t="str">
        <f t="shared" si="2"/>
        <v/>
      </c>
      <c r="AH6" t="s">
        <v>13314</v>
      </c>
    </row>
    <row r="7" spans="1:34" s="708" customFormat="1" ht="72">
      <c r="B7" s="707" t="s">
        <v>1746</v>
      </c>
      <c r="H7" s="708" t="s">
        <v>1747</v>
      </c>
      <c r="I7" s="708" t="str">
        <f t="shared" si="3"/>
        <v>project_name</v>
      </c>
      <c r="J7" s="709" t="s">
        <v>13056</v>
      </c>
      <c r="K7" s="709" t="s">
        <v>13057</v>
      </c>
      <c r="L7" s="709" t="s">
        <v>13058</v>
      </c>
      <c r="N7" s="709" t="str">
        <f t="shared" si="0"/>
        <v>CCCM Ukraine
IDP Collective Sites Monitoring
Round 12. March 2024</v>
      </c>
      <c r="O7" s="709" t="str">
        <f t="shared" si="1"/>
        <v>СССМ Украина
Мониторинг мест временного  проживания ВПЛ
Раунд 12. Март 2024</v>
      </c>
      <c r="P7" s="709" t="str">
        <f t="shared" si="2"/>
        <v>Моніторинг місць тимчасового проживання ВПО
Раунд 12. Березень 2024</v>
      </c>
    </row>
    <row r="8" spans="1:34" ht="100.8">
      <c r="B8" t="s">
        <v>1748</v>
      </c>
      <c r="H8" t="s">
        <v>1749</v>
      </c>
      <c r="I8" t="str">
        <f>IF(C8="",H8,IF(D8="",C8&amp;"_"&amp;H8,_xlfn.TEXTJOIN("_",TRUE,C8&amp;D8,E8,F8,G8,H8)))</f>
        <v>intro</v>
      </c>
      <c r="J8" s="22" t="s">
        <v>1750</v>
      </c>
      <c r="K8" s="22" t="s">
        <v>5758</v>
      </c>
      <c r="L8" s="22" t="s">
        <v>5759</v>
      </c>
      <c r="N8" t="str">
        <f t="shared" si="0"/>
        <v>General objective of assessment is 
**to provide the CCCM cluster and other partners with regularly updated and reliable data on the numbers, location, and needs of IDPs living in collective sites through a combination of monitoring visits and remote interviews with site management**</v>
      </c>
      <c r="O8" t="str">
        <f t="shared" si="1"/>
        <v>Общая цель исследования –
предоставлять кластеру CCCM и другим партнерам регулярно обновляемые и достоверные данные о количестве, местонахождении и нуждах ВПЛ, проживающих в местах временного проживания, посредством проведения  мониторинговых визитов и телефонных интервью с руководством МВП</v>
      </c>
      <c r="P8" t="str">
        <f t="shared" si="2"/>
        <v>Загальна мета дослідження – надавати кластеру CCCM та іншим партнерам регулярно оновлювані та достовірні дані про кількість, місцезнаходження та потреби ВПО, які мешкають у місцях тимчасового проживання, шляхом проведення  моніторингових візитів і телефонних інтерв'ю з керівництвом МТП</v>
      </c>
    </row>
    <row r="9" spans="1:34" s="708" customFormat="1">
      <c r="B9" s="710" t="s">
        <v>1751</v>
      </c>
      <c r="H9" s="708" t="s">
        <v>1747</v>
      </c>
      <c r="I9" s="708" t="str">
        <f t="shared" si="3"/>
        <v>project_name</v>
      </c>
      <c r="J9" s="709"/>
      <c r="K9" s="709"/>
      <c r="L9" s="709"/>
      <c r="N9" s="709"/>
      <c r="O9" s="709"/>
      <c r="P9" s="709"/>
    </row>
    <row r="10" spans="1:34" s="722" customFormat="1">
      <c r="B10" s="722" t="s">
        <v>1746</v>
      </c>
      <c r="D10" s="722" t="s">
        <v>1752</v>
      </c>
      <c r="H10" s="722" t="s">
        <v>1753</v>
      </c>
      <c r="I10" s="722" t="str">
        <f t="shared" si="3"/>
        <v>initial_data</v>
      </c>
      <c r="J10" s="723" t="s">
        <v>1754</v>
      </c>
      <c r="K10" s="723" t="s">
        <v>1755</v>
      </c>
      <c r="L10" s="722" t="s">
        <v>1756</v>
      </c>
      <c r="N10" s="723" t="str">
        <f>IF(J10="","",IF(AND($C10="",$D10="",J10=""),"",IF(AND($C10="",$D10=""),J10,IF($D10="",UPPER($C10)&amp;"_"&amp;J10,_xlfn.TEXTJOIN(".",TRUE,UPPER($C10)&amp;$D10,$E10,$F10,J10)))))</f>
        <v>Initial data for the survey (v1)</v>
      </c>
      <c r="O10" s="722" t="str">
        <f>IF(K10="","",IF(AND($C10="",$D10="",K10=""),"",IF(AND($C10="",$D10=""),K10,IF($D10="",UPPER($C10)&amp;"_"&amp;K10,_xlfn.TEXTJOIN(".",TRUE,UPPER($C10)&amp;$D10,$E10,$F10,K10)))))</f>
        <v>Исходные данные для опроса (в1)</v>
      </c>
      <c r="P10" s="722" t="str">
        <f>IF(L10="","",IF(AND($C10="",$D10="",L10=""),"",IF(AND($C10="",$D10=""),L10,IF($D10="",UPPER($C10)&amp;"_"&amp;L10,_xlfn.TEXTJOIN(".",TRUE,UPPER($C10)&amp;$D10,$E10,$F10,L10)))))</f>
        <v>Початкові дані для опитування (в1)</v>
      </c>
    </row>
    <row r="11" spans="1:34" ht="28.8">
      <c r="B11" t="s">
        <v>1757</v>
      </c>
      <c r="D11">
        <v>1</v>
      </c>
      <c r="H11" t="s">
        <v>1758</v>
      </c>
      <c r="I11" t="str">
        <f t="shared" ref="I11:I21" si="5">IF(C11="",H11,IF(D11="",C11&amp;"_"&amp;H11,_xlfn.TEXTJOIN("_",TRUE,C11&amp;D11,E11,F11,G11,H11)))</f>
        <v>organization</v>
      </c>
      <c r="J11" s="22" t="str">
        <f>CS_Monitoring_R11!F2</f>
        <v>Reporting organization/ partner</v>
      </c>
      <c r="K11" s="22" t="str">
        <f>CS_Monitoring_R11!G2</f>
        <v>Организация / партнер</v>
      </c>
      <c r="L11" s="22" t="str">
        <f>CS_Monitoring_R11!H2</f>
        <v>Організація / Партнер</v>
      </c>
      <c r="M11" t="str">
        <f>_xlfn.TEXTJOIN("_",TRUE,UPPER($C11)&amp;$D11,$E11,$F11,$G11)</f>
        <v>1</v>
      </c>
      <c r="N11" s="22" t="str">
        <f>IF(J11="","",IF(AND($C11="",$D11="",J11=""),"",IF(AND($C11="",$D11=""),J11,IF($D11="",UPPER($C11)&amp;"_"&amp;J11,_xlfn.TEXTJOIN(".",TRUE,UPPER($C11)&amp;$D11,$E11,$F11,$G11)))))&amp;". "&amp;J11</f>
        <v>1. Reporting organization/ partner</v>
      </c>
      <c r="O11" t="str">
        <f>IF(K11="","",IF(AND($C11="",$D11="",K11=""),"",IF(AND($C11="",$D11=""),K11,IF($D11="",UPPER($C11)&amp;"_"&amp;K11,_xlfn.TEXTJOIN(".",TRUE,UPPER($C11)&amp;$D11,$E11,$F11,$G11)))))&amp;". "&amp;K11</f>
        <v>1. Организация / партнер</v>
      </c>
      <c r="P11" t="str">
        <f>IF(L11="","",IF(AND($C11="",$D11="",L11=""),"",IF(AND($C11="",$D11=""),L11,IF($D11="",UPPER($C11)&amp;"_"&amp;L11,_xlfn.TEXTJOIN(".",TRUE,UPPER($C11)&amp;$D11,$E11,$F11,$G11)))))&amp;". "&amp;L11</f>
        <v>1. Організація / Партнер</v>
      </c>
      <c r="Q11" t="s">
        <v>1759</v>
      </c>
      <c r="R11" t="s">
        <v>24</v>
      </c>
      <c r="S11" t="s">
        <v>25</v>
      </c>
      <c r="T11" t="s">
        <v>1760</v>
      </c>
      <c r="U11" s="11" t="s">
        <v>1761</v>
      </c>
      <c r="V11" t="s">
        <v>1762</v>
      </c>
      <c r="W11" t="s">
        <v>1763</v>
      </c>
      <c r="X11" s="11" t="s">
        <v>1764</v>
      </c>
    </row>
    <row r="12" spans="1:34">
      <c r="B12" t="s">
        <v>1765</v>
      </c>
      <c r="D12">
        <v>1</v>
      </c>
      <c r="E12">
        <v>1</v>
      </c>
      <c r="H12" t="str">
        <f>""&amp;H11&amp;"_other"</f>
        <v>organization_other</v>
      </c>
      <c r="I12" t="str">
        <f t="shared" si="5"/>
        <v>organization_other</v>
      </c>
      <c r="J12" s="22" t="s">
        <v>1766</v>
      </c>
      <c r="K12" s="22" t="s">
        <v>1767</v>
      </c>
      <c r="L12" t="s">
        <v>1768</v>
      </c>
      <c r="M12" t="str">
        <f t="shared" ref="M12:M21" si="6">_xlfn.TEXTJOIN("_",TRUE,UPPER($C12)&amp;$D12,$E12,$F12,$G12)</f>
        <v>1_1</v>
      </c>
      <c r="N12" s="22" t="str">
        <f t="shared" ref="N12:N21" si="7">IF(J12="","",IF(AND($C12="",$D12="",J12=""),"",IF(AND($C12="",$D12=""),J12,IF($D12="",UPPER($C12)&amp;"_"&amp;J12,_xlfn.TEXTJOIN(".",TRUE,UPPER($C12)&amp;$D12,$E12,$F12,$G12)))))&amp;". "&amp;J12</f>
        <v>1.1. If other, please specify:</v>
      </c>
      <c r="O12" t="str">
        <f t="shared" ref="O12:O21" si="8">IF(K12="","",IF(AND($C12="",$D12="",K12=""),"",IF(AND($C12="",$D12=""),K12,IF($D12="",UPPER($C12)&amp;"_"&amp;K12,_xlfn.TEXTJOIN(".",TRUE,UPPER($C12)&amp;$D12,$E12,$F12,$G12)))))&amp;". "&amp;K12</f>
        <v>1.1. Другое (уточните)</v>
      </c>
      <c r="P12" t="str">
        <f t="shared" ref="P12:P21" si="9">IF(L12="","",IF(AND($C12="",$D12="",L12=""),"",IF(AND($C12="",$D12=""),L12,IF($D12="",UPPER($C12)&amp;"_"&amp;L12,_xlfn.TEXTJOIN(".",TRUE,UPPER($C12)&amp;$D12,$E12,$F12,$G12)))))&amp;". "&amp;L12</f>
        <v>1.1. Інше, уточніть</v>
      </c>
      <c r="Q12" s="11" t="s">
        <v>96</v>
      </c>
      <c r="R12" s="11" t="s">
        <v>101</v>
      </c>
      <c r="S12" s="11" t="s">
        <v>102</v>
      </c>
      <c r="T12" t="s">
        <v>1760</v>
      </c>
      <c r="U12" s="11" t="s">
        <v>1761</v>
      </c>
      <c r="V12" t="s">
        <v>1762</v>
      </c>
      <c r="W12" t="s">
        <v>1763</v>
      </c>
      <c r="Z12" t="str">
        <f>"selected(${"&amp;I11&amp;"}, 'other')"</f>
        <v>selected(${organization}, 'other')</v>
      </c>
    </row>
    <row r="13" spans="1:34">
      <c r="B13" t="s">
        <v>1769</v>
      </c>
      <c r="D13">
        <v>2</v>
      </c>
      <c r="H13" t="s">
        <v>1770</v>
      </c>
      <c r="I13" t="str">
        <f t="shared" si="5"/>
        <v>enum_id</v>
      </c>
      <c r="J13" s="22" t="str">
        <f>CS_Monitoring_R11!F3</f>
        <v>Enumerator's ID</v>
      </c>
      <c r="K13" s="22" t="str">
        <f>CS_Monitoring_R11!G3</f>
        <v xml:space="preserve"> ID энумератора</v>
      </c>
      <c r="L13" s="22" t="str">
        <f>CS_Monitoring_R11!H3</f>
        <v>ID енумератора</v>
      </c>
      <c r="M13" t="str">
        <f t="shared" si="6"/>
        <v>2</v>
      </c>
      <c r="N13" s="22" t="str">
        <f t="shared" si="7"/>
        <v>2. Enumerator's ID</v>
      </c>
      <c r="O13" t="str">
        <f t="shared" si="8"/>
        <v>2.  ID энумератора</v>
      </c>
      <c r="P13" t="str">
        <f t="shared" si="9"/>
        <v>2. ID енумератора</v>
      </c>
      <c r="Q13" t="s">
        <v>1759</v>
      </c>
      <c r="R13" t="s">
        <v>24</v>
      </c>
      <c r="S13" t="s">
        <v>25</v>
      </c>
      <c r="T13" t="s">
        <v>1760</v>
      </c>
      <c r="U13" s="11" t="s">
        <v>1761</v>
      </c>
      <c r="V13" t="s">
        <v>1762</v>
      </c>
      <c r="W13" t="s">
        <v>1763</v>
      </c>
      <c r="X13" t="s">
        <v>1771</v>
      </c>
      <c r="Y13" t="str">
        <f>"filter=${"&amp;I11&amp;"}"</f>
        <v>filter=${organization}</v>
      </c>
      <c r="Z13" t="str">
        <f>"not(selected(${"&amp;I11&amp;"}, ''))"&amp;" and selected(${"&amp;I11&amp;"}, 'REACH')"</f>
        <v>not(selected(${organization}, '')) and selected(${organization}, 'REACH')</v>
      </c>
    </row>
    <row r="14" spans="1:34" ht="28.8">
      <c r="B14" t="s">
        <v>1765</v>
      </c>
      <c r="D14">
        <v>2</v>
      </c>
      <c r="E14">
        <v>1</v>
      </c>
      <c r="H14" t="s">
        <v>1772</v>
      </c>
      <c r="I14" t="str">
        <f t="shared" si="5"/>
        <v>enum_surname</v>
      </c>
      <c r="J14" s="22" t="s">
        <v>1773</v>
      </c>
      <c r="K14" s="22" t="s">
        <v>1774</v>
      </c>
      <c r="L14" s="22" t="s">
        <v>1775</v>
      </c>
      <c r="M14" t="str">
        <f t="shared" si="6"/>
        <v>2_1</v>
      </c>
      <c r="N14" s="22" t="str">
        <f t="shared" si="7"/>
        <v>2.1. Please enter Enumerator Surname</v>
      </c>
      <c r="O14" t="str">
        <f t="shared" si="8"/>
        <v>2.1. Пожалуйста, введите Фамилию энумератора</v>
      </c>
      <c r="P14" t="str">
        <f t="shared" si="9"/>
        <v>2.1. Будь-ласка введіть Прізвище енумератора</v>
      </c>
      <c r="Q14" s="11" t="s">
        <v>1776</v>
      </c>
      <c r="R14" s="11" t="s">
        <v>1777</v>
      </c>
      <c r="S14" s="11" t="s">
        <v>1778</v>
      </c>
      <c r="T14" t="s">
        <v>1760</v>
      </c>
      <c r="U14" s="11" t="s">
        <v>1761</v>
      </c>
      <c r="V14" t="s">
        <v>1762</v>
      </c>
      <c r="W14" t="s">
        <v>1763</v>
      </c>
      <c r="Z14" s="1" t="str">
        <f>"not(selected(${"&amp;I11&amp;"}, 'REACH')) and not(selected(${"&amp;I11&amp;"}, ''))"</f>
        <v>not(selected(${organization}, 'REACH')) and not(selected(${organization}, ''))</v>
      </c>
    </row>
    <row r="15" spans="1:34" ht="28.8">
      <c r="B15" t="s">
        <v>1765</v>
      </c>
      <c r="D15">
        <v>2</v>
      </c>
      <c r="E15">
        <v>1</v>
      </c>
      <c r="F15">
        <v>1</v>
      </c>
      <c r="H15" t="s">
        <v>1779</v>
      </c>
      <c r="I15" t="str">
        <f t="shared" si="5"/>
        <v>enum_name</v>
      </c>
      <c r="J15" s="22" t="s">
        <v>1780</v>
      </c>
      <c r="K15" s="22" t="s">
        <v>1781</v>
      </c>
      <c r="L15" s="22" t="s">
        <v>1782</v>
      </c>
      <c r="M15" t="str">
        <f t="shared" si="6"/>
        <v>2_1_1</v>
      </c>
      <c r="N15" s="22" t="str">
        <f t="shared" si="7"/>
        <v>2.1.1. Please enter Enumerator Name</v>
      </c>
      <c r="O15" t="str">
        <f t="shared" si="8"/>
        <v>2.1.1. Пожалуйста, введите Имя энумератора</v>
      </c>
      <c r="P15" t="str">
        <f t="shared" si="9"/>
        <v>2.1.1. Будь-ласка введіть Ім'я енумератора</v>
      </c>
      <c r="Q15" s="11" t="s">
        <v>1776</v>
      </c>
      <c r="R15" s="11" t="s">
        <v>1777</v>
      </c>
      <c r="S15" s="11" t="s">
        <v>1778</v>
      </c>
      <c r="T15" t="s">
        <v>1760</v>
      </c>
      <c r="U15" s="11" t="s">
        <v>1761</v>
      </c>
      <c r="V15" t="s">
        <v>1762</v>
      </c>
      <c r="W15" t="s">
        <v>1763</v>
      </c>
      <c r="Z15" s="1" t="str">
        <f>"not(selected(${"&amp;I11&amp;"}, 'REACH')) and not(selected(${"&amp;I11&amp;"}, ''))"</f>
        <v>not(selected(${organization}, 'REACH')) and not(selected(${organization}, ''))</v>
      </c>
    </row>
    <row r="16" spans="1:34" ht="28.8">
      <c r="B16" t="s">
        <v>1783</v>
      </c>
      <c r="D16">
        <v>2</v>
      </c>
      <c r="E16">
        <v>2</v>
      </c>
      <c r="H16" t="s">
        <v>1784</v>
      </c>
      <c r="I16" t="str">
        <f t="shared" si="5"/>
        <v>interview_type</v>
      </c>
      <c r="J16" s="22" t="str">
        <f>CS_Monitoring_R11!F6</f>
        <v>Please select the assessment methodology</v>
      </c>
      <c r="K16" s="22" t="str">
        <f>CS_Monitoring_R11!G6</f>
        <v>Пожалуйста, выберите методологию опроса</v>
      </c>
      <c r="L16" s="22" t="str">
        <f>CS_Monitoring_R11!H6</f>
        <v>Будь ласка, оберіть методологію опитування</v>
      </c>
      <c r="M16" t="str">
        <f t="shared" si="6"/>
        <v>2_2</v>
      </c>
      <c r="N16" s="22" t="str">
        <f t="shared" si="7"/>
        <v>2.2. Please select the assessment methodology</v>
      </c>
      <c r="O16" t="str">
        <f t="shared" si="8"/>
        <v>2.2. Пожалуйста, выберите методологию опроса</v>
      </c>
      <c r="P16" t="str">
        <f t="shared" si="9"/>
        <v>2.2. Будь ласка, оберіть методологію опитування</v>
      </c>
      <c r="Q16" t="s">
        <v>1759</v>
      </c>
      <c r="R16" t="s">
        <v>24</v>
      </c>
      <c r="S16" t="s">
        <v>25</v>
      </c>
      <c r="T16" t="s">
        <v>1760</v>
      </c>
      <c r="U16" s="11" t="s">
        <v>1761</v>
      </c>
      <c r="V16" t="s">
        <v>1762</v>
      </c>
      <c r="W16" t="s">
        <v>1763</v>
      </c>
      <c r="X16" t="s">
        <v>1785</v>
      </c>
    </row>
    <row r="17" spans="2:67">
      <c r="B17" t="s">
        <v>1786</v>
      </c>
      <c r="D17">
        <v>3</v>
      </c>
      <c r="H17" t="s">
        <v>1787</v>
      </c>
      <c r="I17" t="str">
        <f t="shared" si="5"/>
        <v>oblast</v>
      </c>
      <c r="J17" s="22" t="str">
        <f>CS_Monitoring_R11!F7</f>
        <v xml:space="preserve">Oblast </v>
      </c>
      <c r="K17" s="22" t="str">
        <f>CS_Monitoring_R11!G7</f>
        <v>Область</v>
      </c>
      <c r="L17" s="22" t="str">
        <f>CS_Monitoring_R11!H7</f>
        <v>Область</v>
      </c>
      <c r="M17" t="str">
        <f t="shared" si="6"/>
        <v>3</v>
      </c>
      <c r="N17" s="22" t="str">
        <f t="shared" si="7"/>
        <v xml:space="preserve">3. Oblast </v>
      </c>
      <c r="O17" t="str">
        <f t="shared" si="8"/>
        <v>3. Область</v>
      </c>
      <c r="P17" t="str">
        <f t="shared" si="9"/>
        <v>3. Область</v>
      </c>
      <c r="Q17" t="s">
        <v>1759</v>
      </c>
      <c r="R17" t="s">
        <v>24</v>
      </c>
      <c r="S17" t="s">
        <v>25</v>
      </c>
      <c r="T17" t="s">
        <v>1760</v>
      </c>
      <c r="U17" s="11" t="s">
        <v>1761</v>
      </c>
      <c r="V17" t="s">
        <v>1762</v>
      </c>
      <c r="W17" t="s">
        <v>1763</v>
      </c>
      <c r="X17" t="s">
        <v>1771</v>
      </c>
    </row>
    <row r="18" spans="2:67">
      <c r="B18" t="s">
        <v>1788</v>
      </c>
      <c r="D18">
        <v>3</v>
      </c>
      <c r="E18">
        <v>1</v>
      </c>
      <c r="H18" t="s">
        <v>1789</v>
      </c>
      <c r="I18" t="str">
        <f t="shared" si="5"/>
        <v>raion</v>
      </c>
      <c r="J18" s="22" t="str">
        <f>CS_Monitoring_R11!F8</f>
        <v>Raion</v>
      </c>
      <c r="K18" s="22" t="str">
        <f>CS_Monitoring_R11!G8</f>
        <v>Район</v>
      </c>
      <c r="L18" s="22" t="str">
        <f>CS_Monitoring_R11!H8</f>
        <v>Район</v>
      </c>
      <c r="M18" t="str">
        <f t="shared" si="6"/>
        <v>3_1</v>
      </c>
      <c r="N18" s="22" t="str">
        <f t="shared" si="7"/>
        <v>3.1. Raion</v>
      </c>
      <c r="O18" t="str">
        <f t="shared" si="8"/>
        <v>3.1. Район</v>
      </c>
      <c r="P18" t="str">
        <f t="shared" si="9"/>
        <v>3.1. Район</v>
      </c>
      <c r="Q18" t="s">
        <v>1759</v>
      </c>
      <c r="R18" t="s">
        <v>24</v>
      </c>
      <c r="S18" t="s">
        <v>25</v>
      </c>
      <c r="T18" t="s">
        <v>1760</v>
      </c>
      <c r="U18" s="11" t="s">
        <v>1761</v>
      </c>
      <c r="V18" t="s">
        <v>1762</v>
      </c>
      <c r="W18" t="s">
        <v>1763</v>
      </c>
      <c r="X18" t="s">
        <v>1771</v>
      </c>
      <c r="Y18" t="str">
        <f>"filter=${"&amp;I17&amp;"}"</f>
        <v>filter=${oblast}</v>
      </c>
      <c r="BO18" t="s">
        <v>1790</v>
      </c>
    </row>
    <row r="19" spans="2:67">
      <c r="B19" t="s">
        <v>1791</v>
      </c>
      <c r="D19">
        <v>3</v>
      </c>
      <c r="E19">
        <v>2</v>
      </c>
      <c r="H19" t="s">
        <v>1792</v>
      </c>
      <c r="I19" t="str">
        <f t="shared" si="5"/>
        <v>hromada</v>
      </c>
      <c r="J19" s="22" t="str">
        <f>CS_Monitoring_R11!F9</f>
        <v>Hromada</v>
      </c>
      <c r="K19" s="22" t="str">
        <f>CS_Monitoring_R11!G9</f>
        <v>Громада</v>
      </c>
      <c r="L19" s="22" t="str">
        <f>CS_Monitoring_R11!H9</f>
        <v>Громада</v>
      </c>
      <c r="M19" t="str">
        <f t="shared" si="6"/>
        <v>3_2</v>
      </c>
      <c r="N19" s="22" t="str">
        <f t="shared" si="7"/>
        <v>3.2. Hromada</v>
      </c>
      <c r="O19" t="str">
        <f t="shared" si="8"/>
        <v>3.2. Громада</v>
      </c>
      <c r="P19" t="str">
        <f t="shared" si="9"/>
        <v>3.2. Громада</v>
      </c>
      <c r="Q19" t="s">
        <v>1759</v>
      </c>
      <c r="R19" t="s">
        <v>24</v>
      </c>
      <c r="S19" t="s">
        <v>25</v>
      </c>
      <c r="T19" t="s">
        <v>1760</v>
      </c>
      <c r="U19" s="11" t="s">
        <v>1761</v>
      </c>
      <c r="V19" t="s">
        <v>1762</v>
      </c>
      <c r="W19" t="s">
        <v>1763</v>
      </c>
      <c r="X19" t="s">
        <v>1771</v>
      </c>
      <c r="Y19" t="str">
        <f>"filter=${"&amp;I18&amp;"}"</f>
        <v>filter=${raion}</v>
      </c>
      <c r="BO19" t="s">
        <v>1793</v>
      </c>
    </row>
    <row r="20" spans="2:67">
      <c r="B20" t="s">
        <v>1794</v>
      </c>
      <c r="D20">
        <v>3</v>
      </c>
      <c r="E20">
        <v>3</v>
      </c>
      <c r="H20" t="s">
        <v>1795</v>
      </c>
      <c r="I20" t="str">
        <f t="shared" si="5"/>
        <v>settlement</v>
      </c>
      <c r="J20" s="22" t="str">
        <f>CS_Monitoring_R11!F10</f>
        <v>Settlement</v>
      </c>
      <c r="K20" s="22" t="str">
        <f>CS_Monitoring_R11!G10</f>
        <v>Населенный пункт</v>
      </c>
      <c r="L20" s="22" t="str">
        <f>CS_Monitoring_R11!H10</f>
        <v>Населений пункт</v>
      </c>
      <c r="M20" t="str">
        <f t="shared" si="6"/>
        <v>3_3</v>
      </c>
      <c r="N20" s="22" t="str">
        <f t="shared" si="7"/>
        <v>3.3. Settlement</v>
      </c>
      <c r="O20" t="str">
        <f t="shared" si="8"/>
        <v>3.3. Населенный пункт</v>
      </c>
      <c r="P20" t="str">
        <f t="shared" si="9"/>
        <v>3.3. Населений пункт</v>
      </c>
      <c r="Q20" t="s">
        <v>1759</v>
      </c>
      <c r="R20" t="s">
        <v>24</v>
      </c>
      <c r="S20" t="s">
        <v>25</v>
      </c>
      <c r="T20" t="s">
        <v>1760</v>
      </c>
      <c r="U20" s="11" t="s">
        <v>1761</v>
      </c>
      <c r="V20" t="s">
        <v>1762</v>
      </c>
      <c r="W20" t="s">
        <v>1763</v>
      </c>
      <c r="X20" t="s">
        <v>1771</v>
      </c>
      <c r="Y20" t="str">
        <f>"filter=${"&amp;I19&amp;"}"</f>
        <v>filter=${hromada}</v>
      </c>
    </row>
    <row r="21" spans="2:67">
      <c r="B21" t="s">
        <v>1765</v>
      </c>
      <c r="D21">
        <v>3</v>
      </c>
      <c r="E21">
        <v>3</v>
      </c>
      <c r="F21">
        <v>1</v>
      </c>
      <c r="H21" t="str">
        <f>""&amp;H20&amp;"_other"</f>
        <v>settlement_other</v>
      </c>
      <c r="I21" t="str">
        <f t="shared" si="5"/>
        <v>settlement_other</v>
      </c>
      <c r="J21" t="s">
        <v>1766</v>
      </c>
      <c r="K21" s="22" t="s">
        <v>1767</v>
      </c>
      <c r="L21" t="s">
        <v>1768</v>
      </c>
      <c r="M21" t="str">
        <f t="shared" si="6"/>
        <v>3_3_1</v>
      </c>
      <c r="N21" s="22" t="str">
        <f t="shared" si="7"/>
        <v>3.3.1. If other, please specify:</v>
      </c>
      <c r="O21" t="str">
        <f t="shared" si="8"/>
        <v>3.3.1. Другое (уточните)</v>
      </c>
      <c r="P21" t="str">
        <f t="shared" si="9"/>
        <v>3.3.1. Інше, уточніть</v>
      </c>
      <c r="Q21" s="11" t="s">
        <v>96</v>
      </c>
      <c r="R21" s="11" t="s">
        <v>101</v>
      </c>
      <c r="S21" s="11" t="s">
        <v>102</v>
      </c>
      <c r="T21" t="s">
        <v>1760</v>
      </c>
      <c r="U21" s="11" t="s">
        <v>1761</v>
      </c>
      <c r="V21" t="s">
        <v>1762</v>
      </c>
      <c r="W21" t="s">
        <v>1763</v>
      </c>
      <c r="Z21" t="str">
        <f>"selected(${"&amp;I20&amp;"}, 'other')"</f>
        <v>selected(${settlement}, 'other')</v>
      </c>
    </row>
    <row r="22" spans="2:67" s="707" customFormat="1">
      <c r="B22" s="707" t="s">
        <v>1746</v>
      </c>
      <c r="D22" s="708">
        <v>4</v>
      </c>
      <c r="E22" s="707">
        <v>1</v>
      </c>
      <c r="H22" s="707" t="s">
        <v>1796</v>
      </c>
      <c r="I22" s="707" t="str">
        <f t="shared" si="3"/>
        <v>site_adress</v>
      </c>
      <c r="J22" s="707" t="str">
        <f>CS_Monitoring_R8!E10</f>
        <v>Site Address</v>
      </c>
      <c r="K22" s="707" t="str">
        <f>CS_Monitoring_R8!F10</f>
        <v>Адрес МКП</v>
      </c>
      <c r="L22" s="707" t="str">
        <f>CS_Monitoring_R8!G10</f>
        <v>Адреса МКП</v>
      </c>
      <c r="M22" s="708"/>
      <c r="N22" s="709" t="str">
        <f t="shared" ref="N22" si="10">IF(J22="","",IF(AND($C22="",$D22="",J22=""),"",IF(AND($C22="",$D22=""),J22,IF($D22="",UPPER($C22)&amp;"_"&amp;J22,_xlfn.TEXTJOIN(".",TRUE,UPPER($C22)&amp;$D22,$E22,$F22)))))&amp;". "&amp;J22</f>
        <v>4.1. Site Address</v>
      </c>
      <c r="O22" s="708" t="str">
        <f>IF(K22="","",IF(AND($C22="",$D22="",K22=""),"",IF(AND($C22="",$D22=""),K22,IF($D22="",UPPER($C22)&amp;"_"&amp;K22,_xlfn.TEXTJOIN(".",TRUE,UPPER($C22)&amp;$D22,$E22,$F22)))))&amp;". "&amp;K22</f>
        <v>4.1. Адрес МКП</v>
      </c>
      <c r="P22" s="708" t="str">
        <f t="shared" ref="P22" si="11">IF(L22="","",IF(AND($C22="",$D22="",L22=""),"",IF(AND($C22="",$D22=""),L22,IF($D22="",UPPER($C22)&amp;"_"&amp;L22,_xlfn.TEXTJOIN(".",TRUE,UPPER($C22)&amp;$D22,$E22,$F22)))))&amp;". "&amp;L22</f>
        <v>4.1. Адреса МКП</v>
      </c>
      <c r="Q22" s="711"/>
      <c r="R22" s="711"/>
      <c r="S22" s="711"/>
      <c r="X22" s="712"/>
    </row>
    <row r="23" spans="2:67" ht="28.8">
      <c r="B23" t="s">
        <v>1797</v>
      </c>
      <c r="D23">
        <v>4</v>
      </c>
      <c r="E23">
        <v>1</v>
      </c>
      <c r="F23">
        <v>1</v>
      </c>
      <c r="H23" t="s">
        <v>1798</v>
      </c>
      <c r="I23" t="str">
        <f t="shared" ref="I23:I26" si="12">IF(C23="",H23,IF(D23="",C23&amp;"_"&amp;H23,_xlfn.TEXTJOIN("_",TRUE,C23&amp;D23,E23,F23,G23,H23)))</f>
        <v>street_type</v>
      </c>
      <c r="J23" s="22" t="str">
        <f>CS_Monitoring_R11!F12</f>
        <v>Please choose street type</v>
      </c>
      <c r="K23" s="22" t="str">
        <f>CS_Monitoring_R11!G12</f>
        <v>Выберите, пожалуйста, тип улицы</v>
      </c>
      <c r="L23" s="22" t="str">
        <f>CS_Monitoring_R11!H12</f>
        <v>Оберіть, будь ласка, тип вулиці</v>
      </c>
      <c r="M23" t="str">
        <f t="shared" ref="M23:M26" si="13">_xlfn.TEXTJOIN("_",TRUE,UPPER($C23)&amp;$D23,$E23,$F23,$G23)</f>
        <v>4_1_1</v>
      </c>
      <c r="N23" s="22" t="str">
        <f>IF(J23="","",IF(AND($C23="",$D23="",J23=""),"",IF(AND($C23="",$D23=""),J23,IF($D23="",UPPER($C23)&amp;"_"&amp;J23,_xlfn.TEXTJOIN(".",TRUE,UPPER($C23)&amp;$D23,$E23,$F23,$G23)))))&amp;". "&amp;J23</f>
        <v>4.1.1. Please choose street type</v>
      </c>
      <c r="O23" t="str">
        <f>IF(K23="","",IF(AND($C23="",$D23="",K23=""),"",IF(AND($C23="",$D23=""),K23,IF($D23="",UPPER($C23)&amp;"_"&amp;K23,_xlfn.TEXTJOIN(".",TRUE,UPPER($C23)&amp;$D23,$E23,$F23,$G23)))))&amp;". "&amp;K23</f>
        <v>4.1.1. Выберите, пожалуйста, тип улицы</v>
      </c>
      <c r="P23" t="str">
        <f>IF(L23="","",IF(AND($C23="",$D23="",L23=""),"",IF(AND($C23="",$D23=""),L23,IF($D23="",UPPER($C23)&amp;"_"&amp;L23,_xlfn.TEXTJOIN(".",TRUE,UPPER($C23)&amp;$D23,$E23,$F23,$G23)))))&amp;". "&amp;L23</f>
        <v>4.1.1. Оберіть, будь ласка, тип вулиці</v>
      </c>
      <c r="Q23" t="s">
        <v>1759</v>
      </c>
      <c r="R23" t="s">
        <v>24</v>
      </c>
      <c r="S23" t="s">
        <v>25</v>
      </c>
      <c r="T23" t="s">
        <v>1760</v>
      </c>
      <c r="U23" s="11" t="s">
        <v>1761</v>
      </c>
      <c r="V23" t="s">
        <v>1762</v>
      </c>
      <c r="W23" t="s">
        <v>1763</v>
      </c>
      <c r="X23" s="11" t="s">
        <v>1764</v>
      </c>
    </row>
    <row r="24" spans="2:67">
      <c r="B24" t="s">
        <v>1799</v>
      </c>
      <c r="D24">
        <v>4</v>
      </c>
      <c r="E24">
        <v>1</v>
      </c>
      <c r="F24">
        <v>2</v>
      </c>
      <c r="H24" t="s">
        <v>1800</v>
      </c>
      <c r="I24" t="str">
        <f t="shared" si="12"/>
        <v>street_type_calc</v>
      </c>
      <c r="M24" t="str">
        <f t="shared" si="13"/>
        <v>4_1_2</v>
      </c>
      <c r="Q24" s="11"/>
      <c r="R24" s="11"/>
      <c r="S24" s="11"/>
      <c r="U24" s="11"/>
      <c r="AF24" t="str">
        <f>"jr:choice-name(${"&amp;I23&amp;"}, '${"&amp;I23&amp;"}')"</f>
        <v>jr:choice-name(${street_type}, '${street_type}')</v>
      </c>
    </row>
    <row r="25" spans="2:67" ht="28.8">
      <c r="B25" t="s">
        <v>1765</v>
      </c>
      <c r="D25">
        <v>4</v>
      </c>
      <c r="E25">
        <v>1</v>
      </c>
      <c r="F25">
        <v>3</v>
      </c>
      <c r="H25" t="s">
        <v>1801</v>
      </c>
      <c r="I25" t="str">
        <f t="shared" si="12"/>
        <v>street_name</v>
      </c>
      <c r="J25" s="22" t="str">
        <f>"Please enter ${"&amp;I24&amp;"} name"</f>
        <v>Please enter ${street_type_calc} name</v>
      </c>
      <c r="K25" s="22" t="str">
        <f>"Пожалуйста запишите, как называется ${"&amp;I24&amp;"}"</f>
        <v>Пожалуйста запишите, как называется ${street_type_calc}</v>
      </c>
      <c r="L25" s="22" t="str">
        <f>"Будь ласка, запишіть, як називається ${"&amp;I24&amp;"}"</f>
        <v>Будь ласка, запишіть, як називається ${street_type_calc}</v>
      </c>
      <c r="M25" t="str">
        <f t="shared" si="13"/>
        <v>4_1_3</v>
      </c>
      <c r="N25" s="22" t="str">
        <f t="shared" ref="N25:N26" si="14">IF(J25="","",IF(AND($C25="",$D25="",J25=""),"",IF(AND($C25="",$D25=""),J25,IF($D25="",UPPER($C25)&amp;"_"&amp;J25,_xlfn.TEXTJOIN(".",TRUE,UPPER($C25)&amp;$D25,$E25,$F25,$G25)))))&amp;". "&amp;J25</f>
        <v>4.1.3. Please enter ${street_type_calc} name</v>
      </c>
      <c r="O25" t="str">
        <f t="shared" ref="O25:O26" si="15">IF(K25="","",IF(AND($C25="",$D25="",K25=""),"",IF(AND($C25="",$D25=""),K25,IF($D25="",UPPER($C25)&amp;"_"&amp;K25,_xlfn.TEXTJOIN(".",TRUE,UPPER($C25)&amp;$D25,$E25,$F25,$G25)))))&amp;". "&amp;K25</f>
        <v>4.1.3. Пожалуйста запишите, как называется ${street_type_calc}</v>
      </c>
      <c r="P25" t="str">
        <f t="shared" ref="P25:P26" si="16">IF(L25="","",IF(AND($C25="",$D25="",L25=""),"",IF(AND($C25="",$D25=""),L25,IF($D25="",UPPER($C25)&amp;"_"&amp;L25,_xlfn.TEXTJOIN(".",TRUE,UPPER($C25)&amp;$D25,$E25,$F25,$G25)))))&amp;". "&amp;L25</f>
        <v>4.1.3. Будь ласка, запишіть, як називається ${street_type_calc}</v>
      </c>
      <c r="Q25" s="11" t="str">
        <f>"Enter ${"&amp;I24&amp;"} name only"</f>
        <v>Enter ${street_type_calc} name only</v>
      </c>
      <c r="R25" s="11" t="str">
        <f>"Введите только название"</f>
        <v>Введите только название</v>
      </c>
      <c r="S25" s="11" t="str">
        <f>"Введіть тільки назву"</f>
        <v>Введіть тільки назву</v>
      </c>
      <c r="T25" t="s">
        <v>1760</v>
      </c>
      <c r="U25" s="11" t="s">
        <v>1761</v>
      </c>
      <c r="V25" t="s">
        <v>1762</v>
      </c>
      <c r="W25" t="s">
        <v>1763</v>
      </c>
    </row>
    <row r="26" spans="2:67" ht="28.8">
      <c r="B26" t="s">
        <v>1765</v>
      </c>
      <c r="D26">
        <v>4</v>
      </c>
      <c r="E26">
        <v>1</v>
      </c>
      <c r="F26">
        <v>4</v>
      </c>
      <c r="H26" t="s">
        <v>1802</v>
      </c>
      <c r="I26" t="str">
        <f t="shared" si="12"/>
        <v>house_number</v>
      </c>
      <c r="J26" s="22" t="str">
        <f>CS_Monitoring_R11!F14</f>
        <v>Please enter house number</v>
      </c>
      <c r="K26" s="22" t="str">
        <f>CS_Monitoring_R11!G14</f>
        <v>Номер дома</v>
      </c>
      <c r="L26" s="22" t="str">
        <f>CS_Monitoring_R11!H14</f>
        <v>Номер будинку</v>
      </c>
      <c r="M26" t="str">
        <f t="shared" si="13"/>
        <v>4_1_4</v>
      </c>
      <c r="N26" s="22" t="str">
        <f t="shared" si="14"/>
        <v>4.1.4. Please enter house number</v>
      </c>
      <c r="O26" t="str">
        <f t="shared" si="15"/>
        <v>4.1.4. Номер дома</v>
      </c>
      <c r="P26" t="str">
        <f t="shared" si="16"/>
        <v>4.1.4. Номер будинку</v>
      </c>
      <c r="Q26" s="11" t="s">
        <v>85</v>
      </c>
      <c r="R26" s="11" t="s">
        <v>145</v>
      </c>
      <c r="S26" s="11" t="s">
        <v>146</v>
      </c>
      <c r="T26" t="s">
        <v>1760</v>
      </c>
      <c r="U26" s="11" t="s">
        <v>1761</v>
      </c>
      <c r="V26" t="s">
        <v>1762</v>
      </c>
      <c r="W26" t="s">
        <v>1763</v>
      </c>
    </row>
    <row r="27" spans="2:67" s="708" customFormat="1">
      <c r="B27" s="710" t="s">
        <v>1751</v>
      </c>
      <c r="D27" s="708">
        <v>4</v>
      </c>
      <c r="E27" s="708">
        <v>1</v>
      </c>
      <c r="H27" s="710" t="s">
        <v>1796</v>
      </c>
      <c r="I27" s="707" t="str">
        <f t="shared" si="3"/>
        <v>site_adress</v>
      </c>
      <c r="K27" s="709"/>
      <c r="N27" s="713" t="str">
        <f>IF(J27="","",IF(AND($C27="",$D27="",J27=""),"",IF(AND($C27="",$D27=""),J27,IF($D27="",UPPER($C27)&amp;"_"&amp;J27,_xlfn.TEXTJOIN(".",TRUE,UPPER($C27)&amp;$D27,$E27,$F27,J27)))))</f>
        <v/>
      </c>
      <c r="O27" s="708" t="str">
        <f>IF(K27="","",IF(AND($C27="",$D27="",K27=""),"",IF(AND($C27="",$D27=""),K27,IF($D27="",UPPER($C27)&amp;"_"&amp;K27,_xlfn.TEXTJOIN(".",TRUE,UPPER($C27)&amp;$D27,$E27,$F27,K27)))))</f>
        <v/>
      </c>
      <c r="P27" s="708" t="str">
        <f t="shared" ref="P27" si="17">IF(L27="","",IF(AND($C27="",$D27="",L27=""),"",IF(AND($C27="",$D27=""),L27,IF($D27="",UPPER($C27)&amp;"_"&amp;L27,_xlfn.TEXTJOIN(".",TRUE,UPPER($C27)&amp;$D27,$E27,$F27,L27)))))</f>
        <v/>
      </c>
      <c r="U27" s="714"/>
    </row>
    <row r="28" spans="2:67" s="19" customFormat="1">
      <c r="B28" s="19" t="s">
        <v>1746</v>
      </c>
      <c r="D28" s="19">
        <v>4</v>
      </c>
      <c r="E28" s="19">
        <v>2</v>
      </c>
      <c r="H28" s="19" t="s">
        <v>1803</v>
      </c>
      <c r="I28" s="19" t="str">
        <f t="shared" si="3"/>
        <v>site_name_group</v>
      </c>
      <c r="J28" s="19" t="str">
        <f>CS_Monitoring_R11!F15</f>
        <v>Site name</v>
      </c>
      <c r="K28" s="19" t="str">
        <f>CS_Monitoring_R11!G15</f>
        <v>Название МВП</v>
      </c>
      <c r="L28" s="19" t="str">
        <f>CS_Monitoring_R11!H15</f>
        <v>Назва МТП</v>
      </c>
      <c r="M28" s="715" t="str">
        <f t="shared" ref="M28:M31" si="18">_xlfn.TEXTJOIN("_",TRUE,UPPER($C28)&amp;$D28,$E28,$F28,$G28)</f>
        <v>4_2</v>
      </c>
      <c r="N28" s="716" t="str">
        <f>IF(J28="","",IF(AND($C28="",$D28="",J28=""),"",IF(AND($C28="",$D28=""),J28,IF($D28="",UPPER($C28)&amp;"_"&amp;J28,_xlfn.TEXTJOIN(".",TRUE,UPPER($C28)&amp;$D28,$E28,$F28,$G28)))))&amp;". "&amp;J28</f>
        <v>4.2. Site name</v>
      </c>
      <c r="O28" s="715" t="str">
        <f>IF(K28="","",IF(AND($C28="",$D28="",K28=""),"",IF(AND($C28="",$D28=""),K28,IF($D28="",UPPER($C28)&amp;"_"&amp;K28,_xlfn.TEXTJOIN(".",TRUE,UPPER($C28)&amp;$D28,$E28,$F28,$G28)))))&amp;". "&amp;K28</f>
        <v>4.2. Название МВП</v>
      </c>
      <c r="P28" s="715" t="str">
        <f>IF(L28="","",IF(AND($C28="",$D28="",L28=""),"",IF(AND($C28="",$D28=""),L28,IF($D28="",UPPER($C28)&amp;"_"&amp;L28,_xlfn.TEXTJOIN(".",TRUE,UPPER($C28)&amp;$D28,$E28,$F28,$G28)))))&amp;". "&amp;L28</f>
        <v>4.2. Назва МТП</v>
      </c>
      <c r="Q28" s="717"/>
      <c r="R28" s="717"/>
      <c r="S28" s="717"/>
      <c r="U28" s="717"/>
      <c r="X28" s="718"/>
      <c r="AT28" s="715"/>
      <c r="AU28" s="715"/>
      <c r="AV28" s="715"/>
      <c r="AW28" s="717"/>
      <c r="AX28" s="717"/>
      <c r="AY28" s="717"/>
      <c r="BA28" s="717"/>
      <c r="BD28" s="718"/>
    </row>
    <row r="29" spans="2:67" s="22" customFormat="1" ht="72">
      <c r="B29" s="22" t="s">
        <v>1804</v>
      </c>
      <c r="D29" s="22">
        <v>4</v>
      </c>
      <c r="E29" s="22">
        <v>2</v>
      </c>
      <c r="F29" s="22">
        <v>1</v>
      </c>
      <c r="H29" s="22" t="s">
        <v>1805</v>
      </c>
      <c r="I29" t="str">
        <f t="shared" ref="I29:I31" si="19">IF(C29="",H29,IF(D29="",C29&amp;"_"&amp;H29,_xlfn.TEXTJOIN("_",TRUE,C29&amp;D29,E29,F29,G29,H29)))</f>
        <v>site_name_uid_list</v>
      </c>
      <c r="J29" s="40" t="str">
        <f>CS_Monitoring_R11!F16</f>
        <v>Select a center by name or UID</v>
      </c>
      <c r="K29" s="40" t="str">
        <f>CS_Monitoring_R11!G16</f>
        <v>Название МВП по списку</v>
      </c>
      <c r="L29" s="40" t="str">
        <f>CS_Monitoring_R11!H16</f>
        <v>Назва МТП за переліком</v>
      </c>
      <c r="M29" s="22" t="str">
        <f t="shared" si="18"/>
        <v>4_2_1</v>
      </c>
      <c r="N29" t="str">
        <f t="shared" ref="N29:N31" si="20">IF(J29="","",IF(AND($C29="",$D29="",J29=""),"",IF(AND($C29="",$D29=""),J29,IF($D29="",UPPER($C29)&amp;"_"&amp;J29,_xlfn.TEXTJOIN(".",TRUE,UPPER($C29)&amp;$D29,$E29,$F29,$G29)))))&amp;". "&amp;J29</f>
        <v>4.2.1. Select a center by name or UID</v>
      </c>
      <c r="O29" t="str">
        <f t="shared" ref="O29:O31" si="21">IF(K29="","",IF(AND($C29="",$D29="",K29=""),"",IF(AND($C29="",$D29=""),K29,IF($D29="",UPPER($C29)&amp;"_"&amp;K29,_xlfn.TEXTJOIN(".",TRUE,UPPER($C29)&amp;$D29,$E29,$F29,$G29)))))&amp;". "&amp;K29</f>
        <v>4.2.1. Название МВП по списку</v>
      </c>
      <c r="P29" t="str">
        <f t="shared" ref="P29:P31" si="22">IF(L29="","",IF(AND($C29="",$D29="",L29=""),"",IF(AND($C29="",$D29=""),L29,IF($D29="",UPPER($C29)&amp;"_"&amp;L29,_xlfn.TEXTJOIN(".",TRUE,UPPER($C29)&amp;$D29,$E29,$F29,$G29)))))&amp;". "&amp;L29</f>
        <v>4.2.1. Назва МТП за переліком</v>
      </c>
      <c r="Q29" s="22" t="s">
        <v>1759</v>
      </c>
      <c r="R29" s="22" t="s">
        <v>24</v>
      </c>
      <c r="S29" s="22" t="s">
        <v>25</v>
      </c>
      <c r="T29" s="22" t="s">
        <v>1760</v>
      </c>
      <c r="U29" s="36" t="s">
        <v>1761</v>
      </c>
      <c r="V29" s="22" t="s">
        <v>1762</v>
      </c>
      <c r="W29" s="22" t="s">
        <v>1763</v>
      </c>
      <c r="X29" t="s">
        <v>1806</v>
      </c>
      <c r="Y29" s="22" t="str">
        <f>"filter=${"&amp;I20&amp;"}"</f>
        <v>filter=${settlement}</v>
      </c>
    </row>
    <row r="30" spans="2:67" s="22" customFormat="1" ht="72">
      <c r="B30" s="22" t="s">
        <v>1765</v>
      </c>
      <c r="D30" s="22">
        <v>4</v>
      </c>
      <c r="E30" s="22">
        <v>2</v>
      </c>
      <c r="F30" s="22">
        <v>2</v>
      </c>
      <c r="H30" s="22" t="s">
        <v>1807</v>
      </c>
      <c r="I30" t="str">
        <f t="shared" si="19"/>
        <v>site_name_text</v>
      </c>
      <c r="J30" s="40" t="str">
        <f>CS_Monitoring_R11!F17</f>
        <v>Specify the name of the selected center</v>
      </c>
      <c r="K30" s="40" t="str">
        <f>CS_Monitoring_R11!G17</f>
        <v>Уточните название МВП при необходимости</v>
      </c>
      <c r="L30" s="40" t="str">
        <f>CS_Monitoring_R11!H17</f>
        <v>Уточніть назву МТП за необхідності</v>
      </c>
      <c r="M30" s="22" t="str">
        <f t="shared" si="18"/>
        <v>4_2_2</v>
      </c>
      <c r="N30" t="str">
        <f t="shared" si="20"/>
        <v>4.2.2. Specify the name of the selected center</v>
      </c>
      <c r="O30" t="str">
        <f t="shared" si="21"/>
        <v>4.2.2. Уточните название МВП при необходимости</v>
      </c>
      <c r="P30" t="str">
        <f t="shared" si="22"/>
        <v>4.2.2. Уточніть назву МТП за необхідності</v>
      </c>
      <c r="Q30" s="36" t="s">
        <v>96</v>
      </c>
      <c r="R30" s="36" t="s">
        <v>101</v>
      </c>
      <c r="S30" s="36" t="s">
        <v>102</v>
      </c>
      <c r="T30" s="22" t="s">
        <v>1760</v>
      </c>
      <c r="U30" s="36" t="s">
        <v>1761</v>
      </c>
      <c r="V30" s="22" t="s">
        <v>1762</v>
      </c>
      <c r="W30" s="22" t="s">
        <v>1763</v>
      </c>
      <c r="Z30" s="22" t="str">
        <f>"not(selected(${"&amp;I29&amp;"}, 'other_r0') or selected(${"&amp;I29&amp;"}, ''))"</f>
        <v>not(selected(${site_name_uid_list}, 'other_r0') or selected(${site_name_uid_list}, ''))</v>
      </c>
      <c r="AW30" s="36"/>
      <c r="AX30" s="36"/>
      <c r="AY30" s="36"/>
      <c r="BA30" s="36"/>
    </row>
    <row r="31" spans="2:67" s="22" customFormat="1" ht="72">
      <c r="B31" s="22" t="s">
        <v>1765</v>
      </c>
      <c r="D31" s="22">
        <v>4</v>
      </c>
      <c r="E31" s="22">
        <v>2</v>
      </c>
      <c r="F31" s="22">
        <v>3</v>
      </c>
      <c r="H31" t="str">
        <f>""&amp;H30&amp;"_other"</f>
        <v>site_name_text_other</v>
      </c>
      <c r="I31" t="str">
        <f t="shared" si="19"/>
        <v>site_name_text_other</v>
      </c>
      <c r="J31" s="40" t="str">
        <f>CS_Monitoring_R8!E17</f>
        <v>Name of other center (specify)</v>
      </c>
      <c r="K31" s="40" t="str">
        <f>CS_Monitoring_R8!F17</f>
        <v>Название другого МКП (уточните)</v>
      </c>
      <c r="L31" s="40" t="str">
        <f>CS_Monitoring_R8!G17</f>
        <v>Назва іншого МКП (уточніть)</v>
      </c>
      <c r="M31" s="22" t="str">
        <f t="shared" si="18"/>
        <v>4_2_3</v>
      </c>
      <c r="N31" t="str">
        <f t="shared" si="20"/>
        <v>4.2.3. Name of other center (specify)</v>
      </c>
      <c r="O31" t="str">
        <f t="shared" si="21"/>
        <v>4.2.3. Название другого МКП (уточните)</v>
      </c>
      <c r="P31" t="str">
        <f t="shared" si="22"/>
        <v>4.2.3. Назва іншого МКП (уточніть)</v>
      </c>
      <c r="Q31" s="36" t="s">
        <v>96</v>
      </c>
      <c r="R31" s="36" t="s">
        <v>101</v>
      </c>
      <c r="S31" s="36" t="s">
        <v>102</v>
      </c>
      <c r="T31" s="22" t="s">
        <v>1760</v>
      </c>
      <c r="U31" s="36" t="s">
        <v>1761</v>
      </c>
      <c r="V31" s="22" t="s">
        <v>1762</v>
      </c>
      <c r="W31" s="22" t="s">
        <v>1763</v>
      </c>
      <c r="Z31" s="22" t="str">
        <f>"selected(${"&amp;I29&amp;"}, 'other_r0')"</f>
        <v>selected(${site_name_uid_list}, 'other_r0')</v>
      </c>
      <c r="AW31" s="36"/>
      <c r="AX31" s="36"/>
      <c r="AY31" s="36"/>
      <c r="BA31" s="36"/>
    </row>
    <row r="32" spans="2:67" s="719" customFormat="1">
      <c r="B32" s="43" t="s">
        <v>1751</v>
      </c>
      <c r="D32" s="719">
        <v>4</v>
      </c>
      <c r="E32" s="719">
        <v>2</v>
      </c>
      <c r="H32" s="19" t="s">
        <v>1803</v>
      </c>
      <c r="I32" s="19" t="str">
        <f t="shared" si="3"/>
        <v>site_name_group</v>
      </c>
      <c r="K32" s="720"/>
      <c r="N32" s="720"/>
      <c r="Q32" s="721"/>
      <c r="R32" s="721"/>
      <c r="S32" s="721"/>
      <c r="AI32" s="43"/>
      <c r="AN32" s="19"/>
      <c r="AO32" s="19"/>
      <c r="AT32" s="19"/>
      <c r="AW32" s="721"/>
      <c r="AX32" s="721"/>
      <c r="AY32" s="721"/>
    </row>
    <row r="33" spans="2:51" s="724" customFormat="1">
      <c r="B33" s="724" t="s">
        <v>1751</v>
      </c>
      <c r="D33" s="724" t="s">
        <v>1752</v>
      </c>
      <c r="E33" s="724" t="s">
        <v>1752</v>
      </c>
      <c r="H33" s="722" t="s">
        <v>1753</v>
      </c>
      <c r="I33" s="724" t="str">
        <f t="shared" ref="I33:I49" si="23">IF(C33="",H33,IF(D33="",C33&amp;"_"&amp;H33,_xlfn.TEXTJOIN("_",TRUE,C33&amp;D33,E33,F33,H33)))</f>
        <v>initial_data</v>
      </c>
      <c r="J33" s="725"/>
      <c r="K33" s="725"/>
      <c r="M33" s="724" t="str">
        <f>_xlfn.TEXTJOIN("_",TRUE,UPPER($C33)&amp;$D33,$E33,$F33)</f>
        <v/>
      </c>
      <c r="N33" s="723" t="str">
        <f>IF(J33="","",IF(AND($C33="",$D33="",J33=""),"",IF(AND($C33="",$D33=""),J33,IF($D33="",UPPER($C33)&amp;"_"&amp;J33,_xlfn.TEXTJOIN(".",TRUE,UPPER($C33)&amp;$D33,$E33,$F33,J33)))))</f>
        <v/>
      </c>
      <c r="O33" s="724" t="str">
        <f>IF(K33="","",IF(AND($C33="",$D33="",K33=""),"",IF(AND($C33="",$D33=""),K33,IF($D33="",UPPER($C33)&amp;"_"&amp;K33,_xlfn.TEXTJOIN(".",TRUE,UPPER($C33)&amp;$D33,$E33,$F33,K33)))))</f>
        <v/>
      </c>
      <c r="P33" s="724" t="str">
        <f>IF(L33="","",IF(AND($C33="",$D33="",L33=""),"",IF(AND($C33="",$D33=""),L33,IF($D33="",UPPER($C33)&amp;"_"&amp;L33,_xlfn.TEXTJOIN(".",TRUE,UPPER($C33)&amp;$D33,$E33,$F33,L33)))))</f>
        <v/>
      </c>
    </row>
    <row r="34" spans="2:51" s="707" customFormat="1">
      <c r="B34" s="707" t="s">
        <v>1746</v>
      </c>
      <c r="H34" s="707" t="s">
        <v>1808</v>
      </c>
      <c r="I34" s="707" t="str">
        <f t="shared" si="23"/>
        <v>informed_consent_group</v>
      </c>
      <c r="J34" s="713" t="s">
        <v>1809</v>
      </c>
      <c r="K34" s="713" t="s">
        <v>1810</v>
      </c>
      <c r="L34" s="707" t="s">
        <v>1811</v>
      </c>
      <c r="N34" s="713" t="str">
        <f t="shared" ref="N34" si="24">IF(J34="","",IF(AND($C34="",$D34="",J34=""),"",IF(AND($C34="",$D34=""),J34,IF($D34="",UPPER($C34)&amp;"_"&amp;J34,_xlfn.TEXTJOIN(".",TRUE,UPPER($C34)&amp;$D34,$E34,$F34,J34)))))</f>
        <v>Informed Consent</v>
      </c>
      <c r="O34" s="707" t="str">
        <f>IF(K34="","",IF(AND($C34="",$D34="",K34=""),"",IF(AND($C34="",$D34=""),K34,IF($D34="",UPPER($C34)&amp;"_"&amp;K34,_xlfn.TEXTJOIN(".",TRUE,UPPER($C34)&amp;$D34,$E34,$F34,K34)))))</f>
        <v>Информированное согласие</v>
      </c>
      <c r="P34" s="707" t="str">
        <f t="shared" ref="P34" si="25">IF(L34="","",IF(AND($C34="",$D34="",L34=""),"",IF(AND($C34="",$D34=""),L34,IF($D34="",UPPER($C34)&amp;"_"&amp;L34,_xlfn.TEXTJOIN(".",TRUE,UPPER($C34)&amp;$D34,$E34,$F34,L34)))))</f>
        <v>Інформована згода</v>
      </c>
      <c r="U34" s="711"/>
    </row>
    <row r="35" spans="2:51" ht="148.94999999999999" customHeight="1">
      <c r="B35" t="s">
        <v>1812</v>
      </c>
      <c r="D35">
        <v>5</v>
      </c>
      <c r="H35" t="s">
        <v>1813</v>
      </c>
      <c r="I35" t="str">
        <f>IF(C35="",H35,IF(D35="",C35&amp;"_"&amp;H35,_xlfn.TEXTJOIN("_",TRUE,C35&amp;D35,E35,F35,G35,H35)))</f>
        <v>informed_consent</v>
      </c>
      <c r="J35" s="1" t="str">
        <f>CS_Monitoring_R11!F18</f>
        <v>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third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v>
      </c>
      <c r="K35" s="1" t="str">
        <f>CS_Monitoring_R11!G18</f>
        <v>Здравствуйте! Мы проводим опрос от имени &lt;........................&gt; с целью оценки гуманитарных потребностей в местах коллективного проживания ВПЛ (МВП) на территории Украины. Мы хотели бы задать Вам несколько вопросов об МВП,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v>
      </c>
      <c r="L35" s="1" t="str">
        <f>CS_Monitoring_R11!H18</f>
        <v>Доброго дня! Ми проводимо опитування від імені &lt;........................&gt; з метою оцінки гуманітарних потреб у місцях компактного проживання ВПО (МТП) на території України. Ми хотіли б поставити Вам кілька питань про МТП,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v>
      </c>
      <c r="M35" t="str">
        <f t="shared" ref="M35:M41" si="26">_xlfn.TEXTJOIN("_",TRUE,UPPER($C35)&amp;$D35,$E35,$F35,$G35)</f>
        <v>5</v>
      </c>
      <c r="N35" t="str">
        <f t="shared" ref="N35:N36" si="27">IF(J35="","",IF(AND($C35="",$D35="",J35=""),"",IF(AND($C35="",$D35=""),J35,IF($D35="",UPPER($C35)&amp;"_"&amp;J35,_xlfn.TEXTJOIN(".",TRUE,UPPER($C35)&amp;$D35,$E35,$F35,$G35)))))&amp;". "&amp;J35</f>
        <v>5. 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third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v>
      </c>
      <c r="O35" t="str">
        <f t="shared" ref="O35:O36" si="28">IF(K35="","",IF(AND($C35="",$D35="",K35=""),"",IF(AND($C35="",$D35=""),K35,IF($D35="",UPPER($C35)&amp;"_"&amp;K35,_xlfn.TEXTJOIN(".",TRUE,UPPER($C35)&amp;$D35,$E35,$F35,$G35)))))&amp;". "&amp;K35</f>
        <v>5. Здравствуйте! Мы проводим опрос от имени &lt;........................&gt; с целью оценки гуманитарных потребностей в местах коллективного проживания ВПЛ (МВП) на территории Украины. Мы хотели бы задать Вам несколько вопросов об МВП,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v>
      </c>
      <c r="P35" t="str">
        <f t="shared" ref="P35:P36" si="29">IF(L35="","",IF(AND($C35="",$D35="",L35=""),"",IF(AND($C35="",$D35=""),L35,IF($D35="",UPPER($C35)&amp;"_"&amp;L35,_xlfn.TEXTJOIN(".",TRUE,UPPER($C35)&amp;$D35,$E35,$F35,$G35)))))&amp;". "&amp;L35</f>
        <v>5. Доброго дня! Ми проводимо опитування від імені &lt;........................&gt; з метою оцінки гуманітарних потреб у місцях компактного проживання ВПО (МТП) на території України. Ми хотіли б поставити Вам кілька питань про МТП,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v>
      </c>
      <c r="Q35" t="s">
        <v>1759</v>
      </c>
      <c r="R35" t="s">
        <v>24</v>
      </c>
      <c r="S35" t="s">
        <v>25</v>
      </c>
      <c r="T35" t="s">
        <v>1760</v>
      </c>
      <c r="U35" s="11" t="s">
        <v>1761</v>
      </c>
      <c r="V35" t="s">
        <v>1762</v>
      </c>
      <c r="W35" t="s">
        <v>1763</v>
      </c>
      <c r="X35" t="s">
        <v>1785</v>
      </c>
    </row>
    <row r="36" spans="2:51" s="27" customFormat="1">
      <c r="B36" s="27" t="s">
        <v>1746</v>
      </c>
      <c r="D36" s="27">
        <v>6</v>
      </c>
      <c r="E36" s="27" t="s">
        <v>1752</v>
      </c>
      <c r="H36" s="27" t="s">
        <v>1814</v>
      </c>
      <c r="I36" s="27" t="str">
        <f t="shared" si="23"/>
        <v>site_focal_point</v>
      </c>
      <c r="J36" s="726" t="str">
        <f>CS_Monitoring_R11!F19</f>
        <v>Site Key Informant</v>
      </c>
      <c r="K36" s="726" t="str">
        <f>CS_Monitoring_R11!G19</f>
        <v>Ключевой информант МВП</v>
      </c>
      <c r="L36" s="726" t="str">
        <f>CS_Monitoring_R11!H19</f>
        <v>Ключовий інформант МТП</v>
      </c>
      <c r="M36" s="5" t="str">
        <f t="shared" si="26"/>
        <v>6</v>
      </c>
      <c r="N36" s="5" t="str">
        <f t="shared" si="27"/>
        <v>6. Site Key Informant</v>
      </c>
      <c r="O36" s="5" t="str">
        <f t="shared" si="28"/>
        <v>6. Ключевой информант МВП</v>
      </c>
      <c r="P36" s="5" t="str">
        <f t="shared" si="29"/>
        <v>6. Ключовий інформант МТП</v>
      </c>
      <c r="X36" s="727" t="s">
        <v>1815</v>
      </c>
      <c r="Z36" s="27" t="str">
        <f>"selected(${"&amp;I35&amp;"}, 'yes')"</f>
        <v>selected(${informed_consent}, 'yes')</v>
      </c>
    </row>
    <row r="37" spans="2:51">
      <c r="B37" t="s">
        <v>1765</v>
      </c>
      <c r="D37">
        <v>6</v>
      </c>
      <c r="E37">
        <v>1</v>
      </c>
      <c r="H37" t="s">
        <v>1715</v>
      </c>
      <c r="I37" t="str">
        <f t="shared" ref="I37:I39" si="30">IF(C37="",H37,IF(D37="",C37&amp;"_"&amp;H37,_xlfn.TEXTJOIN("_",TRUE,C37&amp;D37,E37,F37,G37,H37)))</f>
        <v>name</v>
      </c>
      <c r="J37" s="22" t="str">
        <f>CS_Monitoring_R11!F20</f>
        <v>Name</v>
      </c>
      <c r="K37" s="22" t="str">
        <f>CS_Monitoring_R11!G20</f>
        <v>Имя</v>
      </c>
      <c r="L37" s="22" t="str">
        <f>CS_Monitoring_R11!H20</f>
        <v>Ім'я</v>
      </c>
      <c r="M37" t="str">
        <f t="shared" si="26"/>
        <v>6_1</v>
      </c>
      <c r="N37" t="str">
        <f t="shared" ref="N37:N39" si="31">IF(J37="","",IF(AND($C37="",$D37="",J37=""),"",IF(AND($C37="",$D37=""),J37,IF($D37="",UPPER($C37)&amp;"_"&amp;J37,_xlfn.TEXTJOIN(".",TRUE,UPPER($C37)&amp;$D37,$E37,$F37,$G37)))))&amp;". "&amp;J37</f>
        <v>6.1. Name</v>
      </c>
      <c r="O37" t="str">
        <f t="shared" ref="O37:O39" si="32">IF(K37="","",IF(AND($C37="",$D37="",K37=""),"",IF(AND($C37="",$D37=""),K37,IF($D37="",UPPER($C37)&amp;"_"&amp;K37,_xlfn.TEXTJOIN(".",TRUE,UPPER($C37)&amp;$D37,$E37,$F37,$G37)))))&amp;". "&amp;K37</f>
        <v>6.1. Имя</v>
      </c>
      <c r="P37" t="str">
        <f t="shared" ref="P37:P39" si="33">IF(L37="","",IF(AND($C37="",$D37="",L37=""),"",IF(AND($C37="",$D37=""),L37,IF($D37="",UPPER($C37)&amp;"_"&amp;L37,_xlfn.TEXTJOIN(".",TRUE,UPPER($C37)&amp;$D37,$E37,$F37,$G37)))))&amp;". "&amp;L37</f>
        <v>6.1. Ім'я</v>
      </c>
      <c r="Q37" t="s">
        <v>131</v>
      </c>
      <c r="R37" t="s">
        <v>132</v>
      </c>
      <c r="S37" t="s">
        <v>133</v>
      </c>
      <c r="T37" t="s">
        <v>1760</v>
      </c>
      <c r="U37" s="11" t="s">
        <v>1761</v>
      </c>
      <c r="V37" t="s">
        <v>1762</v>
      </c>
      <c r="W37" t="s">
        <v>1763</v>
      </c>
    </row>
    <row r="38" spans="2:51">
      <c r="B38" t="s">
        <v>1816</v>
      </c>
      <c r="D38">
        <v>6</v>
      </c>
      <c r="E38">
        <v>2</v>
      </c>
      <c r="H38" t="s">
        <v>1817</v>
      </c>
      <c r="I38" t="str">
        <f t="shared" si="30"/>
        <v>gender</v>
      </c>
      <c r="J38" s="22" t="str">
        <f>CS_Monitoring_R11!F21</f>
        <v>Gender</v>
      </c>
      <c r="K38" s="22" t="str">
        <f>CS_Monitoring_R11!G21</f>
        <v>Пол</v>
      </c>
      <c r="L38" s="22" t="str">
        <f>CS_Monitoring_R11!H21</f>
        <v>Стать</v>
      </c>
      <c r="M38" t="str">
        <f t="shared" si="26"/>
        <v>6_2</v>
      </c>
      <c r="N38" t="str">
        <f t="shared" si="31"/>
        <v>6.2. Gender</v>
      </c>
      <c r="O38" t="str">
        <f t="shared" si="32"/>
        <v>6.2. Пол</v>
      </c>
      <c r="P38" t="str">
        <f t="shared" si="33"/>
        <v>6.2. Стать</v>
      </c>
      <c r="Q38" t="s">
        <v>1759</v>
      </c>
      <c r="R38" t="s">
        <v>24</v>
      </c>
      <c r="S38" t="s">
        <v>25</v>
      </c>
      <c r="T38" t="s">
        <v>1760</v>
      </c>
      <c r="U38" s="11" t="s">
        <v>1761</v>
      </c>
      <c r="V38" t="s">
        <v>1762</v>
      </c>
      <c r="W38" t="s">
        <v>1763</v>
      </c>
      <c r="X38" t="s">
        <v>1785</v>
      </c>
    </row>
    <row r="39" spans="2:51">
      <c r="B39" t="s">
        <v>1765</v>
      </c>
      <c r="D39">
        <v>6</v>
      </c>
      <c r="E39">
        <v>3</v>
      </c>
      <c r="H39" t="s">
        <v>1818</v>
      </c>
      <c r="I39" t="str">
        <f t="shared" si="30"/>
        <v>phone_number</v>
      </c>
      <c r="J39" s="22" t="str">
        <f>CS_Monitoring_R11!F22</f>
        <v>Phone number</v>
      </c>
      <c r="K39" s="22" t="str">
        <f>CS_Monitoring_R11!G22</f>
        <v>Номер телефона</v>
      </c>
      <c r="L39" s="22" t="str">
        <f>CS_Monitoring_R11!H22</f>
        <v>Номер телефону</v>
      </c>
      <c r="M39" t="str">
        <f t="shared" si="26"/>
        <v>6_3</v>
      </c>
      <c r="N39" t="str">
        <f t="shared" si="31"/>
        <v>6.3. Phone number</v>
      </c>
      <c r="O39" t="str">
        <f t="shared" si="32"/>
        <v>6.3. Номер телефона</v>
      </c>
      <c r="P39" t="str">
        <f t="shared" si="33"/>
        <v>6.3. Номер телефону</v>
      </c>
      <c r="Q39" s="11" t="s">
        <v>85</v>
      </c>
      <c r="R39" s="11" t="s">
        <v>145</v>
      </c>
      <c r="S39" s="11" t="s">
        <v>146</v>
      </c>
      <c r="T39" t="s">
        <v>1760</v>
      </c>
      <c r="U39" s="11" t="s">
        <v>1761</v>
      </c>
      <c r="V39" t="s">
        <v>1762</v>
      </c>
      <c r="W39" t="s">
        <v>1763</v>
      </c>
      <c r="AA39" s="15" t="s">
        <v>1819</v>
      </c>
      <c r="AB39" t="s">
        <v>1820</v>
      </c>
      <c r="AC39" t="s">
        <v>1821</v>
      </c>
      <c r="AD39" t="s">
        <v>1822</v>
      </c>
      <c r="AE39" s="10">
        <v>380</v>
      </c>
    </row>
    <row r="40" spans="2:51" s="733" customFormat="1" ht="13.95" customHeight="1">
      <c r="B40" s="728" t="s">
        <v>1751</v>
      </c>
      <c r="C40" s="728"/>
      <c r="D40" s="5">
        <v>6</v>
      </c>
      <c r="E40" s="728"/>
      <c r="F40" s="728"/>
      <c r="G40" s="728"/>
      <c r="H40" s="728" t="s">
        <v>1814</v>
      </c>
      <c r="I40" s="728" t="str">
        <f t="shared" si="23"/>
        <v>site_focal_point</v>
      </c>
      <c r="J40" s="729"/>
      <c r="K40" s="729"/>
      <c r="L40" s="728"/>
      <c r="M40" s="5" t="str">
        <f t="shared" si="26"/>
        <v>6</v>
      </c>
      <c r="N40" s="730" t="str">
        <f>IF(J40="","",IF(AND($C40="",$D40="",J40=""),"",IF(AND($C40="",$D40=""),J40,IF($D40="",UPPER($C40)&amp;"_"&amp;J40,_xlfn.TEXTJOIN(".",TRUE,UPPER($C40)&amp;$D40,$E40,$F40,J40)))))</f>
        <v/>
      </c>
      <c r="O40" s="728" t="str">
        <f>IF(K40="","",IF(AND($C40="",$D40="",K40=""),"",IF(AND($C40="",$D40=""),K40,IF($D40="",UPPER($C40)&amp;"_"&amp;K40,_xlfn.TEXTJOIN(".",TRUE,UPPER($C40)&amp;$D40,$E40,$F40,K40)))))</f>
        <v/>
      </c>
      <c r="P40" s="728" t="str">
        <f t="shared" ref="P40:P124" si="34">IF(L40="","",IF(AND($C40="",$D40="",L40=""),"",IF(AND($C40="",$D40=""),L40,IF($D40="",UPPER($C40)&amp;"_"&amp;L40,_xlfn.TEXTJOIN(".",TRUE,UPPER($C40)&amp;$D40,$E40,$F40,L40)))))</f>
        <v/>
      </c>
      <c r="Q40" s="728"/>
      <c r="R40" s="728"/>
      <c r="S40" s="728"/>
      <c r="T40" s="728"/>
      <c r="U40" s="728"/>
      <c r="V40" s="728"/>
      <c r="W40" s="728"/>
      <c r="X40" s="728"/>
      <c r="Y40" s="728"/>
      <c r="Z40" s="728"/>
      <c r="AA40" s="731"/>
      <c r="AB40" s="728"/>
      <c r="AC40" s="728"/>
      <c r="AD40" s="728"/>
      <c r="AE40" s="732"/>
      <c r="AF40" s="728"/>
      <c r="AG40" s="728"/>
      <c r="AH40" s="728"/>
      <c r="AI40" s="728"/>
      <c r="AJ40" s="728"/>
      <c r="AK40" s="728"/>
      <c r="AL40" s="728"/>
      <c r="AM40" s="728"/>
      <c r="AN40" s="728"/>
      <c r="AO40" s="728"/>
      <c r="AP40" s="728"/>
      <c r="AQ40" s="728"/>
      <c r="AR40" s="728"/>
      <c r="AS40" s="728"/>
      <c r="AT40" s="728"/>
      <c r="AU40" s="728"/>
      <c r="AV40" s="728"/>
      <c r="AW40" s="728"/>
      <c r="AX40" s="728"/>
      <c r="AY40" s="728"/>
    </row>
    <row r="41" spans="2:51" ht="40.200000000000003">
      <c r="B41" t="s">
        <v>1748</v>
      </c>
      <c r="D41">
        <v>7</v>
      </c>
      <c r="H41" t="s">
        <v>1823</v>
      </c>
      <c r="I41" t="str">
        <f>IF(C41="",H41,IF(D41="",C41&amp;"_"&amp;H41,_xlfn.TEXTJOIN("_",TRUE,C41&amp;D41,E41,F41,G41,H41)))</f>
        <v>thanks</v>
      </c>
      <c r="J41" s="24" t="s">
        <v>1705</v>
      </c>
      <c r="K41" s="22" t="s">
        <v>1824</v>
      </c>
      <c r="L41" t="s">
        <v>1825</v>
      </c>
      <c r="M41" t="str">
        <f t="shared" si="26"/>
        <v>7</v>
      </c>
      <c r="N41" t="str">
        <f t="shared" ref="N41" si="35">IF(J41="","",IF(AND($C41="",$D41="",J41=""),"",IF(AND($C41="",$D41=""),J41,IF($D41="",UPPER($C41)&amp;"_"&amp;J41,_xlfn.TEXTJOIN(".",TRUE,UPPER($C41)&amp;$D41,$E41,$F41,$G41)))))&amp;". "&amp;J41</f>
        <v xml:space="preserve">7. Thank you for your time! </v>
      </c>
      <c r="O41" t="str">
        <f t="shared" ref="O41" si="36">IF(K41="","",IF(AND($C41="",$D41="",K41=""),"",IF(AND($C41="",$D41=""),K41,IF($D41="",UPPER($C41)&amp;"_"&amp;K41,_xlfn.TEXTJOIN(".",TRUE,UPPER($C41)&amp;$D41,$E41,$F41,$G41)))))&amp;". "&amp;K41</f>
        <v>7. Спасибо за ответы!</v>
      </c>
      <c r="P41" t="str">
        <f t="shared" ref="P41" si="37">IF(L41="","",IF(AND($C41="",$D41="",L41=""),"",IF(AND($C41="",$D41=""),L41,IF($D41="",UPPER($C41)&amp;"_"&amp;L41,_xlfn.TEXTJOIN(".",TRUE,UPPER($C41)&amp;$D41,$E41,$F41,$G41)))))&amp;". "&amp;L41</f>
        <v>7. Дякуємо за відповіді!</v>
      </c>
      <c r="Q41" s="11" t="s">
        <v>1826</v>
      </c>
      <c r="R41" s="36" t="s">
        <v>1827</v>
      </c>
      <c r="S41" s="36" t="s">
        <v>1828</v>
      </c>
      <c r="Z41" t="str">
        <f>"selected(${"&amp;I35&amp;"}, 'no')"</f>
        <v>selected(${informed_consent}, 'no')</v>
      </c>
    </row>
    <row r="42" spans="2:51" s="708" customFormat="1">
      <c r="B42" s="710" t="s">
        <v>1751</v>
      </c>
      <c r="H42" s="708" t="s">
        <v>1808</v>
      </c>
      <c r="I42" s="708" t="str">
        <f t="shared" si="23"/>
        <v>informed_consent_group</v>
      </c>
      <c r="J42" s="734"/>
      <c r="K42" s="709"/>
      <c r="N42" s="709"/>
    </row>
    <row r="43" spans="2:51" s="18" customFormat="1">
      <c r="B43" s="21" t="s">
        <v>1746</v>
      </c>
      <c r="D43" s="17"/>
      <c r="E43" s="17"/>
      <c r="F43" s="17"/>
      <c r="G43" s="17"/>
      <c r="H43" s="18" t="s">
        <v>1829</v>
      </c>
      <c r="I43" s="18" t="str">
        <f t="shared" si="23"/>
        <v>questionnaire</v>
      </c>
      <c r="J43" s="23" t="s">
        <v>1830</v>
      </c>
      <c r="K43" s="23" t="s">
        <v>1831</v>
      </c>
      <c r="L43" s="18" t="s">
        <v>1832</v>
      </c>
      <c r="M43" t="str">
        <f t="shared" ref="M43:M49" si="38">_xlfn.TEXTJOIN("_",TRUE,UPPER($C43)&amp;$D43,$E43,$F43)</f>
        <v/>
      </c>
      <c r="N43" s="23" t="str">
        <f>IF(J43="","",IF(AND($C43="",$D43="",J43=""),"",IF(AND($C43="",$D43=""),J43,IF($D43="",UPPER($C43)&amp;"_"&amp;J43,_xlfn.TEXTJOIN(".",TRUE,UPPER($C43)&amp;$D43,$E43,$F43,J43)))))</f>
        <v>Questionnaire</v>
      </c>
      <c r="O43" s="18" t="str">
        <f>IF(K43="","",IF(AND($C43="",$D43="",K43=""),"",IF(AND($C43="",$D43=""),K43,IF($D43="",UPPER($C43)&amp;"_"&amp;K43,_xlfn.TEXTJOIN(".",TRUE,UPPER($C43)&amp;$D43,$E43,$F43,K43)))))</f>
        <v>Опросник</v>
      </c>
      <c r="P43" s="18" t="str">
        <f t="shared" si="34"/>
        <v>Опитувальник</v>
      </c>
      <c r="Z43" s="18" t="str">
        <f>"selected(${"&amp;I35&amp;"}, 'yes')"&amp;" and not(selected(${"&amp;I29&amp;"}, ''))"</f>
        <v>selected(${informed_consent}, 'yes') and not(selected(${site_name_uid_list}, ''))</v>
      </c>
    </row>
    <row r="44" spans="2:51" s="18" customFormat="1">
      <c r="B44" s="20" t="s">
        <v>1746</v>
      </c>
      <c r="D44" s="17" t="s">
        <v>1752</v>
      </c>
      <c r="E44" s="17"/>
      <c r="F44" s="17"/>
      <c r="G44" s="17"/>
      <c r="H44" s="18" t="s">
        <v>1833</v>
      </c>
      <c r="I44" s="18" t="str">
        <f t="shared" si="23"/>
        <v>CCCM</v>
      </c>
      <c r="J44" s="18" t="str">
        <f>CS_Monitoring_R11!F23</f>
        <v>CCCM</v>
      </c>
      <c r="K44" s="18" t="str">
        <f>CS_Monitoring_R11!G23</f>
        <v>Управление и координация МВП</v>
      </c>
      <c r="L44" s="18" t="str">
        <f>CS_Monitoring_R11!H23</f>
        <v>Управління та координація МТП</v>
      </c>
      <c r="M44" t="str">
        <f t="shared" si="38"/>
        <v/>
      </c>
      <c r="N44" s="23" t="str">
        <f>IF(J44="","",IF(AND($C44="",$D44="",J44=""),"",IF(AND($C44="",$D44=""),J44,IF($D44="",UPPER($C44)&amp;"_"&amp;J44,_xlfn.TEXTJOIN(".",TRUE,UPPER($C44)&amp;$D44,$E44,$F44,J44)))))</f>
        <v>CCCM</v>
      </c>
      <c r="O44" s="18" t="str">
        <f>IF(K44="","",IF(AND($C44="",$D44="",K44=""),"",IF(AND($C44="",$D44=""),K44,IF($D44="",UPPER($C44)&amp;"_"&amp;K44,_xlfn.TEXTJOIN(".",TRUE,UPPER($C44)&amp;$D44,$E44,$F44,K44)))))</f>
        <v>Управление и координация МВП</v>
      </c>
      <c r="P44" s="18" t="str">
        <f t="shared" si="34"/>
        <v>Управління та координація МТП</v>
      </c>
    </row>
    <row r="45" spans="2:51" ht="44.4" customHeight="1">
      <c r="B45" t="s">
        <v>1834</v>
      </c>
      <c r="C45" t="s">
        <v>1835</v>
      </c>
      <c r="D45">
        <v>1</v>
      </c>
      <c r="H45" t="s">
        <v>1836</v>
      </c>
      <c r="I45" t="str">
        <f t="shared" ref="I45:I48" si="39">IF(C45="",H45,IF(D45="",C45&amp;"_"&amp;H45,_xlfn.TEXTJOIN("_",TRUE,C45&amp;D45,E45,F45,G45,H45)))</f>
        <v>a1_site_active</v>
      </c>
      <c r="J45" s="22" t="str">
        <f>CS_Monitoring_R11!F24</f>
        <v>Is the site currently active (hosting IDPs at the time of data collection)?</v>
      </c>
      <c r="K45" s="22" t="str">
        <f>CS_Monitoring_R11!G24</f>
        <v>Работает ли МВП в настоящее время (проживают ли в МВП ВПЛ непосредственно в период сбора данных)?</v>
      </c>
      <c r="L45" s="22" t="str">
        <f>CS_Monitoring_R11!H24</f>
        <v>Чи працює наразі МТП (чи мешкають в МТП ВПО безпосередньо під час збору даних)?</v>
      </c>
      <c r="M45" t="str">
        <f t="shared" ref="M45:M48" si="40">_xlfn.TEXTJOIN("_",TRUE,UPPER($C45)&amp;$D45,$E45,$F45,$G45)</f>
        <v>A1</v>
      </c>
      <c r="N45" t="str">
        <f t="shared" ref="N45:N48" si="41">IF(J45="","",IF(AND($C45="",$D45="",J45=""),"",IF(AND($C45="",$D45=""),J45,IF($D45="",UPPER($C45)&amp;"_"&amp;J45,_xlfn.TEXTJOIN(".",TRUE,UPPER($C45)&amp;$D45,$E45,$F45,$G45)))))&amp;". "&amp;J45</f>
        <v>A1. Is the site currently active (hosting IDPs at the time of data collection)?</v>
      </c>
      <c r="O45" t="str">
        <f t="shared" ref="O45:O48" si="42">IF(K45="","",IF(AND($C45="",$D45="",K45=""),"",IF(AND($C45="",$D45=""),K45,IF($D45="",UPPER($C45)&amp;"_"&amp;K45,_xlfn.TEXTJOIN(".",TRUE,UPPER($C45)&amp;$D45,$E45,$F45,$G45)))))&amp;". "&amp;K45</f>
        <v>A1. Работает ли МВП в настоящее время (проживают ли в МВП ВПЛ непосредственно в период сбора данных)?</v>
      </c>
      <c r="P45" t="str">
        <f t="shared" ref="P45:P48" si="43">IF(L45="","",IF(AND($C45="",$D45="",L45=""),"",IF(AND($C45="",$D45=""),L45,IF($D45="",UPPER($C45)&amp;"_"&amp;L45,_xlfn.TEXTJOIN(".",TRUE,UPPER($C45)&amp;$D45,$E45,$F45,$G45)))))&amp;". "&amp;L45</f>
        <v>A1. Чи працює наразі МТП (чи мешкають в МТП ВПО безпосередньо під час збору даних)?</v>
      </c>
      <c r="Q45" t="s">
        <v>1759</v>
      </c>
      <c r="R45" t="s">
        <v>24</v>
      </c>
      <c r="S45" t="s">
        <v>25</v>
      </c>
      <c r="T45" t="s">
        <v>1760</v>
      </c>
      <c r="U45" s="11" t="s">
        <v>1761</v>
      </c>
      <c r="V45" t="s">
        <v>1762</v>
      </c>
      <c r="W45" t="s">
        <v>1763</v>
      </c>
      <c r="X45" t="s">
        <v>1785</v>
      </c>
    </row>
    <row r="46" spans="2:51" s="9" customFormat="1" ht="44.4" customHeight="1">
      <c r="B46" s="9" t="s">
        <v>13046</v>
      </c>
      <c r="C46" s="9" t="s">
        <v>1835</v>
      </c>
      <c r="D46" s="9">
        <v>1</v>
      </c>
      <c r="E46" s="9">
        <v>1</v>
      </c>
      <c r="H46" s="9" t="s">
        <v>12363</v>
      </c>
      <c r="I46" s="9" t="str">
        <f t="shared" ref="I46:I47" si="44">IF(C46="",H46,IF(D46="",C46&amp;"_"&amp;H46,_xlfn.TEXTJOIN("_",TRUE,C46&amp;D46,E46,F46,G46,H46)))</f>
        <v>a1_1_site_active_no</v>
      </c>
      <c r="J46" s="777" t="str">
        <f>CS_Monitoring_R12!F25</f>
        <v>If site is non-active what is the reason?</v>
      </c>
      <c r="K46" s="777" t="str">
        <f>CS_Monitoring_R12!G25</f>
        <v>Если МВП не работает, то по какой причине?</v>
      </c>
      <c r="L46" s="777" t="str">
        <f>CS_Monitoring_R12!H25</f>
        <v>Якщо МТП не працює, то з якої причини?</v>
      </c>
      <c r="M46" s="9" t="str">
        <f t="shared" si="40"/>
        <v>A1_1</v>
      </c>
      <c r="N46" s="9" t="str">
        <f t="shared" ref="N46:N47" si="45">IF(J46="","",IF(AND($C46="",$D46="",J46=""),"",IF(AND($C46="",$D46=""),J46,IF($D46="",UPPER($C46)&amp;"_"&amp;J46,_xlfn.TEXTJOIN(".",TRUE,UPPER($C46)&amp;$D46,$E46,$F46,$G46)))))&amp;". "&amp;J46</f>
        <v>A1.1. If site is non-active what is the reason?</v>
      </c>
      <c r="O46" s="9" t="str">
        <f t="shared" ref="O46:O47" si="46">IF(K46="","",IF(AND($C46="",$D46="",K46=""),"",IF(AND($C46="",$D46=""),K46,IF($D46="",UPPER($C46)&amp;"_"&amp;K46,_xlfn.TEXTJOIN(".",TRUE,UPPER($C46)&amp;$D46,$E46,$F46,$G46)))))&amp;". "&amp;K46</f>
        <v>A1.1. Если МВП не работает, то по какой причине?</v>
      </c>
      <c r="P46" s="9" t="str">
        <f t="shared" ref="P46:P47" si="47">IF(L46="","",IF(AND($C46="",$D46="",L46=""),"",IF(AND($C46="",$D46=""),L46,IF($D46="",UPPER($C46)&amp;"_"&amp;L46,_xlfn.TEXTJOIN(".",TRUE,UPPER($C46)&amp;$D46,$E46,$F46,$G46)))))&amp;". "&amp;L46</f>
        <v>A1.1. Якщо МТП не працює, то з якої причини?</v>
      </c>
      <c r="Q46" s="9" t="s">
        <v>1759</v>
      </c>
      <c r="R46" s="9" t="s">
        <v>24</v>
      </c>
      <c r="S46" s="9" t="s">
        <v>25</v>
      </c>
      <c r="T46" s="9" t="s">
        <v>1760</v>
      </c>
      <c r="U46" s="776" t="s">
        <v>1761</v>
      </c>
      <c r="V46" s="9" t="s">
        <v>1762</v>
      </c>
      <c r="W46" s="9" t="s">
        <v>1763</v>
      </c>
      <c r="X46" s="9" t="s">
        <v>1785</v>
      </c>
      <c r="Z46" s="9" t="str">
        <f>"selected(${"&amp;I45&amp;"}, 'no')"</f>
        <v>selected(${a1_site_active}, 'no')</v>
      </c>
    </row>
    <row r="47" spans="2:51" s="9" customFormat="1">
      <c r="B47" s="9" t="s">
        <v>1765</v>
      </c>
      <c r="C47" s="9" t="s">
        <v>1835</v>
      </c>
      <c r="D47" s="9">
        <v>1</v>
      </c>
      <c r="E47" s="9">
        <v>1</v>
      </c>
      <c r="F47" s="9">
        <v>1</v>
      </c>
      <c r="H47" s="9" t="str">
        <f>""&amp;H46&amp;"_other"</f>
        <v>site_active_no_other</v>
      </c>
      <c r="I47" s="9" t="str">
        <f t="shared" si="44"/>
        <v>a1_1_1_site_active_no_other</v>
      </c>
      <c r="J47" s="777" t="s">
        <v>1766</v>
      </c>
      <c r="K47" s="777" t="s">
        <v>1767</v>
      </c>
      <c r="L47" s="9" t="s">
        <v>1768</v>
      </c>
      <c r="M47" s="9" t="str">
        <f t="shared" si="40"/>
        <v>A1_1_1</v>
      </c>
      <c r="N47" s="9" t="str">
        <f t="shared" si="45"/>
        <v>A1.1.1. If other, please specify:</v>
      </c>
      <c r="O47" s="9" t="str">
        <f t="shared" si="46"/>
        <v>A1.1.1. Другое (уточните)</v>
      </c>
      <c r="P47" s="9" t="str">
        <f t="shared" si="47"/>
        <v>A1.1.1. Інше, уточніть</v>
      </c>
      <c r="Q47" s="776" t="s">
        <v>96</v>
      </c>
      <c r="R47" s="776" t="s">
        <v>101</v>
      </c>
      <c r="S47" s="776" t="s">
        <v>102</v>
      </c>
      <c r="T47" s="9" t="s">
        <v>1760</v>
      </c>
      <c r="U47" s="776" t="s">
        <v>1761</v>
      </c>
      <c r="V47" s="9" t="s">
        <v>1762</v>
      </c>
      <c r="W47" s="9" t="s">
        <v>1763</v>
      </c>
      <c r="Z47" s="9" t="str">
        <f>"selected(${"&amp;I46&amp;"}, 'other')"</f>
        <v>selected(${a1_1_site_active_no}, 'other')</v>
      </c>
    </row>
    <row r="48" spans="2:51">
      <c r="B48" t="s">
        <v>1748</v>
      </c>
      <c r="C48" t="s">
        <v>1835</v>
      </c>
      <c r="D48">
        <v>1</v>
      </c>
      <c r="E48">
        <v>1</v>
      </c>
      <c r="F48">
        <v>1</v>
      </c>
      <c r="G48">
        <v>1</v>
      </c>
      <c r="H48" t="s">
        <v>1837</v>
      </c>
      <c r="I48" t="str">
        <f t="shared" si="39"/>
        <v>a1_1_1_1_thanks1</v>
      </c>
      <c r="J48" s="24" t="s">
        <v>1705</v>
      </c>
      <c r="K48" s="22" t="s">
        <v>1824</v>
      </c>
      <c r="L48" t="s">
        <v>1825</v>
      </c>
      <c r="M48" t="str">
        <f t="shared" si="40"/>
        <v>A1_1_1_1</v>
      </c>
      <c r="N48" t="str">
        <f t="shared" si="41"/>
        <v xml:space="preserve">A1.1.1.1. Thank you for your time! </v>
      </c>
      <c r="O48" t="str">
        <f t="shared" si="42"/>
        <v>A1.1.1.1. Спасибо за ответы!</v>
      </c>
      <c r="P48" t="str">
        <f t="shared" si="43"/>
        <v>A1.1.1.1. Дякуємо за відповіді!</v>
      </c>
      <c r="Q48" s="11" t="s">
        <v>1826</v>
      </c>
      <c r="R48" s="11" t="s">
        <v>1827</v>
      </c>
      <c r="S48" s="11" t="s">
        <v>1828</v>
      </c>
      <c r="Z48" t="str">
        <f>"selected(${"&amp;I45&amp;"}, 'no')"</f>
        <v>selected(${a1_site_active}, 'no')</v>
      </c>
    </row>
    <row r="49" spans="2:30" s="42" customFormat="1" ht="42" customHeight="1">
      <c r="B49" s="42" t="s">
        <v>1746</v>
      </c>
      <c r="H49" s="42" t="s">
        <v>1838</v>
      </c>
      <c r="I49" s="42" t="str">
        <f t="shared" si="23"/>
        <v>site_active_yes_or_host</v>
      </c>
      <c r="J49" s="773" t="s">
        <v>5625</v>
      </c>
      <c r="K49" s="774" t="s">
        <v>5626</v>
      </c>
      <c r="L49" s="774" t="s">
        <v>5627</v>
      </c>
      <c r="M49" s="42" t="str">
        <f t="shared" si="38"/>
        <v/>
      </c>
      <c r="N49" s="23" t="str">
        <f>IF(J49="","",IF(AND($C49="",$D49="",J49=""),"",IF(AND($C49="",$D49=""),J49,IF($D49="",UPPER($C49)&amp;"_"&amp;J49,_xlfn.TEXTJOIN(".",TRUE,UPPER($C49)&amp;$D49,$E49,$F49,J49)))))</f>
        <v>Collective site capacity</v>
      </c>
      <c r="O49" s="23" t="str">
        <f>IF(K49="","",IF(AND($C49="",$D49="",K49=""),"",IF(AND($C49="",$D49=""),K49,IF($D49="",UPPER($C49)&amp;"_"&amp;K49,_xlfn.TEXTJOIN(".",TRUE,UPPER($C49)&amp;$D49,$E49,$F49,K49)))))</f>
        <v>Вместимость МВП</v>
      </c>
      <c r="P49" s="23" t="str">
        <f t="shared" ref="P49" si="48">IF(L49="","",IF(AND($C49="",$D49="",L49=""),"",IF(AND($C49="",$D49=""),L49,IF($D49="",UPPER($C49)&amp;"_"&amp;L49,_xlfn.TEXTJOIN(".",TRUE,UPPER($C49)&amp;$D49,$E49,$F49,L49)))))</f>
        <v>Місткість МТП</v>
      </c>
      <c r="U49" s="28"/>
      <c r="Z49" s="42" t="str">
        <f>"not(selected(${"&amp;I45&amp;"}, 'no')"&amp;" or selected(${"&amp;I45&amp;"}, ''))"</f>
        <v>not(selected(${a1_site_active}, 'no') or selected(${a1_site_active}, ''))</v>
      </c>
    </row>
    <row r="50" spans="2:30" ht="28.8">
      <c r="B50" t="s">
        <v>1839</v>
      </c>
      <c r="C50" t="s">
        <v>1835</v>
      </c>
      <c r="D50">
        <v>1</v>
      </c>
      <c r="E50">
        <v>2</v>
      </c>
      <c r="H50" t="s">
        <v>1840</v>
      </c>
      <c r="I50" t="str">
        <f t="shared" ref="I50:I53" si="49">IF(C50="",H50,IF(D50="",C50&amp;"_"&amp;H50,_xlfn.TEXTJOIN("_",TRUE,C50&amp;D50,E50,F50,G50,H50)))</f>
        <v>a1_2_people_can_hosted_number</v>
      </c>
      <c r="J50" s="40" t="str">
        <f>CS_Monitoring_R11!F25</f>
        <v>How many IDPs can be hosted at the site (i.e. what is the total capacity of the center)?</v>
      </c>
      <c r="K50" s="40" t="str">
        <f>CS_Monitoring_R11!G25</f>
        <v>Сколько ВПЛ может разместиться в МВП (т.е. какова общая вместимость МВП)?</v>
      </c>
      <c r="L50" s="40" t="str">
        <f>CS_Monitoring_R11!H25</f>
        <v>Скільки ВПО може розміститися у МТП (тобто яка загальна місткість МТП)?</v>
      </c>
      <c r="M50" t="str">
        <f t="shared" ref="M50:M53" si="50">_xlfn.TEXTJOIN("_",TRUE,UPPER($C50)&amp;$D50,$E50,$F50,$G50)</f>
        <v>A1_2</v>
      </c>
      <c r="N50" t="str">
        <f t="shared" ref="N50:N53" si="51">IF(J50="","",IF(AND($C50="",$D50="",J50=""),"",IF(AND($C50="",$D50=""),J50,IF($D50="",UPPER($C50)&amp;"_"&amp;J50,_xlfn.TEXTJOIN(".",TRUE,UPPER($C50)&amp;$D50,$E50,$F50,$G50)))))&amp;". "&amp;J50</f>
        <v>A1.2. How many IDPs can be hosted at the site (i.e. what is the total capacity of the center)?</v>
      </c>
      <c r="O50" t="str">
        <f t="shared" ref="O50:O53" si="52">IF(K50="","",IF(AND($C50="",$D50="",K50=""),"",IF(AND($C50="",$D50=""),K50,IF($D50="",UPPER($C50)&amp;"_"&amp;K50,_xlfn.TEXTJOIN(".",TRUE,UPPER($C50)&amp;$D50,$E50,$F50,$G50)))))&amp;". "&amp;K50</f>
        <v>A1.2. Сколько ВПЛ может разместиться в МВП (т.е. какова общая вместимость МВП)?</v>
      </c>
      <c r="P50" t="str">
        <f t="shared" ref="P50:P53" si="53">IF(L50="","",IF(AND($C50="",$D50="",L50=""),"",IF(AND($C50="",$D50=""),L50,IF($D50="",UPPER($C50)&amp;"_"&amp;L50,_xlfn.TEXTJOIN(".",TRUE,UPPER($C50)&amp;$D50,$E50,$F50,$G50)))))&amp;". "&amp;L50</f>
        <v>A1.2. Скільки ВПО може розміститися у МТП (тобто яка загальна місткість МТП)?</v>
      </c>
      <c r="Q50" s="11" t="s">
        <v>85</v>
      </c>
      <c r="R50" s="11" t="s">
        <v>86</v>
      </c>
      <c r="S50" s="36" t="s">
        <v>87</v>
      </c>
      <c r="T50" t="s">
        <v>1760</v>
      </c>
      <c r="U50" s="11" t="s">
        <v>1761</v>
      </c>
      <c r="V50" t="s">
        <v>1762</v>
      </c>
      <c r="W50" t="s">
        <v>1763</v>
      </c>
      <c r="X50" t="s">
        <v>1841</v>
      </c>
      <c r="AA50" t="s">
        <v>1842</v>
      </c>
      <c r="AB50" t="s">
        <v>1843</v>
      </c>
      <c r="AC50" t="s">
        <v>1844</v>
      </c>
      <c r="AD50" t="s">
        <v>1845</v>
      </c>
    </row>
    <row r="51" spans="2:30" ht="50.4" customHeight="1">
      <c r="B51" t="s">
        <v>1812</v>
      </c>
      <c r="C51" t="s">
        <v>1835</v>
      </c>
      <c r="D51">
        <v>1</v>
      </c>
      <c r="E51">
        <v>3</v>
      </c>
      <c r="H51" t="s">
        <v>1846</v>
      </c>
      <c r="I51" t="str">
        <f t="shared" si="49"/>
        <v>a1_3_extra_bed_yn</v>
      </c>
      <c r="J51" s="40" t="str">
        <f>CS_Monitoring_R11!F26</f>
        <v>Can you indicate how many additional places for IDPs over declared capacity you can arrange if there is such a need?</v>
      </c>
      <c r="K51" s="40" t="str">
        <f>CS_Monitoring_R11!G26</f>
        <v>Можете ли сказать, какое количество дополнительных мест для ВПЛ, превышающее заявленную вместительность, Вы можете предоставить, если возникнет такая необходимость?</v>
      </c>
      <c r="L51" s="40" t="str">
        <f>CS_Monitoring_R11!H26</f>
        <v>Скільки додаткових місць для ВПО понад заявлену місткість ви можете організувати, у разі потреби?</v>
      </c>
      <c r="M51" t="str">
        <f t="shared" si="50"/>
        <v>A1_3</v>
      </c>
      <c r="N51" t="str">
        <f t="shared" si="51"/>
        <v>A1.3. Can you indicate how many additional places for IDPs over declared capacity you can arrange if there is such a need?</v>
      </c>
      <c r="O51" t="str">
        <f t="shared" si="52"/>
        <v>A1.3. Можете ли сказать, какое количество дополнительных мест для ВПЛ, превышающее заявленную вместительность, Вы можете предоставить, если возникнет такая необходимость?</v>
      </c>
      <c r="P51" t="str">
        <f t="shared" si="53"/>
        <v>A1.3. Скільки додаткових місць для ВПО понад заявлену місткість ви можете організувати, у разі потреби?</v>
      </c>
      <c r="Q51" t="s">
        <v>1847</v>
      </c>
      <c r="R51" s="22" t="s">
        <v>1848</v>
      </c>
      <c r="S51" t="s">
        <v>1849</v>
      </c>
      <c r="T51" t="s">
        <v>1760</v>
      </c>
      <c r="U51" s="11" t="s">
        <v>1761</v>
      </c>
      <c r="V51" t="s">
        <v>1762</v>
      </c>
      <c r="W51" t="s">
        <v>1763</v>
      </c>
      <c r="X51" t="s">
        <v>1785</v>
      </c>
    </row>
    <row r="52" spans="2:30" ht="119.4">
      <c r="B52" t="s">
        <v>1839</v>
      </c>
      <c r="C52" t="s">
        <v>1835</v>
      </c>
      <c r="D52">
        <v>1</v>
      </c>
      <c r="E52">
        <v>3</v>
      </c>
      <c r="F52">
        <v>1</v>
      </c>
      <c r="H52" t="s">
        <v>1850</v>
      </c>
      <c r="I52" t="str">
        <f t="shared" si="49"/>
        <v>a1_3_1_extra_bed_number</v>
      </c>
      <c r="J52" s="40" t="str">
        <f>CS_Monitoring_R11!F27</f>
        <v>How many additional places for IDPs over declared capacity can you arrange if there is such a need?</v>
      </c>
      <c r="K52" s="40" t="str">
        <f>CS_Monitoring_R11!G27</f>
        <v>Сколько дополнительных мест для ВПЛ сверх заявленной вместимости вы можете организовать, в случае необходимости?</v>
      </c>
      <c r="L52" s="40" t="str">
        <f>CS_Monitoring_R11!H27</f>
        <v>Скільки додаткових місць для ВПО понад заявлену місткість ви можете організувати, у разі потреби?</v>
      </c>
      <c r="M52" t="str">
        <f t="shared" si="50"/>
        <v>A1_3_1</v>
      </c>
      <c r="N52" t="str">
        <f t="shared" si="51"/>
        <v>A1.3.1. How many additional places for IDPs over declared capacity can you arrange if there is such a need?</v>
      </c>
      <c r="O52" t="str">
        <f t="shared" si="52"/>
        <v>A1.3.1. Сколько дополнительных мест для ВПЛ сверх заявленной вместимости вы можете организовать, в случае необходимости?</v>
      </c>
      <c r="P52" t="str">
        <f t="shared" si="53"/>
        <v>A1.3.1. Скільки додаткових місць для ВПО понад заявлену місткість ви можете організувати, у разі потреби?</v>
      </c>
      <c r="Q52" s="748" t="s">
        <v>1851</v>
      </c>
      <c r="R52" s="16" t="s">
        <v>1852</v>
      </c>
      <c r="S52" s="16" t="s">
        <v>1853</v>
      </c>
      <c r="T52" t="s">
        <v>1760</v>
      </c>
      <c r="U52" s="11" t="s">
        <v>1761</v>
      </c>
      <c r="V52" t="s">
        <v>1762</v>
      </c>
      <c r="W52" t="s">
        <v>1763</v>
      </c>
      <c r="X52" t="s">
        <v>1841</v>
      </c>
      <c r="Z52" t="str">
        <f>"selected(${"&amp;I51&amp;"}, 'yes')"</f>
        <v>selected(${a1_3_extra_bed_yn}, 'yes')</v>
      </c>
      <c r="AA52" t="s">
        <v>1842</v>
      </c>
      <c r="AB52" s="1" t="s">
        <v>1843</v>
      </c>
      <c r="AC52" s="1" t="s">
        <v>1844</v>
      </c>
      <c r="AD52" s="1" t="s">
        <v>1845</v>
      </c>
    </row>
    <row r="53" spans="2:30" ht="43.2">
      <c r="B53" t="s">
        <v>1748</v>
      </c>
      <c r="C53" t="s">
        <v>1835</v>
      </c>
      <c r="D53">
        <v>1</v>
      </c>
      <c r="E53">
        <v>4</v>
      </c>
      <c r="H53" t="s">
        <v>1854</v>
      </c>
      <c r="I53" t="str">
        <f t="shared" si="49"/>
        <v>a1_4_thanks2</v>
      </c>
      <c r="J53" s="24" t="s">
        <v>1855</v>
      </c>
      <c r="K53" s="22" t="s">
        <v>1856</v>
      </c>
      <c r="L53" s="22" t="s">
        <v>1857</v>
      </c>
      <c r="M53" t="str">
        <f t="shared" si="50"/>
        <v>A1_4</v>
      </c>
      <c r="N53" t="str">
        <f t="shared" si="51"/>
        <v>A1.4. Thank you for your time! In this survey, we only interview sites that can host 10 IDPs or more</v>
      </c>
      <c r="O53" t="str">
        <f t="shared" si="52"/>
        <v>A1.4. Спасибо за ответы! В данном исследовании мы опрашиваем только центры, в которых могут разместиться 10 ВПЛ или более</v>
      </c>
      <c r="P53" t="str">
        <f t="shared" si="53"/>
        <v>A1.4. Дякуємо за відповіді! У цьому дослідженні ми опитуємо лише центри, в яких можуть розміститися 10 ВПО або більше</v>
      </c>
      <c r="Q53" s="11" t="s">
        <v>1826</v>
      </c>
      <c r="R53" s="11" t="s">
        <v>1827</v>
      </c>
      <c r="S53" s="11" t="s">
        <v>1828</v>
      </c>
      <c r="Z53" t="str">
        <f>"${"&amp;I50&amp;"}&lt;10"</f>
        <v>${a1_2_people_can_hosted_number}&lt;10</v>
      </c>
    </row>
    <row r="54" spans="2:30" s="49" customFormat="1" ht="42" customHeight="1">
      <c r="B54" s="49" t="s">
        <v>1746</v>
      </c>
      <c r="H54" s="49" t="s">
        <v>1858</v>
      </c>
      <c r="I54" s="49" t="str">
        <f t="shared" ref="I54" si="54">IF(C54="",H54,IF(D54="",C54&amp;"_"&amp;H54,_xlfn.TEXTJOIN("_",TRUE,C54&amp;D54,E54,F54,H54)))</f>
        <v>skip_host_less_10_idp</v>
      </c>
      <c r="J54" s="50"/>
      <c r="K54" s="51"/>
      <c r="L54" s="51"/>
      <c r="N54" s="52"/>
      <c r="O54" s="52"/>
      <c r="P54" s="52"/>
      <c r="U54" s="53"/>
      <c r="Z54" s="49" t="str">
        <f>"${"&amp;I$50&amp;"}&gt;=10"</f>
        <v>${a1_2_people_can_hosted_number}&gt;=10</v>
      </c>
    </row>
    <row r="55" spans="2:30">
      <c r="B55" t="s">
        <v>1859</v>
      </c>
      <c r="C55" t="s">
        <v>1835</v>
      </c>
      <c r="D55">
        <v>2</v>
      </c>
      <c r="H55" t="s">
        <v>1860</v>
      </c>
      <c r="I55" t="str">
        <f t="shared" ref="I55:I75" si="55">IF(C55="",H55,IF(D55="",C55&amp;"_"&amp;H55,_xlfn.TEXTJOIN("_",TRUE,C55&amp;D55,E55,F55,G55,H55)))</f>
        <v>a2_site_ownership</v>
      </c>
      <c r="J55" s="22" t="str">
        <f>CS_Monitoring_R11!F28</f>
        <v>Site ownership</v>
      </c>
      <c r="K55" s="22" t="str">
        <f>CS_Monitoring_R11!G28</f>
        <v>Форма собственности МВП</v>
      </c>
      <c r="L55" s="22" t="str">
        <f>CS_Monitoring_R11!H28</f>
        <v>Форма власності МТП</v>
      </c>
      <c r="M55" t="str">
        <f t="shared" ref="M55:M75" si="56">_xlfn.TEXTJOIN("_",TRUE,UPPER($C55)&amp;$D55,$E55,$F55,$G55)</f>
        <v>A2</v>
      </c>
      <c r="N55" t="str">
        <f t="shared" ref="N55:N75" si="57">IF(J55="","",IF(AND($C55="",$D55="",J55=""),"",IF(AND($C55="",$D55=""),J55,IF($D55="",UPPER($C55)&amp;"_"&amp;J55,_xlfn.TEXTJOIN(".",TRUE,UPPER($C55)&amp;$D55,$E55,$F55,$G55)))))&amp;". "&amp;J55</f>
        <v>A2. Site ownership</v>
      </c>
      <c r="O55" t="str">
        <f t="shared" ref="O55:O75" si="58">IF(K55="","",IF(AND($C55="",$D55="",K55=""),"",IF(AND($C55="",$D55=""),K55,IF($D55="",UPPER($C55)&amp;"_"&amp;K55,_xlfn.TEXTJOIN(".",TRUE,UPPER($C55)&amp;$D55,$E55,$F55,$G55)))))&amp;". "&amp;K55</f>
        <v>A2. Форма собственности МВП</v>
      </c>
      <c r="P55" t="str">
        <f t="shared" ref="P55:P75" si="59">IF(L55="","",IF(AND($C55="",$D55="",L55=""),"",IF(AND($C55="",$D55=""),L55,IF($D55="",UPPER($C55)&amp;"_"&amp;L55,_xlfn.TEXTJOIN(".",TRUE,UPPER($C55)&amp;$D55,$E55,$F55,$G55)))))&amp;". "&amp;L55</f>
        <v>A2. Форма власності МТП</v>
      </c>
      <c r="Q55" t="s">
        <v>1759</v>
      </c>
      <c r="R55" t="s">
        <v>24</v>
      </c>
      <c r="S55" t="s">
        <v>25</v>
      </c>
      <c r="T55" t="s">
        <v>1760</v>
      </c>
      <c r="U55" s="11" t="s">
        <v>1761</v>
      </c>
      <c r="V55" t="s">
        <v>1762</v>
      </c>
      <c r="W55" t="s">
        <v>1763</v>
      </c>
      <c r="X55" t="s">
        <v>1785</v>
      </c>
    </row>
    <row r="56" spans="2:30" ht="37.950000000000003" customHeight="1">
      <c r="B56" t="s">
        <v>1861</v>
      </c>
      <c r="C56" t="s">
        <v>1835</v>
      </c>
      <c r="D56">
        <v>2</v>
      </c>
      <c r="E56">
        <v>1</v>
      </c>
      <c r="H56" t="s">
        <v>1862</v>
      </c>
      <c r="I56" t="str">
        <f t="shared" ref="I56" si="60">IF(C56="",H56,IF(D56="",C56&amp;"_"&amp;H56,_xlfn.TEXTJOIN("_",TRUE,C56&amp;D56,E56,F56,G56,H56)))</f>
        <v>a2_1_site_listed</v>
      </c>
      <c r="J56" s="22" t="str">
        <f>CS_Monitoring_R11!F29</f>
        <v>Is the site included to the list of CSs adopted by the oblast authorities?</v>
      </c>
      <c r="K56" s="22" t="str">
        <f>CS_Monitoring_R11!G29</f>
        <v>Включен ли МВП в перечень, принятый обласной властью?</v>
      </c>
      <c r="L56" s="22" t="str">
        <f>CS_Monitoring_R11!H29</f>
        <v>Чи включено МТП до переліку, прийнятого обласною владою?</v>
      </c>
      <c r="M56" t="str">
        <f t="shared" si="56"/>
        <v>A2_1</v>
      </c>
      <c r="N56" t="str">
        <f t="shared" ref="N56" si="61">IF(J56="","",IF(AND($C56="",$D56="",J56=""),"",IF(AND($C56="",$D56=""),J56,IF($D56="",UPPER($C56)&amp;"_"&amp;J56,_xlfn.TEXTJOIN(".",TRUE,UPPER($C56)&amp;$D56,$E56,$F56,$G56)))))&amp;". "&amp;J56</f>
        <v>A2.1. Is the site included to the list of CSs adopted by the oblast authorities?</v>
      </c>
      <c r="O56" t="str">
        <f t="shared" ref="O56" si="62">IF(K56="","",IF(AND($C56="",$D56="",K56=""),"",IF(AND($C56="",$D56=""),K56,IF($D56="",UPPER($C56)&amp;"_"&amp;K56,_xlfn.TEXTJOIN(".",TRUE,UPPER($C56)&amp;$D56,$E56,$F56,$G56)))))&amp;". "&amp;K56</f>
        <v>A2.1. Включен ли МВП в перечень, принятый обласной властью?</v>
      </c>
      <c r="P56" t="str">
        <f t="shared" ref="P56" si="63">IF(L56="","",IF(AND($C56="",$D56="",L56=""),"",IF(AND($C56="",$D56=""),L56,IF($D56="",UPPER($C56)&amp;"_"&amp;L56,_xlfn.TEXTJOIN(".",TRUE,UPPER($C56)&amp;$D56,$E56,$F56,$G56)))))&amp;". "&amp;L56</f>
        <v>A2.1. Чи включено МТП до переліку, прийнятого обласною владою?</v>
      </c>
      <c r="Q56" t="s">
        <v>1759</v>
      </c>
      <c r="R56" t="s">
        <v>24</v>
      </c>
      <c r="S56" t="s">
        <v>25</v>
      </c>
      <c r="T56" t="s">
        <v>1760</v>
      </c>
      <c r="U56" s="11" t="s">
        <v>1761</v>
      </c>
      <c r="V56" t="s">
        <v>1762</v>
      </c>
      <c r="W56" t="s">
        <v>1763</v>
      </c>
      <c r="X56" t="s">
        <v>1785</v>
      </c>
      <c r="Z56" t="str">
        <f>"not(selected(${"&amp;I45&amp;"}, 'no')"&amp;" or selected(${"&amp;I45&amp;"}, ''))"</f>
        <v>not(selected(${a1_site_active}, 'no') or selected(${a1_site_active}, ''))</v>
      </c>
    </row>
    <row r="57" spans="2:30" s="9" customFormat="1" ht="37.950000000000003" customHeight="1">
      <c r="B57" s="9" t="s">
        <v>1863</v>
      </c>
      <c r="C57" s="9" t="s">
        <v>1835</v>
      </c>
      <c r="D57" s="9">
        <v>2</v>
      </c>
      <c r="E57" s="9">
        <v>2</v>
      </c>
      <c r="H57" s="9" t="s">
        <v>1864</v>
      </c>
      <c r="I57" s="9" t="str">
        <f t="shared" ref="I57" si="64">IF(C57="",H57,IF(D57="",C57&amp;"_"&amp;H57,_xlfn.TEXTJOIN("_",TRUE,C57&amp;D57,E57,F57,G57,H57)))</f>
        <v>a2_2_building_type</v>
      </c>
      <c r="J57" s="777" t="str">
        <f>CS_Monitoring_R12!F31</f>
        <v>Is the collective site established in a residential or non-residential building?</v>
      </c>
      <c r="K57" s="777" t="str">
        <f>CS_Monitoring_R12!G31</f>
        <v>МВП размещено в жилом или нежилом здании?</v>
      </c>
      <c r="L57" s="777" t="str">
        <f>CS_Monitoring_R12!H31</f>
        <v>МТП розміщене в житловій чи нежитловій будівлі?</v>
      </c>
      <c r="M57" s="9" t="str">
        <f t="shared" si="56"/>
        <v>A2_2</v>
      </c>
      <c r="N57" s="9" t="str">
        <f t="shared" ref="N57" si="65">IF(J57="","",IF(AND($C57="",$D57="",J57=""),"",IF(AND($C57="",$D57=""),J57,IF($D57="",UPPER($C57)&amp;"_"&amp;J57,_xlfn.TEXTJOIN(".",TRUE,UPPER($C57)&amp;$D57,$E57,$F57,$G57)))))&amp;". "&amp;J57</f>
        <v>A2.2. Is the collective site established in a residential or non-residential building?</v>
      </c>
      <c r="O57" s="9" t="str">
        <f t="shared" ref="O57" si="66">IF(K57="","",IF(AND($C57="",$D57="",K57=""),"",IF(AND($C57="",$D57=""),K57,IF($D57="",UPPER($C57)&amp;"_"&amp;K57,_xlfn.TEXTJOIN(".",TRUE,UPPER($C57)&amp;$D57,$E57,$F57,$G57)))))&amp;". "&amp;K57</f>
        <v>A2.2. МВП размещено в жилом или нежилом здании?</v>
      </c>
      <c r="P57" s="9" t="str">
        <f t="shared" ref="P57" si="67">IF(L57="","",IF(AND($C57="",$D57="",L57=""),"",IF(AND($C57="",$D57=""),L57,IF($D57="",UPPER($C57)&amp;"_"&amp;L57,_xlfn.TEXTJOIN(".",TRUE,UPPER($C57)&amp;$D57,$E57,$F57,$G57)))))&amp;". "&amp;L57</f>
        <v>A2.2. МТП розміщене в житловій чи нежитловій будівлі?</v>
      </c>
      <c r="Q57" s="9" t="s">
        <v>1759</v>
      </c>
      <c r="R57" s="9" t="s">
        <v>24</v>
      </c>
      <c r="S57" s="9" t="s">
        <v>25</v>
      </c>
      <c r="T57" s="9" t="s">
        <v>1760</v>
      </c>
      <c r="U57" s="776" t="s">
        <v>1761</v>
      </c>
      <c r="V57" s="9" t="s">
        <v>1762</v>
      </c>
      <c r="W57" s="9" t="s">
        <v>1763</v>
      </c>
      <c r="X57" s="9" t="s">
        <v>1785</v>
      </c>
    </row>
    <row r="58" spans="2:30" s="9" customFormat="1">
      <c r="B58" s="9" t="s">
        <v>12372</v>
      </c>
      <c r="C58" s="9" t="s">
        <v>1835</v>
      </c>
      <c r="D58" s="9">
        <v>2</v>
      </c>
      <c r="E58" s="9">
        <v>2</v>
      </c>
      <c r="F58" s="9">
        <v>1</v>
      </c>
      <c r="H58" s="9" t="s">
        <v>12376</v>
      </c>
      <c r="I58" s="9" t="str">
        <f t="shared" si="55"/>
        <v>a2_2_1_type_residential_building</v>
      </c>
      <c r="J58" s="777" t="str">
        <f>CS_Monitoring_R12!F32</f>
        <v>Please specify the type of residential building:</v>
      </c>
      <c r="K58" s="777" t="str">
        <f>CS_Monitoring_R12!G32</f>
        <v>Пожалуйста, укажите тип жилого здания:</v>
      </c>
      <c r="L58" s="777" t="str">
        <f>CS_Monitoring_R12!H32</f>
        <v>Будь ласка, вкажіть тип житлової будівлі:</v>
      </c>
      <c r="M58" s="9" t="str">
        <f t="shared" si="56"/>
        <v>A2_2_1</v>
      </c>
      <c r="N58" s="9" t="str">
        <f t="shared" si="57"/>
        <v>A2.2.1. Please specify the type of residential building:</v>
      </c>
      <c r="O58" s="9" t="str">
        <f t="shared" si="58"/>
        <v>A2.2.1. Пожалуйста, укажите тип жилого здания:</v>
      </c>
      <c r="P58" s="9" t="str">
        <f t="shared" si="59"/>
        <v>A2.2.1. Будь ласка, вкажіть тип житлової будівлі:</v>
      </c>
      <c r="Q58" s="9" t="s">
        <v>1759</v>
      </c>
      <c r="R58" s="9" t="s">
        <v>24</v>
      </c>
      <c r="S58" s="9" t="s">
        <v>25</v>
      </c>
      <c r="T58" s="9" t="s">
        <v>1760</v>
      </c>
      <c r="U58" s="776" t="s">
        <v>1761</v>
      </c>
      <c r="V58" s="9" t="s">
        <v>1762</v>
      </c>
      <c r="W58" s="9" t="s">
        <v>1763</v>
      </c>
      <c r="X58" s="9" t="s">
        <v>1785</v>
      </c>
      <c r="Z58" s="9" t="str">
        <f>"selected(${"&amp;I57&amp;"}, 'residential_building')"</f>
        <v>selected(${a2_2_building_type}, 'residential_building')</v>
      </c>
    </row>
    <row r="59" spans="2:30" s="9" customFormat="1">
      <c r="B59" s="9" t="s">
        <v>1765</v>
      </c>
      <c r="C59" s="9" t="s">
        <v>1835</v>
      </c>
      <c r="D59" s="9">
        <v>2</v>
      </c>
      <c r="E59" s="9">
        <v>2</v>
      </c>
      <c r="F59" s="9">
        <v>1</v>
      </c>
      <c r="G59" s="9">
        <v>1</v>
      </c>
      <c r="H59" t="str">
        <f>""&amp;H58&amp;"_other"</f>
        <v>type_residential_building_other</v>
      </c>
      <c r="I59" s="9" t="str">
        <f t="shared" si="55"/>
        <v>a2_2_1_1_type_residential_building_other</v>
      </c>
      <c r="J59" s="777" t="s">
        <v>2062</v>
      </c>
      <c r="K59" s="777" t="s">
        <v>2063</v>
      </c>
      <c r="L59" s="9" t="s">
        <v>1768</v>
      </c>
      <c r="M59" s="9" t="str">
        <f t="shared" si="56"/>
        <v>A2_2_1_1</v>
      </c>
      <c r="N59" s="9" t="str">
        <f t="shared" si="57"/>
        <v>A2.2.1.1. Other (specify)</v>
      </c>
      <c r="O59" s="9" t="str">
        <f t="shared" si="58"/>
        <v>A2.2.1.1. Другое (укажите)</v>
      </c>
      <c r="P59" s="9" t="str">
        <f t="shared" si="59"/>
        <v>A2.2.1.1. Інше, уточніть</v>
      </c>
      <c r="Q59" s="776" t="s">
        <v>96</v>
      </c>
      <c r="R59" s="776" t="s">
        <v>101</v>
      </c>
      <c r="S59" s="776" t="s">
        <v>102</v>
      </c>
      <c r="T59" s="9" t="s">
        <v>1760</v>
      </c>
      <c r="U59" s="776" t="s">
        <v>1761</v>
      </c>
      <c r="V59" s="9" t="s">
        <v>1762</v>
      </c>
      <c r="W59" s="9" t="s">
        <v>1763</v>
      </c>
      <c r="Z59" s="9" t="str">
        <f>"selected(${"&amp;I58&amp;"}, 'other')"</f>
        <v>selected(${a2_2_1_type_residential_building}, 'other')</v>
      </c>
    </row>
    <row r="60" spans="2:30" s="9" customFormat="1">
      <c r="B60" s="9" t="s">
        <v>12373</v>
      </c>
      <c r="C60" s="9" t="s">
        <v>1835</v>
      </c>
      <c r="D60" s="9">
        <v>2</v>
      </c>
      <c r="E60" s="9">
        <v>2</v>
      </c>
      <c r="F60" s="9">
        <v>2</v>
      </c>
      <c r="H60" s="9" t="s">
        <v>12377</v>
      </c>
      <c r="I60" s="9" t="str">
        <f t="shared" ref="I60:I61" si="68">IF(C60="",H60,IF(D60="",C60&amp;"_"&amp;H60,_xlfn.TEXTJOIN("_",TRUE,C60&amp;D60,E60,F60,G60,H60)))</f>
        <v>a2_2_2_type_non_residential_building</v>
      </c>
      <c r="J60" s="777" t="str">
        <f>CS_Monitoring_R12!F33</f>
        <v>Please specify the type of non-residential building:</v>
      </c>
      <c r="K60" s="777" t="str">
        <f>CS_Monitoring_R12!G33</f>
        <v>Пожалуйста, укажите тип нежилого здания:</v>
      </c>
      <c r="L60" s="777" t="str">
        <f>CS_Monitoring_R12!H33</f>
        <v>Будь ласка, вкажіть тип нежитлової будівлі:</v>
      </c>
      <c r="M60" s="9" t="str">
        <f t="shared" si="56"/>
        <v>A2_2_2</v>
      </c>
      <c r="N60" s="9" t="str">
        <f t="shared" ref="N60:N61" si="69">IF(J60="","",IF(AND($C60="",$D60="",J60=""),"",IF(AND($C60="",$D60=""),J60,IF($D60="",UPPER($C60)&amp;"_"&amp;J60,_xlfn.TEXTJOIN(".",TRUE,UPPER($C60)&amp;$D60,$E60,$F60,$G60)))))&amp;". "&amp;J60</f>
        <v>A2.2.2. Please specify the type of non-residential building:</v>
      </c>
      <c r="O60" s="9" t="str">
        <f t="shared" ref="O60:O61" si="70">IF(K60="","",IF(AND($C60="",$D60="",K60=""),"",IF(AND($C60="",$D60=""),K60,IF($D60="",UPPER($C60)&amp;"_"&amp;K60,_xlfn.TEXTJOIN(".",TRUE,UPPER($C60)&amp;$D60,$E60,$F60,$G60)))))&amp;". "&amp;K60</f>
        <v>A2.2.2. Пожалуйста, укажите тип нежилого здания:</v>
      </c>
      <c r="P60" s="9" t="str">
        <f t="shared" ref="P60:P61" si="71">IF(L60="","",IF(AND($C60="",$D60="",L60=""),"",IF(AND($C60="",$D60=""),L60,IF($D60="",UPPER($C60)&amp;"_"&amp;L60,_xlfn.TEXTJOIN(".",TRUE,UPPER($C60)&amp;$D60,$E60,$F60,$G60)))))&amp;". "&amp;L60</f>
        <v>A2.2.2. Будь ласка, вкажіть тип нежитлової будівлі:</v>
      </c>
      <c r="Q60" s="9" t="s">
        <v>1759</v>
      </c>
      <c r="R60" s="9" t="s">
        <v>24</v>
      </c>
      <c r="S60" s="9" t="s">
        <v>25</v>
      </c>
      <c r="T60" s="9" t="s">
        <v>1760</v>
      </c>
      <c r="U60" s="776" t="s">
        <v>1761</v>
      </c>
      <c r="V60" s="9" t="s">
        <v>1762</v>
      </c>
      <c r="W60" s="9" t="s">
        <v>1763</v>
      </c>
      <c r="X60" s="9" t="s">
        <v>1785</v>
      </c>
      <c r="Z60" s="9" t="str">
        <f>"selected(${"&amp;I57&amp;"}, 'non_residential_building')"</f>
        <v>selected(${a2_2_building_type}, 'non_residential_building')</v>
      </c>
    </row>
    <row r="61" spans="2:30" s="9" customFormat="1">
      <c r="B61" s="9" t="s">
        <v>1765</v>
      </c>
      <c r="C61" s="9" t="s">
        <v>1835</v>
      </c>
      <c r="D61" s="9">
        <v>2</v>
      </c>
      <c r="E61" s="9">
        <v>2</v>
      </c>
      <c r="F61" s="9">
        <v>2</v>
      </c>
      <c r="G61" s="9">
        <v>1</v>
      </c>
      <c r="H61" t="str">
        <f>""&amp;H60&amp;"_other"</f>
        <v>type_non_residential_building_other</v>
      </c>
      <c r="I61" s="9" t="str">
        <f t="shared" si="68"/>
        <v>a2_2_2_1_type_non_residential_building_other</v>
      </c>
      <c r="J61" s="777" t="s">
        <v>2062</v>
      </c>
      <c r="K61" s="777" t="s">
        <v>2063</v>
      </c>
      <c r="L61" s="9" t="s">
        <v>1768</v>
      </c>
      <c r="M61" s="9" t="str">
        <f t="shared" si="56"/>
        <v>A2_2_2_1</v>
      </c>
      <c r="N61" s="9" t="str">
        <f t="shared" si="69"/>
        <v>A2.2.2.1. Other (specify)</v>
      </c>
      <c r="O61" s="9" t="str">
        <f t="shared" si="70"/>
        <v>A2.2.2.1. Другое (укажите)</v>
      </c>
      <c r="P61" s="9" t="str">
        <f t="shared" si="71"/>
        <v>A2.2.2.1. Інше, уточніть</v>
      </c>
      <c r="Q61" s="776" t="s">
        <v>96</v>
      </c>
      <c r="R61" s="776" t="s">
        <v>101</v>
      </c>
      <c r="S61" s="776" t="s">
        <v>102</v>
      </c>
      <c r="T61" s="9" t="s">
        <v>1760</v>
      </c>
      <c r="U61" s="776" t="s">
        <v>1761</v>
      </c>
      <c r="V61" s="9" t="s">
        <v>1762</v>
      </c>
      <c r="W61" s="9" t="s">
        <v>1763</v>
      </c>
      <c r="Z61" s="9" t="str">
        <f>"selected(${"&amp;I60&amp;"}, 'other')"</f>
        <v>selected(${a2_2_2_type_non_residential_building}, 'other')</v>
      </c>
    </row>
    <row r="62" spans="2:30" ht="28.8">
      <c r="B62" t="s">
        <v>1865</v>
      </c>
      <c r="C62" t="s">
        <v>1835</v>
      </c>
      <c r="D62">
        <v>2</v>
      </c>
      <c r="E62">
        <v>3</v>
      </c>
      <c r="H62" t="s">
        <v>1866</v>
      </c>
      <c r="I62" t="str">
        <f t="shared" si="55"/>
        <v>a2_3_site_closure</v>
      </c>
      <c r="J62" s="25" t="str">
        <f>CS_Monitoring_R12!F34</f>
        <v>Do you foresee the closure of the site in the next three months?</v>
      </c>
      <c r="K62" s="25" t="str">
        <f>CS_Monitoring_R12!G34</f>
        <v>Предусматривается ли закрытие МВП  в течение следующих трех месяцев?</v>
      </c>
      <c r="L62" s="25" t="str">
        <f>CS_Monitoring_R12!H34</f>
        <v>Чи передбачається закриття МТП  протягом наступних трьох місяців?</v>
      </c>
      <c r="M62" t="str">
        <f t="shared" si="56"/>
        <v>A2_3</v>
      </c>
      <c r="N62" t="str">
        <f t="shared" si="57"/>
        <v>A2.3. Do you foresee the closure of the site in the next three months?</v>
      </c>
      <c r="O62" t="str">
        <f t="shared" si="58"/>
        <v>A2.3. Предусматривается ли закрытие МВП  в течение следующих трех месяцев?</v>
      </c>
      <c r="P62" t="str">
        <f t="shared" si="59"/>
        <v>A2.3. Чи передбачається закриття МТП  протягом наступних трьох місяців?</v>
      </c>
      <c r="Q62" t="s">
        <v>1759</v>
      </c>
      <c r="R62" t="s">
        <v>24</v>
      </c>
      <c r="S62" t="s">
        <v>25</v>
      </c>
      <c r="T62" t="s">
        <v>1760</v>
      </c>
      <c r="U62" s="11" t="s">
        <v>1761</v>
      </c>
      <c r="V62" t="s">
        <v>1762</v>
      </c>
      <c r="W62" t="s">
        <v>1763</v>
      </c>
      <c r="X62" t="s">
        <v>1785</v>
      </c>
    </row>
    <row r="63" spans="2:30">
      <c r="B63" s="1" t="s">
        <v>12386</v>
      </c>
      <c r="C63" t="s">
        <v>1835</v>
      </c>
      <c r="D63">
        <v>2</v>
      </c>
      <c r="E63">
        <v>3</v>
      </c>
      <c r="F63">
        <v>1</v>
      </c>
      <c r="H63" t="s">
        <v>1867</v>
      </c>
      <c r="I63" t="str">
        <f t="shared" si="55"/>
        <v>a2_3_1_yes_site_closure</v>
      </c>
      <c r="J63" s="22" t="str">
        <f>CS_Monitoring_R11!F32</f>
        <v>If "Yes" which are the reasons?</v>
      </c>
      <c r="K63" s="22" t="str">
        <f>CS_Monitoring_R11!G32</f>
        <v>Если да, то каковы причины?</v>
      </c>
      <c r="L63" s="22" t="str">
        <f>CS_Monitoring_R11!H32</f>
        <v>Якщо так, з яких причин?</v>
      </c>
      <c r="M63" t="str">
        <f t="shared" si="56"/>
        <v>A2_3_1</v>
      </c>
      <c r="N63" t="str">
        <f t="shared" si="57"/>
        <v>A2.3.1. If "Yes" which are the reasons?</v>
      </c>
      <c r="O63" t="str">
        <f t="shared" si="58"/>
        <v>A2.3.1. Если да, то каковы причины?</v>
      </c>
      <c r="P63" t="str">
        <f t="shared" si="59"/>
        <v>A2.3.1. Якщо так, з яких причин?</v>
      </c>
      <c r="Q63" t="s">
        <v>1759</v>
      </c>
      <c r="R63" t="s">
        <v>24</v>
      </c>
      <c r="S63" t="s">
        <v>25</v>
      </c>
      <c r="T63" t="s">
        <v>1760</v>
      </c>
      <c r="U63" s="11" t="s">
        <v>1761</v>
      </c>
      <c r="V63" t="s">
        <v>1762</v>
      </c>
      <c r="W63" t="s">
        <v>1763</v>
      </c>
      <c r="X63" t="s">
        <v>1785</v>
      </c>
      <c r="Z63" s="39" t="str">
        <f>"selected(${"&amp;I62&amp;"}, 'yes')"</f>
        <v>selected(${a2_3_site_closure}, 'yes')</v>
      </c>
    </row>
    <row r="64" spans="2:30">
      <c r="B64" t="s">
        <v>1765</v>
      </c>
      <c r="C64" t="s">
        <v>1835</v>
      </c>
      <c r="D64">
        <v>2</v>
      </c>
      <c r="E64">
        <v>3</v>
      </c>
      <c r="F64">
        <v>2</v>
      </c>
      <c r="H64" t="s">
        <v>12963</v>
      </c>
      <c r="I64" t="str">
        <f t="shared" si="55"/>
        <v>a2_3_2_site_closure_other</v>
      </c>
      <c r="J64" s="22" t="s">
        <v>1766</v>
      </c>
      <c r="K64" s="22" t="s">
        <v>1767</v>
      </c>
      <c r="L64" t="s">
        <v>1768</v>
      </c>
      <c r="M64" t="str">
        <f t="shared" si="56"/>
        <v>A2_3_2</v>
      </c>
      <c r="N64" t="str">
        <f t="shared" si="57"/>
        <v>A2.3.2. If other, please specify:</v>
      </c>
      <c r="O64" t="str">
        <f t="shared" si="58"/>
        <v>A2.3.2. Другое (уточните)</v>
      </c>
      <c r="P64" t="str">
        <f t="shared" si="59"/>
        <v>A2.3.2. Інше, уточніть</v>
      </c>
      <c r="Q64" s="11" t="s">
        <v>96</v>
      </c>
      <c r="R64" s="11" t="s">
        <v>101</v>
      </c>
      <c r="S64" s="11" t="s">
        <v>102</v>
      </c>
      <c r="T64" t="s">
        <v>1760</v>
      </c>
      <c r="U64" s="11" t="s">
        <v>1761</v>
      </c>
      <c r="V64" t="s">
        <v>1762</v>
      </c>
      <c r="W64" t="s">
        <v>1763</v>
      </c>
      <c r="Z64" t="str">
        <f>"selected(${"&amp;I63&amp;"}, 'other')"</f>
        <v>selected(${a2_3_1_yes_site_closure}, 'other')</v>
      </c>
    </row>
    <row r="65" spans="2:30" ht="28.8">
      <c r="B65" t="s">
        <v>1865</v>
      </c>
      <c r="C65" t="s">
        <v>1835</v>
      </c>
      <c r="D65">
        <v>3</v>
      </c>
      <c r="H65" t="s">
        <v>1869</v>
      </c>
      <c r="I65" t="str">
        <f t="shared" si="55"/>
        <v>a3_responsible</v>
      </c>
      <c r="J65" s="22" t="str">
        <f>CS_Monitoring_R11!F33</f>
        <v>Is there an identified organization/authority that manages  the site?</v>
      </c>
      <c r="K65" s="22" t="str">
        <f>CS_Monitoring_R11!G33</f>
        <v>Есть ли определенная организация/уполномоченный орган, который управляет МВП?</v>
      </c>
      <c r="L65" s="22" t="str">
        <f>CS_Monitoring_R11!H33</f>
        <v>Чи є певна організація / уповноважений орган, який керує МТП?</v>
      </c>
      <c r="M65" t="str">
        <f t="shared" si="56"/>
        <v>A3</v>
      </c>
      <c r="N65" t="str">
        <f t="shared" si="57"/>
        <v>A3. Is there an identified organization/authority that manages  the site?</v>
      </c>
      <c r="O65" t="str">
        <f t="shared" si="58"/>
        <v>A3. Есть ли определенная организация/уполномоченный орган, который управляет МВП?</v>
      </c>
      <c r="P65" t="str">
        <f t="shared" si="59"/>
        <v>A3. Чи є певна організація / уповноважений орган, який керує МТП?</v>
      </c>
      <c r="Q65" t="s">
        <v>1759</v>
      </c>
      <c r="R65" t="s">
        <v>24</v>
      </c>
      <c r="S65" t="s">
        <v>25</v>
      </c>
      <c r="T65" t="s">
        <v>1760</v>
      </c>
      <c r="U65" s="11" t="s">
        <v>1761</v>
      </c>
      <c r="V65" t="s">
        <v>1762</v>
      </c>
      <c r="W65" t="s">
        <v>1763</v>
      </c>
      <c r="X65" t="s">
        <v>1785</v>
      </c>
    </row>
    <row r="66" spans="2:30" ht="28.8">
      <c r="B66" t="s">
        <v>1870</v>
      </c>
      <c r="C66" t="s">
        <v>1835</v>
      </c>
      <c r="D66">
        <v>3</v>
      </c>
      <c r="E66">
        <v>1</v>
      </c>
      <c r="H66" t="s">
        <v>1871</v>
      </c>
      <c r="I66" t="str">
        <f t="shared" si="55"/>
        <v>a3_1_organization_manages</v>
      </c>
      <c r="J66" s="22" t="str">
        <f>CS_Monitoring_R11!F34</f>
        <v>What organizations/authority manages the site?</v>
      </c>
      <c r="K66" s="22" t="str">
        <f>CS_Monitoring_R11!G34</f>
        <v>Какая именно организация/ уполномоченный орган управляет МВП?</v>
      </c>
      <c r="L66" s="22" t="str">
        <f>CS_Monitoring_R11!H34</f>
        <v>Яка саме організація / уповноважений орган керує МТП?</v>
      </c>
      <c r="M66" t="str">
        <f t="shared" si="56"/>
        <v>A3_1</v>
      </c>
      <c r="N66" t="str">
        <f t="shared" si="57"/>
        <v>A3.1. What organizations/authority manages the site?</v>
      </c>
      <c r="O66" t="str">
        <f t="shared" si="58"/>
        <v>A3.1. Какая именно организация/ уполномоченный орган управляет МВП?</v>
      </c>
      <c r="P66" t="str">
        <f t="shared" si="59"/>
        <v>A3.1. Яка саме організація / уповноважений орган керує МТП?</v>
      </c>
      <c r="Q66" s="11" t="s">
        <v>1868</v>
      </c>
      <c r="R66" s="11" t="s">
        <v>362</v>
      </c>
      <c r="S66" t="s">
        <v>222</v>
      </c>
      <c r="T66" t="s">
        <v>1760</v>
      </c>
      <c r="U66" s="11" t="s">
        <v>1761</v>
      </c>
      <c r="V66" t="s">
        <v>1762</v>
      </c>
      <c r="W66" t="s">
        <v>1763</v>
      </c>
      <c r="X66" t="s">
        <v>1785</v>
      </c>
      <c r="Z66" t="str">
        <f>"selected(${"&amp;I65&amp;"}, 'yes')"</f>
        <v>selected(${a3_responsible}, 'yes')</v>
      </c>
    </row>
    <row r="67" spans="2:30">
      <c r="B67" t="s">
        <v>1765</v>
      </c>
      <c r="C67" t="s">
        <v>1835</v>
      </c>
      <c r="D67">
        <v>3</v>
      </c>
      <c r="E67">
        <v>1</v>
      </c>
      <c r="F67">
        <v>1</v>
      </c>
      <c r="H67" t="str">
        <f>""&amp;H66&amp;"_other"</f>
        <v>organization_manages_other</v>
      </c>
      <c r="I67" t="str">
        <f t="shared" si="55"/>
        <v>a3_1_1_organization_manages_other</v>
      </c>
      <c r="J67" s="22" t="s">
        <v>1766</v>
      </c>
      <c r="K67" s="22" t="s">
        <v>1767</v>
      </c>
      <c r="L67" t="s">
        <v>1768</v>
      </c>
      <c r="M67" t="str">
        <f t="shared" si="56"/>
        <v>A3_1_1</v>
      </c>
      <c r="N67" t="str">
        <f t="shared" si="57"/>
        <v>A3.1.1. If other, please specify:</v>
      </c>
      <c r="O67" t="str">
        <f t="shared" si="58"/>
        <v>A3.1.1. Другое (уточните)</v>
      </c>
      <c r="P67" t="str">
        <f t="shared" si="59"/>
        <v>A3.1.1. Інше, уточніть</v>
      </c>
      <c r="Q67" s="11" t="s">
        <v>96</v>
      </c>
      <c r="R67" s="11" t="s">
        <v>101</v>
      </c>
      <c r="S67" s="11" t="s">
        <v>102</v>
      </c>
      <c r="T67" t="s">
        <v>1760</v>
      </c>
      <c r="U67" s="11" t="s">
        <v>1761</v>
      </c>
      <c r="V67" t="s">
        <v>1762</v>
      </c>
      <c r="W67" t="s">
        <v>1763</v>
      </c>
      <c r="Z67" t="str">
        <f>"selected(${"&amp;I66&amp;"}, 'other')"</f>
        <v>selected(${a3_1_organization_manages}, 'other')</v>
      </c>
    </row>
    <row r="68" spans="2:30" ht="28.8">
      <c r="B68" t="s">
        <v>1872</v>
      </c>
      <c r="C68" t="s">
        <v>1835</v>
      </c>
      <c r="D68">
        <v>3</v>
      </c>
      <c r="E68">
        <v>2</v>
      </c>
      <c r="H68" t="s">
        <v>1873</v>
      </c>
      <c r="I68" t="str">
        <f t="shared" si="55"/>
        <v>a3_2_non_governmental_organization</v>
      </c>
      <c r="J68" s="22" t="str">
        <f>CS_Monitoring_R11!F35</f>
        <v>Please, specify the name of this non-governmental humanitarian organization</v>
      </c>
      <c r="K68" s="22" t="str">
        <f>CS_Monitoring_R11!G35</f>
        <v>Пожалуйста, уточните название этой неправительственной организации</v>
      </c>
      <c r="L68" s="22" t="str">
        <f>CS_Monitoring_R11!H35</f>
        <v>Будь-ласка, уточніть назву цієї неурядової організації</v>
      </c>
      <c r="M68" t="str">
        <f t="shared" si="56"/>
        <v>A3_2</v>
      </c>
      <c r="N68" t="str">
        <f t="shared" si="57"/>
        <v>A3.2. Please, specify the name of this non-governmental humanitarian organization</v>
      </c>
      <c r="O68" t="str">
        <f t="shared" si="58"/>
        <v>A3.2. Пожалуйста, уточните название этой неправительственной организации</v>
      </c>
      <c r="P68" t="str">
        <f t="shared" si="59"/>
        <v>A3.2. Будь-ласка, уточніть назву цієї неурядової організації</v>
      </c>
      <c r="Q68" s="11" t="s">
        <v>1868</v>
      </c>
      <c r="R68" s="11" t="s">
        <v>362</v>
      </c>
      <c r="S68" t="s">
        <v>222</v>
      </c>
      <c r="T68" t="s">
        <v>1760</v>
      </c>
      <c r="U68" s="11" t="s">
        <v>1761</v>
      </c>
      <c r="V68" t="s">
        <v>1762</v>
      </c>
      <c r="W68" t="s">
        <v>1763</v>
      </c>
      <c r="X68" t="s">
        <v>1785</v>
      </c>
      <c r="Z68" t="str">
        <f>"selected(${"&amp;I65&amp;"}, 'yes')"&amp;" and selected(${"&amp;I66&amp;"}, 'humanitarian_agency')"</f>
        <v>selected(${a3_responsible}, 'yes') and selected(${a3_1_organization_manages}, 'humanitarian_agency')</v>
      </c>
      <c r="AA68" t="s">
        <v>1874</v>
      </c>
      <c r="AB68" s="11" t="s">
        <v>1875</v>
      </c>
      <c r="AC68" s="11" t="s">
        <v>1876</v>
      </c>
      <c r="AD68" t="s">
        <v>1877</v>
      </c>
    </row>
    <row r="69" spans="2:30">
      <c r="B69" t="s">
        <v>1765</v>
      </c>
      <c r="C69" t="s">
        <v>1835</v>
      </c>
      <c r="D69">
        <v>3</v>
      </c>
      <c r="E69">
        <v>2</v>
      </c>
      <c r="F69">
        <v>1</v>
      </c>
      <c r="H69" t="str">
        <f>""&amp;H68&amp;"_other"</f>
        <v>non_governmental_organization_other</v>
      </c>
      <c r="I69" t="str">
        <f t="shared" si="55"/>
        <v>a3_2_1_non_governmental_organization_other</v>
      </c>
      <c r="J69" s="22" t="s">
        <v>1766</v>
      </c>
      <c r="K69" s="22" t="s">
        <v>1767</v>
      </c>
      <c r="L69" t="s">
        <v>1768</v>
      </c>
      <c r="M69" t="str">
        <f t="shared" si="56"/>
        <v>A3_2_1</v>
      </c>
      <c r="N69" t="str">
        <f t="shared" si="57"/>
        <v>A3.2.1. If other, please specify:</v>
      </c>
      <c r="O69" t="str">
        <f t="shared" si="58"/>
        <v>A3.2.1. Другое (уточните)</v>
      </c>
      <c r="P69" t="str">
        <f t="shared" si="59"/>
        <v>A3.2.1. Інше, уточніть</v>
      </c>
      <c r="Q69" s="11" t="s">
        <v>96</v>
      </c>
      <c r="R69" s="11" t="s">
        <v>101</v>
      </c>
      <c r="S69" s="11" t="s">
        <v>102</v>
      </c>
      <c r="T69" t="s">
        <v>1760</v>
      </c>
      <c r="U69" s="11" t="s">
        <v>1761</v>
      </c>
      <c r="V69" t="s">
        <v>1762</v>
      </c>
      <c r="W69" t="s">
        <v>1763</v>
      </c>
      <c r="Z69" t="str">
        <f>"selected(${"&amp;I68&amp;"}, 'other')"</f>
        <v>selected(${a3_2_non_governmental_organization}, 'other')</v>
      </c>
    </row>
    <row r="70" spans="2:30" ht="28.8">
      <c r="B70" t="s">
        <v>1878</v>
      </c>
      <c r="C70" t="s">
        <v>1835</v>
      </c>
      <c r="D70">
        <v>3</v>
      </c>
      <c r="E70">
        <v>3</v>
      </c>
      <c r="H70" t="s">
        <v>1879</v>
      </c>
      <c r="I70" t="str">
        <f t="shared" si="55"/>
        <v>a3_3_focal_point</v>
      </c>
      <c r="J70" s="22" t="str">
        <f>CS_Monitoring_R11!F36</f>
        <v>Does the organization managing the site have a focal point here?</v>
      </c>
      <c r="K70" s="22" t="str">
        <f>CS_Monitoring_R11!G36</f>
        <v>Есть ли у организации, управляющей МВП, координатор, работающий в МВП?</v>
      </c>
      <c r="L70" s="22" t="str">
        <f>CS_Monitoring_R11!H36</f>
        <v>Чи є у організації, яка керує МТП, координатор, що працює в МТП?</v>
      </c>
      <c r="M70" t="str">
        <f t="shared" si="56"/>
        <v>A3_3</v>
      </c>
      <c r="N70" t="str">
        <f t="shared" si="57"/>
        <v>A3.3. Does the organization managing the site have a focal point here?</v>
      </c>
      <c r="O70" t="str">
        <f t="shared" si="58"/>
        <v>A3.3. Есть ли у организации, управляющей МВП, координатор, работающий в МВП?</v>
      </c>
      <c r="P70" t="str">
        <f t="shared" si="59"/>
        <v>A3.3. Чи є у організації, яка керує МТП, координатор, що працює в МТП?</v>
      </c>
      <c r="Q70" t="s">
        <v>1759</v>
      </c>
      <c r="R70" t="s">
        <v>24</v>
      </c>
      <c r="S70" t="s">
        <v>25</v>
      </c>
      <c r="T70" t="s">
        <v>1760</v>
      </c>
      <c r="U70" s="11" t="s">
        <v>1761</v>
      </c>
      <c r="V70" t="s">
        <v>1762</v>
      </c>
      <c r="W70" t="s">
        <v>1763</v>
      </c>
      <c r="X70" t="s">
        <v>1785</v>
      </c>
      <c r="Z70" s="39" t="str">
        <f>"selected(${"&amp;I65&amp;"}, 'yes')"</f>
        <v>selected(${a3_responsible}, 'yes')</v>
      </c>
    </row>
    <row r="71" spans="2:30">
      <c r="B71" t="s">
        <v>1880</v>
      </c>
      <c r="C71" t="s">
        <v>1835</v>
      </c>
      <c r="D71">
        <v>4</v>
      </c>
      <c r="H71" t="s">
        <v>1881</v>
      </c>
      <c r="I71" t="str">
        <f t="shared" si="55"/>
        <v>a4_enroll_system</v>
      </c>
      <c r="J71" s="22" t="str">
        <f>CS_Monitoring_R11!F37</f>
        <v xml:space="preserve">Is there an enrollment system at the site level? </v>
      </c>
      <c r="K71" s="22" t="str">
        <f>CS_Monitoring_R11!G37</f>
        <v>Действует ли на уровне МВП система регистрации жителей?</v>
      </c>
      <c r="L71" s="22" t="str">
        <f>CS_Monitoring_R11!H37</f>
        <v>Чи діє на рівні МТП система реєстрації мешканців?</v>
      </c>
      <c r="M71" t="str">
        <f t="shared" si="56"/>
        <v>A4</v>
      </c>
      <c r="N71" t="str">
        <f t="shared" si="57"/>
        <v xml:space="preserve">A4. Is there an enrollment system at the site level? </v>
      </c>
      <c r="O71" t="str">
        <f t="shared" si="58"/>
        <v>A4. Действует ли на уровне МВП система регистрации жителей?</v>
      </c>
      <c r="P71" t="str">
        <f t="shared" si="59"/>
        <v>A4. Чи діє на рівні МТП система реєстрації мешканців?</v>
      </c>
      <c r="Q71" t="s">
        <v>1759</v>
      </c>
      <c r="R71" t="s">
        <v>24</v>
      </c>
      <c r="S71" t="s">
        <v>25</v>
      </c>
      <c r="T71" t="s">
        <v>1760</v>
      </c>
      <c r="U71" s="11" t="s">
        <v>1761</v>
      </c>
      <c r="V71" t="s">
        <v>1762</v>
      </c>
      <c r="W71" t="s">
        <v>1763</v>
      </c>
      <c r="X71" t="s">
        <v>1785</v>
      </c>
    </row>
    <row r="72" spans="2:30" ht="72">
      <c r="B72" t="s">
        <v>1882</v>
      </c>
      <c r="C72" t="s">
        <v>1835</v>
      </c>
      <c r="D72">
        <v>4</v>
      </c>
      <c r="E72">
        <v>1</v>
      </c>
      <c r="H72" t="s">
        <v>1883</v>
      </c>
      <c r="I72" t="str">
        <f t="shared" si="55"/>
        <v>a4_1_settlement_documents</v>
      </c>
      <c r="J72" s="22" t="str">
        <f>CS_Monitoring_R11!F38</f>
        <v>What documents are required for IDPs to be accomodated at the site?</v>
      </c>
      <c r="K72" s="22" t="str">
        <f>CS_Monitoring_R11!G38</f>
        <v xml:space="preserve">Какие документы необходимы ВПЛ для размещения в МВП? </v>
      </c>
      <c r="L72" s="22" t="str">
        <f>CS_Monitoring_R11!H38</f>
        <v>Які документи необхідні ВПО для розміщення в МТП?</v>
      </c>
      <c r="M72" t="str">
        <f t="shared" si="56"/>
        <v>A4_1</v>
      </c>
      <c r="N72" t="str">
        <f t="shared" si="57"/>
        <v>A4.1. What documents are required for IDPs to be accomodated at the site?</v>
      </c>
      <c r="O72" t="str">
        <f t="shared" si="58"/>
        <v xml:space="preserve">A4.1. Какие документы необходимы ВПЛ для размещения в МВП? </v>
      </c>
      <c r="P72" t="str">
        <f t="shared" si="59"/>
        <v>A4.1. Які документи необхідні ВПО для розміщення в МТП?</v>
      </c>
      <c r="Q72" s="36" t="s">
        <v>12393</v>
      </c>
      <c r="R72" s="36" t="s">
        <v>12394</v>
      </c>
      <c r="S72" s="22" t="s">
        <v>12395</v>
      </c>
      <c r="T72" t="s">
        <v>1760</v>
      </c>
      <c r="U72" s="11" t="s">
        <v>1761</v>
      </c>
      <c r="V72" t="s">
        <v>1762</v>
      </c>
      <c r="W72" t="s">
        <v>1763</v>
      </c>
      <c r="AA72" t="s">
        <v>1884</v>
      </c>
      <c r="AB72" t="s">
        <v>1885</v>
      </c>
      <c r="AC72" t="s">
        <v>1886</v>
      </c>
      <c r="AD72" t="s">
        <v>1887</v>
      </c>
    </row>
    <row r="73" spans="2:30">
      <c r="B73" t="s">
        <v>1765</v>
      </c>
      <c r="C73" t="s">
        <v>1835</v>
      </c>
      <c r="D73">
        <v>4</v>
      </c>
      <c r="E73">
        <v>1</v>
      </c>
      <c r="F73">
        <v>1</v>
      </c>
      <c r="H73" t="str">
        <f>""&amp;H72&amp;"_other"</f>
        <v>settlement_documents_other</v>
      </c>
      <c r="I73" t="str">
        <f t="shared" si="55"/>
        <v>a4_1_1_settlement_documents_other</v>
      </c>
      <c r="J73" s="22" t="s">
        <v>1766</v>
      </c>
      <c r="K73" s="22" t="s">
        <v>1767</v>
      </c>
      <c r="L73" t="s">
        <v>1768</v>
      </c>
      <c r="M73" t="str">
        <f t="shared" si="56"/>
        <v>A4_1_1</v>
      </c>
      <c r="N73" t="str">
        <f t="shared" si="57"/>
        <v>A4.1.1. If other, please specify:</v>
      </c>
      <c r="O73" t="str">
        <f t="shared" si="58"/>
        <v>A4.1.1. Другое (уточните)</v>
      </c>
      <c r="P73" t="str">
        <f t="shared" si="59"/>
        <v>A4.1.1. Інше, уточніть</v>
      </c>
      <c r="Q73" s="11" t="s">
        <v>96</v>
      </c>
      <c r="R73" s="11" t="s">
        <v>101</v>
      </c>
      <c r="S73" s="11" t="s">
        <v>102</v>
      </c>
      <c r="T73" t="s">
        <v>1760</v>
      </c>
      <c r="U73" s="11" t="s">
        <v>1761</v>
      </c>
      <c r="V73" t="s">
        <v>1762</v>
      </c>
      <c r="W73" t="s">
        <v>1763</v>
      </c>
      <c r="Z73" t="str">
        <f>"selected(${"&amp;I72&amp;"}, 'other')"</f>
        <v>selected(${a4_1_settlement_documents}, 'other')</v>
      </c>
    </row>
    <row r="74" spans="2:30" ht="28.8">
      <c r="B74" t="s">
        <v>1865</v>
      </c>
      <c r="C74" t="s">
        <v>1835</v>
      </c>
      <c r="D74">
        <v>4</v>
      </c>
      <c r="E74">
        <v>2</v>
      </c>
      <c r="H74" t="s">
        <v>1888</v>
      </c>
      <c r="I74" t="str">
        <f t="shared" si="55"/>
        <v>a4_2_writing_rules</v>
      </c>
      <c r="J74" s="22" t="str">
        <f>CS_Monitoring_R11!F39</f>
        <v>Are there Rules of Stay established in writing in this site?</v>
      </c>
      <c r="K74" s="22" t="str">
        <f>CS_Monitoring_R11!G39</f>
        <v>Cуществуют ли в письменной форме установленные Правила пребывания в этом МВП?</v>
      </c>
      <c r="L74" s="22" t="str">
        <f>CS_Monitoring_R11!H39</f>
        <v>Чи існують письмово встановлені Правила перебування в цьому МТП?</v>
      </c>
      <c r="M74" t="str">
        <f t="shared" si="56"/>
        <v>A4_2</v>
      </c>
      <c r="N74" t="str">
        <f t="shared" si="57"/>
        <v>A4.2. Are there Rules of Stay established in writing in this site?</v>
      </c>
      <c r="O74" t="str">
        <f t="shared" si="58"/>
        <v>A4.2. Cуществуют ли в письменной форме установленные Правила пребывания в этом МВП?</v>
      </c>
      <c r="P74" t="str">
        <f t="shared" si="59"/>
        <v>A4.2. Чи існують письмово встановлені Правила перебування в цьому МТП?</v>
      </c>
      <c r="Q74" t="s">
        <v>1759</v>
      </c>
      <c r="R74" t="s">
        <v>24</v>
      </c>
      <c r="S74" t="s">
        <v>25</v>
      </c>
      <c r="T74" t="s">
        <v>1760</v>
      </c>
      <c r="U74" s="11" t="s">
        <v>1761</v>
      </c>
      <c r="V74" t="s">
        <v>1762</v>
      </c>
      <c r="W74" t="s">
        <v>1763</v>
      </c>
      <c r="X74" t="s">
        <v>1785</v>
      </c>
    </row>
    <row r="75" spans="2:30" ht="28.8">
      <c r="B75" t="s">
        <v>1889</v>
      </c>
      <c r="C75" t="s">
        <v>1835</v>
      </c>
      <c r="D75">
        <v>4</v>
      </c>
      <c r="E75">
        <v>3</v>
      </c>
      <c r="H75" t="s">
        <v>1890</v>
      </c>
      <c r="I75" t="str">
        <f t="shared" si="55"/>
        <v>a4_3_accommodation_contract</v>
      </c>
      <c r="J75" s="22" t="str">
        <f>CS_Monitoring_R11!F40</f>
        <v xml:space="preserve">Does site management sign contracts with IDPs to define terms of hosting? </v>
      </c>
      <c r="K75" s="22" t="str">
        <f>CS_Monitoring_R11!G40</f>
        <v>Подписывает ли администрация МВП с ВПЛ договора, в которых определяются условия проживания в МВП?</v>
      </c>
      <c r="L75" s="22" t="str">
        <f>CS_Monitoring_R11!H40</f>
        <v>Чи підписує адміністрація МТП з ВПО договори, в яких визначаються умови проживання в МТП?</v>
      </c>
      <c r="M75" t="str">
        <f t="shared" si="56"/>
        <v>A4_3</v>
      </c>
      <c r="N75" t="str">
        <f t="shared" si="57"/>
        <v xml:space="preserve">A4.3. Does site management sign contracts with IDPs to define terms of hosting? </v>
      </c>
      <c r="O75" t="str">
        <f t="shared" si="58"/>
        <v>A4.3. Подписывает ли администрация МВП с ВПЛ договора, в которых определяются условия проживания в МВП?</v>
      </c>
      <c r="P75" t="str">
        <f t="shared" si="59"/>
        <v>A4.3. Чи підписує адміністрація МТП з ВПО договори, в яких визначаються умови проживання в МТП?</v>
      </c>
      <c r="Q75" t="s">
        <v>1759</v>
      </c>
      <c r="R75" t="s">
        <v>24</v>
      </c>
      <c r="S75" t="s">
        <v>25</v>
      </c>
      <c r="T75" t="s">
        <v>1760</v>
      </c>
      <c r="U75" s="11" t="s">
        <v>1761</v>
      </c>
      <c r="V75" t="s">
        <v>1762</v>
      </c>
      <c r="W75" t="s">
        <v>1763</v>
      </c>
      <c r="X75" t="s">
        <v>1785</v>
      </c>
    </row>
    <row r="76" spans="2:30" ht="28.8">
      <c r="B76" t="s">
        <v>1891</v>
      </c>
      <c r="C76" t="s">
        <v>1835</v>
      </c>
      <c r="D76">
        <v>4</v>
      </c>
      <c r="E76">
        <v>4</v>
      </c>
      <c r="H76" t="s">
        <v>1892</v>
      </c>
      <c r="I76" t="str">
        <f>IF(C76="",H76,IF(D76="",C76&amp;"_"&amp;H76,_xlfn.TEXTJOIN("_",TRUE,C76&amp;D76,E76,F76,G76,H76)))</f>
        <v>a4_4_consulting_on_site_management</v>
      </c>
      <c r="J76" s="22" t="str">
        <f>CS_Monitoring_R11!F41</f>
        <v>Are residents consulted by the site management for decision-making on the site?</v>
      </c>
      <c r="K76" s="22" t="str">
        <f>CS_Monitoring_R11!G41</f>
        <v>Советуется ли руководство МВП с его жителями в процессе принятия решений, которые касаются МВП?</v>
      </c>
      <c r="L76" s="22" t="str">
        <f>CS_Monitoring_R11!H41</f>
        <v>Чи радиться керівництво МТП з його мешканцями в процесі прийняття рішень, що стосуються МТП?</v>
      </c>
      <c r="M76" t="str">
        <f>_xlfn.TEXTJOIN("_",TRUE,UPPER($C76)&amp;$D76,$E76,$F76,$G76)</f>
        <v>A4_4</v>
      </c>
      <c r="N76" t="str">
        <f t="shared" ref="N76:P80" si="72">IF(J76="","",IF(AND($C76="",$D76="",J76=""),"",IF(AND($C76="",$D76=""),J76,IF($D76="",UPPER($C76)&amp;"_"&amp;J76,_xlfn.TEXTJOIN(".",TRUE,UPPER($C76)&amp;$D76,$E76,$F76,$G76)))))&amp;". "&amp;J76</f>
        <v>A4.4. Are residents consulted by the site management for decision-making on the site?</v>
      </c>
      <c r="O76" t="str">
        <f t="shared" si="72"/>
        <v>A4.4. Советуется ли руководство МВП с его жителями в процессе принятия решений, которые касаются МВП?</v>
      </c>
      <c r="P76" t="str">
        <f t="shared" si="72"/>
        <v>A4.4. Чи радиться керівництво МТП з його мешканцями в процесі прийняття рішень, що стосуються МТП?</v>
      </c>
      <c r="Q76" s="11" t="s">
        <v>1868</v>
      </c>
      <c r="R76" s="11" t="s">
        <v>362</v>
      </c>
      <c r="S76" t="s">
        <v>222</v>
      </c>
      <c r="T76" t="s">
        <v>1760</v>
      </c>
      <c r="U76" s="11" t="s">
        <v>1761</v>
      </c>
      <c r="V76" t="s">
        <v>1762</v>
      </c>
      <c r="W76" t="s">
        <v>1763</v>
      </c>
      <c r="X76" t="s">
        <v>1785</v>
      </c>
      <c r="Z76" t="str">
        <f>"selected(${"&amp;I45&amp;"}, 'yes')"</f>
        <v>selected(${a1_site_active}, 'yes')</v>
      </c>
      <c r="AA76" t="s">
        <v>1893</v>
      </c>
      <c r="AB76" t="s">
        <v>1894</v>
      </c>
      <c r="AC76" t="s">
        <v>1895</v>
      </c>
      <c r="AD76" t="s">
        <v>1896</v>
      </c>
    </row>
    <row r="77" spans="2:30">
      <c r="B77" t="s">
        <v>1765</v>
      </c>
      <c r="C77" t="s">
        <v>1835</v>
      </c>
      <c r="D77" s="1">
        <v>4</v>
      </c>
      <c r="E77">
        <v>4</v>
      </c>
      <c r="F77">
        <v>1</v>
      </c>
      <c r="H77" t="str">
        <f>""&amp;H76&amp;"_other"</f>
        <v>consulting_on_site_management_other</v>
      </c>
      <c r="I77" t="str">
        <f>IF(C77="",H77,IF(D77="",C77&amp;"_"&amp;H77,_xlfn.TEXTJOIN("_",TRUE,C77&amp;D77,E77,F77,G77,H77)))</f>
        <v>a4_4_1_consulting_on_site_management_other</v>
      </c>
      <c r="J77" s="22" t="s">
        <v>1766</v>
      </c>
      <c r="K77" s="22" t="s">
        <v>1767</v>
      </c>
      <c r="L77" t="s">
        <v>1768</v>
      </c>
      <c r="M77" t="str">
        <f>_xlfn.TEXTJOIN("_",TRUE,UPPER($C77)&amp;$D77,$E77,$F77,$G77)</f>
        <v>A4_4_1</v>
      </c>
      <c r="N77" t="str">
        <f t="shared" si="72"/>
        <v>A4.4.1. If other, please specify:</v>
      </c>
      <c r="O77" t="str">
        <f t="shared" si="72"/>
        <v>A4.4.1. Другое (уточните)</v>
      </c>
      <c r="P77" t="str">
        <f t="shared" si="72"/>
        <v>A4.4.1. Інше, уточніть</v>
      </c>
      <c r="Q77" s="11" t="s">
        <v>96</v>
      </c>
      <c r="R77" s="11" t="s">
        <v>101</v>
      </c>
      <c r="S77" s="11" t="s">
        <v>102</v>
      </c>
      <c r="T77" t="s">
        <v>1760</v>
      </c>
      <c r="U77" s="11" t="s">
        <v>1761</v>
      </c>
      <c r="V77" t="s">
        <v>1762</v>
      </c>
      <c r="W77" t="s">
        <v>1763</v>
      </c>
      <c r="Z77" t="str">
        <f>"selected(${"&amp;I76&amp;"}, 'other')"</f>
        <v>selected(${a4_4_consulting_on_site_management}, 'other')</v>
      </c>
    </row>
    <row r="78" spans="2:30" ht="28.8">
      <c r="B78" t="s">
        <v>1897</v>
      </c>
      <c r="C78" t="s">
        <v>1835</v>
      </c>
      <c r="D78">
        <v>5</v>
      </c>
      <c r="E78">
        <v>1</v>
      </c>
      <c r="H78" t="s">
        <v>1898</v>
      </c>
      <c r="I78" t="str">
        <f>IF(C78="",H78,IF(D78="",C78&amp;"_"&amp;H78,_xlfn.TEXTJOIN("_",TRUE,C78&amp;D78,E78,F78,G78,H78)))</f>
        <v>a5_1_support_administration_cs</v>
      </c>
      <c r="J78" s="22" t="str">
        <f>CS_Monitoring_R11!F42</f>
        <v>Do IDP initiative groups or focal persons support in the administration of the collective site?</v>
      </c>
      <c r="K78" s="22" t="str">
        <f>CS_Monitoring_R11!G42</f>
        <v>Принимают ли участие инициативны группы или отдельные ВПЛ в поддержании надлежащего состояния и обслуживании МВП?</v>
      </c>
      <c r="L78" s="22" t="str">
        <f>CS_Monitoring_R11!H42</f>
        <v>Чи беруть участь ініціативні групи чи окремі ВПО у підтримці належного стану та обслуговуванні МТП?</v>
      </c>
      <c r="M78" t="str">
        <f>_xlfn.TEXTJOIN("_",TRUE,UPPER($C78)&amp;$D78,$E78,$F78,$G78)</f>
        <v>A5_1</v>
      </c>
      <c r="N78" t="str">
        <f t="shared" si="72"/>
        <v>A5.1. Do IDP initiative groups or focal persons support in the administration of the collective site?</v>
      </c>
      <c r="O78" t="str">
        <f t="shared" si="72"/>
        <v>A5.1. Принимают ли участие инициативны группы или отдельные ВПЛ в поддержании надлежащего состояния и обслуживании МВП?</v>
      </c>
      <c r="P78" t="str">
        <f t="shared" si="72"/>
        <v>A5.1. Чи беруть участь ініціативні групи чи окремі ВПО у підтримці належного стану та обслуговуванні МТП?</v>
      </c>
      <c r="Q78" t="s">
        <v>1759</v>
      </c>
      <c r="R78" t="s">
        <v>24</v>
      </c>
      <c r="S78" t="s">
        <v>25</v>
      </c>
      <c r="T78" t="s">
        <v>1760</v>
      </c>
      <c r="U78" s="11" t="s">
        <v>1761</v>
      </c>
      <c r="V78" t="s">
        <v>1762</v>
      </c>
      <c r="W78" t="s">
        <v>1763</v>
      </c>
      <c r="X78" t="s">
        <v>1785</v>
      </c>
      <c r="Z78" t="str">
        <f>"selected(${"&amp;I45&amp;"}, 'yes')"</f>
        <v>selected(${a1_site_active}, 'yes')</v>
      </c>
    </row>
    <row r="79" spans="2:30" ht="69.599999999999994" customHeight="1">
      <c r="B79" t="s">
        <v>1899</v>
      </c>
      <c r="C79" t="s">
        <v>1835</v>
      </c>
      <c r="D79">
        <v>5</v>
      </c>
      <c r="E79">
        <v>2</v>
      </c>
      <c r="H79" t="s">
        <v>1900</v>
      </c>
      <c r="I79" t="str">
        <f>IF(C79="",H79,IF(D79="",C79&amp;"_"&amp;H79,_xlfn.TEXTJOIN("_",TRUE,C79&amp;D79,E79,F79,G79,H79)))</f>
        <v>a5_2_form_of_participation</v>
      </c>
      <c r="J79" s="22" t="str">
        <f>CS_Monitoring_R11!F43</f>
        <v>If Yes, What are the modalities of their participation?</v>
      </c>
      <c r="K79" s="22" t="str">
        <f>CS_Monitoring_R11!G43</f>
        <v>Если "Да", - то каковы формы их участия?</v>
      </c>
      <c r="L79" s="22" t="str">
        <f>CS_Monitoring_R11!H43</f>
        <v>Якщо "Так", - то яким чином?</v>
      </c>
      <c r="M79" t="str">
        <f>_xlfn.TEXTJOIN("_",TRUE,UPPER($C79)&amp;$D79,$E79,$F79,$G79)</f>
        <v>A5_2</v>
      </c>
      <c r="N79" t="str">
        <f t="shared" si="72"/>
        <v>A5.2. If Yes, What are the modalities of their participation?</v>
      </c>
      <c r="O79" t="str">
        <f t="shared" si="72"/>
        <v>A5.2. Если "Да", - то каковы формы их участия?</v>
      </c>
      <c r="P79" t="str">
        <f t="shared" si="72"/>
        <v>A5.2. Якщо "Так", - то яким чином?</v>
      </c>
      <c r="Q79" s="11" t="s">
        <v>1868</v>
      </c>
      <c r="R79" s="11" t="s">
        <v>362</v>
      </c>
      <c r="S79" t="s">
        <v>222</v>
      </c>
      <c r="T79" t="s">
        <v>1760</v>
      </c>
      <c r="U79" s="11" t="s">
        <v>1761</v>
      </c>
      <c r="V79" t="s">
        <v>1762</v>
      </c>
      <c r="W79" t="s">
        <v>1763</v>
      </c>
      <c r="X79" t="s">
        <v>1785</v>
      </c>
      <c r="Z79" t="str">
        <f>"selected(${"&amp;I78&amp;"}, 'yes')"</f>
        <v>selected(${a5_1_support_administration_cs}, 'yes')</v>
      </c>
    </row>
    <row r="80" spans="2:30">
      <c r="B80" t="s">
        <v>1765</v>
      </c>
      <c r="C80" t="s">
        <v>1835</v>
      </c>
      <c r="D80">
        <v>5</v>
      </c>
      <c r="E80">
        <v>2</v>
      </c>
      <c r="F80">
        <v>1</v>
      </c>
      <c r="H80" t="str">
        <f>""&amp;H79&amp;"_other"</f>
        <v>form_of_participation_other</v>
      </c>
      <c r="I80" t="str">
        <f>IF(C80="",H80,IF(D80="",C80&amp;"_"&amp;H80,_xlfn.TEXTJOIN("_",TRUE,C80&amp;D80,E80,F80,G80,H80)))</f>
        <v>a5_2_1_form_of_participation_other</v>
      </c>
      <c r="J80" s="22" t="s">
        <v>1766</v>
      </c>
      <c r="K80" s="22" t="s">
        <v>1767</v>
      </c>
      <c r="L80" t="s">
        <v>1768</v>
      </c>
      <c r="M80" t="str">
        <f>_xlfn.TEXTJOIN("_",TRUE,UPPER($C80)&amp;$D80,$E80,$F80,$G80)</f>
        <v>A5_2_1</v>
      </c>
      <c r="N80" t="str">
        <f t="shared" si="72"/>
        <v>A5.2.1. If other, please specify:</v>
      </c>
      <c r="O80" t="str">
        <f t="shared" si="72"/>
        <v>A5.2.1. Другое (уточните)</v>
      </c>
      <c r="P80" t="str">
        <f t="shared" si="72"/>
        <v>A5.2.1. Інше, уточніть</v>
      </c>
      <c r="Q80" s="11" t="s">
        <v>96</v>
      </c>
      <c r="R80" s="11" t="s">
        <v>101</v>
      </c>
      <c r="S80" s="11" t="s">
        <v>102</v>
      </c>
      <c r="T80" t="s">
        <v>1760</v>
      </c>
      <c r="U80" s="11" t="s">
        <v>1761</v>
      </c>
      <c r="V80" t="s">
        <v>1762</v>
      </c>
      <c r="W80" t="s">
        <v>1763</v>
      </c>
      <c r="Z80" t="str">
        <f>"selected(${"&amp;I79&amp;"}, 'other')"</f>
        <v>selected(${a5_2_form_of_participation}, 'other')</v>
      </c>
    </row>
    <row r="81" spans="2:30" ht="57.6">
      <c r="B81" t="s">
        <v>1901</v>
      </c>
      <c r="C81" t="s">
        <v>1835</v>
      </c>
      <c r="D81">
        <v>6</v>
      </c>
      <c r="H81" t="s">
        <v>1902</v>
      </c>
      <c r="I81" t="str">
        <f t="shared" ref="I81:I84" si="73">IF(C81="",H81,IF(D81="",C81&amp;"_"&amp;H81,_xlfn.TEXTJOIN("_",TRUE,C81&amp;D81,E81,F81,G81,H81)))</f>
        <v>a6_idp_charged</v>
      </c>
      <c r="J81" s="25" t="str">
        <f>CS_Monitoring_R12!F47</f>
        <v>Are IDPs being charged any money for stay (rent or some other form of compensation to be hosted in the site, excluding charges for utilities)?</v>
      </c>
      <c r="K81" s="25" t="str">
        <f>CS_Monitoring_R12!G47</f>
        <v>Взимается ли с ВПЛ какая-либо плата за проживание в МВП (арендная плата или какая-либо другая форма компенсации за размещение в МВП, без учета платы за потребленные коммунальные услуги)?</v>
      </c>
      <c r="L81" s="25" t="str">
        <f>CS_Monitoring_R12!H47</f>
        <v>Чи стягується з ВПО будь-яка плата за проживання в МТП (орендна плата або будь-яка інша форма компенсації за розміщення в МТП, за винятком плати за спожиті комунальні послуги)?</v>
      </c>
      <c r="M81" t="str">
        <f t="shared" ref="M81:M84" si="74">_xlfn.TEXTJOIN("_",TRUE,UPPER($C81)&amp;$D81,$E81,$F81,$G81)</f>
        <v>A6</v>
      </c>
      <c r="N81" t="str">
        <f t="shared" ref="N81:N84" si="75">IF(J81="","",IF(AND($C81="",$D81="",J81=""),"",IF(AND($C81="",$D81=""),J81,IF($D81="",UPPER($C81)&amp;"_"&amp;J81,_xlfn.TEXTJOIN(".",TRUE,UPPER($C81)&amp;$D81,$E81,$F81,$G81)))))&amp;". "&amp;J81</f>
        <v>A6. Are IDPs being charged any money for stay (rent or some other form of compensation to be hosted in the site, excluding charges for utilities)?</v>
      </c>
      <c r="O81" t="str">
        <f t="shared" ref="O81:O84" si="76">IF(K81="","",IF(AND($C81="",$D81="",K81=""),"",IF(AND($C81="",$D81=""),K81,IF($D81="",UPPER($C81)&amp;"_"&amp;K81,_xlfn.TEXTJOIN(".",TRUE,UPPER($C81)&amp;$D81,$E81,$F81,$G81)))))&amp;". "&amp;K81</f>
        <v>A6. Взимается ли с ВПЛ какая-либо плата за проживание в МВП (арендная плата или какая-либо другая форма компенсации за размещение в МВП, без учета платы за потребленные коммунальные услуги)?</v>
      </c>
      <c r="P81" t="str">
        <f t="shared" ref="P81:P84" si="77">IF(L81="","",IF(AND($C81="",$D81="",L81=""),"",IF(AND($C81="",$D81=""),L81,IF($D81="",UPPER($C81)&amp;"_"&amp;L81,_xlfn.TEXTJOIN(".",TRUE,UPPER($C81)&amp;$D81,$E81,$F81,$G81)))))&amp;". "&amp;L81</f>
        <v>A6. Чи стягується з ВПО будь-яка плата за проживання в МТП (орендна плата або будь-яка інша форма компенсації за розміщення в МТП, за винятком плати за спожиті комунальні послуги)?</v>
      </c>
      <c r="Q81" s="11" t="s">
        <v>1759</v>
      </c>
      <c r="R81" s="11" t="s">
        <v>24</v>
      </c>
      <c r="S81" t="s">
        <v>25</v>
      </c>
      <c r="T81" t="s">
        <v>1760</v>
      </c>
      <c r="U81" s="11" t="s">
        <v>1761</v>
      </c>
      <c r="V81" t="s">
        <v>1762</v>
      </c>
      <c r="W81" t="s">
        <v>1763</v>
      </c>
      <c r="X81" t="s">
        <v>1785</v>
      </c>
      <c r="Z81" t="str">
        <f>"selected(${"&amp;I45&amp;"}, 'yes')"</f>
        <v>selected(${a1_site_active}, 'yes')</v>
      </c>
      <c r="AB81" s="11"/>
      <c r="AC81" s="11"/>
    </row>
    <row r="82" spans="2:30" ht="123" customHeight="1">
      <c r="B82" t="s">
        <v>1812</v>
      </c>
      <c r="C82" t="s">
        <v>1835</v>
      </c>
      <c r="D82">
        <v>6</v>
      </c>
      <c r="E82">
        <v>1</v>
      </c>
      <c r="H82" t="s">
        <v>1903</v>
      </c>
      <c r="I82" t="str">
        <f t="shared" si="73"/>
        <v>a6_1_charged_money_yn</v>
      </c>
      <c r="J82" s="25" t="str">
        <f>CS_Monitoring_R12!F48</f>
        <v>Can you indicate how much do site's residents pay per month in UAH for stay (rent or some other form of compensation to be hosted in the site, exlcuding charges for utilities, per one resident)?</v>
      </c>
      <c r="K82" s="25" t="str">
        <f>CS_Monitoring_R12!G48</f>
        <v>Можете ли Вы указать, сколько платят жители МВП в месяц в гривнах за проживание (арендная плата или другая форма компенсации за размещение в МВП, не считая оплаты коммунальных услуг, на одного жителя)?</v>
      </c>
      <c r="L82" s="25" t="str">
        <f>CS_Monitoring_R12!H48</f>
        <v>Чи можете Ви вказати, скільки платять мешканці МТП в місяць у гривнях за проживання (орендна плата або інша форма компенсації за розміщення в МТП, не враховуючи оплати комунальних послуг, на одного мешканця)?</v>
      </c>
      <c r="M82" t="str">
        <f t="shared" si="74"/>
        <v>A6_1</v>
      </c>
      <c r="N82" t="str">
        <f t="shared" si="75"/>
        <v>A6.1. Can you indicate how much do site's residents pay per month in UAH for stay (rent or some other form of compensation to be hosted in the site, exlcuding charges for utilities, per one resident)?</v>
      </c>
      <c r="O82" t="str">
        <f t="shared" si="76"/>
        <v>A6.1. Можете ли Вы указать, сколько платят жители МВП в месяц в гривнах за проживание (арендная плата или другая форма компенсации за размещение в МВП, не считая оплаты коммунальных услуг, на одного жителя)?</v>
      </c>
      <c r="P82" t="str">
        <f t="shared" si="77"/>
        <v>A6.1. Чи можете Ви вказати, скільки платять мешканці МТП в місяць у гривнях за проживання (орендна плата або інша форма компенсації за розміщення в МТП, не враховуючи оплати комунальних послуг, на одного мешканця)?</v>
      </c>
      <c r="Q82" t="s">
        <v>1847</v>
      </c>
      <c r="R82" t="s">
        <v>1848</v>
      </c>
      <c r="S82" t="s">
        <v>1849</v>
      </c>
      <c r="T82" t="s">
        <v>1760</v>
      </c>
      <c r="U82" s="11" t="s">
        <v>1761</v>
      </c>
      <c r="V82" t="s">
        <v>1762</v>
      </c>
      <c r="W82" t="s">
        <v>1763</v>
      </c>
      <c r="X82" t="s">
        <v>1785</v>
      </c>
      <c r="Z82" t="str">
        <f>"selected(${"&amp;I81&amp;"}, 'yes')"</f>
        <v>selected(${a6_idp_charged}, 'yes')</v>
      </c>
    </row>
    <row r="83" spans="2:30" ht="72">
      <c r="B83" t="s">
        <v>1905</v>
      </c>
      <c r="C83" t="s">
        <v>1835</v>
      </c>
      <c r="D83">
        <v>6</v>
      </c>
      <c r="E83">
        <v>1</v>
      </c>
      <c r="F83">
        <v>1</v>
      </c>
      <c r="H83" t="s">
        <v>1906</v>
      </c>
      <c r="I83" t="str">
        <f t="shared" si="73"/>
        <v>a6_1_1_charged_money</v>
      </c>
      <c r="J83" s="25" t="str">
        <f>CS_Monitoring_R12!F49</f>
        <v>How much do site's residents pay per month in UAH for stay (rent or some other form of compensation to be hosted in the site, excluding charges for utilities, per one resident)?</v>
      </c>
      <c r="K83" s="25" t="str">
        <f>CS_Monitoring_R12!G49</f>
        <v>Сколько жители платят в месяц в гривнах (арендная плата или какая-либо другая форма компенсации за размещение в МВП, без учета платы за потребленные коммунальные услуги) - в среднем за одного проживающего?</v>
      </c>
      <c r="L83" s="25" t="str">
        <f>CS_Monitoring_R12!H49</f>
        <v>Скільки мешканці сумарно платять на місяць у гривнях (орендна плата або будь-яка інша форма компенсації за розміщення в МТП, за винятком плати за спожиті комунальні послуги) у середньому за одного мешканця?</v>
      </c>
      <c r="M83" t="str">
        <f t="shared" si="74"/>
        <v>A6_1_1</v>
      </c>
      <c r="N83" t="str">
        <f t="shared" si="75"/>
        <v>A6.1.1. How much do site's residents pay per month in UAH for stay (rent or some other form of compensation to be hosted in the site, excluding charges for utilities, per one resident)?</v>
      </c>
      <c r="O83" t="str">
        <f t="shared" si="76"/>
        <v>A6.1.1. Сколько жители платят в месяц в гривнах (арендная плата или какая-либо другая форма компенсации за размещение в МВП, без учета платы за потребленные коммунальные услуги) - в среднем за одного проживающего?</v>
      </c>
      <c r="P83" t="str">
        <f t="shared" si="77"/>
        <v>A6.1.1. Скільки мешканці сумарно платять на місяць у гривнях (орендна плата або будь-яка інша форма компенсації за розміщення в МТП, за винятком плати за спожиті комунальні послуги) у середньому за одного мешканця?</v>
      </c>
      <c r="Q83" s="11" t="s">
        <v>85</v>
      </c>
      <c r="R83" s="11" t="s">
        <v>86</v>
      </c>
      <c r="S83" s="36" t="s">
        <v>87</v>
      </c>
      <c r="T83" t="s">
        <v>1760</v>
      </c>
      <c r="U83" s="11" t="s">
        <v>1761</v>
      </c>
      <c r="V83" t="s">
        <v>1762</v>
      </c>
      <c r="W83" t="s">
        <v>1763</v>
      </c>
      <c r="X83" t="s">
        <v>1841</v>
      </c>
      <c r="Z83" t="str">
        <f>"selected(${"&amp;I82&amp;"}, 'yes')"</f>
        <v>selected(${a6_1_charged_money_yn}, 'yes')</v>
      </c>
      <c r="AA83" t="s">
        <v>1907</v>
      </c>
      <c r="AB83" t="s">
        <v>1908</v>
      </c>
      <c r="AC83" t="s">
        <v>1909</v>
      </c>
      <c r="AD83" t="s">
        <v>1910</v>
      </c>
    </row>
    <row r="84" spans="2:30" ht="54.6" customHeight="1">
      <c r="B84" t="s">
        <v>1748</v>
      </c>
      <c r="C84" t="s">
        <v>1835</v>
      </c>
      <c r="D84">
        <v>6</v>
      </c>
      <c r="E84">
        <v>1</v>
      </c>
      <c r="F84">
        <v>2</v>
      </c>
      <c r="H84" t="s">
        <v>1911</v>
      </c>
      <c r="I84" t="str">
        <f t="shared" si="73"/>
        <v>a6_1_2_charged_money_check</v>
      </c>
      <c r="J84" s="22" t="str">
        <f>"You have entered UAH ${"&amp;I83&amp;"}. Is it really a one month charge per person?"</f>
        <v>You have entered UAH ${a6_1_1_charged_money}. Is it really a one month charge per person?</v>
      </c>
      <c r="K84" s="22" t="str">
        <f>"Вы указали плату  ${"&amp;I83&amp;"} грн. Это действительно плата за один месяц за одного жителя?"</f>
        <v>Вы указали плату  ${a6_1_1_charged_money} грн. Это действительно плата за один месяц за одного жителя?</v>
      </c>
      <c r="L84" s="22" t="str">
        <f>"Ви вказали плату ${"&amp;I83&amp;"} грн. Це справді плата на один місяць на одного мешканця?"</f>
        <v>Ви вказали плату ${a6_1_1_charged_money} грн. Це справді плата на один місяць на одного мешканця?</v>
      </c>
      <c r="M84" t="str">
        <f t="shared" si="74"/>
        <v>A6_1_2</v>
      </c>
      <c r="N84" t="str">
        <f t="shared" si="75"/>
        <v>A6.1.2. You have entered UAH ${a6_1_1_charged_money}. Is it really a one month charge per person?</v>
      </c>
      <c r="O84" t="str">
        <f t="shared" si="76"/>
        <v>A6.1.2. Вы указали плату  ${a6_1_1_charged_money} грн. Это действительно плата за один месяц за одного жителя?</v>
      </c>
      <c r="P84" t="str">
        <f t="shared" si="77"/>
        <v>A6.1.2. Ви вказали плату ${a6_1_1_charged_money} грн. Це справді плата на один місяць на одного мешканця?</v>
      </c>
      <c r="Q84" s="36" t="s">
        <v>1912</v>
      </c>
      <c r="R84" s="11" t="s">
        <v>1913</v>
      </c>
      <c r="S84" s="36" t="s">
        <v>1914</v>
      </c>
      <c r="U84" s="11"/>
      <c r="Z84" t="str">
        <f>"${"&amp;I83&amp;"}!=999 and (${"&amp;I83&amp;"}&lt;100 or ${"&amp;I83&amp;"}&gt;6000)"</f>
        <v>${a6_1_1_charged_money}!=999 and (${a6_1_1_charged_money}&lt;100 or ${a6_1_1_charged_money}&gt;6000)</v>
      </c>
    </row>
    <row r="85" spans="2:30" ht="69.599999999999994" customHeight="1">
      <c r="B85" t="s">
        <v>1915</v>
      </c>
      <c r="C85" t="s">
        <v>1835</v>
      </c>
      <c r="D85">
        <v>7</v>
      </c>
      <c r="H85" t="s">
        <v>1916</v>
      </c>
      <c r="I85" t="str">
        <f>IF(C85="",H85,IF(D85="",C85&amp;"_"&amp;H85,_xlfn.TEXTJOIN("_",TRUE,C85&amp;D85,E85,F85,G85,H85)))</f>
        <v>a7_site_management_receive_compensation</v>
      </c>
      <c r="J85" s="22" t="str">
        <f>CS_Monitoring_R11!F47</f>
        <v xml:space="preserve">How does site management receive compensation for utility bills </v>
      </c>
      <c r="K85" s="22" t="str">
        <f>CS_Monitoring_R11!G47</f>
        <v>Каким образом руководство МВП получает компенсацию за коммунальные услуги?</v>
      </c>
      <c r="L85" s="22" t="str">
        <f>CS_Monitoring_R11!H47</f>
        <v>Яким чином керівництво МТП отримує компенсацію за комунальні платежі?</v>
      </c>
      <c r="M85" t="str">
        <f>_xlfn.TEXTJOIN("_",TRUE,UPPER($C85)&amp;$D85,$E85,$F85,$G85)</f>
        <v>A7</v>
      </c>
      <c r="N85" t="str">
        <f>IF(J85="","",IF(AND($C85="",$D85="",J85=""),"",IF(AND($C85="",$D85=""),J85,IF($D85="",UPPER($C85)&amp;"_"&amp;J85,_xlfn.TEXTJOIN(".",TRUE,UPPER($C85)&amp;$D85,$E85,$F85,$G85)))))&amp;". "&amp;J85</f>
        <v xml:space="preserve">A7. How does site management receive compensation for utility bills </v>
      </c>
      <c r="O85" t="str">
        <f>IF(K85="","",IF(AND($C85="",$D85="",K85=""),"",IF(AND($C85="",$D85=""),K85,IF($D85="",UPPER($C85)&amp;"_"&amp;K85,_xlfn.TEXTJOIN(".",TRUE,UPPER($C85)&amp;$D85,$E85,$F85,$G85)))))&amp;". "&amp;K85</f>
        <v>A7. Каким образом руководство МВП получает компенсацию за коммунальные услуги?</v>
      </c>
      <c r="P85" t="str">
        <f>IF(L85="","",IF(AND($C85="",$D85="",L85=""),"",IF(AND($C85="",$D85=""),L85,IF($D85="",UPPER($C85)&amp;"_"&amp;L85,_xlfn.TEXTJOIN(".",TRUE,UPPER($C85)&amp;$D85,$E85,$F85,$G85)))))&amp;". "&amp;L85</f>
        <v>A7. Яким чином керівництво МТП отримує компенсацію за комунальні платежі?</v>
      </c>
      <c r="Q85" s="11" t="s">
        <v>1868</v>
      </c>
      <c r="R85" s="11" t="s">
        <v>362</v>
      </c>
      <c r="S85" t="s">
        <v>222</v>
      </c>
      <c r="T85" t="s">
        <v>1760</v>
      </c>
      <c r="U85" s="11" t="s">
        <v>1761</v>
      </c>
      <c r="V85" t="s">
        <v>1762</v>
      </c>
      <c r="W85" t="s">
        <v>1763</v>
      </c>
      <c r="X85" t="s">
        <v>1785</v>
      </c>
      <c r="AA85" s="1" t="s">
        <v>1917</v>
      </c>
      <c r="AB85" s="1" t="s">
        <v>1918</v>
      </c>
      <c r="AC85" s="1" t="s">
        <v>1919</v>
      </c>
      <c r="AD85" s="1" t="s">
        <v>1920</v>
      </c>
    </row>
    <row r="86" spans="2:30">
      <c r="B86" t="s">
        <v>1765</v>
      </c>
      <c r="C86" t="s">
        <v>1835</v>
      </c>
      <c r="D86">
        <v>7</v>
      </c>
      <c r="E86">
        <v>1</v>
      </c>
      <c r="H86" t="str">
        <f>""&amp;H85&amp;"_other"</f>
        <v>site_management_receive_compensation_other</v>
      </c>
      <c r="I86" t="str">
        <f t="shared" ref="I86" si="78">IF(C86="",H86,IF(D86="",C86&amp;"_"&amp;H86,_xlfn.TEXTJOIN("_",TRUE,C86&amp;D86,E86,F86,G86,H86)))</f>
        <v>a7_1_site_management_receive_compensation_other</v>
      </c>
      <c r="J86" s="22" t="s">
        <v>1766</v>
      </c>
      <c r="K86" s="22" t="s">
        <v>1767</v>
      </c>
      <c r="L86" t="s">
        <v>1768</v>
      </c>
      <c r="M86" t="str">
        <f t="shared" ref="M86:M91" si="79">_xlfn.TEXTJOIN("_",TRUE,UPPER($C86)&amp;$D86,$E86,$F86,$G86)</f>
        <v>A7_1</v>
      </c>
      <c r="N86" t="str">
        <f t="shared" ref="N86" si="80">IF(J86="","",IF(AND($C86="",$D86="",J86=""),"",IF(AND($C86="",$D86=""),J86,IF($D86="",UPPER($C86)&amp;"_"&amp;J86,_xlfn.TEXTJOIN(".",TRUE,UPPER($C86)&amp;$D86,$E86,$F86,$G86)))))&amp;". "&amp;J86</f>
        <v>A7.1. If other, please specify:</v>
      </c>
      <c r="O86" t="str">
        <f t="shared" ref="O86" si="81">IF(K86="","",IF(AND($C86="",$D86="",K86=""),"",IF(AND($C86="",$D86=""),K86,IF($D86="",UPPER($C86)&amp;"_"&amp;K86,_xlfn.TEXTJOIN(".",TRUE,UPPER($C86)&amp;$D86,$E86,$F86,$G86)))))&amp;". "&amp;K86</f>
        <v>A7.1. Другое (уточните)</v>
      </c>
      <c r="P86" t="str">
        <f t="shared" ref="P86" si="82">IF(L86="","",IF(AND($C86="",$D86="",L86=""),"",IF(AND($C86="",$D86=""),L86,IF($D86="",UPPER($C86)&amp;"_"&amp;L86,_xlfn.TEXTJOIN(".",TRUE,UPPER($C86)&amp;$D86,$E86,$F86,$G86)))))&amp;". "&amp;L86</f>
        <v>A7.1. Інше, уточніть</v>
      </c>
      <c r="Q86" s="11" t="s">
        <v>96</v>
      </c>
      <c r="R86" s="11" t="s">
        <v>101</v>
      </c>
      <c r="S86" s="11" t="s">
        <v>102</v>
      </c>
      <c r="T86" t="s">
        <v>1760</v>
      </c>
      <c r="U86" s="11" t="s">
        <v>1761</v>
      </c>
      <c r="V86" t="s">
        <v>1762</v>
      </c>
      <c r="W86" t="s">
        <v>1763</v>
      </c>
      <c r="Z86" t="str">
        <f>"selected(${"&amp;I85&amp;"}, 'other')"</f>
        <v>selected(${a7_site_management_receive_compensation}, 'other')</v>
      </c>
    </row>
    <row r="87" spans="2:30" ht="69.599999999999994" customHeight="1">
      <c r="B87" t="s">
        <v>1921</v>
      </c>
      <c r="C87" t="s">
        <v>1835</v>
      </c>
      <c r="D87">
        <v>7</v>
      </c>
      <c r="E87">
        <v>1</v>
      </c>
      <c r="F87">
        <v>1</v>
      </c>
      <c r="H87" t="s">
        <v>1922</v>
      </c>
      <c r="I87" t="str">
        <f>IF(C87="",H87,IF(D87="",C87&amp;"_"&amp;H87,_xlfn.TEXTJOIN("_",TRUE,C87&amp;D87,E87,F87,G87,H87)))</f>
        <v>a7_1_1_charges_calculated_idps</v>
      </c>
      <c r="J87" s="22" t="str">
        <f>CS_Monitoring_R11!F48</f>
        <v>How is the amount of the charges calculated for IDPs?</v>
      </c>
      <c r="K87" s="22" t="str">
        <f>CS_Monitoring_R11!G48</f>
        <v>Как рассчитывается размер платы для ВПЛ?</v>
      </c>
      <c r="L87" s="22" t="str">
        <f>CS_Monitoring_R11!H48</f>
        <v>Як розраховується розмір плати для ВПО?</v>
      </c>
      <c r="M87" t="str">
        <f>_xlfn.TEXTJOIN("_",TRUE,UPPER($C87)&amp;$D87,$E87,$F87,$G87)</f>
        <v>A7_1_1</v>
      </c>
      <c r="N87" t="str">
        <f>IF(J87="","",IF(AND($C87="",$D87="",J87=""),"",IF(AND($C87="",$D87=""),J87,IF($D87="",UPPER($C87)&amp;"_"&amp;J87,_xlfn.TEXTJOIN(".",TRUE,UPPER($C87)&amp;$D87,$E87,$F87,$G87)))))&amp;". "&amp;J87</f>
        <v>A7.1.1. How is the amount of the charges calculated for IDPs?</v>
      </c>
      <c r="O87" t="str">
        <f>IF(K87="","",IF(AND($C87="",$D87="",K87=""),"",IF(AND($C87="",$D87=""),K87,IF($D87="",UPPER($C87)&amp;"_"&amp;K87,_xlfn.TEXTJOIN(".",TRUE,UPPER($C87)&amp;$D87,$E87,$F87,$G87)))))&amp;". "&amp;K87</f>
        <v>A7.1.1. Как рассчитывается размер платы для ВПЛ?</v>
      </c>
      <c r="P87" t="str">
        <f>IF(L87="","",IF(AND($C87="",$D87="",L87=""),"",IF(AND($C87="",$D87=""),L87,IF($D87="",UPPER($C87)&amp;"_"&amp;L87,_xlfn.TEXTJOIN(".",TRUE,UPPER($C87)&amp;$D87,$E87,$F87,$G87)))))&amp;". "&amp;L87</f>
        <v>A7.1.1. Як розраховується розмір плати для ВПО?</v>
      </c>
      <c r="Q87" s="11" t="s">
        <v>1868</v>
      </c>
      <c r="R87" s="11" t="s">
        <v>362</v>
      </c>
      <c r="S87" t="s">
        <v>222</v>
      </c>
      <c r="T87" t="s">
        <v>1760</v>
      </c>
      <c r="U87" s="11" t="s">
        <v>1761</v>
      </c>
      <c r="V87" t="s">
        <v>1762</v>
      </c>
      <c r="W87" t="s">
        <v>1763</v>
      </c>
      <c r="X87" t="s">
        <v>1785</v>
      </c>
      <c r="Z87" t="str">
        <f>"selected(${"&amp;I85&amp;"}, 'charging_idps')"</f>
        <v>selected(${a7_site_management_receive_compensation}, 'charging_idps')</v>
      </c>
    </row>
    <row r="88" spans="2:30">
      <c r="B88" t="s">
        <v>1765</v>
      </c>
      <c r="C88" t="s">
        <v>1835</v>
      </c>
      <c r="D88">
        <v>7</v>
      </c>
      <c r="E88">
        <v>1</v>
      </c>
      <c r="F88">
        <v>1</v>
      </c>
      <c r="G88">
        <v>1</v>
      </c>
      <c r="H88" t="str">
        <f>""&amp;H87&amp;"_other"</f>
        <v>charges_calculated_idps_other</v>
      </c>
      <c r="I88" t="str">
        <f t="shared" ref="I88:I91" si="83">IF(C88="",H88,IF(D88="",C88&amp;"_"&amp;H88,_xlfn.TEXTJOIN("_",TRUE,C88&amp;D88,E88,F88,G88,H88)))</f>
        <v>a7_1_1_1_charges_calculated_idps_other</v>
      </c>
      <c r="J88" s="22" t="s">
        <v>1766</v>
      </c>
      <c r="K88" s="22" t="s">
        <v>1767</v>
      </c>
      <c r="L88" t="s">
        <v>1768</v>
      </c>
      <c r="M88" t="str">
        <f t="shared" si="79"/>
        <v>A7_1_1_1</v>
      </c>
      <c r="N88" t="str">
        <f t="shared" ref="N88:N91" si="84">IF(J88="","",IF(AND($C88="",$D88="",J88=""),"",IF(AND($C88="",$D88=""),J88,IF($D88="",UPPER($C88)&amp;"_"&amp;J88,_xlfn.TEXTJOIN(".",TRUE,UPPER($C88)&amp;$D88,$E88,$F88,$G88)))))&amp;". "&amp;J88</f>
        <v>A7.1.1.1. If other, please specify:</v>
      </c>
      <c r="O88" t="str">
        <f t="shared" ref="O88:O91" si="85">IF(K88="","",IF(AND($C88="",$D88="",K88=""),"",IF(AND($C88="",$D88=""),K88,IF($D88="",UPPER($C88)&amp;"_"&amp;K88,_xlfn.TEXTJOIN(".",TRUE,UPPER($C88)&amp;$D88,$E88,$F88,$G88)))))&amp;". "&amp;K88</f>
        <v>A7.1.1.1. Другое (уточните)</v>
      </c>
      <c r="P88" t="str">
        <f t="shared" ref="P88:P91" si="86">IF(L88="","",IF(AND($C88="",$D88="",L88=""),"",IF(AND($C88="",$D88=""),L88,IF($D88="",UPPER($C88)&amp;"_"&amp;L88,_xlfn.TEXTJOIN(".",TRUE,UPPER($C88)&amp;$D88,$E88,$F88,$G88)))))&amp;". "&amp;L88</f>
        <v>A7.1.1.1. Інше, уточніть</v>
      </c>
      <c r="Q88" s="11" t="s">
        <v>96</v>
      </c>
      <c r="R88" s="11" t="s">
        <v>101</v>
      </c>
      <c r="S88" s="11" t="s">
        <v>102</v>
      </c>
      <c r="T88" t="s">
        <v>1760</v>
      </c>
      <c r="U88" s="11" t="s">
        <v>1761</v>
      </c>
      <c r="V88" t="s">
        <v>1762</v>
      </c>
      <c r="W88" t="s">
        <v>1763</v>
      </c>
      <c r="Z88" t="str">
        <f>"selected(${"&amp;I87&amp;"}, 'other')"</f>
        <v>selected(${a7_1_1_charges_calculated_idps}, 'other')</v>
      </c>
    </row>
    <row r="89" spans="2:30" ht="123" customHeight="1">
      <c r="B89" t="s">
        <v>1812</v>
      </c>
      <c r="C89" t="s">
        <v>1835</v>
      </c>
      <c r="D89">
        <v>7</v>
      </c>
      <c r="E89">
        <v>2</v>
      </c>
      <c r="H89" t="s">
        <v>1923</v>
      </c>
      <c r="I89" t="str">
        <f t="shared" si="83"/>
        <v>a7_2_idps_pay_utility_bills_yn</v>
      </c>
      <c r="J89" s="22" t="str">
        <f>CS_Monitoring_R11!F49</f>
        <v xml:space="preserve">Can you indicate how much in total do site residents pay per month for the charges in UAH? (per person) </v>
      </c>
      <c r="K89" s="22" t="str">
        <f>CS_Monitoring_R11!G49</f>
        <v>Можете указать, сколько в среднем платят жители МВП в месяц за коммунальные услуги в гривнах? (на человека)</v>
      </c>
      <c r="L89" s="22" t="str">
        <f>CS_Monitoring_R11!H49</f>
        <v>Чи можете ви вказати, скільки у середньому платять мешканці МТП на місяць за комунальні послуги в гривнях? (з людини)</v>
      </c>
      <c r="M89" t="str">
        <f t="shared" si="79"/>
        <v>A7_2</v>
      </c>
      <c r="N89" t="str">
        <f t="shared" si="84"/>
        <v xml:space="preserve">A7.2. Can you indicate how much in total do site residents pay per month for the charges in UAH? (per person) </v>
      </c>
      <c r="O89" t="str">
        <f t="shared" si="85"/>
        <v>A7.2. Можете указать, сколько в среднем платят жители МВП в месяц за коммунальные услуги в гривнах? (на человека)</v>
      </c>
      <c r="P89" t="str">
        <f t="shared" si="86"/>
        <v>A7.2. Чи можете ви вказати, скільки у середньому платять мешканці МТП на місяць за комунальні послуги в гривнях? (з людини)</v>
      </c>
      <c r="Q89" s="25" t="s">
        <v>1847</v>
      </c>
      <c r="R89" s="25" t="s">
        <v>5638</v>
      </c>
      <c r="S89" s="25" t="s">
        <v>1849</v>
      </c>
      <c r="T89" t="s">
        <v>1760</v>
      </c>
      <c r="U89" s="11" t="s">
        <v>1761</v>
      </c>
      <c r="V89" t="s">
        <v>1762</v>
      </c>
      <c r="W89" t="s">
        <v>1763</v>
      </c>
      <c r="X89" t="s">
        <v>1785</v>
      </c>
      <c r="Z89" t="str">
        <f>"selected(${"&amp;I85&amp;"}, 'charging_idps')"</f>
        <v>selected(${a7_site_management_receive_compensation}, 'charging_idps')</v>
      </c>
    </row>
    <row r="90" spans="2:30" ht="28.8">
      <c r="B90" t="s">
        <v>1905</v>
      </c>
      <c r="C90" t="s">
        <v>1835</v>
      </c>
      <c r="D90">
        <v>7</v>
      </c>
      <c r="E90">
        <v>2</v>
      </c>
      <c r="F90">
        <v>1</v>
      </c>
      <c r="H90" t="s">
        <v>1924</v>
      </c>
      <c r="I90" t="str">
        <f t="shared" si="83"/>
        <v>a7_2_1_idps_pay_utility_bills</v>
      </c>
      <c r="J90" s="22" t="str">
        <f>CS_Monitoring_R11!F50</f>
        <v>How much do IDPs pay per month on average for the charges in UAH? (per person)</v>
      </c>
      <c r="K90" s="22" t="str">
        <f>CS_Monitoring_R11!G50</f>
        <v xml:space="preserve">Сколько в среднем платят ВПЛ за коммунальные услуги в месяц в гривнах? (на человека) </v>
      </c>
      <c r="L90" s="22" t="str">
        <f>CS_Monitoring_R11!H50</f>
        <v>Скільки в середньому платять ВПО на місяць за комунальні послуги у гривнях? (з людини)</v>
      </c>
      <c r="M90" t="str">
        <f t="shared" si="79"/>
        <v>A7_2_1</v>
      </c>
      <c r="N90" t="str">
        <f t="shared" si="84"/>
        <v>A7.2.1. How much do IDPs pay per month on average for the charges in UAH? (per person)</v>
      </c>
      <c r="O90" t="str">
        <f t="shared" si="85"/>
        <v xml:space="preserve">A7.2.1. Сколько в среднем платят ВПЛ за коммунальные услуги в месяц в гривнах? (на человека) </v>
      </c>
      <c r="P90" t="str">
        <f t="shared" si="86"/>
        <v>A7.2.1. Скільки в середньому платять ВПО на місяць за комунальні послуги у гривнях? (з людини)</v>
      </c>
      <c r="Q90" s="11" t="s">
        <v>85</v>
      </c>
      <c r="R90" s="11" t="s">
        <v>86</v>
      </c>
      <c r="S90" s="36" t="s">
        <v>87</v>
      </c>
      <c r="T90" t="s">
        <v>1760</v>
      </c>
      <c r="U90" s="11" t="s">
        <v>1761</v>
      </c>
      <c r="V90" t="s">
        <v>1762</v>
      </c>
      <c r="W90" t="s">
        <v>1763</v>
      </c>
      <c r="X90" t="s">
        <v>1841</v>
      </c>
      <c r="Z90" t="str">
        <f>"selected(${"&amp;I89&amp;"}, 'yes')"</f>
        <v>selected(${a7_2_idps_pay_utility_bills_yn}, 'yes')</v>
      </c>
      <c r="AA90" t="s">
        <v>1907</v>
      </c>
      <c r="AB90" t="s">
        <v>1908</v>
      </c>
      <c r="AC90" t="s">
        <v>1909</v>
      </c>
      <c r="AD90" t="s">
        <v>1910</v>
      </c>
    </row>
    <row r="91" spans="2:30" ht="54.6" customHeight="1">
      <c r="B91" t="s">
        <v>1748</v>
      </c>
      <c r="C91" t="s">
        <v>1835</v>
      </c>
      <c r="D91">
        <v>7</v>
      </c>
      <c r="E91">
        <v>2</v>
      </c>
      <c r="F91">
        <v>2</v>
      </c>
      <c r="H91" t="s">
        <v>1925</v>
      </c>
      <c r="I91" t="str">
        <f t="shared" si="83"/>
        <v>a7_2_2_idps_pay_utility_bills_check</v>
      </c>
      <c r="J91" s="22" t="str">
        <f>"You have entered UAH ${"&amp;I90&amp;"}. Is it really utility bills a one month charge per person?"</f>
        <v>You have entered UAH ${a7_2_1_idps_pay_utility_bills}. Is it really utility bills a one month charge per person?</v>
      </c>
      <c r="K91" s="22" t="str">
        <f>"Вы указали плату  ${"&amp;I90&amp;"} грн. Это действительно плата за коммунальные платежи за один месяц за одного жителя?"</f>
        <v>Вы указали плату  ${a7_2_1_idps_pay_utility_bills} грн. Это действительно плата за коммунальные платежи за один месяц за одного жителя?</v>
      </c>
      <c r="L91" s="22" t="str">
        <f>"Ви вказали плату ${"&amp;I90&amp;"} грн. Це справді плата за комунальні рахунки на один місяць на одного мешканця?"</f>
        <v>Ви вказали плату ${a7_2_1_idps_pay_utility_bills} грн. Це справді плата за комунальні рахунки на один місяць на одного мешканця?</v>
      </c>
      <c r="M91" t="str">
        <f t="shared" si="79"/>
        <v>A7_2_2</v>
      </c>
      <c r="N91" t="str">
        <f t="shared" si="84"/>
        <v>A7.2.2. You have entered UAH ${a7_2_1_idps_pay_utility_bills}. Is it really utility bills a one month charge per person?</v>
      </c>
      <c r="O91" t="str">
        <f t="shared" si="85"/>
        <v>A7.2.2. Вы указали плату  ${a7_2_1_idps_pay_utility_bills} грн. Это действительно плата за коммунальные платежи за один месяц за одного жителя?</v>
      </c>
      <c r="P91" t="str">
        <f t="shared" si="86"/>
        <v>A7.2.2. Ви вказали плату ${a7_2_1_idps_pay_utility_bills} грн. Це справді плата за комунальні рахунки на один місяць на одного мешканця?</v>
      </c>
      <c r="Q91" s="36" t="s">
        <v>1912</v>
      </c>
      <c r="R91" s="11" t="s">
        <v>1913</v>
      </c>
      <c r="S91" s="36" t="s">
        <v>1914</v>
      </c>
      <c r="U91" s="11"/>
      <c r="Z91" t="str">
        <f>"${"&amp;I90&amp;"}!=999 and (${"&amp;I90&amp;"}&lt;100 or ${"&amp;I90&amp;"}&gt;6000)"</f>
        <v>${a7_2_1_idps_pay_utility_bills}!=999 and (${a7_2_1_idps_pay_utility_bills}&lt;100 or ${a7_2_1_idps_pay_utility_bills}&gt;6000)</v>
      </c>
    </row>
    <row r="92" spans="2:30" ht="43.2">
      <c r="B92" t="s">
        <v>1926</v>
      </c>
      <c r="C92" s="39" t="s">
        <v>1835</v>
      </c>
      <c r="D92">
        <v>8</v>
      </c>
      <c r="H92" t="s">
        <v>1927</v>
      </c>
      <c r="I92" t="str">
        <f t="shared" ref="I92:I99" si="87">IF(C92="",H92,IF(D92="",C92&amp;"_"&amp;H92,_xlfn.TEXTJOIN("_",TRUE,C92&amp;D92,E92,F92,G92,H92)))</f>
        <v>a8_feedback_mechanism</v>
      </c>
      <c r="J92" s="40" t="str">
        <f>CS_Monitoring_R11!F51</f>
        <v>To your knowledge, is a feedback and complaint mechanism available for the residents of the site?</v>
      </c>
      <c r="K92" s="40" t="str">
        <f>CS_Monitoring_R11!G51</f>
        <v>По Вашим сведениям, существует ли в МВП и доступен ли его жителям механизм обратной связи и рассмотрения жалоб?</v>
      </c>
      <c r="L92" s="40" t="str">
        <f>CS_Monitoring_R11!H51</f>
        <v>Наскільки Вам відомо, чи існує у МТП та чи доступний його мешканцям механізм зворотного зв'язку та розгляду скарг?</v>
      </c>
      <c r="M92" t="str">
        <f t="shared" ref="M92:M97" si="88">_xlfn.TEXTJOIN("_",TRUE,UPPER($C92)&amp;$D92,$E92,$F92,$G92)</f>
        <v>A8</v>
      </c>
      <c r="N92" t="str">
        <f t="shared" ref="N92:P102" si="89">IF(J92="","",IF(AND($C92="",$D92="",J92=""),"",IF(AND($C92="",$D92=""),J92,IF($D92="",UPPER($C92)&amp;"_"&amp;J92,_xlfn.TEXTJOIN(".",TRUE,UPPER($C92)&amp;$D92,$E92,$F92,$G92)))))&amp;". "&amp;J92</f>
        <v>A8. To your knowledge, is a feedback and complaint mechanism available for the residents of the site?</v>
      </c>
      <c r="O92" t="str">
        <f t="shared" si="89"/>
        <v>A8. По Вашим сведениям, существует ли в МВП и доступен ли его жителям механизм обратной связи и рассмотрения жалоб?</v>
      </c>
      <c r="P92" t="str">
        <f t="shared" si="89"/>
        <v>A8. Наскільки Вам відомо, чи існує у МТП та чи доступний його мешканцям механізм зворотного зв'язку та розгляду скарг?</v>
      </c>
      <c r="Q92" s="11" t="s">
        <v>1868</v>
      </c>
      <c r="R92" s="11" t="s">
        <v>362</v>
      </c>
      <c r="S92" t="s">
        <v>222</v>
      </c>
      <c r="T92" t="s">
        <v>1760</v>
      </c>
      <c r="U92" s="11" t="s">
        <v>1761</v>
      </c>
      <c r="V92" t="s">
        <v>1762</v>
      </c>
      <c r="W92" t="s">
        <v>1763</v>
      </c>
      <c r="AA92" t="s">
        <v>1928</v>
      </c>
      <c r="AB92" s="11" t="s">
        <v>1929</v>
      </c>
      <c r="AC92" s="11" t="s">
        <v>1930</v>
      </c>
      <c r="AD92" t="s">
        <v>1931</v>
      </c>
    </row>
    <row r="93" spans="2:30">
      <c r="B93" t="s">
        <v>1765</v>
      </c>
      <c r="C93" s="39" t="s">
        <v>1835</v>
      </c>
      <c r="D93">
        <v>8</v>
      </c>
      <c r="E93">
        <v>0</v>
      </c>
      <c r="F93">
        <v>1</v>
      </c>
      <c r="H93" t="str">
        <f>""&amp;H92&amp;"_other"</f>
        <v>feedback_mechanism_other</v>
      </c>
      <c r="I93" t="str">
        <f t="shared" si="87"/>
        <v>a8_0_1_feedback_mechanism_other</v>
      </c>
      <c r="J93" s="22" t="s">
        <v>1766</v>
      </c>
      <c r="K93" s="22" t="s">
        <v>1767</v>
      </c>
      <c r="L93" t="s">
        <v>1768</v>
      </c>
      <c r="M93" t="str">
        <f t="shared" si="88"/>
        <v>A8_0_1</v>
      </c>
      <c r="N93" t="str">
        <f t="shared" si="89"/>
        <v>A8.0.1. If other, please specify:</v>
      </c>
      <c r="O93" t="str">
        <f t="shared" si="89"/>
        <v>A8.0.1. Другое (уточните)</v>
      </c>
      <c r="P93" t="str">
        <f t="shared" si="89"/>
        <v>A8.0.1. Інше, уточніть</v>
      </c>
      <c r="Q93" s="11" t="s">
        <v>96</v>
      </c>
      <c r="R93" s="11" t="s">
        <v>101</v>
      </c>
      <c r="S93" s="11" t="s">
        <v>102</v>
      </c>
      <c r="T93" t="s">
        <v>1760</v>
      </c>
      <c r="U93" s="11" t="s">
        <v>1761</v>
      </c>
      <c r="V93" t="s">
        <v>1762</v>
      </c>
      <c r="W93" t="s">
        <v>1763</v>
      </c>
      <c r="Z93" t="str">
        <f>"selected(${"&amp;I92&amp;"}, 'other')"</f>
        <v>selected(${a8_feedback_mechanism}, 'other')</v>
      </c>
    </row>
    <row r="94" spans="2:30" s="9" customFormat="1" ht="74.400000000000006" customHeight="1">
      <c r="B94" s="9" t="s">
        <v>1865</v>
      </c>
      <c r="C94" s="9" t="s">
        <v>1835</v>
      </c>
      <c r="D94" s="9">
        <v>8</v>
      </c>
      <c r="E94" s="9">
        <v>1</v>
      </c>
      <c r="H94" s="9" t="s">
        <v>12403</v>
      </c>
      <c r="I94" s="9" t="str">
        <f t="shared" ref="I94" si="90">IF(C94="",H94,IF(D94="",C94&amp;"_"&amp;H94,_xlfn.TEXTJOIN("_",TRUE,C94&amp;D94,E94,F94,G94,H94)))</f>
        <v>a8_1_access_site_feedback</v>
      </c>
      <c r="J94" s="775" t="str">
        <f>CS_Monitoring_R12!F55</f>
        <v>Do the residents know how to access the site feedback and complaint mechanism?</v>
      </c>
      <c r="K94" s="775" t="str">
        <f>CS_Monitoring_R12!G55</f>
        <v>Ознакомлены ли жители МВП с установленным руководством МВП порядком обращения с жалообами/заявлениями?</v>
      </c>
      <c r="L94" s="775" t="str">
        <f>CS_Monitoring_R12!H55</f>
        <v>Чи обізнані мешканці МТП із встановленим керівництвом МТП порядком звернення із скаргами/заявами?</v>
      </c>
      <c r="M94" s="9" t="str">
        <f t="shared" si="88"/>
        <v>A8_1</v>
      </c>
      <c r="N94" s="9" t="str">
        <f t="shared" ref="N94" si="91">IF(J94="","",IF(AND($C94="",$D94="",J94=""),"",IF(AND($C94="",$D94=""),J94,IF($D94="",UPPER($C94)&amp;"_"&amp;J94,_xlfn.TEXTJOIN(".",TRUE,UPPER($C94)&amp;$D94,$E94,$F94,$G94)))))&amp;". "&amp;J94</f>
        <v>A8.1. Do the residents know how to access the site feedback and complaint mechanism?</v>
      </c>
      <c r="O94" s="9" t="str">
        <f t="shared" ref="O94" si="92">IF(K94="","",IF(AND($C94="",$D94="",K94=""),"",IF(AND($C94="",$D94=""),K94,IF($D94="",UPPER($C94)&amp;"_"&amp;K94,_xlfn.TEXTJOIN(".",TRUE,UPPER($C94)&amp;$D94,$E94,$F94,$G94)))))&amp;". "&amp;K94</f>
        <v>A8.1. Ознакомлены ли жители МВП с установленным руководством МВП порядком обращения с жалообами/заявлениями?</v>
      </c>
      <c r="P94" s="9" t="str">
        <f t="shared" ref="P94" si="93">IF(L94="","",IF(AND($C94="",$D94="",L94=""),"",IF(AND($C94="",$D94=""),L94,IF($D94="",UPPER($C94)&amp;"_"&amp;L94,_xlfn.TEXTJOIN(".",TRUE,UPPER($C94)&amp;$D94,$E94,$F94,$G94)))))&amp;". "&amp;L94</f>
        <v>A8.1. Чи обізнані мешканці МТП із встановленим керівництвом МТП порядком звернення із скаргами/заявами?</v>
      </c>
      <c r="Q94" s="9" t="s">
        <v>1759</v>
      </c>
      <c r="R94" s="9" t="s">
        <v>24</v>
      </c>
      <c r="S94" s="9" t="s">
        <v>25</v>
      </c>
      <c r="T94" s="9" t="s">
        <v>1760</v>
      </c>
      <c r="U94" s="776" t="s">
        <v>1761</v>
      </c>
      <c r="V94" s="9" t="s">
        <v>1762</v>
      </c>
      <c r="W94" s="9" t="s">
        <v>1763</v>
      </c>
      <c r="X94" s="9" t="s">
        <v>1785</v>
      </c>
      <c r="Z94" s="9" t="str">
        <f>"not(selected(${"&amp;I92&amp;"}, 'none')"&amp;"  or selected(${"&amp;I92&amp;"}, ''))"</f>
        <v>not(selected(${a8_feedback_mechanism}, 'none')  or selected(${a8_feedback_mechanism}, ''))</v>
      </c>
    </row>
    <row r="95" spans="2:30">
      <c r="B95" t="s">
        <v>1932</v>
      </c>
      <c r="C95" s="39" t="s">
        <v>1835</v>
      </c>
      <c r="D95">
        <v>8</v>
      </c>
      <c r="E95" s="1">
        <v>1</v>
      </c>
      <c r="F95" s="1">
        <v>1</v>
      </c>
      <c r="G95" s="1"/>
      <c r="H95" t="s">
        <v>1933</v>
      </c>
      <c r="I95" t="str">
        <f t="shared" si="87"/>
        <v>a8_1_1_administration_training</v>
      </c>
      <c r="J95" s="40" t="str">
        <f>CS_Monitoring_R11!F52</f>
        <v>Did site administration complete any training?</v>
      </c>
      <c r="K95" s="40" t="str">
        <f>CS_Monitoring_R11!G52</f>
        <v>Проходило ли руководство МВП какое-либо обучение?</v>
      </c>
      <c r="L95" s="40" t="str">
        <f>CS_Monitoring_R11!H52</f>
        <v>Чи проходило керівництво МТП будь-яке навчання?</v>
      </c>
      <c r="M95" t="str">
        <f t="shared" si="88"/>
        <v>A8_1_1</v>
      </c>
      <c r="N95" t="str">
        <f t="shared" si="89"/>
        <v>A8.1.1. Did site administration complete any training?</v>
      </c>
      <c r="O95" t="str">
        <f t="shared" si="89"/>
        <v>A8.1.1. Проходило ли руководство МВП какое-либо обучение?</v>
      </c>
      <c r="P95" t="str">
        <f t="shared" si="89"/>
        <v>A8.1.1. Чи проходило керівництво МТП будь-яке навчання?</v>
      </c>
      <c r="Q95" s="11" t="s">
        <v>1868</v>
      </c>
      <c r="R95" s="11" t="s">
        <v>362</v>
      </c>
      <c r="S95" t="s">
        <v>222</v>
      </c>
      <c r="T95" t="s">
        <v>1760</v>
      </c>
      <c r="U95" s="11" t="s">
        <v>1761</v>
      </c>
      <c r="V95" t="s">
        <v>1762</v>
      </c>
      <c r="W95" t="s">
        <v>1763</v>
      </c>
      <c r="AA95" t="s">
        <v>1934</v>
      </c>
      <c r="AB95" s="11" t="s">
        <v>1935</v>
      </c>
      <c r="AC95" s="11" t="s">
        <v>1930</v>
      </c>
      <c r="AD95" t="s">
        <v>1936</v>
      </c>
    </row>
    <row r="96" spans="2:30">
      <c r="B96" t="s">
        <v>1765</v>
      </c>
      <c r="C96" s="39" t="s">
        <v>1835</v>
      </c>
      <c r="D96">
        <v>8</v>
      </c>
      <c r="E96" s="1">
        <v>1</v>
      </c>
      <c r="F96" s="1">
        <v>1</v>
      </c>
      <c r="G96" s="1">
        <v>1</v>
      </c>
      <c r="H96" t="str">
        <f>""&amp;H95&amp;"_other"</f>
        <v>administration_training_other</v>
      </c>
      <c r="I96" t="str">
        <f t="shared" si="87"/>
        <v>a8_1_1_1_administration_training_other</v>
      </c>
      <c r="J96" s="22" t="s">
        <v>1766</v>
      </c>
      <c r="K96" s="22" t="s">
        <v>1767</v>
      </c>
      <c r="L96" t="s">
        <v>1768</v>
      </c>
      <c r="M96" t="str">
        <f t="shared" si="88"/>
        <v>A8_1_1_1</v>
      </c>
      <c r="N96" t="str">
        <f t="shared" si="89"/>
        <v>A8.1.1.1. If other, please specify:</v>
      </c>
      <c r="O96" t="str">
        <f t="shared" si="89"/>
        <v>A8.1.1.1. Другое (уточните)</v>
      </c>
      <c r="P96" t="str">
        <f t="shared" si="89"/>
        <v>A8.1.1.1. Інше, уточніть</v>
      </c>
      <c r="Q96" s="11" t="s">
        <v>96</v>
      </c>
      <c r="R96" s="11" t="s">
        <v>101</v>
      </c>
      <c r="S96" s="11" t="s">
        <v>102</v>
      </c>
      <c r="T96" t="s">
        <v>1760</v>
      </c>
      <c r="U96" s="11" t="s">
        <v>1761</v>
      </c>
      <c r="V96" t="s">
        <v>1762</v>
      </c>
      <c r="W96" t="s">
        <v>1763</v>
      </c>
      <c r="Z96" t="str">
        <f>"selected(${"&amp;I95&amp;"}, 'other')"</f>
        <v>selected(${a8_1_1_administration_training}, 'other')</v>
      </c>
    </row>
    <row r="97" spans="2:30" ht="28.8">
      <c r="B97" t="s">
        <v>1937</v>
      </c>
      <c r="C97" s="39" t="s">
        <v>1835</v>
      </c>
      <c r="D97">
        <v>8</v>
      </c>
      <c r="E97">
        <v>2</v>
      </c>
      <c r="H97" t="s">
        <v>1938</v>
      </c>
      <c r="I97" t="str">
        <f t="shared" si="87"/>
        <v>a8_2_data_availability</v>
      </c>
      <c r="J97" s="40" t="str">
        <f>CS_Monitoring_R11!F53</f>
        <v xml:space="preserve">To your knowledge is the following information available for the residents of the site?  </v>
      </c>
      <c r="K97" s="40" t="str">
        <f>CS_Monitoring_R11!G53</f>
        <v>Насколько Вам известно, доступна ли  следующая информация жителям МВП?</v>
      </c>
      <c r="L97" s="40" t="str">
        <f>CS_Monitoring_R11!H53</f>
        <v>Наскільки Вам відомо, чи доступна  мешканцям МТП наступна інформація?</v>
      </c>
      <c r="M97" t="str">
        <f t="shared" si="88"/>
        <v>A8_2</v>
      </c>
      <c r="N97" t="str">
        <f t="shared" si="89"/>
        <v xml:space="preserve">A8.2. To your knowledge is the following information available for the residents of the site?  </v>
      </c>
      <c r="O97" t="str">
        <f t="shared" si="89"/>
        <v>A8.2. Насколько Вам известно, доступна ли  следующая информация жителям МВП?</v>
      </c>
      <c r="P97" t="str">
        <f t="shared" si="89"/>
        <v>A8.2. Наскільки Вам відомо, чи доступна  мешканцям МТП наступна інформація?</v>
      </c>
      <c r="Q97" s="11" t="s">
        <v>1868</v>
      </c>
      <c r="R97" s="11" t="s">
        <v>362</v>
      </c>
      <c r="S97" t="s">
        <v>222</v>
      </c>
      <c r="T97" t="s">
        <v>1760</v>
      </c>
      <c r="U97" s="11" t="s">
        <v>1761</v>
      </c>
      <c r="V97" t="s">
        <v>1762</v>
      </c>
      <c r="W97" t="s">
        <v>1763</v>
      </c>
      <c r="AA97" t="s">
        <v>1928</v>
      </c>
      <c r="AB97" s="11" t="s">
        <v>1939</v>
      </c>
      <c r="AC97" s="11" t="s">
        <v>1940</v>
      </c>
      <c r="AD97" t="s">
        <v>1941</v>
      </c>
    </row>
    <row r="98" spans="2:30" s="9" customFormat="1" ht="72">
      <c r="B98" s="9" t="s">
        <v>1942</v>
      </c>
      <c r="C98" s="9" t="s">
        <v>1835</v>
      </c>
      <c r="D98" s="9">
        <v>8</v>
      </c>
      <c r="E98" s="9">
        <v>3</v>
      </c>
      <c r="H98" s="9" t="s">
        <v>12404</v>
      </c>
      <c r="I98" s="9" t="str">
        <f t="shared" si="87"/>
        <v>a8_3_services_of_gbv</v>
      </c>
      <c r="J98" s="775" t="str">
        <f>CS_Monitoring_R12!F58</f>
        <v>Are you aware of any services where you could refer a survivor of GBV, trafficking, or SEA if needed - and if they consent?</v>
      </c>
      <c r="K98" s="775" t="str">
        <f>CS_Monitoring_R12!G58</f>
        <v>Знаете ли Вы о каких-либо службах, куда можно направить человека, пережившего гендерно обусловленное насилие, торговлю людьми или сексуальную эксплуатацию либо насилие, в случае необходимости и с согласия пострадавшего?</v>
      </c>
      <c r="L98" s="775" t="str">
        <f>CS_Monitoring_R12!H58</f>
        <v>Чи знаєте Ви про будь-які служби, куди можна направити постраждалого від гендерно зумовленого насильства, торгівлі людьми або сексуальної експлуатації чи насильства, у разі необхідності і за згоди постраждалого?</v>
      </c>
      <c r="M98" s="9" t="str">
        <f t="shared" ref="M98:M106" si="94">_xlfn.TEXTJOIN("_",TRUE,UPPER($C98)&amp;$D98,$E98,$F98,$G98)</f>
        <v>A8_3</v>
      </c>
      <c r="N98" s="9" t="str">
        <f t="shared" si="89"/>
        <v>A8.3. Are you aware of any services where you could refer a survivor of GBV, trafficking, or SEA if needed - and if they consent?</v>
      </c>
      <c r="O98" s="9" t="str">
        <f t="shared" si="89"/>
        <v>A8.3. Знаете ли Вы о каких-либо службах, куда можно направить человека, пережившего гендерно обусловленное насилие, торговлю людьми или сексуальную эксплуатацию либо насилие, в случае необходимости и с согласия пострадавшего?</v>
      </c>
      <c r="P98" s="9" t="str">
        <f t="shared" si="89"/>
        <v>A8.3. Чи знаєте Ви про будь-які служби, куди можна направити постраждалого від гендерно зумовленого насильства, торгівлі людьми або сексуальної експлуатації чи насильства, у разі необхідності і за згоди постраждалого?</v>
      </c>
      <c r="Q98" s="9" t="s">
        <v>1759</v>
      </c>
      <c r="R98" s="9" t="s">
        <v>24</v>
      </c>
      <c r="S98" s="9" t="s">
        <v>25</v>
      </c>
      <c r="T98" s="9" t="s">
        <v>1760</v>
      </c>
      <c r="U98" s="776" t="s">
        <v>1761</v>
      </c>
      <c r="V98" s="9" t="s">
        <v>1762</v>
      </c>
      <c r="W98" s="9" t="s">
        <v>1763</v>
      </c>
      <c r="X98" s="9" t="s">
        <v>1785</v>
      </c>
    </row>
    <row r="99" spans="2:30" s="9" customFormat="1" ht="43.2">
      <c r="B99" s="9" t="s">
        <v>12435</v>
      </c>
      <c r="C99" s="9" t="s">
        <v>1835</v>
      </c>
      <c r="D99" s="9">
        <v>8</v>
      </c>
      <c r="E99" s="9">
        <v>3</v>
      </c>
      <c r="F99" s="9">
        <v>1</v>
      </c>
      <c r="H99" s="9" t="s">
        <v>12405</v>
      </c>
      <c r="I99" s="9" t="str">
        <f t="shared" si="87"/>
        <v>a8_3_1_gbv_report_incidents</v>
      </c>
      <c r="J99" s="775" t="str">
        <f>CS_Monitoring_R12!F59</f>
        <v>Where do you report incidents of GBV, trafficking, or SEA?</v>
      </c>
      <c r="K99" s="775" t="str">
        <f>CS_Monitoring_R12!G59</f>
        <v>Куда Вы сообщаете о случаях генедерно обусловленного насильства, торговли людьми и сексуальной эксплуатации либо насильства?</v>
      </c>
      <c r="L99" s="775" t="str">
        <f>CS_Monitoring_R12!H59</f>
        <v>Куди Ви повідомляєте про випадки гендерно зумовленого насильства, торгівлі людьми та сексуальної експлуатації чи насильства?</v>
      </c>
      <c r="M99" s="9" t="str">
        <f t="shared" si="94"/>
        <v>A8_3_1</v>
      </c>
      <c r="N99" s="9" t="str">
        <f t="shared" si="89"/>
        <v>A8.3.1. Where do you report incidents of GBV, trafficking, or SEA?</v>
      </c>
      <c r="O99" s="9" t="str">
        <f t="shared" si="89"/>
        <v>A8.3.1. Куда Вы сообщаете о случаях генедерно обусловленного насильства, торговли людьми и сексуальной эксплуатации либо насильства?</v>
      </c>
      <c r="P99" s="9" t="str">
        <f t="shared" si="89"/>
        <v>A8.3.1. Куди Ви повідомляєте про випадки гендерно зумовленого насильства, торгівлі людьми та сексуальної експлуатації чи насильства?</v>
      </c>
      <c r="Q99" t="s">
        <v>1868</v>
      </c>
      <c r="R99" t="s">
        <v>362</v>
      </c>
      <c r="S99" t="s">
        <v>222</v>
      </c>
      <c r="T99" s="9" t="s">
        <v>1760</v>
      </c>
      <c r="U99" s="776" t="s">
        <v>1761</v>
      </c>
      <c r="V99" s="9" t="s">
        <v>1762</v>
      </c>
      <c r="W99" s="9" t="s">
        <v>1763</v>
      </c>
      <c r="X99" s="9" t="s">
        <v>1785</v>
      </c>
      <c r="AA99" s="9" t="s">
        <v>1874</v>
      </c>
      <c r="AB99" s="776" t="s">
        <v>12436</v>
      </c>
      <c r="AC99" s="776" t="s">
        <v>1876</v>
      </c>
      <c r="AD99" s="9" t="s">
        <v>1877</v>
      </c>
    </row>
    <row r="100" spans="2:30" s="9" customFormat="1">
      <c r="B100" s="9" t="s">
        <v>1765</v>
      </c>
      <c r="C100" s="9" t="s">
        <v>1835</v>
      </c>
      <c r="D100" s="9">
        <v>8</v>
      </c>
      <c r="E100" s="9">
        <v>3</v>
      </c>
      <c r="F100" s="9">
        <v>1</v>
      </c>
      <c r="G100" s="9">
        <v>1</v>
      </c>
      <c r="H100" t="str">
        <f>""&amp;H99&amp;"_other"</f>
        <v>gbv_report_incidents_other</v>
      </c>
      <c r="I100" s="9" t="str">
        <f>IF(C100="",H100,IF(D100="",C100&amp;"_"&amp;H100,_xlfn.TEXTJOIN("_",TRUE,C100&amp;D100,E100,F100,G100,H100)))</f>
        <v>a8_3_1_1_gbv_report_incidents_other</v>
      </c>
      <c r="J100" s="777" t="s">
        <v>1766</v>
      </c>
      <c r="K100" s="777" t="s">
        <v>1767</v>
      </c>
      <c r="L100" s="9" t="s">
        <v>1768</v>
      </c>
      <c r="M100" s="9" t="str">
        <f>_xlfn.TEXTJOIN("_",TRUE,UPPER($C100)&amp;$D100,$E100,$F100,$G100)</f>
        <v>A8_3_1_1</v>
      </c>
      <c r="N100" s="9" t="str">
        <f t="shared" si="89"/>
        <v>A8.3.1.1. If other, please specify:</v>
      </c>
      <c r="O100" s="9" t="str">
        <f t="shared" si="89"/>
        <v>A8.3.1.1. Другое (уточните)</v>
      </c>
      <c r="P100" s="9" t="str">
        <f t="shared" si="89"/>
        <v>A8.3.1.1. Інше, уточніть</v>
      </c>
      <c r="Q100" s="776" t="s">
        <v>96</v>
      </c>
      <c r="R100" s="776" t="s">
        <v>101</v>
      </c>
      <c r="S100" s="776" t="s">
        <v>102</v>
      </c>
      <c r="T100" s="9" t="s">
        <v>1760</v>
      </c>
      <c r="U100" s="776" t="s">
        <v>1761</v>
      </c>
      <c r="V100" s="9" t="s">
        <v>1762</v>
      </c>
      <c r="W100" s="9" t="s">
        <v>1763</v>
      </c>
      <c r="Z100" s="9" t="str">
        <f>"selected(${"&amp;I99&amp;"}, 'other')"</f>
        <v>selected(${a8_3_1_gbv_report_incidents}, 'other')</v>
      </c>
    </row>
    <row r="101" spans="2:30" s="9" customFormat="1">
      <c r="B101" s="9" t="s">
        <v>1765</v>
      </c>
      <c r="C101" s="9" t="s">
        <v>1835</v>
      </c>
      <c r="D101" s="9">
        <v>8</v>
      </c>
      <c r="E101" s="9">
        <v>3</v>
      </c>
      <c r="F101" s="9">
        <v>2</v>
      </c>
      <c r="G101" s="9">
        <v>2</v>
      </c>
      <c r="H101" s="9" t="s">
        <v>12415</v>
      </c>
      <c r="I101" s="9" t="str">
        <f>IF(C101="",H101,IF(D101="",C101&amp;"_"&amp;H101,_xlfn.TEXTJOIN("_",TRUE,C101&amp;D101,E101,F101,G101,H101)))</f>
        <v>a8_3_2_2_hotline</v>
      </c>
      <c r="J101" s="47" t="s">
        <v>12437</v>
      </c>
      <c r="K101" s="47" t="s">
        <v>12438</v>
      </c>
      <c r="L101" s="46" t="s">
        <v>12439</v>
      </c>
      <c r="M101" s="9" t="str">
        <f>_xlfn.TEXTJOIN("_",TRUE,UPPER($C101)&amp;$D101,$E101,$F101,$G101)</f>
        <v>A8_3_2_2</v>
      </c>
      <c r="N101" s="9" t="str">
        <f t="shared" si="89"/>
        <v xml:space="preserve">A8.3.2.2. Which hotline(s) do you use? </v>
      </c>
      <c r="O101" s="9" t="str">
        <f t="shared" si="89"/>
        <v>A8.3.2.2. Какими горячими линиями пользуетесь?</v>
      </c>
      <c r="P101" s="9" t="str">
        <f t="shared" si="89"/>
        <v xml:space="preserve">A8.3.2.2. На які гарячі лінії телефонуєте? </v>
      </c>
      <c r="Q101" s="776" t="s">
        <v>96</v>
      </c>
      <c r="R101" s="776" t="s">
        <v>101</v>
      </c>
      <c r="S101" s="776" t="s">
        <v>102</v>
      </c>
      <c r="T101" s="9" t="s">
        <v>1760</v>
      </c>
      <c r="U101" s="776" t="s">
        <v>1761</v>
      </c>
      <c r="V101" s="9" t="s">
        <v>1762</v>
      </c>
      <c r="W101" s="9" t="s">
        <v>1763</v>
      </c>
      <c r="Z101" s="9" t="str">
        <f>"selected(${"&amp;I99&amp;"}, 'hotline')"</f>
        <v>selected(${a8_3_1_gbv_report_incidents}, 'hotline')</v>
      </c>
    </row>
    <row r="102" spans="2:30" s="9" customFormat="1" ht="72">
      <c r="B102" s="9" t="s">
        <v>12407</v>
      </c>
      <c r="C102" s="9" t="s">
        <v>1835</v>
      </c>
      <c r="D102" s="9">
        <v>8</v>
      </c>
      <c r="E102" s="9">
        <v>3</v>
      </c>
      <c r="F102" s="9">
        <v>2</v>
      </c>
      <c r="H102" s="9" t="s">
        <v>12406</v>
      </c>
      <c r="I102" s="9" t="str">
        <f>IF(C102="",H102,IF(D102="",C102&amp;"_"&amp;H102,_xlfn.TEXTJOIN("_",TRUE,C102&amp;D102,E102,F102,G102,H102)))</f>
        <v>a8_3_2_barriers_gbv_report_incidents</v>
      </c>
      <c r="J102" s="775" t="str">
        <f>CS_Monitoring_R12!F60</f>
        <v>What barriers do you face in reporting GBV, trafficking, SEA incidents, or referring survivors?</v>
      </c>
      <c r="K102" s="775" t="str">
        <f>CS_Monitoring_R12!G60</f>
        <v>С какими препятствиями Вы сталкиваетесь при уведомлении о подобных случаях и/или перенаправлении пострадавших лиц?</v>
      </c>
      <c r="L102" s="775" t="str">
        <f>CS_Monitoring_R12!H60</f>
        <v xml:space="preserve"> З якими перешкодами Ви стикаєтесь під час повідомлення про випадки гендерно зумовленого насильства, торгівлі людьми та сексуальної експлуатації чи насильства та/або перенаправлення постраждалих осіб?</v>
      </c>
      <c r="M102" s="9" t="str">
        <f>_xlfn.TEXTJOIN("_",TRUE,UPPER($C102)&amp;$D102,$E102,$F102,$G102)</f>
        <v>A8_3_2</v>
      </c>
      <c r="N102" s="9" t="str">
        <f t="shared" si="89"/>
        <v>A8.3.2. What barriers do you face in reporting GBV, trafficking, SEA incidents, or referring survivors?</v>
      </c>
      <c r="O102" s="9" t="str">
        <f t="shared" si="89"/>
        <v>A8.3.2. С какими препятствиями Вы сталкиваетесь при уведомлении о подобных случаях и/или перенаправлении пострадавших лиц?</v>
      </c>
      <c r="P102" s="9" t="str">
        <f t="shared" si="89"/>
        <v>A8.3.2.  З якими перешкодами Ви стикаєтесь під час повідомлення про випадки гендерно зумовленого насильства, торгівлі людьми та сексуальної експлуатації чи насильства та/або перенаправлення постраждалих осіб?</v>
      </c>
      <c r="Q102" t="s">
        <v>1868</v>
      </c>
      <c r="R102" t="s">
        <v>362</v>
      </c>
      <c r="S102" t="s">
        <v>222</v>
      </c>
      <c r="T102" s="9" t="s">
        <v>1760</v>
      </c>
      <c r="U102" s="776" t="s">
        <v>1761</v>
      </c>
      <c r="V102" s="9" t="s">
        <v>1762</v>
      </c>
      <c r="W102" s="9" t="s">
        <v>1763</v>
      </c>
      <c r="X102" s="9" t="s">
        <v>1785</v>
      </c>
      <c r="Z102" s="46" t="str">
        <f>"not(selected(${"&amp;I98&amp;"},'not_sure') or selected(${"&amp;I99&amp;"},'dont_know'))"</f>
        <v>not(selected(${a8_3_services_of_gbv},'not_sure') or selected(${a8_3_1_gbv_report_incidents},'dont_know'))</v>
      </c>
      <c r="AA102" s="9" t="s">
        <v>1928</v>
      </c>
      <c r="AB102" s="776" t="s">
        <v>12432</v>
      </c>
      <c r="AC102" s="776" t="s">
        <v>12433</v>
      </c>
      <c r="AD102" s="9" t="s">
        <v>12434</v>
      </c>
    </row>
    <row r="103" spans="2:30" s="9" customFormat="1">
      <c r="B103" s="9" t="s">
        <v>1765</v>
      </c>
      <c r="C103" s="9" t="s">
        <v>1835</v>
      </c>
      <c r="D103" s="9">
        <v>8</v>
      </c>
      <c r="E103" s="9">
        <v>3</v>
      </c>
      <c r="F103" s="9">
        <v>2</v>
      </c>
      <c r="G103" s="9">
        <v>1</v>
      </c>
      <c r="H103" t="str">
        <f>""&amp;H102&amp;"_other"</f>
        <v>barriers_gbv_report_incidents_other</v>
      </c>
      <c r="I103" s="9" t="str">
        <f>IF(C103="",H103,IF(D103="",C103&amp;"_"&amp;H103,_xlfn.TEXTJOIN("_",TRUE,C103&amp;D103,E103,F103,G103,H103)))</f>
        <v>a8_3_2_1_barriers_gbv_report_incidents_other</v>
      </c>
      <c r="J103" s="777" t="s">
        <v>1766</v>
      </c>
      <c r="K103" s="777" t="s">
        <v>1767</v>
      </c>
      <c r="L103" s="9" t="s">
        <v>1768</v>
      </c>
      <c r="M103" s="9" t="str">
        <f>_xlfn.TEXTJOIN("_",TRUE,UPPER($C103)&amp;$D103,$E103,$F103,$G103)</f>
        <v>A8_3_2_1</v>
      </c>
      <c r="N103" s="9" t="str">
        <f t="shared" ref="N103:N104" si="95">IF(J103="","",IF(AND($C103="",$D103="",J103=""),"",IF(AND($C103="",$D103=""),J103,IF($D103="",UPPER($C103)&amp;"_"&amp;J103,_xlfn.TEXTJOIN(".",TRUE,UPPER($C103)&amp;$D103,$E103,$F103,$G103)))))&amp;". "&amp;J103</f>
        <v>A8.3.2.1. If other, please specify:</v>
      </c>
      <c r="O103" s="9" t="str">
        <f t="shared" ref="O103:O104" si="96">IF(K103="","",IF(AND($C103="",$D103="",K103=""),"",IF(AND($C103="",$D103=""),K103,IF($D103="",UPPER($C103)&amp;"_"&amp;K103,_xlfn.TEXTJOIN(".",TRUE,UPPER($C103)&amp;$D103,$E103,$F103,$G103)))))&amp;". "&amp;K103</f>
        <v>A8.3.2.1. Другое (уточните)</v>
      </c>
      <c r="P103" s="9" t="str">
        <f t="shared" ref="P103:P104" si="97">IF(L103="","",IF(AND($C103="",$D103="",L103=""),"",IF(AND($C103="",$D103=""),L103,IF($D103="",UPPER($C103)&amp;"_"&amp;L103,_xlfn.TEXTJOIN(".",TRUE,UPPER($C103)&amp;$D103,$E103,$F103,$G103)))))&amp;". "&amp;L103</f>
        <v>A8.3.2.1. Інше, уточніть</v>
      </c>
      <c r="Q103" s="776" t="s">
        <v>96</v>
      </c>
      <c r="R103" s="776" t="s">
        <v>101</v>
      </c>
      <c r="S103" s="776" t="s">
        <v>102</v>
      </c>
      <c r="T103" s="9" t="s">
        <v>1760</v>
      </c>
      <c r="U103" s="776" t="s">
        <v>1761</v>
      </c>
      <c r="V103" s="9" t="s">
        <v>1762</v>
      </c>
      <c r="W103" s="9" t="s">
        <v>1763</v>
      </c>
      <c r="Z103" s="9" t="str">
        <f>"selected(${"&amp;I102&amp;"}, 'other')"</f>
        <v>selected(${a8_3_2_barriers_gbv_report_incidents}, 'other')</v>
      </c>
    </row>
    <row r="104" spans="2:30" s="9" customFormat="1" ht="115.2">
      <c r="B104" s="9" t="s">
        <v>1942</v>
      </c>
      <c r="C104" s="9" t="s">
        <v>1835</v>
      </c>
      <c r="D104" s="9">
        <v>8</v>
      </c>
      <c r="E104" s="9">
        <v>4</v>
      </c>
      <c r="H104" s="9" t="s">
        <v>12440</v>
      </c>
      <c r="I104" s="9" t="str">
        <f t="shared" ref="I104" si="98">IF(C104="",H104,IF(D104="",C104&amp;"_"&amp;H104,_xlfn.TEXTJOIN("_",TRUE,C104&amp;D104,E104,F104,G104,H104)))</f>
        <v>a8_4_violations_gbv</v>
      </c>
      <c r="J104" s="775" t="str">
        <f>CS_Monitoring_R12!F61</f>
        <v>In the last three (3) months, have the residents of the site reported to you, or, to your knowledge, to someone else discrimination against political, religious and other beliefs, gender, age, disability, ethnic and social origin, language or any other grounds?</v>
      </c>
      <c r="K104" s="775" t="str">
        <f>CS_Monitoring_R12!G61</f>
        <v>За последние 3 (три) месяца сообщали ли жители МВП Вам или другим лицам, или известно ли Вам о случаях дискриминации по признакам расы, цвета кожи, политических, религиозных и других убеждений, пола, возраста, инвалидности, этнического и социального происхождения, гражданства, семейного и имущественного положения, места жительства, по языковому или любому другому признаку?</v>
      </c>
      <c r="L104" s="775" t="str">
        <f>CS_Monitoring_R12!H61</f>
        <v>За останні 3 (три) місяці чи повідомляли мешканці МТП Вам або іншим особам, або чи відомо Вам про випадки щодо дискримінації за ознаками раси, кольору шкіри, політичних, релігійних та інших переконань, статі, віку, інвалідності, етнічного та соціального походження, громадянства, сімейного та майнового стану, місця проживання, за мовною або будь-якою іншою ознакою?</v>
      </c>
      <c r="M104" s="9" t="str">
        <f t="shared" si="94"/>
        <v>A8_4</v>
      </c>
      <c r="N104" s="9" t="str">
        <f t="shared" si="95"/>
        <v>A8.4. In the last three (3) months, have the residents of the site reported to you, or, to your knowledge, to someone else discrimination against political, religious and other beliefs, gender, age, disability, ethnic and social origin, language or any other grounds?</v>
      </c>
      <c r="O104" s="9" t="str">
        <f t="shared" si="96"/>
        <v>A8.4. За последние 3 (три) месяца сообщали ли жители МВП Вам или другим лицам, или известно ли Вам о случаях дискриминации по признакам расы, цвета кожи, политических, религиозных и других убеждений, пола, возраста, инвалидности, этнического и социального происхождения, гражданства, семейного и имущественного положения, места жительства, по языковому или любому другому признаку?</v>
      </c>
      <c r="P104" s="9" t="str">
        <f t="shared" si="97"/>
        <v>A8.4. За останні 3 (три) місяці чи повідомляли мешканці МТП Вам або іншим особам, або чи відомо Вам про випадки щодо дискримінації за ознаками раси, кольору шкіри, політичних, релігійних та інших переконань, статі, віку, інвалідності, етнічного та соціального походження, громадянства, сімейного та майнового стану, місця проживання, за мовною або будь-якою іншою ознакою?</v>
      </c>
      <c r="Q104" s="9" t="s">
        <v>1759</v>
      </c>
      <c r="R104" s="9" t="s">
        <v>24</v>
      </c>
      <c r="S104" s="9" t="s">
        <v>25</v>
      </c>
      <c r="T104" s="9" t="s">
        <v>1760</v>
      </c>
      <c r="U104" s="776" t="s">
        <v>1761</v>
      </c>
      <c r="V104" s="9" t="s">
        <v>1762</v>
      </c>
      <c r="W104" s="9" t="s">
        <v>1763</v>
      </c>
      <c r="X104" s="9" t="s">
        <v>1785</v>
      </c>
    </row>
    <row r="105" spans="2:30" s="9" customFormat="1" ht="28.8">
      <c r="B105" s="9" t="s">
        <v>12442</v>
      </c>
      <c r="C105" s="9" t="s">
        <v>1835</v>
      </c>
      <c r="D105" s="9">
        <v>8</v>
      </c>
      <c r="E105" s="9">
        <v>4</v>
      </c>
      <c r="F105" s="9">
        <v>1</v>
      </c>
      <c r="H105" s="9" t="s">
        <v>12441</v>
      </c>
      <c r="I105" s="9" t="str">
        <f t="shared" ref="I105" si="99">IF(C105="",H105,IF(D105="",C105&amp;"_"&amp;H105,_xlfn.TEXTJOIN("_",TRUE,C105&amp;D105,E105,F105,G105,H105)))</f>
        <v>a8_4_1_how_many_violations_gbv</v>
      </c>
      <c r="J105" s="775" t="str">
        <f>CS_Monitoring_R12!F62</f>
        <v>To your knowledge, how many site residents have reported these violations?</v>
      </c>
      <c r="K105" s="775" t="str">
        <f>CS_Monitoring_R12!G62</f>
        <v>Известно ли Вам, сколько жителей МВП сообщили об этих нарушениях?</v>
      </c>
      <c r="L105" s="775" t="str">
        <f>CS_Monitoring_R12!H62</f>
        <v>Чи відомо вам, скільки мешканців МТП повідомили про ці порушення?</v>
      </c>
      <c r="M105" s="9" t="str">
        <f t="shared" si="94"/>
        <v>A8_4_1</v>
      </c>
      <c r="N105" s="9" t="str">
        <f t="shared" ref="N105" si="100">IF(J105="","",IF(AND($C105="",$D105="",J105=""),"",IF(AND($C105="",$D105=""),J105,IF($D105="",UPPER($C105)&amp;"_"&amp;J105,_xlfn.TEXTJOIN(".",TRUE,UPPER($C105)&amp;$D105,$E105,$F105,$G105)))))&amp;". "&amp;J105</f>
        <v>A8.4.1. To your knowledge, how many site residents have reported these violations?</v>
      </c>
      <c r="O105" s="9" t="str">
        <f t="shared" ref="O105" si="101">IF(K105="","",IF(AND($C105="",$D105="",K105=""),"",IF(AND($C105="",$D105=""),K105,IF($D105="",UPPER($C105)&amp;"_"&amp;K105,_xlfn.TEXTJOIN(".",TRUE,UPPER($C105)&amp;$D105,$E105,$F105,$G105)))))&amp;". "&amp;K105</f>
        <v>A8.4.1. Известно ли Вам, сколько жителей МВП сообщили об этих нарушениях?</v>
      </c>
      <c r="P105" s="9" t="str">
        <f t="shared" ref="P105" si="102">IF(L105="","",IF(AND($C105="",$D105="",L105=""),"",IF(AND($C105="",$D105=""),L105,IF($D105="",UPPER($C105)&amp;"_"&amp;L105,_xlfn.TEXTJOIN(".",TRUE,UPPER($C105)&amp;$D105,$E105,$F105,$G105)))))&amp;". "&amp;L105</f>
        <v>A8.4.1. Чи відомо вам, скільки мешканців МТП повідомили про ці порушення?</v>
      </c>
      <c r="Q105" s="9" t="s">
        <v>1759</v>
      </c>
      <c r="R105" s="9" t="s">
        <v>24</v>
      </c>
      <c r="S105" s="9" t="s">
        <v>25</v>
      </c>
      <c r="T105" s="9" t="s">
        <v>1760</v>
      </c>
      <c r="U105" s="776" t="s">
        <v>1761</v>
      </c>
      <c r="V105" s="9" t="s">
        <v>1762</v>
      </c>
      <c r="W105" s="9" t="s">
        <v>1763</v>
      </c>
      <c r="X105" s="9" t="s">
        <v>1785</v>
      </c>
      <c r="Z105" s="9" t="str">
        <f>"selected(${"&amp;I104&amp;"}, 'yes')"</f>
        <v>selected(${a8_4_violations_gbv}, 'yes')</v>
      </c>
    </row>
    <row r="106" spans="2:30" ht="28.8">
      <c r="B106" t="s">
        <v>1865</v>
      </c>
      <c r="C106" t="s">
        <v>1835</v>
      </c>
      <c r="D106">
        <v>9</v>
      </c>
      <c r="H106" t="s">
        <v>1943</v>
      </c>
      <c r="I106" t="str">
        <f t="shared" ref="I106" si="103">IF(C106="",H106,IF(D106="",C106&amp;"_"&amp;H106,_xlfn.TEXTJOIN("_",TRUE,C106&amp;D106,E106,F106,G106,H106)))</f>
        <v>a9_hum_assist</v>
      </c>
      <c r="J106" s="371" t="str">
        <f>CS_Monitoring_R12!F63</f>
        <v>Has this center received any humanitarian assistance in the last three (3) months?</v>
      </c>
      <c r="K106" s="371" t="str">
        <f>CS_Monitoring_R12!G63</f>
        <v>Получал ли это МВП какую-либо гуманитарную помощь за последние 3 (три) месяца?</v>
      </c>
      <c r="L106" s="371" t="str">
        <f>CS_Monitoring_R12!H63</f>
        <v>Чи отримувало це МТП будь-яку гуманітарну допомогу за останні 3 (три) місяці?</v>
      </c>
      <c r="M106" t="str">
        <f t="shared" si="94"/>
        <v>A9</v>
      </c>
      <c r="N106" t="str">
        <f t="shared" ref="N106" si="104">IF(J106="","",IF(AND($C106="",$D106="",J106=""),"",IF(AND($C106="",$D106=""),J106,IF($D106="",UPPER($C106)&amp;"_"&amp;J106,_xlfn.TEXTJOIN(".",TRUE,UPPER($C106)&amp;$D106,$E106,$F106,$G106)))))&amp;". "&amp;J106</f>
        <v>A9. Has this center received any humanitarian assistance in the last three (3) months?</v>
      </c>
      <c r="O106" t="str">
        <f t="shared" ref="O106" si="105">IF(K106="","",IF(AND($C106="",$D106="",K106=""),"",IF(AND($C106="",$D106=""),K106,IF($D106="",UPPER($C106)&amp;"_"&amp;K106,_xlfn.TEXTJOIN(".",TRUE,UPPER($C106)&amp;$D106,$E106,$F106,$G106)))))&amp;". "&amp;K106</f>
        <v>A9. Получал ли это МВП какую-либо гуманитарную помощь за последние 3 (три) месяца?</v>
      </c>
      <c r="P106" t="str">
        <f t="shared" ref="P106" si="106">IF(L106="","",IF(AND($C106="",$D106="",L106=""),"",IF(AND($C106="",$D106=""),L106,IF($D106="",UPPER($C106)&amp;"_"&amp;L106,_xlfn.TEXTJOIN(".",TRUE,UPPER($C106)&amp;$D106,$E106,$F106,$G106)))))&amp;". "&amp;L106</f>
        <v>A9. Чи отримувало це МТП будь-яку гуманітарну допомогу за останні 3 (три) місяці?</v>
      </c>
      <c r="Q106" t="s">
        <v>1759</v>
      </c>
      <c r="R106" t="s">
        <v>24</v>
      </c>
      <c r="S106" t="s">
        <v>25</v>
      </c>
      <c r="T106" t="s">
        <v>1760</v>
      </c>
      <c r="U106" s="11" t="s">
        <v>1761</v>
      </c>
      <c r="V106" t="s">
        <v>1762</v>
      </c>
      <c r="W106" t="s">
        <v>1763</v>
      </c>
      <c r="X106" t="s">
        <v>1785</v>
      </c>
    </row>
    <row r="107" spans="2:30" ht="31.2" customHeight="1">
      <c r="B107" t="s">
        <v>1870</v>
      </c>
      <c r="C107" t="s">
        <v>1835</v>
      </c>
      <c r="D107">
        <v>9</v>
      </c>
      <c r="E107">
        <v>2</v>
      </c>
      <c r="H107" t="s">
        <v>1944</v>
      </c>
      <c r="I107" t="str">
        <f>IF(C107="",H107,IF(D107="",C107&amp;"_"&amp;H107,_xlfn.TEXTJOIN("_",TRUE,C107&amp;D107,E107,F107,G107,H107)))</f>
        <v>a9_2_organization_provided_assistance</v>
      </c>
      <c r="J107" s="40" t="str">
        <f>CS_Monitoring_R11!F56</f>
        <v>Please specify the entity/organization that provided any assistance within the mentioned period</v>
      </c>
      <c r="K107" s="40" t="str">
        <f>CS_Monitoring_R11!G56</f>
        <v>Пожалуйста, уточните тип структуры/организации, которая предоставила какую-либо помощь в упомянутый период</v>
      </c>
      <c r="L107" s="40" t="str">
        <f>CS_Monitoring_R11!H56</f>
        <v>Будь-ласка, уточність тип структури/організації, яка надала будь-яку допомогу у згаданий період.</v>
      </c>
      <c r="M107" t="str">
        <f>_xlfn.TEXTJOIN("_",TRUE,UPPER($C107)&amp;$D107,$E107,$F107,$G107)</f>
        <v>A9_2</v>
      </c>
      <c r="N107" t="str">
        <f t="shared" ref="N107:P108" si="107">IF(J107="","",IF(AND($C107="",$D107="",J107=""),"",IF(AND($C107="",$D107=""),J107,IF($D107="",UPPER($C107)&amp;"_"&amp;J107,_xlfn.TEXTJOIN(".",TRUE,UPPER($C107)&amp;$D107,$E107,$F107,$G107)))))&amp;". "&amp;J107</f>
        <v>A9.2. Please specify the entity/organization that provided any assistance within the mentioned period</v>
      </c>
      <c r="O107" t="str">
        <f t="shared" si="107"/>
        <v>A9.2. Пожалуйста, уточните тип структуры/организации, которая предоставила какую-либо помощь в упомянутый период</v>
      </c>
      <c r="P107" t="str">
        <f t="shared" si="107"/>
        <v>A9.2. Будь-ласка, уточність тип структури/організації, яка надала будь-яку допомогу у згаданий період.</v>
      </c>
      <c r="Q107" t="s">
        <v>1868</v>
      </c>
      <c r="R107" t="s">
        <v>362</v>
      </c>
      <c r="S107" t="s">
        <v>222</v>
      </c>
      <c r="T107" t="s">
        <v>1760</v>
      </c>
      <c r="U107" s="11" t="s">
        <v>1761</v>
      </c>
      <c r="V107" t="s">
        <v>1762</v>
      </c>
      <c r="W107" t="s">
        <v>1763</v>
      </c>
      <c r="X107" t="s">
        <v>1785</v>
      </c>
      <c r="Z107" t="str">
        <f>"selected(${"&amp;I106&amp;"}, 'yes')"</f>
        <v>selected(${a9_hum_assist}, 'yes')</v>
      </c>
    </row>
    <row r="108" spans="2:30">
      <c r="B108" t="s">
        <v>1765</v>
      </c>
      <c r="C108" t="s">
        <v>1835</v>
      </c>
      <c r="D108">
        <v>9</v>
      </c>
      <c r="E108">
        <v>2</v>
      </c>
      <c r="F108">
        <v>1</v>
      </c>
      <c r="H108" t="str">
        <f>""&amp;H107&amp;"_other"</f>
        <v>organization_provided_assistance_other</v>
      </c>
      <c r="I108" t="str">
        <f>IF(C108="",H108,IF(D108="",C108&amp;"_"&amp;H108,_xlfn.TEXTJOIN("_",TRUE,C108&amp;D108,E108,F108,G108,H108)))</f>
        <v>a9_2_1_organization_provided_assistance_other</v>
      </c>
      <c r="J108" s="22" t="s">
        <v>1766</v>
      </c>
      <c r="K108" s="22" t="s">
        <v>1767</v>
      </c>
      <c r="L108" t="s">
        <v>1768</v>
      </c>
      <c r="M108" t="str">
        <f>_xlfn.TEXTJOIN("_",TRUE,UPPER($C108)&amp;$D108,$E108,$F108,$G108)</f>
        <v>A9_2_1</v>
      </c>
      <c r="N108" t="str">
        <f t="shared" si="107"/>
        <v>A9.2.1. If other, please specify:</v>
      </c>
      <c r="O108" t="str">
        <f t="shared" si="107"/>
        <v>A9.2.1. Другое (уточните)</v>
      </c>
      <c r="P108" t="str">
        <f t="shared" si="107"/>
        <v>A9.2.1. Інше, уточніть</v>
      </c>
      <c r="Q108" s="11" t="s">
        <v>96</v>
      </c>
      <c r="R108" s="11" t="s">
        <v>101</v>
      </c>
      <c r="S108" s="11" t="s">
        <v>102</v>
      </c>
      <c r="T108" t="s">
        <v>1760</v>
      </c>
      <c r="U108" s="11" t="s">
        <v>1761</v>
      </c>
      <c r="V108" t="s">
        <v>1762</v>
      </c>
      <c r="W108" t="s">
        <v>1763</v>
      </c>
      <c r="Z108" t="str">
        <f>"selected(${"&amp;I107&amp;"}, 'other')"</f>
        <v>selected(${a9_2_organization_provided_assistance}, 'other')</v>
      </c>
    </row>
    <row r="109" spans="2:30">
      <c r="B109" s="4" t="s">
        <v>1751</v>
      </c>
      <c r="D109" s="2" t="s">
        <v>1752</v>
      </c>
      <c r="E109" s="2" t="s">
        <v>1752</v>
      </c>
      <c r="F109" s="2"/>
      <c r="G109" s="2"/>
      <c r="H109" t="s">
        <v>1945</v>
      </c>
      <c r="I109" t="str">
        <f t="shared" ref="I109:I201" si="108">IF(C109="",H109,IF(D109="",C109&amp;"_"&amp;H109,_xlfn.TEXTJOIN("_",TRUE,C109&amp;D109,E109,F109,H109)))</f>
        <v>site_information</v>
      </c>
      <c r="M109" t="str">
        <f t="shared" ref="M109" si="109">_xlfn.TEXTJOIN("_",TRUE,UPPER($C109)&amp;$D109,$E109,$F109)</f>
        <v/>
      </c>
      <c r="N109" s="23" t="str">
        <f>IF(J109="","",IF(AND($C109="",$D109="",J109=""),"",IF(AND($C109="",$D109=""),J109,IF($D109="",UPPER($C109)&amp;"_"&amp;J109,_xlfn.TEXTJOIN(".",TRUE,UPPER($C109)&amp;$D109,$E109,$F109,J109)))))</f>
        <v/>
      </c>
      <c r="O109" t="str">
        <f>IF(K109="","",IF(AND($C109="",$D109="",K109=""),"",IF(AND($C109="",$D109=""),K109,IF($D109="",UPPER($C109)&amp;"_"&amp;K109,_xlfn.TEXTJOIN(".",TRUE,UPPER($C109)&amp;$D109,$E109,$F109,K109)))))</f>
        <v/>
      </c>
      <c r="P109" t="str">
        <f t="shared" si="34"/>
        <v/>
      </c>
    </row>
    <row r="110" spans="2:30" s="46" customFormat="1">
      <c r="B110" s="49" t="s">
        <v>1751</v>
      </c>
      <c r="H110" s="49" t="s">
        <v>1858</v>
      </c>
      <c r="I110" s="49" t="str">
        <f>IF(C110="",H110,IF(D110="",C110&amp;"_"&amp;H110,_xlfn.TEXTJOIN("_",TRUE,C110&amp;D110,E110,F110,H110)))</f>
        <v>skip_host_less_10_idp</v>
      </c>
      <c r="J110" s="47"/>
      <c r="K110" s="47"/>
      <c r="N110" s="47"/>
      <c r="U110" s="48"/>
    </row>
    <row r="111" spans="2:30" s="27" customFormat="1">
      <c r="B111" s="27" t="s">
        <v>1746</v>
      </c>
      <c r="D111" s="27" t="s">
        <v>1752</v>
      </c>
      <c r="H111" s="27" t="s">
        <v>1946</v>
      </c>
      <c r="I111" s="27" t="str">
        <f t="shared" si="108"/>
        <v>demography</v>
      </c>
      <c r="J111" s="730" t="s">
        <v>442</v>
      </c>
      <c r="K111" s="730" t="s">
        <v>443</v>
      </c>
      <c r="L111" s="27" t="s">
        <v>444</v>
      </c>
      <c r="M111" s="5" t="str">
        <f t="shared" ref="M111:M124" si="110">_xlfn.TEXTJOIN("_",TRUE,UPPER($C111)&amp;$D111,$E111,$F111)</f>
        <v/>
      </c>
      <c r="N111" s="730" t="str">
        <f>IF(J111="","",IF(AND($C111="",$D111="",J111=""),"",IF(AND($C111="",$D111=""),J111,IF($D111="",UPPER($C111)&amp;"_"&amp;J111,_xlfn.TEXTJOIN(".",TRUE,UPPER($C111)&amp;$D111,$E111,$F111,J111)))))</f>
        <v>Demography</v>
      </c>
      <c r="O111" s="27" t="str">
        <f>IF(K111="","",IF(AND($C111="",$D111="",K111=""),"",IF(AND($C111="",$D111=""),K111,IF($D111="",UPPER($C111)&amp;"_"&amp;K111,_xlfn.TEXTJOIN(".",TRUE,UPPER($C111)&amp;$D111,$E111,$F111,K111)))))</f>
        <v>Демография</v>
      </c>
      <c r="P111" s="27" t="str">
        <f t="shared" si="34"/>
        <v>Демографія</v>
      </c>
      <c r="Z111" s="27" t="str">
        <f>"not(selected(${"&amp;I45&amp;"}, 'no')"&amp;" or selected(${"&amp;I45&amp;"}, ''))"&amp;" and ${"&amp;I$50&amp;"}&gt;=10"</f>
        <v>not(selected(${a1_site_active}, 'no') or selected(${a1_site_active}, '')) and ${a1_2_people_can_hosted_number}&gt;=10</v>
      </c>
    </row>
    <row r="112" spans="2:30" ht="28.8">
      <c r="B112" t="s">
        <v>1839</v>
      </c>
      <c r="C112" t="s">
        <v>1947</v>
      </c>
      <c r="D112">
        <v>1</v>
      </c>
      <c r="E112">
        <v>1</v>
      </c>
      <c r="H112" t="s">
        <v>1948</v>
      </c>
      <c r="I112" t="str">
        <f t="shared" ref="I112" si="111">IF(C112="",H112,IF(D112="",C112&amp;"_"&amp;H112,_xlfn.TEXTJOIN("_",TRUE,C112&amp;D112,E112,F112,G112,H112)))</f>
        <v>b1_1_site_individuals</v>
      </c>
      <c r="J112" s="22" t="str">
        <f>CS_Monitoring_R11!F59</f>
        <v>Please indicate the number of individuals hosted on the site.</v>
      </c>
      <c r="K112" s="22" t="str">
        <f>CS_Monitoring_R11!G59</f>
        <v>Укажите, пожалуйста, количество лиц, которые сейчас проживают в МВП?</v>
      </c>
      <c r="L112" s="22" t="str">
        <f>CS_Monitoring_R11!H59</f>
        <v>Вкажіть, будь ласка,  кількість осіб, що зараз мешкають в МТП?</v>
      </c>
      <c r="M112" t="str">
        <f t="shared" ref="M112" si="112">_xlfn.TEXTJOIN("_",TRUE,UPPER($C112)&amp;$D112,$E112,$F112,$G112)</f>
        <v>B1_1</v>
      </c>
      <c r="N112" t="str">
        <f t="shared" ref="N112" si="113">IF(J112="","",IF(AND($C112="",$D112="",J112=""),"",IF(AND($C112="",$D112=""),J112,IF($D112="",UPPER($C112)&amp;"_"&amp;J112,_xlfn.TEXTJOIN(".",TRUE,UPPER($C112)&amp;$D112,$E112,$F112,$G112)))))&amp;". "&amp;J112</f>
        <v>B1.1. Please indicate the number of individuals hosted on the site.</v>
      </c>
      <c r="O112" t="str">
        <f t="shared" ref="O112" si="114">IF(K112="","",IF(AND($C112="",$D112="",K112=""),"",IF(AND($C112="",$D112=""),K112,IF($D112="",UPPER($C112)&amp;"_"&amp;K112,_xlfn.TEXTJOIN(".",TRUE,UPPER($C112)&amp;$D112,$E112,$F112,$G112)))))&amp;". "&amp;K112</f>
        <v>B1.1. Укажите, пожалуйста, количество лиц, которые сейчас проживают в МВП?</v>
      </c>
      <c r="P112" t="str">
        <f t="shared" ref="P112" si="115">IF(L112="","",IF(AND($C112="",$D112="",L112=""),"",IF(AND($C112="",$D112=""),L112,IF($D112="",UPPER($C112)&amp;"_"&amp;L112,_xlfn.TEXTJOIN(".",TRUE,UPPER($C112)&amp;$D112,$E112,$F112,$G112)))))&amp;". "&amp;L112</f>
        <v>B1.1. Вкажіть, будь ласка,  кількість осіб, що зараз мешкають в МТП?</v>
      </c>
      <c r="Q112" s="11" t="s">
        <v>85</v>
      </c>
      <c r="R112" s="11" t="s">
        <v>86</v>
      </c>
      <c r="S112" s="36" t="s">
        <v>87</v>
      </c>
      <c r="T112" t="s">
        <v>1760</v>
      </c>
      <c r="U112" s="11" t="s">
        <v>1761</v>
      </c>
      <c r="V112" t="s">
        <v>1762</v>
      </c>
      <c r="W112" t="s">
        <v>1763</v>
      </c>
      <c r="X112" t="s">
        <v>1841</v>
      </c>
      <c r="Z112" t="str">
        <f>"selected(${"&amp;I45&amp;"}, 'yes')"</f>
        <v>selected(${a1_site_active}, 'yes')</v>
      </c>
      <c r="AA112" t="str">
        <f>".&gt;0"</f>
        <v>.&gt;0</v>
      </c>
      <c r="AB112" t="str">
        <f>"The number of individuals cannot be less than one"</f>
        <v>The number of individuals cannot be less than one</v>
      </c>
      <c r="AC112" t="str">
        <f>"Количество людей не может быть меньше одного"</f>
        <v>Количество людей не может быть меньше одного</v>
      </c>
      <c r="AD112" t="str">
        <f>"Кількість людей не може бути менше ніж один"</f>
        <v>Кількість людей не може бути менше ніж один</v>
      </c>
    </row>
    <row r="113" spans="2:32" s="32" customFormat="1" ht="39.6" customHeight="1">
      <c r="B113" s="32" t="s">
        <v>1746</v>
      </c>
      <c r="H113" s="32" t="s">
        <v>1949</v>
      </c>
      <c r="I113" s="32" t="str">
        <f>IF(C113="",H113,IF(D113="",C113&amp;"_"&amp;H113,_xlfn.TEXTJOIN("_",TRUE,C113&amp;D113,E113,F113,H113)))</f>
        <v>male_female_over_18</v>
      </c>
      <c r="J113" s="22" t="str">
        <f>CS_Monitoring_R12!F68</f>
        <v>Of those in the site, how many are male/female aged 18 to 59?</v>
      </c>
      <c r="K113" s="22" t="str">
        <f>CS_Monitoring_R12!G68</f>
        <v>Сколько среди проживающих в МВП мужчин/женщин возрастом от 18 до 59 лет?</v>
      </c>
      <c r="L113" s="22" t="str">
        <f>CS_Monitoring_R12!H68</f>
        <v>Скільки серед людей, що мешкають у МТП, чоловіків/жінок віком від 18 до 59 років?</v>
      </c>
      <c r="M113" s="8" t="str">
        <f t="shared" si="110"/>
        <v/>
      </c>
      <c r="N113" s="366" t="str">
        <f>IF(J113="","",IF(AND($C113="",$D113="",J113=""),"",IF(AND($C113="",$D113=""),J113,IF($D113="",UPPER($C113)&amp;"_"&amp;J113,_xlfn.TEXTJOIN(".",TRUE,UPPER($C113)&amp;$D113,$E113,$F113,J113)))))</f>
        <v>Of those in the site, how many are male/female aged 18 to 59?</v>
      </c>
      <c r="O113" s="32" t="str">
        <f>IF(K113="","",IF(AND($C113="",$D113="",K113=""),"",IF(AND($C113="",$D113=""),K113,IF($D113="",UPPER($C113)&amp;"_"&amp;K113,_xlfn.TEXTJOIN(".",TRUE,UPPER($C113)&amp;$D113,$E113,$F113,K113)))))</f>
        <v>Сколько среди проживающих в МВП мужчин/женщин возрастом от 18 до 59 лет?</v>
      </c>
      <c r="P113" s="32" t="str">
        <f>IF(L113="","",IF(AND($C113="",$D113="",L113=""),"",IF(AND($C113="",$D113=""),L113,IF($D113="",UPPER($C113)&amp;"_"&amp;L113,_xlfn.TEXTJOIN(".",TRUE,UPPER($C113)&amp;$D113,$E113,$F113,L113)))))</f>
        <v>Скільки серед людей, що мешкають у МТП, чоловіків/жінок віком від 18 до 59 років?</v>
      </c>
      <c r="U113" s="367"/>
      <c r="X113" s="368" t="s">
        <v>1815</v>
      </c>
      <c r="Z113" s="32" t="str">
        <f>"selected(${"&amp;I45&amp;"}, 'yes')"</f>
        <v>selected(${a1_site_active}, 'yes')</v>
      </c>
    </row>
    <row r="114" spans="2:32" ht="36" customHeight="1">
      <c r="B114" t="s">
        <v>1839</v>
      </c>
      <c r="C114" t="s">
        <v>1947</v>
      </c>
      <c r="D114">
        <v>1</v>
      </c>
      <c r="E114">
        <v>1</v>
      </c>
      <c r="F114">
        <v>1</v>
      </c>
      <c r="H114" t="s">
        <v>1950</v>
      </c>
      <c r="I114" t="str">
        <f t="shared" ref="I114:I117" si="116">IF(C114="",H114,IF(D114="",C114&amp;"_"&amp;H114,_xlfn.TEXTJOIN("_",TRUE,C114&amp;D114,E114,F114,G114,H114)))</f>
        <v>b1_1_1_individuals_male_over_18</v>
      </c>
      <c r="J114" s="22" t="str">
        <f>CS_Monitoring_R12!F69</f>
        <v>Male 18-59</v>
      </c>
      <c r="K114" s="22" t="str">
        <f>CS_Monitoring_R12!G69</f>
        <v>Мужчин 18-59</v>
      </c>
      <c r="L114" s="22" t="str">
        <f>CS_Monitoring_R12!H69</f>
        <v>Чоловіків 18-59</v>
      </c>
      <c r="M114" t="str">
        <f t="shared" ref="M114:M123" si="117">_xlfn.TEXTJOIN("_",TRUE,UPPER($C114)&amp;$D114,$E114,$F114,$G114)</f>
        <v>B1_1_1</v>
      </c>
      <c r="N114" t="str">
        <f t="shared" ref="N114:N115" si="118">IF(J114="","",IF(AND($C114="",$D114="",J114=""),"",IF(AND($C114="",$D114=""),J114,IF($D114="",UPPER($C114)&amp;"_"&amp;J114,_xlfn.TEXTJOIN(".",TRUE,UPPER($C114)&amp;$D114,$E114,$F114,$G114)))))&amp;". "&amp;J114</f>
        <v>B1.1.1. Male 18-59</v>
      </c>
      <c r="O114" t="str">
        <f t="shared" ref="O114:O115" si="119">IF(K114="","",IF(AND($C114="",$D114="",K114=""),"",IF(AND($C114="",$D114=""),K114,IF($D114="",UPPER($C114)&amp;"_"&amp;K114,_xlfn.TEXTJOIN(".",TRUE,UPPER($C114)&amp;$D114,$E114,$F114,$G114)))))&amp;". "&amp;K114</f>
        <v>B1.1.1. Мужчин 18-59</v>
      </c>
      <c r="P114" t="str">
        <f t="shared" ref="P114:P115" si="120">IF(L114="","",IF(AND($C114="",$D114="",L114=""),"",IF(AND($C114="",$D114=""),L114,IF($D114="",UPPER($C114)&amp;"_"&amp;L114,_xlfn.TEXTJOIN(".",TRUE,UPPER($C114)&amp;$D114,$E114,$F114,$G114)))))&amp;". "&amp;L114</f>
        <v>B1.1.1. Чоловіків 18-59</v>
      </c>
      <c r="Q114" s="36" t="s">
        <v>13140</v>
      </c>
      <c r="R114" s="36" t="s">
        <v>13142</v>
      </c>
      <c r="S114" s="36" t="s">
        <v>13141</v>
      </c>
      <c r="T114" t="s">
        <v>1760</v>
      </c>
      <c r="U114" s="11" t="s">
        <v>1761</v>
      </c>
      <c r="V114" t="s">
        <v>1762</v>
      </c>
      <c r="W114" t="s">
        <v>1763</v>
      </c>
      <c r="X114" t="s">
        <v>1841</v>
      </c>
      <c r="Z114" t="str">
        <f>"selected(${"&amp;I45&amp;"}, 'yes')"</f>
        <v>selected(${a1_site_active}, 'yes')</v>
      </c>
      <c r="AA114" t="str">
        <f>".&gt;=0 and .&lt;=${"&amp;I112&amp;"}"</f>
        <v>.&gt;=0 and .&lt;=${b1_1_site_individuals}</v>
      </c>
      <c r="AB114" t="str">
        <f>"The number of men cannot be less than zero and more than the number of people ${"&amp;I112&amp;"} stated earlier"</f>
        <v>The number of men cannot be less than zero and more than the number of people ${b1_1_site_individuals} stated earlier</v>
      </c>
      <c r="AC114" t="str">
        <f>"Количество мужчин не может быть меньше нуля и больше количества людей ${"&amp;I112&amp;"}, указанному ранее"</f>
        <v>Количество мужчин не может быть меньше нуля и больше количества людей ${b1_1_site_individuals}, указанному ранее</v>
      </c>
      <c r="AD114" t="str">
        <f>"Кількість чоловиків не може бути меншою за нуль і більшою за кількість людей ${"&amp;I112&amp;"}, зазначену раніше"</f>
        <v>Кількість чоловиків не може бути меншою за нуль і більшою за кількість людей ${b1_1_site_individuals}, зазначену раніше</v>
      </c>
    </row>
    <row r="115" spans="2:32" ht="36.6" customHeight="1">
      <c r="B115" t="s">
        <v>1839</v>
      </c>
      <c r="C115" t="s">
        <v>1947</v>
      </c>
      <c r="D115">
        <v>1</v>
      </c>
      <c r="E115">
        <v>1</v>
      </c>
      <c r="F115">
        <v>2</v>
      </c>
      <c r="H115" t="s">
        <v>1951</v>
      </c>
      <c r="I115" t="str">
        <f t="shared" si="116"/>
        <v>b1_1_2_individuals_female_over_18</v>
      </c>
      <c r="J115" s="22" t="str">
        <f>CS_Monitoring_R12!F70</f>
        <v>Female 18-59</v>
      </c>
      <c r="K115" s="22" t="str">
        <f>CS_Monitoring_R12!G70</f>
        <v>Женщин 18-59</v>
      </c>
      <c r="L115" s="22" t="str">
        <f>CS_Monitoring_R12!H70</f>
        <v>Жінок 18-59</v>
      </c>
      <c r="M115" t="str">
        <f t="shared" si="117"/>
        <v>B1_1_2</v>
      </c>
      <c r="N115" t="str">
        <f t="shared" si="118"/>
        <v>B1.1.2. Female 18-59</v>
      </c>
      <c r="O115" t="str">
        <f t="shared" si="119"/>
        <v>B1.1.2. Женщин 18-59</v>
      </c>
      <c r="P115" t="str">
        <f t="shared" si="120"/>
        <v>B1.1.2. Жінок 18-59</v>
      </c>
      <c r="Q115" s="36" t="s">
        <v>13140</v>
      </c>
      <c r="R115" s="36" t="s">
        <v>13142</v>
      </c>
      <c r="S115" s="36" t="s">
        <v>13141</v>
      </c>
      <c r="T115" t="s">
        <v>1760</v>
      </c>
      <c r="U115" s="11" t="s">
        <v>1761</v>
      </c>
      <c r="V115" t="s">
        <v>1762</v>
      </c>
      <c r="W115" t="s">
        <v>1763</v>
      </c>
      <c r="X115" t="s">
        <v>1841</v>
      </c>
      <c r="Z115" t="str">
        <f>"selected(${"&amp;I45&amp;"}, 'yes')"</f>
        <v>selected(${a1_site_active}, 'yes')</v>
      </c>
      <c r="AA115" t="str">
        <f>".&gt;=0 and .&lt;=(${"&amp;I112&amp;"} - ${"&amp;I114&amp;"})"</f>
        <v>.&gt;=0 and .&lt;=(${b1_1_site_individuals} - ${b1_1_1_individuals_male_over_18})</v>
      </c>
      <c r="AB115" t="str">
        <f>"The sum of men and women 18-59 ${"&amp;I116&amp;"} cannot be different than the number of people ${"&amp;I112&amp;"} stated earlier"</f>
        <v>The sum of men and women 18-59 ${b1_1_3_sum_of_female_male_over_18_59_calc} cannot be different than the number of people ${b1_1_site_individuals} stated earlier</v>
      </c>
      <c r="AC115" t="str">
        <f>"Cумма мужчин и женщин 18-59лет (${"&amp;I116&amp;"}) не может быть больше чем количество людей (${"&amp;I112&amp;"}), указанного ранее"</f>
        <v>Cумма мужчин и женщин 18-59лет (${b1_1_3_sum_of_female_male_over_18_59_calc}) не может быть больше чем количество людей (${b1_1_site_individuals}), указанного ранее</v>
      </c>
      <c r="AD115" t="str">
        <f>"Сума чоловіків та жінок 18-59 років (${"&amp;I116&amp;"}) не може бути більшою від кількість людей (${"&amp;I112&amp;"}), зазначеної раніше"</f>
        <v>Сума чоловіків та жінок 18-59 років (${b1_1_3_sum_of_female_male_over_18_59_calc}) не може бути більшою від кількість людей (${b1_1_site_individuals}), зазначеної раніше</v>
      </c>
    </row>
    <row r="116" spans="2:32">
      <c r="B116" t="s">
        <v>1799</v>
      </c>
      <c r="C116" t="s">
        <v>1947</v>
      </c>
      <c r="D116">
        <v>1</v>
      </c>
      <c r="E116">
        <v>1</v>
      </c>
      <c r="F116">
        <v>3</v>
      </c>
      <c r="H116" s="11" t="s">
        <v>1952</v>
      </c>
      <c r="I116" t="str">
        <f t="shared" si="116"/>
        <v>b1_1_3_sum_of_female_male_over_18_59_calc</v>
      </c>
      <c r="M116" t="str">
        <f t="shared" si="117"/>
        <v>B1_1_3</v>
      </c>
      <c r="N116" s="23" t="str">
        <f t="shared" ref="N116" si="121">IF(J116="","",IF(AND($C116="",$D116="",J116=""),"",IF(AND($C116="",$D116=""),J116,IF($D116="",UPPER($C116)&amp;"_"&amp;J116,_xlfn.TEXTJOIN(".",TRUE,UPPER($C116)&amp;$D116,$E116,$F116,J116)))))</f>
        <v/>
      </c>
      <c r="O116" t="str">
        <f>IF(K116="","",IF(AND($C116="",$D116="",K116=""),"",IF(AND($C116="",$D116=""),K116,IF($D116="",UPPER($C116)&amp;"_"&amp;K116,_xlfn.TEXTJOIN(".",TRUE,UPPER($C116)&amp;$D116,$E116,$F116,K116)))))</f>
        <v/>
      </c>
      <c r="P116" t="str">
        <f t="shared" ref="P116" si="122">IF(L116="","",IF(AND($C116="",$D116="",L116=""),"",IF(AND($C116="",$D116=""),L116,IF($D116="",UPPER($C116)&amp;"_"&amp;L116,_xlfn.TEXTJOIN(".",TRUE,UPPER($C116)&amp;$D116,$E116,$F116,L116)))))</f>
        <v/>
      </c>
      <c r="U116" s="11"/>
      <c r="AF116" t="str">
        <f>"coalesce(${"&amp;I114&amp;"},0) + coalesce(${"&amp;I115&amp;"},0)"</f>
        <v>coalesce(${b1_1_1_individuals_male_over_18},0) + coalesce(${b1_1_2_individuals_female_over_18},0)</v>
      </c>
    </row>
    <row r="117" spans="2:32" s="365" customFormat="1" ht="36" customHeight="1">
      <c r="B117" s="372" t="s">
        <v>1746</v>
      </c>
      <c r="H117" s="635" t="s">
        <v>1953</v>
      </c>
      <c r="I117" s="365" t="str">
        <f t="shared" si="116"/>
        <v>male_female_over_60_number</v>
      </c>
      <c r="J117" s="22" t="str">
        <f>CS_Monitoring_R12!F71</f>
        <v>Of those in the site, how many are male/female aged 60 and over?</v>
      </c>
      <c r="K117" s="22" t="str">
        <f>CS_Monitoring_R12!G71</f>
        <v>Сколько среди жителей МВП мужчин/женщин возрастом 60 лет и старше?</v>
      </c>
      <c r="L117" s="22" t="str">
        <f>CS_Monitoring_R12!H71</f>
        <v>Скільки серед мешканців МТП чоловіків/жінок віком 60 років та старше?</v>
      </c>
      <c r="M117" s="365" t="str">
        <f t="shared" si="117"/>
        <v/>
      </c>
      <c r="N117" s="365" t="str">
        <f t="shared" ref="N117:N119" si="123">IF(J117="","",IF(AND($C117="",$D117="",J117=""),"",IF(AND($C117="",$D117=""),J117,IF($D117="",UPPER($C117)&amp;"_"&amp;J117,_xlfn.TEXTJOIN(".",TRUE,UPPER($C117)&amp;$D117,$E117,$F117,$G117)))))&amp;". "&amp;J117</f>
        <v>Of those in the site, how many are male/female aged 60 and over?. Of those in the site, how many are male/female aged 60 and over?</v>
      </c>
      <c r="O117" s="365" t="str">
        <f t="shared" ref="O117:O119" si="124">IF(K117="","",IF(AND($C117="",$D117="",K117=""),"",IF(AND($C117="",$D117=""),K117,IF($D117="",UPPER($C117)&amp;"_"&amp;K117,_xlfn.TEXTJOIN(".",TRUE,UPPER($C117)&amp;$D117,$E117,$F117,$G117)))))&amp;". "&amp;K117</f>
        <v>Сколько среди жителей МВП мужчин/женщин возрастом 60 лет и старше?. Сколько среди жителей МВП мужчин/женщин возрастом 60 лет и старше?</v>
      </c>
      <c r="P117" s="365" t="str">
        <f t="shared" ref="P117:P119" si="125">IF(L117="","",IF(AND($C117="",$D117="",L117=""),"",IF(AND($C117="",$D117=""),L117,IF($D117="",UPPER($C117)&amp;"_"&amp;L117,_xlfn.TEXTJOIN(".",TRUE,UPPER($C117)&amp;$D117,$E117,$F117,$G117)))))&amp;". "&amp;L117</f>
        <v>Скільки серед мешканців МТП чоловіків/жінок віком 60 років та старше?. Скільки серед мешканців МТП чоловіків/жінок віком 60 років та старше?</v>
      </c>
      <c r="Q117" s="637"/>
      <c r="R117" s="637"/>
      <c r="S117" s="638"/>
      <c r="U117" s="637"/>
      <c r="X117" s="639" t="s">
        <v>1815</v>
      </c>
      <c r="Z117" s="365" t="str">
        <f>"selected(${"&amp;I45&amp;"}, 'yes')"</f>
        <v>selected(${a1_site_active}, 'yes')</v>
      </c>
    </row>
    <row r="118" spans="2:32" ht="36" customHeight="1">
      <c r="B118" t="s">
        <v>1839</v>
      </c>
      <c r="C118" t="s">
        <v>1947</v>
      </c>
      <c r="D118">
        <v>1</v>
      </c>
      <c r="E118">
        <v>2</v>
      </c>
      <c r="F118">
        <v>1</v>
      </c>
      <c r="H118" t="s">
        <v>1954</v>
      </c>
      <c r="I118" t="str">
        <f t="shared" ref="I118:I120" si="126">IF(C118="",H118,IF(D118="",C118&amp;"_"&amp;H118,_xlfn.TEXTJOIN("_",TRUE,C118&amp;D118,E118,F118,G118,H118)))</f>
        <v>b1_2_1_individuals_male_over_60</v>
      </c>
      <c r="J118" s="22" t="str">
        <f>CS_Monitoring_R12!F72</f>
        <v>Male 60+</v>
      </c>
      <c r="K118" s="22" t="str">
        <f>CS_Monitoring_R12!G72</f>
        <v>Мужчин 60+</v>
      </c>
      <c r="L118" s="22" t="str">
        <f>CS_Monitoring_R12!H72</f>
        <v>Чоловіків 60+</v>
      </c>
      <c r="M118" t="str">
        <f t="shared" si="117"/>
        <v>B1_2_1</v>
      </c>
      <c r="N118" t="str">
        <f t="shared" si="123"/>
        <v>B1.2.1. Male 60+</v>
      </c>
      <c r="O118" t="str">
        <f t="shared" si="124"/>
        <v>B1.2.1. Мужчин 60+</v>
      </c>
      <c r="P118" t="str">
        <f t="shared" si="125"/>
        <v>B1.2.1. Чоловіків 60+</v>
      </c>
      <c r="Q118" s="36" t="s">
        <v>13143</v>
      </c>
      <c r="R118" s="36" t="s">
        <v>13145</v>
      </c>
      <c r="S118" s="36" t="s">
        <v>13144</v>
      </c>
      <c r="T118" t="s">
        <v>1760</v>
      </c>
      <c r="U118" s="11" t="s">
        <v>1761</v>
      </c>
      <c r="V118" t="s">
        <v>1762</v>
      </c>
      <c r="W118" t="s">
        <v>1763</v>
      </c>
      <c r="X118" t="s">
        <v>1841</v>
      </c>
      <c r="Z118" t="str">
        <f>"selected(${"&amp;I45&amp;"}, 'yes')"</f>
        <v>selected(${a1_site_active}, 'yes')</v>
      </c>
      <c r="AA118" t="str">
        <f>".&gt;=0 and .&lt;=(${"&amp;I112&amp;"}-${"&amp;I116&amp;"})"</f>
        <v>.&gt;=0 and .&lt;=(${b1_1_site_individuals}-${b1_1_3_sum_of_female_male_over_18_59_calc})</v>
      </c>
      <c r="AB118" t="str">
        <f>"The number of older men cannot be less than zero and more than the total number of people (${"&amp;I112&amp;"}) given the sum of men and women 18-59 years old stated earlier"</f>
        <v>The number of older men cannot be less than zero and more than the total number of people (${b1_1_site_individuals}) given the sum of men and women 18-59 years old stated earlier</v>
      </c>
      <c r="AC118" t="str">
        <f>"Количество мужчин 60+ не может быть меньше нуля и больше общего количества людей (${"&amp;I112&amp;"}), с учетом суммы мужчин и женщин 18-59 лет (${"&amp;I116&amp;"}) указанному ранее"</f>
        <v>Количество мужчин 60+ не может быть меньше нуля и больше общего количества людей (${b1_1_site_individuals}), с учетом суммы мужчин и женщин 18-59 лет (${b1_1_3_sum_of_female_male_over_18_59_calc}) указанному ранее</v>
      </c>
      <c r="AD118" t="str">
        <f>"Кількість чоловиків не може бути меншою за нуль і більшою за загальну кількість людей  (${"&amp;I112&amp;"}), з уразуванням суми чоловиків та жінок 18-59 років (${"&amp;I116&amp;"}) зазначену раніше"</f>
        <v>Кількість чоловиків не може бути меншою за нуль і більшою за загальну кількість людей  (${b1_1_site_individuals}), з уразуванням суми чоловиків та жінок 18-59 років (${b1_1_3_sum_of_female_male_over_18_59_calc}) зазначену раніше</v>
      </c>
    </row>
    <row r="119" spans="2:32" ht="36.6" customHeight="1">
      <c r="B119" t="s">
        <v>1839</v>
      </c>
      <c r="C119" t="s">
        <v>1947</v>
      </c>
      <c r="D119">
        <v>1</v>
      </c>
      <c r="E119">
        <v>2</v>
      </c>
      <c r="F119">
        <v>2</v>
      </c>
      <c r="H119" t="s">
        <v>1955</v>
      </c>
      <c r="I119" t="str">
        <f t="shared" si="126"/>
        <v>b1_2_2_individuals_female_over_60</v>
      </c>
      <c r="J119" s="22" t="str">
        <f>CS_Monitoring_R12!F73</f>
        <v>Female 60+</v>
      </c>
      <c r="K119" s="22" t="str">
        <f>CS_Monitoring_R12!G73</f>
        <v>Женщин 60+</v>
      </c>
      <c r="L119" s="22" t="str">
        <f>CS_Monitoring_R12!H73</f>
        <v>Жінок 60+</v>
      </c>
      <c r="M119" t="str">
        <f t="shared" si="117"/>
        <v>B1_2_2</v>
      </c>
      <c r="N119" t="str">
        <f t="shared" si="123"/>
        <v>B1.2.2. Female 60+</v>
      </c>
      <c r="O119" t="str">
        <f t="shared" si="124"/>
        <v>B1.2.2. Женщин 60+</v>
      </c>
      <c r="P119" t="str">
        <f t="shared" si="125"/>
        <v>B1.2.2. Жінок 60+</v>
      </c>
      <c r="Q119" s="36" t="s">
        <v>13143</v>
      </c>
      <c r="R119" s="36" t="s">
        <v>13145</v>
      </c>
      <c r="S119" s="36" t="s">
        <v>13144</v>
      </c>
      <c r="T119" t="s">
        <v>1760</v>
      </c>
      <c r="U119" s="11" t="s">
        <v>1761</v>
      </c>
      <c r="V119" t="s">
        <v>1762</v>
      </c>
      <c r="W119" t="s">
        <v>1763</v>
      </c>
      <c r="X119" t="s">
        <v>1841</v>
      </c>
      <c r="Z119" t="str">
        <f>"selected(${"&amp;I45&amp;"}, 'yes')"</f>
        <v>selected(${a1_site_active}, 'yes')</v>
      </c>
      <c r="AA119" t="str">
        <f>".&gt;=0 and .&lt;=(${"&amp;I112&amp;"}-${"&amp;I116&amp;"}-${"&amp;I118&amp;"})"</f>
        <v>.&gt;=0 and .&lt;=(${b1_1_site_individuals}-${b1_1_3_sum_of_female_male_over_18_59_calc}-${b1_2_1_individuals_male_over_60})</v>
      </c>
      <c r="AB119" t="str">
        <f>"The number of women 60+ cannot be less than zero and greater than the total number of people (${"&amp;I112&amp;"}) itaking into account men and women 18-59 old (${"&amp;I117&amp;"}) and men 60+ (${"&amp;I118&amp;"}) stated earlier"</f>
        <v>The number of women 60+ cannot be less than zero and greater than the total number of people (${b1_1_site_individuals}) itaking into account men and women 18-59 old (${male_female_over_60_number}) and men 60+ (${b1_2_1_individuals_male_over_60}) stated earlier</v>
      </c>
      <c r="AC119" t="str">
        <f>"Количество женщин 60+ не может быть меньше нуля и больше общего количества людей (${"&amp;I112&amp;"}), с учетом мужчин и женщин 18-59 лет (${"&amp;I116&amp;"}) и мужчин 60+ (${"&amp;I118&amp;"}) указанных ранее"</f>
        <v>Количество женщин 60+ не может быть меньше нуля и больше общего количества людей (${b1_1_site_individuals}), с учетом мужчин и женщин 18-59 лет (${b1_1_3_sum_of_female_male_over_18_59_calc}) и мужчин 60+ (${b1_2_1_individuals_male_over_60}) указанных ранее</v>
      </c>
      <c r="AD119" t="str">
        <f>"Кількість жінок не може бути меншою за нуль і більшою за кількість людей у віці 60+ (${"&amp;I117&amp;"}), з урахуванням кількості чоловіків 60+ (${"&amp;I118&amp;"}) зазначену раніше"</f>
        <v>Кількість жінок не може бути меншою за нуль і більшою за кількість людей у віці 60+ (${male_female_over_60_number}), з урахуванням кількості чоловіків 60+ (${b1_2_1_individuals_male_over_60}) зазначену раніше</v>
      </c>
    </row>
    <row r="120" spans="2:32">
      <c r="B120" t="s">
        <v>1799</v>
      </c>
      <c r="C120" t="s">
        <v>1947</v>
      </c>
      <c r="D120">
        <v>1</v>
      </c>
      <c r="E120">
        <v>2</v>
      </c>
      <c r="F120">
        <v>3</v>
      </c>
      <c r="H120" s="11" t="s">
        <v>1956</v>
      </c>
      <c r="I120" t="str">
        <f t="shared" si="126"/>
        <v>b1_2_3_sum_of_female_male_over_60_calc</v>
      </c>
      <c r="M120" t="str">
        <f t="shared" si="117"/>
        <v>B1_2_3</v>
      </c>
      <c r="N120" s="23" t="str">
        <f t="shared" ref="N120" si="127">IF(J120="","",IF(AND($C120="",$D120="",J120=""),"",IF(AND($C120="",$D120=""),J120,IF($D120="",UPPER($C120)&amp;"_"&amp;J120,_xlfn.TEXTJOIN(".",TRUE,UPPER($C120)&amp;$D120,$E120,$F120,J120)))))</f>
        <v/>
      </c>
      <c r="O120" t="str">
        <f>IF(K120="","",IF(AND($C120="",$D120="",K120=""),"",IF(AND($C120="",$D120=""),K120,IF($D120="",UPPER($C120)&amp;"_"&amp;K120,_xlfn.TEXTJOIN(".",TRUE,UPPER($C120)&amp;$D120,$E120,$F120,K120)))))</f>
        <v/>
      </c>
      <c r="P120" t="str">
        <f t="shared" ref="P120" si="128">IF(L120="","",IF(AND($C120="",$D120="",L120=""),"",IF(AND($C120="",$D120=""),L120,IF($D120="",UPPER($C120)&amp;"_"&amp;L120,_xlfn.TEXTJOIN(".",TRUE,UPPER($C120)&amp;$D120,$E120,$F120,L120)))))</f>
        <v/>
      </c>
      <c r="U120" s="11"/>
      <c r="AF120" t="str">
        <f>"coalesce(${"&amp;I118&amp;"},0) + coalesce(${"&amp;I119&amp;"},0)"</f>
        <v>coalesce(${b1_2_1_individuals_male_over_60},0) + coalesce(${b1_2_2_individuals_female_over_60},0)</v>
      </c>
    </row>
    <row r="121" spans="2:32">
      <c r="B121" t="s">
        <v>1799</v>
      </c>
      <c r="C121" t="s">
        <v>1947</v>
      </c>
      <c r="D121">
        <v>1</v>
      </c>
      <c r="E121">
        <v>2</v>
      </c>
      <c r="F121">
        <v>3</v>
      </c>
      <c r="G121">
        <v>1</v>
      </c>
      <c r="H121" s="11" t="s">
        <v>1957</v>
      </c>
      <c r="I121" t="str">
        <f t="shared" ref="I121" si="129">IF(C121="",H121,IF(D121="",C121&amp;"_"&amp;H121,_xlfn.TEXTJOIN("_",TRUE,C121&amp;D121,E121,F121,G121,H121)))</f>
        <v>b1_2_3_1_sum_of_female_male_over_18_calc</v>
      </c>
      <c r="M121" t="str">
        <f t="shared" si="117"/>
        <v>B1_2_3_1</v>
      </c>
      <c r="N121" s="23" t="str">
        <f t="shared" ref="N121" si="130">IF(J121="","",IF(AND($C121="",$D121="",J121=""),"",IF(AND($C121="",$D121=""),J121,IF($D121="",UPPER($C121)&amp;"_"&amp;J121,_xlfn.TEXTJOIN(".",TRUE,UPPER($C121)&amp;$D121,$E121,$F121,J121)))))</f>
        <v/>
      </c>
      <c r="O121" t="str">
        <f>IF(K121="","",IF(AND($C121="",$D121="",K121=""),"",IF(AND($C121="",$D121=""),K121,IF($D121="",UPPER($C121)&amp;"_"&amp;K121,_xlfn.TEXTJOIN(".",TRUE,UPPER($C121)&amp;$D121,$E121,$F121,K121)))))</f>
        <v/>
      </c>
      <c r="P121" t="str">
        <f t="shared" ref="P121" si="131">IF(L121="","",IF(AND($C121="",$D121="",L121=""),"",IF(AND($C121="",$D121=""),L121,IF($D121="",UPPER($C121)&amp;"_"&amp;L121,_xlfn.TEXTJOIN(".",TRUE,UPPER($C121)&amp;$D121,$E121,$F121,L121)))))</f>
        <v/>
      </c>
      <c r="U121" s="11"/>
      <c r="AF121" t="str">
        <f>"coalesce(${"&amp;I116&amp;"},0) + coalesce(${"&amp;I120&amp;"},0)"</f>
        <v>coalesce(${b1_1_3_sum_of_female_male_over_18_59_calc},0) + coalesce(${b1_2_3_sum_of_female_male_over_60_calc},0)</v>
      </c>
    </row>
    <row r="122" spans="2:32" s="365" customFormat="1">
      <c r="B122" s="365" t="s">
        <v>1751</v>
      </c>
      <c r="D122" s="372"/>
      <c r="E122" s="372"/>
      <c r="H122" s="635" t="s">
        <v>1953</v>
      </c>
      <c r="I122" s="372" t="str">
        <f t="shared" ref="I122" si="132">IF(C122="",H122,IF(D122="",C122&amp;"_"&amp;H122,_xlfn.TEXTJOIN("_",TRUE,C122&amp;D122,E122,F122,H122)))</f>
        <v>male_female_over_60_number</v>
      </c>
      <c r="J122" s="636"/>
      <c r="K122" s="636"/>
      <c r="M122" s="365" t="str">
        <f t="shared" si="117"/>
        <v/>
      </c>
      <c r="N122" s="373" t="str">
        <f t="shared" ref="N122" si="133">IF(J122="","",IF(AND($C122="",$D122="",J122=""),"",IF(AND($C122="",$D122=""),J122,IF($D122="",UPPER($C122)&amp;"_"&amp;J122,_xlfn.TEXTJOIN(".",TRUE,UPPER($C122)&amp;$D122,$E122,$F122,J122)))))</f>
        <v/>
      </c>
      <c r="O122" s="365" t="str">
        <f>IF(K122="","",IF(AND($C122="",$D122="",K122=""),"",IF(AND($C122="",$D122=""),K122,IF($D122="",UPPER($C122)&amp;"_"&amp;K122,_xlfn.TEXTJOIN(".",TRUE,UPPER($C122)&amp;$D122,$E122,$F122,K122)))))</f>
        <v/>
      </c>
      <c r="P122" s="365" t="str">
        <f t="shared" ref="P122" si="134">IF(L122="","",IF(AND($C122="",$D122="",L122=""),"",IF(AND($C122="",$D122=""),L122,IF($D122="",UPPER($C122)&amp;"_"&amp;L122,_xlfn.TEXTJOIN(".",TRUE,UPPER($C122)&amp;$D122,$E122,$F122,L122)))))</f>
        <v/>
      </c>
      <c r="U122" s="637"/>
    </row>
    <row r="123" spans="2:32" s="8" customFormat="1">
      <c r="B123" s="8" t="s">
        <v>1751</v>
      </c>
      <c r="D123" s="32"/>
      <c r="E123" s="32"/>
      <c r="H123" s="32" t="s">
        <v>1949</v>
      </c>
      <c r="I123" s="32" t="str">
        <f t="shared" si="108"/>
        <v>male_female_over_18</v>
      </c>
      <c r="J123" s="369"/>
      <c r="K123" s="369"/>
      <c r="M123" s="8" t="str">
        <f t="shared" si="117"/>
        <v/>
      </c>
      <c r="N123" s="366" t="str">
        <f t="shared" ref="N123:N231" si="135">IF(J123="","",IF(AND($C123="",$D123="",J123=""),"",IF(AND($C123="",$D123=""),J123,IF($D123="",UPPER($C123)&amp;"_"&amp;J123,_xlfn.TEXTJOIN(".",TRUE,UPPER($C123)&amp;$D123,$E123,$F123,J123)))))</f>
        <v/>
      </c>
      <c r="O123" s="8" t="str">
        <f>IF(K123="","",IF(AND($C123="",$D123="",K123=""),"",IF(AND($C123="",$D123=""),K123,IF($D123="",UPPER($C123)&amp;"_"&amp;K123,_xlfn.TEXTJOIN(".",TRUE,UPPER($C123)&amp;$D123,$E123,$F123,K123)))))</f>
        <v/>
      </c>
      <c r="P123" s="8" t="str">
        <f t="shared" si="34"/>
        <v/>
      </c>
      <c r="U123" s="370"/>
    </row>
    <row r="124" spans="2:32" s="18" customFormat="1" ht="28.8">
      <c r="B124" s="35" t="s">
        <v>1746</v>
      </c>
      <c r="C124"/>
      <c r="H124" s="18" t="s">
        <v>1958</v>
      </c>
      <c r="I124" s="18" t="str">
        <f t="shared" si="108"/>
        <v>children_0_17</v>
      </c>
      <c r="J124" s="18" t="str">
        <f>CS_Monitoring_R11!F66</f>
        <v>Of those in the site, how many are children aged 0-17?</v>
      </c>
      <c r="K124" s="18" t="str">
        <f>CS_Monitoring_R11!G66</f>
        <v>Сколько среди проживающих в МВП детей 0-17 лет?</v>
      </c>
      <c r="L124" s="18" t="str">
        <f>CS_Monitoring_R11!H66</f>
        <v>Скільки серед людей, що мешкають у МТП, дітей віком 0-17?</v>
      </c>
      <c r="M124" t="str">
        <f t="shared" si="110"/>
        <v/>
      </c>
      <c r="N124" s="23" t="str">
        <f t="shared" si="135"/>
        <v>Of those in the site, how many are children aged 0-17?</v>
      </c>
      <c r="O124" s="18" t="str">
        <f>IF(K124="","",IF(AND($C124="",$D124="",K124=""),"",IF(AND($C124="",$D124=""),K124,IF($D124="",UPPER($C124)&amp;"_"&amp;K124,_xlfn.TEXTJOIN(".",TRUE,UPPER($C124)&amp;$D124,$E124,$F124,K124)))))</f>
        <v>Сколько среди проживающих в МВП детей 0-17 лет?</v>
      </c>
      <c r="P124" s="18" t="str">
        <f t="shared" si="34"/>
        <v>Скільки серед людей, що мешкають у МТП, дітей віком 0-17?</v>
      </c>
      <c r="U124" s="28"/>
      <c r="X124" s="37" t="s">
        <v>1815</v>
      </c>
      <c r="Z124" s="18" t="str">
        <f>"selected(${"&amp;I45&amp;"}, 'yes')"&amp;" and ${"&amp;I112&amp;"}&gt;0"</f>
        <v>selected(${a1_site_active}, 'yes') and ${b1_1_site_individuals}&gt;0</v>
      </c>
    </row>
    <row r="125" spans="2:32" ht="28.8">
      <c r="B125" t="s">
        <v>1839</v>
      </c>
      <c r="C125" t="s">
        <v>1947</v>
      </c>
      <c r="D125">
        <v>1</v>
      </c>
      <c r="E125">
        <v>3</v>
      </c>
      <c r="H125" t="s">
        <v>1959</v>
      </c>
      <c r="I125" t="str">
        <f>IF(C125="",H125,IF(D125="",C125&amp;"_"&amp;H125,_xlfn.TEXTJOIN("_",TRUE,C125&amp;D125,E125,F125,G125,H125)))</f>
        <v>b1_3_children_0_17_number</v>
      </c>
      <c r="J125" s="40" t="s">
        <v>5517</v>
      </c>
      <c r="K125" s="40" t="s">
        <v>5598</v>
      </c>
      <c r="L125" s="40" t="s">
        <v>5611</v>
      </c>
      <c r="M125" t="str">
        <f>_xlfn.TEXTJOIN("_",TRUE,UPPER($C125)&amp;$D125,$E125,$F125,$G125)</f>
        <v>B1_3</v>
      </c>
      <c r="N125" t="str">
        <f t="shared" ref="N125:P128" si="136">IF(J125="","",IF(AND($C125="",$D125="",J125=""),"",IF(AND($C125="",$D125=""),J125,IF($D125="",UPPER($C125)&amp;"_"&amp;J125,_xlfn.TEXTJOIN(".",TRUE,UPPER($C125)&amp;$D125,$E125,$F125,$G125)))))&amp;". "&amp;J125</f>
        <v>B1.3. Please indicate how many are children aged 0-17.</v>
      </c>
      <c r="O125" t="str">
        <f t="shared" si="136"/>
        <v>B1.3. Скажите, пожалуйста, сколько среди ВПЛ, проживающих в МВП, дети 0-17 лет?</v>
      </c>
      <c r="P125" t="str">
        <f t="shared" si="136"/>
        <v>B1.3. Скажіть, будь ласка, скільки серед ВПО, що мешкають у МТП, діти віком 0-17?</v>
      </c>
      <c r="Q125" s="11" t="s">
        <v>85</v>
      </c>
      <c r="R125" s="11" t="s">
        <v>86</v>
      </c>
      <c r="S125" s="36" t="s">
        <v>87</v>
      </c>
      <c r="T125" t="s">
        <v>1760</v>
      </c>
      <c r="U125" s="11" t="s">
        <v>1761</v>
      </c>
      <c r="V125" t="s">
        <v>1762</v>
      </c>
      <c r="W125" t="s">
        <v>1763</v>
      </c>
      <c r="X125" t="s">
        <v>1841</v>
      </c>
      <c r="AA125" t="str">
        <f>".&gt;=0 and .=(${"&amp;I112&amp;"} - ${"&amp;I121&amp;"})"</f>
        <v>.&gt;=0 and .=(${b1_1_site_individuals} - ${b1_2_3_1_sum_of_female_male_over_18_calc})</v>
      </c>
      <c r="AB125" t="str">
        <f>"Number of of children must equal the total number of people hosted in the site (${"&amp;I112&amp;"}) (taking into account the sum of the men and women over the age of 18 mentioned earlier (${"&amp;I121&amp;"}))"</f>
        <v>Number of of children must equal the total number of people hosted in the site (${b1_1_site_individuals}) (taking into account the sum of the men and women over the age of 18 mentioned earlier (${b1_2_3_1_sum_of_female_male_over_18_calc}))</v>
      </c>
      <c r="AC125" t="str">
        <f>"Количество детей должно равняться общему количеству людей проживающих в центре (${"&amp;I112&amp;"}) (с учетом суммы указанных ранее мужчин и женщин старше 18 лет (${"&amp;I121&amp;"}))"</f>
        <v>Количество детей должно равняться общему количеству людей проживающих в центре (${b1_1_site_individuals}) (с учетом суммы указанных ранее мужчин и женщин старше 18 лет (${b1_2_3_1_sum_of_female_male_over_18_calc}))</v>
      </c>
      <c r="AD125" t="str">
        <f>"Кількість дітей повинна дорівнювати загальної кількості людей які проживають у центрі (${"&amp;I112&amp;"}) (з урахуванням зазначених раніше суми чоловіків і жінок віком від 18 років (${"&amp;I121&amp;"}))"</f>
        <v>Кількість дітей повинна дорівнювати загальної кількості людей які проживають у центрі (${b1_1_site_individuals}) (з урахуванням зазначених раніше суми чоловіків і жінок віком від 18 років (${b1_2_3_1_sum_of_female_male_over_18_calc}))</v>
      </c>
    </row>
    <row r="126" spans="2:32" ht="70.95" customHeight="1">
      <c r="B126" t="s">
        <v>1812</v>
      </c>
      <c r="C126" t="s">
        <v>1947</v>
      </c>
      <c r="D126">
        <v>1</v>
      </c>
      <c r="E126">
        <v>3</v>
      </c>
      <c r="F126">
        <v>1</v>
      </c>
      <c r="H126" t="s">
        <v>1960</v>
      </c>
      <c r="I126" t="str">
        <f>IF(C126="",H126,IF(D126="",C126&amp;"_"&amp;H126,_xlfn.TEXTJOIN("_",TRUE,C126&amp;D126,E126,F126,G126,H126)))</f>
        <v>b1_3_1_children_male_female_yn</v>
      </c>
      <c r="J126" s="22" t="str">
        <f>CS_Monitoring_R11!F67</f>
        <v>Can you indicate how many children aged 0-17 are male/female?</v>
      </c>
      <c r="K126" s="22" t="str">
        <f>CS_Monitoring_R11!G67</f>
        <v>Можете ли Вы сказать сколько детей в возрасте 0-17 лет мужского/женского пола?</v>
      </c>
      <c r="L126" s="22" t="str">
        <f>CS_Monitoring_R11!H67</f>
        <v>Чи можете вказати скільки дітей віком 0-17 років чоловічої/жіночої статі?</v>
      </c>
      <c r="M126" t="str">
        <f>_xlfn.TEXTJOIN("_",TRUE,UPPER($C126)&amp;$D126,$E126,$F126,$G126)</f>
        <v>B1_3_1</v>
      </c>
      <c r="N126" t="str">
        <f t="shared" si="136"/>
        <v>B1.3.1. Can you indicate how many children aged 0-17 are male/female?</v>
      </c>
      <c r="O126" t="str">
        <f t="shared" si="136"/>
        <v>B1.3.1. Можете ли Вы сказать сколько детей в возрасте 0-17 лет мужского/женского пола?</v>
      </c>
      <c r="P126" t="str">
        <f t="shared" si="136"/>
        <v>B1.3.1. Чи можете вказати скільки дітей віком 0-17 років чоловічої/жіночої статі?</v>
      </c>
      <c r="Q126" t="s">
        <v>1847</v>
      </c>
      <c r="R126" t="s">
        <v>1848</v>
      </c>
      <c r="S126" t="s">
        <v>1849</v>
      </c>
      <c r="T126" t="s">
        <v>1760</v>
      </c>
      <c r="U126" s="11" t="s">
        <v>1761</v>
      </c>
      <c r="V126" t="s">
        <v>1762</v>
      </c>
      <c r="W126" t="s">
        <v>1763</v>
      </c>
      <c r="X126" t="s">
        <v>1785</v>
      </c>
      <c r="Z126" t="str">
        <f>"${"&amp;I125&amp;"}&gt;0"</f>
        <v>${b1_3_children_0_17_number}&gt;0</v>
      </c>
      <c r="AB126" s="22" t="s">
        <v>600</v>
      </c>
      <c r="AC126" s="22" t="s">
        <v>601</v>
      </c>
      <c r="AD126" s="22" t="s">
        <v>602</v>
      </c>
    </row>
    <row r="127" spans="2:32">
      <c r="B127" t="s">
        <v>1839</v>
      </c>
      <c r="C127" t="s">
        <v>1947</v>
      </c>
      <c r="D127">
        <v>1</v>
      </c>
      <c r="E127">
        <v>3</v>
      </c>
      <c r="F127">
        <v>2</v>
      </c>
      <c r="H127" t="s">
        <v>1961</v>
      </c>
      <c r="I127" t="str">
        <f>IF(C127="",H127,IF(D127="",C127&amp;"_"&amp;H127,_xlfn.TEXTJOIN("_",TRUE,C127&amp;D127,E127,F127,G127,H127)))</f>
        <v>b1_3_2_children_male</v>
      </c>
      <c r="J127" s="22" t="str">
        <f>CS_Monitoring_R11!F68</f>
        <v>Male 0-17 y.o.</v>
      </c>
      <c r="K127" s="22" t="str">
        <f>CS_Monitoring_R11!G68</f>
        <v>Мальчики 0-17 лет</v>
      </c>
      <c r="L127" s="22" t="str">
        <f>CS_Monitoring_R11!H68</f>
        <v>Хлопчики 0-17 років</v>
      </c>
      <c r="M127" t="str">
        <f>_xlfn.TEXTJOIN("_",TRUE,UPPER($C127)&amp;$D127,$E127,$F127,$G127)</f>
        <v>B1_3_2</v>
      </c>
      <c r="N127" t="str">
        <f t="shared" si="136"/>
        <v>B1.3.2. Male 0-17 y.o.</v>
      </c>
      <c r="O127" t="str">
        <f t="shared" si="136"/>
        <v>B1.3.2. Мальчики 0-17 лет</v>
      </c>
      <c r="P127" t="str">
        <f t="shared" si="136"/>
        <v>B1.3.2. Хлопчики 0-17 років</v>
      </c>
      <c r="Q127" s="11" t="s">
        <v>85</v>
      </c>
      <c r="R127" s="11" t="s">
        <v>86</v>
      </c>
      <c r="S127" s="36" t="s">
        <v>87</v>
      </c>
      <c r="T127" t="s">
        <v>1760</v>
      </c>
      <c r="U127" s="11" t="s">
        <v>1761</v>
      </c>
      <c r="V127" t="s">
        <v>1762</v>
      </c>
      <c r="W127" t="s">
        <v>1763</v>
      </c>
      <c r="X127" t="s">
        <v>1841</v>
      </c>
      <c r="Z127" t="str">
        <f>"selected(${"&amp;I126&amp;"}, 'yes')"</f>
        <v>selected(${b1_3_1_children_male_female_yn}, 'yes')</v>
      </c>
      <c r="AA127" t="str">
        <f>".&gt;=0 and .&lt;=(${"&amp;I125&amp;"})"</f>
        <v>.&gt;=0 and .&lt;=(${b1_3_children_0_17_number})</v>
      </c>
      <c r="AB127" t="str">
        <f>"The number of boys children cannot be greater than the total number of children (${"&amp;I125&amp;"}) residing in the center"</f>
        <v>The number of boys children cannot be greater than the total number of children (${b1_3_children_0_17_number}) residing in the center</v>
      </c>
      <c r="AC127" t="str">
        <f>"Количество детей мальчиков не может быть больше общего количества детей (${"&amp;I125&amp;"}), проживающих в центре"</f>
        <v>Количество детей мальчиков не может быть больше общего количества детей (${b1_3_children_0_17_number}), проживающих в центре</v>
      </c>
      <c r="AD127" t="str">
        <f>"Кількість дітей хлопчиків не може бути більшою за загальну кількість дітей (${"&amp;I125&amp;"}), які проживають у центрі"</f>
        <v>Кількість дітей хлопчиків не може бути більшою за загальну кількість дітей (${b1_3_children_0_17_number}), які проживають у центрі</v>
      </c>
    </row>
    <row r="128" spans="2:32">
      <c r="B128" t="s">
        <v>1839</v>
      </c>
      <c r="C128" t="s">
        <v>1947</v>
      </c>
      <c r="D128">
        <v>1</v>
      </c>
      <c r="E128">
        <v>3</v>
      </c>
      <c r="F128">
        <v>3</v>
      </c>
      <c r="H128" t="s">
        <v>1962</v>
      </c>
      <c r="I128" t="str">
        <f>IF(C128="",H128,IF(D128="",C128&amp;"_"&amp;H128,_xlfn.TEXTJOIN("_",TRUE,C128&amp;D128,E128,F128,G128,H128)))</f>
        <v>b1_3_3_children_female</v>
      </c>
      <c r="J128" s="22" t="str">
        <f>CS_Monitoring_R11!F69</f>
        <v>Female 0-17 y.o.</v>
      </c>
      <c r="K128" s="22" t="str">
        <f>CS_Monitoring_R11!G69</f>
        <v>Девочки 0-17 лет</v>
      </c>
      <c r="L128" s="22" t="str">
        <f>CS_Monitoring_R11!H69</f>
        <v>Дівчатка 0-17 років</v>
      </c>
      <c r="M128" t="str">
        <f>_xlfn.TEXTJOIN("_",TRUE,UPPER($C128)&amp;$D128,$E128,$F128,$G128)</f>
        <v>B1_3_3</v>
      </c>
      <c r="N128" t="str">
        <f t="shared" si="136"/>
        <v>B1.3.3. Female 0-17 y.o.</v>
      </c>
      <c r="O128" t="str">
        <f t="shared" si="136"/>
        <v>B1.3.3. Девочки 0-17 лет</v>
      </c>
      <c r="P128" t="str">
        <f t="shared" si="136"/>
        <v>B1.3.3. Дівчатка 0-17 років</v>
      </c>
      <c r="Q128" s="11" t="s">
        <v>85</v>
      </c>
      <c r="R128" s="11" t="s">
        <v>86</v>
      </c>
      <c r="S128" s="36" t="s">
        <v>87</v>
      </c>
      <c r="T128" t="s">
        <v>1760</v>
      </c>
      <c r="U128" s="11" t="s">
        <v>1761</v>
      </c>
      <c r="V128" t="s">
        <v>1762</v>
      </c>
      <c r="W128" t="s">
        <v>1763</v>
      </c>
      <c r="X128" t="s">
        <v>1841</v>
      </c>
      <c r="Z128" t="str">
        <f>"selected(${"&amp;I126&amp;"}, 'yes')"</f>
        <v>selected(${b1_3_1_children_male_female_yn}, 'yes')</v>
      </c>
      <c r="AA128" s="22" t="str">
        <f>".&gt;=0 and .=(${"&amp;I125&amp;"} - coalesce(${"&amp;I127&amp;"},0))"</f>
        <v>.&gt;=0 and .=(${b1_3_children_0_17_number} - coalesce(${b1_3_2_children_male},0))</v>
      </c>
      <c r="AB128" t="str">
        <f>"The number of boys and girls children should be equal to the total number of children living in the center specified earlier (${"&amp;I125&amp;"})"</f>
        <v>The number of boys and girls children should be equal to the total number of children living in the center specified earlier (${b1_3_children_0_17_number})</v>
      </c>
      <c r="AC128" t="str">
        <f>"Количество детей мальчиков и девочек должна быть равной общему количеству детей проживающих в центре указанной ранее  (${"&amp;I125&amp;"})"</f>
        <v>Количество детей мальчиков и девочек должна быть равной общему количеству детей проживающих в центре указанной ранее  (${b1_3_children_0_17_number})</v>
      </c>
      <c r="AD128" t="str">
        <f>"Кількість дітей хлопчиків і дівчаток має дорівнювати загальній кількості дітей, які проживають у центрі, зазначеній раніше (${"&amp;I125&amp;"})"</f>
        <v>Кількість дітей хлопчиків і дівчаток має дорівнювати загальній кількості дітей, які проживають у центрі, зазначеній раніше (${b1_3_children_0_17_number})</v>
      </c>
    </row>
    <row r="129" spans="2:32" ht="33.6" customHeight="1">
      <c r="B129" t="s">
        <v>1839</v>
      </c>
      <c r="C129" t="s">
        <v>1947</v>
      </c>
      <c r="D129">
        <v>1</v>
      </c>
      <c r="E129">
        <v>3</v>
      </c>
      <c r="F129">
        <v>4</v>
      </c>
      <c r="H129" t="s">
        <v>1963</v>
      </c>
      <c r="I129" t="str">
        <f t="shared" ref="I129:I131" si="137">IF(C129="",H129,IF(D129="",C129&amp;"_"&amp;H129,_xlfn.TEXTJOIN("_",TRUE,C129&amp;D129,E129,F129,G129,H129)))</f>
        <v>b1_3_4_children_0_5</v>
      </c>
      <c r="J129" s="22" t="str">
        <f>CS_Monitoring_R11!F70</f>
        <v>Of those in the site, how many are children 0-5 years?</v>
      </c>
      <c r="K129" s="22" t="str">
        <f>CS_Monitoring_R11!G70</f>
        <v>Сколько среди проживающих в МВП детей в возрасте 0-5 лет?</v>
      </c>
      <c r="L129" s="22" t="str">
        <f>CS_Monitoring_R11!H70</f>
        <v>Скільки серед людей, що мешкають у МТП, дітей віком 0-5 років?</v>
      </c>
      <c r="M129" t="str">
        <f t="shared" ref="M129:M132" si="138">_xlfn.TEXTJOIN("_",TRUE,UPPER($C129)&amp;$D129,$E129,$F129,$G129)</f>
        <v>B1_3_4</v>
      </c>
      <c r="N129" t="str">
        <f t="shared" ref="N129:N130" si="139">IF(J129="","",IF(AND($C129="",$D129="",J129=""),"",IF(AND($C129="",$D129=""),J129,IF($D129="",UPPER($C129)&amp;"_"&amp;J129,_xlfn.TEXTJOIN(".",TRUE,UPPER($C129)&amp;$D129,$E129,$F129,$G129)))))&amp;". "&amp;J129</f>
        <v>B1.3.4. Of those in the site, how many are children 0-5 years?</v>
      </c>
      <c r="O129" t="str">
        <f t="shared" ref="O129:O130" si="140">IF(K129="","",IF(AND($C129="",$D129="",K129=""),"",IF(AND($C129="",$D129=""),K129,IF($D129="",UPPER($C129)&amp;"_"&amp;K129,_xlfn.TEXTJOIN(".",TRUE,UPPER($C129)&amp;$D129,$E129,$F129,$G129)))))&amp;". "&amp;K129</f>
        <v>B1.3.4. Сколько среди проживающих в МВП детей в возрасте 0-5 лет?</v>
      </c>
      <c r="P129" t="str">
        <f t="shared" ref="P129:P130" si="141">IF(L129="","",IF(AND($C129="",$D129="",L129=""),"",IF(AND($C129="",$D129=""),L129,IF($D129="",UPPER($C129)&amp;"_"&amp;L129,_xlfn.TEXTJOIN(".",TRUE,UPPER($C129)&amp;$D129,$E129,$F129,$G129)))))&amp;". "&amp;L129</f>
        <v>B1.3.4. Скільки серед людей, що мешкають у МТП, дітей віком 0-5 років?</v>
      </c>
      <c r="Q129" s="11" t="s">
        <v>85</v>
      </c>
      <c r="R129" s="11" t="s">
        <v>86</v>
      </c>
      <c r="S129" s="36" t="s">
        <v>87</v>
      </c>
      <c r="T129" t="s">
        <v>1760</v>
      </c>
      <c r="U129" s="11" t="s">
        <v>1761</v>
      </c>
      <c r="V129" t="s">
        <v>1762</v>
      </c>
      <c r="W129" t="s">
        <v>1763</v>
      </c>
      <c r="X129" t="s">
        <v>1841</v>
      </c>
      <c r="Z129" t="str">
        <f>"selected(${"&amp;I45&amp;"}, 'yes')"</f>
        <v>selected(${a1_site_active}, 'yes')</v>
      </c>
      <c r="AA129" t="str">
        <f>"if((${"&amp;I130&amp;"})&gt;0,(${"&amp;I129&amp;"})=(${"&amp;I125&amp;"})-coalesce(${"&amp;I130&amp;"},0),.&gt;=0 and .&lt;=(${"&amp;I125&amp;"}))"</f>
        <v>if((${b1_3_5_children_6_17})&gt;0,(${b1_3_4_children_0_5})=(${b1_3_children_0_17_number})-coalesce(${b1_3_5_children_6_17},0),.&gt;=0 and .&lt;=(${b1_3_children_0_17_number}))</v>
      </c>
      <c r="AB129" t="str">
        <f>"The number of children ages 0-5 cannot be greater than the total number of children (${"&amp;I125&amp;"}) residing in the center"</f>
        <v>The number of children ages 0-5 cannot be greater than the total number of children (${b1_3_children_0_17_number}) residing in the center</v>
      </c>
      <c r="AC129" t="str">
        <f>"Количество детей 0-5 лет не может быть больше общего количества детей (${"&amp;I125&amp;"}), проживающих в центре"</f>
        <v>Количество детей 0-5 лет не может быть больше общего количества детей (${b1_3_children_0_17_number}), проживающих в центре</v>
      </c>
      <c r="AD129" t="str">
        <f>"Кількість дітей 0-5 років не може бути більшою за загальну кількість дітей (${"&amp;I125&amp;"}), які проживають у центрі"</f>
        <v>Кількість дітей 0-5 років не може бути більшою за загальну кількість дітей (${b1_3_children_0_17_number}), які проживають у центрі</v>
      </c>
    </row>
    <row r="130" spans="2:32" ht="28.8">
      <c r="B130" t="s">
        <v>1839</v>
      </c>
      <c r="C130" t="s">
        <v>1947</v>
      </c>
      <c r="D130">
        <v>1</v>
      </c>
      <c r="E130">
        <v>3</v>
      </c>
      <c r="F130">
        <v>5</v>
      </c>
      <c r="H130" t="s">
        <v>1964</v>
      </c>
      <c r="I130" t="str">
        <f t="shared" si="137"/>
        <v>b1_3_5_children_6_17</v>
      </c>
      <c r="J130" s="22" t="str">
        <f>CS_Monitoring_R11!F71</f>
        <v>Of those in the site, how many are children 6-17 years?</v>
      </c>
      <c r="K130" s="22" t="str">
        <f>CS_Monitoring_R11!G71</f>
        <v>Сколько среди проживающих в МВП детей в возрасте 6-17 лет?</v>
      </c>
      <c r="L130" s="22" t="str">
        <f>CS_Monitoring_R11!H71</f>
        <v>Скільки серед людей, що мешкають у МТП, дітей віком 6-17 років?</v>
      </c>
      <c r="M130" t="str">
        <f>_xlfn.TEXTJOIN("_",TRUE,UPPER($C130)&amp;$D130,$E130,$F130,$G130)</f>
        <v>B1_3_5</v>
      </c>
      <c r="N130" t="str">
        <f t="shared" si="139"/>
        <v>B1.3.5. Of those in the site, how many are children 6-17 years?</v>
      </c>
      <c r="O130" t="str">
        <f t="shared" si="140"/>
        <v>B1.3.5. Сколько среди проживающих в МВП детей в возрасте 6-17 лет?</v>
      </c>
      <c r="P130" t="str">
        <f t="shared" si="141"/>
        <v>B1.3.5. Скільки серед людей, що мешкають у МТП, дітей віком 6-17 років?</v>
      </c>
      <c r="Q130" s="11" t="s">
        <v>85</v>
      </c>
      <c r="R130" s="11" t="s">
        <v>86</v>
      </c>
      <c r="S130" s="36" t="s">
        <v>87</v>
      </c>
      <c r="T130" t="s">
        <v>1760</v>
      </c>
      <c r="U130" s="11" t="s">
        <v>1761</v>
      </c>
      <c r="V130" t="s">
        <v>1762</v>
      </c>
      <c r="W130" t="s">
        <v>1763</v>
      </c>
      <c r="X130" t="s">
        <v>1841</v>
      </c>
      <c r="Z130" t="str">
        <f>"selected(${"&amp;I45&amp;"}, 'yes')"</f>
        <v>selected(${a1_site_active}, 'yes')</v>
      </c>
      <c r="AA130" s="22" t="str">
        <f>".&gt;=0 and .=(${"&amp;I125&amp;"} - coalesce(${"&amp;I129&amp;"},0))"</f>
        <v>.&gt;=0 and .=(${b1_3_children_0_17_number} - coalesce(${b1_3_4_children_0_5},0))</v>
      </c>
      <c r="AB130" t="str">
        <f>"The number of children 0-5 years old and children 6-17 years old should be equal to the total number of children living in the center specified earlier (${"&amp;I125&amp;"})"</f>
        <v>The number of children 0-5 years old and children 6-17 years old should be equal to the total number of children living in the center specified earlier (${b1_3_children_0_17_number})</v>
      </c>
      <c r="AC130" t="str">
        <f>"Количество детей 0-5 лет и детей 6-17 лет должна быть равной общему количеству детей проживающих в центре указанной ранее  (${"&amp;I125&amp;"})"</f>
        <v>Количество детей 0-5 лет и детей 6-17 лет должна быть равной общему количеству детей проживающих в центре указанной ранее  (${b1_3_children_0_17_number})</v>
      </c>
      <c r="AD130" t="str">
        <f>"Кількість дітей 0-5 років і дітей 6-17 років має дорівнювати загальній кількості дітей, які проживають у центрі, зазначеній раніше (${"&amp;I125&amp;"})"</f>
        <v>Кількість дітей 0-5 років і дітей 6-17 років має дорівнювати загальній кількості дітей, які проживають у центрі, зазначеній раніше (${b1_3_children_0_17_number})</v>
      </c>
    </row>
    <row r="131" spans="2:32" ht="115.2">
      <c r="B131" t="s">
        <v>1748</v>
      </c>
      <c r="C131" t="s">
        <v>1947</v>
      </c>
      <c r="D131">
        <v>1</v>
      </c>
      <c r="E131">
        <v>3</v>
      </c>
      <c r="F131">
        <v>5</v>
      </c>
      <c r="G131">
        <v>1</v>
      </c>
      <c r="H131" t="s">
        <v>1965</v>
      </c>
      <c r="I131" t="str">
        <f t="shared" si="137"/>
        <v>b1_3_5_1_sum_of_people_check</v>
      </c>
      <c r="J131" s="40" t="str">
        <f>"The sum of men, women and children ${"&amp;I132&amp;"} is not equal to the number of people stated earlier (${"&amp;I112&amp;"}), please specify"</f>
        <v>The sum of men, women and children ${b1_3_5_2_sum_of_all_individuals_calc} is not equal to the number of people stated earlier (${b1_1_site_individuals}), please specify</v>
      </c>
      <c r="K131" s="40" t="str">
        <f>"Сумма мужчин, женщин и детей ${"&amp;I132&amp;"} не равна количеству людей, указанному ранее (${"&amp;I112&amp;"}), уточните, пожалуйста"</f>
        <v>Сумма мужчин, женщин и детей ${b1_3_5_2_sum_of_all_individuals_calc} не равна количеству людей, указанному ранее (${b1_1_site_individuals}), уточните, пожалуйста</v>
      </c>
      <c r="L131" s="40" t="str">
        <f>"Сума чоловіків, жінок та дітей  ${"&amp;I132&amp;"} не дорівнює кількості людей, зазначеній раніше (${"&amp;I112&amp;"}), уточніть, будь ласка"</f>
        <v>Сума чоловіків, жінок та дітей  ${b1_3_5_2_sum_of_all_individuals_calc} не дорівнює кількості людей, зазначеній раніше (${b1_1_site_individuals}), уточніть, будь ласка</v>
      </c>
      <c r="M131" t="str">
        <f>_xlfn.TEXTJOIN("_",TRUE,UPPER($C131)&amp;$D131,$E131,$F131,$G131)</f>
        <v>B1_3_5_1</v>
      </c>
      <c r="N131" s="22" t="str">
        <f t="shared" ref="N131" si="142">IF(J131="","",IF(AND($C131="",$D131="",J131=""),"",IF(AND($C131="",$D131=""),J131,IF($D131="",UPPER($C131)&amp;"_"&amp;J131,_xlfn.TEXTJOIN(".",TRUE,UPPER($C131)&amp;$D131,$E131,$F131)))))&amp;". "&amp;J131</f>
        <v>B1.3.5. The sum of men, women and children ${b1_3_5_2_sum_of_all_individuals_calc} is not equal to the number of people stated earlier (${b1_1_site_individuals}), please specify</v>
      </c>
      <c r="O131" t="str">
        <f t="shared" ref="O131" si="143">IF(L131="","",IF(AND($C131="",$D131="",L131=""),"",IF(AND($C131="",$D131=""),L131,IF($D131="",UPPER($C131)&amp;"_"&amp;L131,_xlfn.TEXTJOIN(".",TRUE,UPPER($C131)&amp;$D131,$E131,$F131)))))&amp;". "&amp;L131</f>
        <v>B1.3.5. Сума чоловіків, жінок та дітей  ${b1_3_5_2_sum_of_all_individuals_calc} не дорівнює кількості людей, зазначеній раніше (${b1_1_site_individuals}), уточніть, будь ласка</v>
      </c>
      <c r="P131" t="str">
        <f>IF(K131="","",IF(AND($C131="",$D131="",K131=""),"",IF(AND($C131="",$D131=""),K131,IF($D131="",UPPER($C131)&amp;"_"&amp;K131,_xlfn.TEXTJOIN(".",TRUE,UPPER($C131)&amp;$D131,$E131,$F131)))))&amp;". "&amp;K131</f>
        <v>B1.3.5. Сумма мужчин, женщин и детей ${b1_3_5_2_sum_of_all_individuals_calc} не равна количеству людей, указанному ранее (${b1_1_site_individuals}), уточните, пожалуйста</v>
      </c>
      <c r="Q131" s="11"/>
      <c r="R131" s="11"/>
      <c r="S131" s="36"/>
      <c r="U131" s="11"/>
      <c r="Z131" s="22" t="str">
        <f>"not((${"&amp;I112&amp;"})=(${"&amp;I132&amp;"}))"</f>
        <v>not((${b1_1_site_individuals})=(${b1_3_5_2_sum_of_all_individuals_calc}))</v>
      </c>
      <c r="AA131" s="22"/>
    </row>
    <row r="132" spans="2:32">
      <c r="B132" t="s">
        <v>1799</v>
      </c>
      <c r="C132" t="s">
        <v>1947</v>
      </c>
      <c r="D132">
        <v>1</v>
      </c>
      <c r="E132">
        <v>3</v>
      </c>
      <c r="F132">
        <v>5</v>
      </c>
      <c r="G132">
        <v>2</v>
      </c>
      <c r="H132" s="11" t="s">
        <v>1966</v>
      </c>
      <c r="I132" t="str">
        <f t="shared" ref="I132" si="144">IF(C132="",H132,IF(D132="",C132&amp;"_"&amp;H132,_xlfn.TEXTJOIN("_",TRUE,C132&amp;D132,E132,F132,G132,H132)))</f>
        <v>b1_3_5_2_sum_of_all_individuals_calc</v>
      </c>
      <c r="M132" t="str">
        <f t="shared" si="138"/>
        <v>B1_3_5_2</v>
      </c>
      <c r="N132" s="23" t="str">
        <f t="shared" ref="N132" si="145">IF(J132="","",IF(AND($C132="",$D132="",J132=""),"",IF(AND($C132="",$D132=""),J132,IF($D132="",UPPER($C132)&amp;"_"&amp;J132,_xlfn.TEXTJOIN(".",TRUE,UPPER($C132)&amp;$D132,$E132,$F132,J132)))))</f>
        <v/>
      </c>
      <c r="O132" t="str">
        <f>IF(K132="","",IF(AND($C132="",$D132="",K132=""),"",IF(AND($C132="",$D132=""),K132,IF($D132="",UPPER($C132)&amp;"_"&amp;K132,_xlfn.TEXTJOIN(".",TRUE,UPPER($C132)&amp;$D132,$E132,$F132,K132)))))</f>
        <v/>
      </c>
      <c r="P132" t="str">
        <f t="shared" ref="P132" si="146">IF(L132="","",IF(AND($C132="",$D132="",L132=""),"",IF(AND($C132="",$D132=""),L132,IF($D132="",UPPER($C132)&amp;"_"&amp;L132,_xlfn.TEXTJOIN(".",TRUE,UPPER($C132)&amp;$D132,$E132,$F132,L132)))))</f>
        <v/>
      </c>
      <c r="U132" s="11"/>
      <c r="AF132" t="str">
        <f>"coalesce(${"&amp;I121&amp;"},0)+coalesce(${"&amp;I129&amp;"},0)+ coalesce(${"&amp;I130&amp;"},0)"</f>
        <v>coalesce(${b1_2_3_1_sum_of_female_male_over_18_calc},0)+coalesce(${b1_3_4_children_0_5},0)+ coalesce(${b1_3_5_children_6_17},0)</v>
      </c>
    </row>
    <row r="133" spans="2:32">
      <c r="B133" s="35" t="s">
        <v>1751</v>
      </c>
      <c r="C133" s="18"/>
      <c r="H133" t="s">
        <v>1958</v>
      </c>
      <c r="I133" s="18" t="str">
        <f t="shared" si="108"/>
        <v>children_0_17</v>
      </c>
      <c r="J133" s="40"/>
      <c r="K133" s="40"/>
      <c r="L133" s="40"/>
      <c r="N133" s="23" t="str">
        <f t="shared" si="135"/>
        <v/>
      </c>
      <c r="O133" t="str">
        <f>IF(K133="","",IF(AND($C133="",$D133="",K133=""),"",IF(AND($C133="",$D133=""),K133,IF($D133="",UPPER($C133)&amp;"_"&amp;K133,_xlfn.TEXTJOIN(".",TRUE,UPPER($C133)&amp;$D133,$E133,$F133,K133)))))</f>
        <v/>
      </c>
      <c r="P133" t="str">
        <f t="shared" ref="P133:P231" si="147">IF(L133="","",IF(AND($C133="",$D133="",L133=""),"",IF(AND($C133="",$D133=""),L133,IF($D133="",UPPER($C133)&amp;"_"&amp;L133,_xlfn.TEXTJOIN(".",TRUE,UPPER($C133)&amp;$D133,$E133,$F133,L133)))))</f>
        <v/>
      </c>
      <c r="Q133" s="11"/>
      <c r="R133" s="11"/>
      <c r="S133" s="36"/>
      <c r="U133" s="11"/>
      <c r="AA133" s="22"/>
    </row>
    <row r="134" spans="2:32" ht="26.4" customHeight="1">
      <c r="B134" t="s">
        <v>1865</v>
      </c>
      <c r="C134" t="s">
        <v>1947</v>
      </c>
      <c r="D134">
        <v>1</v>
      </c>
      <c r="E134">
        <v>4</v>
      </c>
      <c r="H134" t="s">
        <v>1967</v>
      </c>
      <c r="I134" t="str">
        <f t="shared" ref="I134:I135" si="148">IF(C134="",H134,IF(D134="",C134&amp;"_"&amp;H134,_xlfn.TEXTJOIN("_",TRUE,C134&amp;D134,E134,F134,G134,H134)))</f>
        <v>b1_4_unaccompanied_children</v>
      </c>
      <c r="J134" s="40" t="str">
        <f>CS_Monitoring_R11!F72</f>
        <v>Are unaccompanied children present at the site?</v>
      </c>
      <c r="K134" s="40" t="str">
        <f>CS_Monitoring_R11!G72</f>
        <v>Есть ли в МВП дети без сопровождения?</v>
      </c>
      <c r="L134" s="40" t="str">
        <f>CS_Monitoring_R11!H72</f>
        <v>Чи є у МТП діти без супроводу?</v>
      </c>
      <c r="M134" t="str">
        <f>_xlfn.TEXTJOIN("_",TRUE,UPPER($C134)&amp;$D134,$E134,$F134,$G134)</f>
        <v>B1_4</v>
      </c>
      <c r="N134" t="str">
        <f t="shared" ref="N134:N135" si="149">IF(J134="","",IF(AND($C134="",$D134="",J134=""),"",IF(AND($C134="",$D134=""),J134,IF($D134="",UPPER($C134)&amp;"_"&amp;J134,_xlfn.TEXTJOIN(".",TRUE,UPPER($C134)&amp;$D134,$E134,$F134,$G134)))))&amp;". "&amp;J134</f>
        <v>B1.4. Are unaccompanied children present at the site?</v>
      </c>
      <c r="O134" t="str">
        <f t="shared" ref="O134:O135" si="150">IF(K134="","",IF(AND($C134="",$D134="",K134=""),"",IF(AND($C134="",$D134=""),K134,IF($D134="",UPPER($C134)&amp;"_"&amp;K134,_xlfn.TEXTJOIN(".",TRUE,UPPER($C134)&amp;$D134,$E134,$F134,$G134)))))&amp;". "&amp;K134</f>
        <v>B1.4. Есть ли в МВП дети без сопровождения?</v>
      </c>
      <c r="P134" t="str">
        <f t="shared" ref="P134:P135" si="151">IF(L134="","",IF(AND($C134="",$D134="",L134=""),"",IF(AND($C134="",$D134=""),L134,IF($D134="",UPPER($C134)&amp;"_"&amp;L134,_xlfn.TEXTJOIN(".",TRUE,UPPER($C134)&amp;$D134,$E134,$F134,$G134)))))&amp;". "&amp;L134</f>
        <v>B1.4. Чи є у МТП діти без супроводу?</v>
      </c>
      <c r="Q134" s="1" t="s">
        <v>5644</v>
      </c>
      <c r="R134" s="1" t="s">
        <v>5645</v>
      </c>
      <c r="S134" s="1" t="s">
        <v>5646</v>
      </c>
      <c r="T134" t="s">
        <v>1760</v>
      </c>
      <c r="U134" s="11" t="s">
        <v>1761</v>
      </c>
      <c r="V134" t="s">
        <v>1762</v>
      </c>
      <c r="W134" t="s">
        <v>1763</v>
      </c>
      <c r="X134" t="s">
        <v>1785</v>
      </c>
      <c r="Z134" t="str">
        <f>"selected(${"&amp;I45&amp;"}, 'yes')"&amp;" and ${"&amp;I125&amp;"}&gt;0"</f>
        <v>selected(${a1_site_active}, 'yes') and ${b1_3_children_0_17_number}&gt;0</v>
      </c>
    </row>
    <row r="135" spans="2:32" s="54" customFormat="1" ht="28.8">
      <c r="B135" s="54" t="s">
        <v>1839</v>
      </c>
      <c r="C135" s="54" t="s">
        <v>1947</v>
      </c>
      <c r="D135" s="54">
        <v>1</v>
      </c>
      <c r="E135" s="54">
        <v>4</v>
      </c>
      <c r="F135" s="54">
        <v>1</v>
      </c>
      <c r="H135" s="54" t="s">
        <v>1968</v>
      </c>
      <c r="I135" t="str">
        <f t="shared" si="148"/>
        <v>b1_4_1_sum_unaccompanied_children</v>
      </c>
      <c r="J135" s="40" t="str">
        <f>CS_Monitoring_R11!F73</f>
        <v>How many unaccompanied children are present at the site?</v>
      </c>
      <c r="K135" s="40" t="str">
        <f>CS_Monitoring_R11!G73</f>
        <v>Сколько детей без сопровождения находится в МВП?</v>
      </c>
      <c r="L135" s="40" t="str">
        <f>CS_Monitoring_R11!H73</f>
        <v>Скільки дітей без супроводу знаходиться в МТП?</v>
      </c>
      <c r="M135" t="str">
        <f t="shared" ref="M135" si="152">_xlfn.TEXTJOIN("_",TRUE,UPPER($C135)&amp;$D135,$E135,$F135,$G135)</f>
        <v>B1_4_1</v>
      </c>
      <c r="N135" t="str">
        <f t="shared" si="149"/>
        <v>B1.4.1. How many unaccompanied children are present at the site?</v>
      </c>
      <c r="O135" t="str">
        <f t="shared" si="150"/>
        <v>B1.4.1. Сколько детей без сопровождения находится в МВП?</v>
      </c>
      <c r="P135" t="str">
        <f t="shared" si="151"/>
        <v>B1.4.1. Скільки дітей без супроводу знаходиться в МТП?</v>
      </c>
      <c r="Q135" s="11" t="s">
        <v>85</v>
      </c>
      <c r="R135" s="11" t="s">
        <v>86</v>
      </c>
      <c r="S135" s="36" t="s">
        <v>87</v>
      </c>
      <c r="T135" s="54" t="s">
        <v>1760</v>
      </c>
      <c r="U135" s="11" t="s">
        <v>1761</v>
      </c>
      <c r="V135" s="54" t="s">
        <v>1762</v>
      </c>
      <c r="W135" s="54" t="s">
        <v>1763</v>
      </c>
      <c r="X135" s="54" t="s">
        <v>1841</v>
      </c>
      <c r="Z135" s="54" t="str">
        <f>"selected(${"&amp;I134&amp;"}, 'yes')"</f>
        <v>selected(${b1_4_unaccompanied_children}, 'yes')</v>
      </c>
      <c r="AA135" s="54" t="str">
        <f>".&gt;=0 and .&lt;=(${"&amp;I125&amp;"})"</f>
        <v>.&gt;=0 and .&lt;=(${b1_3_children_0_17_number})</v>
      </c>
      <c r="AB135" s="54" t="str">
        <f>"The sum of unaccompanied childre (${"&amp;I135&amp;"}) is greater than the total sum of children 6-17years (${"&amp;I130&amp;"})"</f>
        <v>The sum of unaccompanied childre (${b1_4_1_sum_unaccompanied_children}) is greater than the total sum of children 6-17years (${b1_3_5_children_6_17})</v>
      </c>
      <c r="AC135" s="54" t="str">
        <f>"Сумма несопровождаемых детей (${"&amp;I135&amp;"}) больше, чем общее количество детей 6-17лет (${"&amp;I130&amp;"})"</f>
        <v>Сумма несопровождаемых детей (${b1_4_1_sum_unaccompanied_children}) больше, чем общее количество детей 6-17лет (${b1_3_5_children_6_17})</v>
      </c>
      <c r="AD135" s="54" t="str">
        <f>"Сума дітей без супроводу (${"&amp;I135&amp;"}) перевищує загальну кількість дітей 6-17 років (${"&amp;I130&amp;"})"</f>
        <v>Сума дітей без супроводу (${b1_4_1_sum_unaccompanied_children}) перевищує загальну кількість дітей 6-17 років (${b1_3_5_children_6_17})</v>
      </c>
    </row>
    <row r="136" spans="2:32" s="640" customFormat="1">
      <c r="B136" s="35" t="s">
        <v>1746</v>
      </c>
      <c r="H136" s="640" t="s">
        <v>1969</v>
      </c>
      <c r="I136" s="640" t="str">
        <f t="shared" si="108"/>
        <v>vulnerable_groups</v>
      </c>
      <c r="J136" s="641" t="s">
        <v>1970</v>
      </c>
      <c r="K136" s="641" t="s">
        <v>1971</v>
      </c>
      <c r="L136" s="35" t="s">
        <v>1972</v>
      </c>
      <c r="N136" s="641" t="str">
        <f t="shared" ref="N136" si="153">IF(J136="","",IF(AND($C136="",$D136="",J136=""),"",IF(AND($C136="",$D136=""),J136,IF($D136="",UPPER($C136)&amp;"_"&amp;J136,_xlfn.TEXTJOIN(".",TRUE,UPPER($C136)&amp;$D136,$E136,$F136,J136)))))</f>
        <v>Vulnerable groups</v>
      </c>
      <c r="O136" s="35" t="str">
        <f>IF(K136="","",IF(AND($C136="",$D136="",K136=""),"",IF(AND($C136="",$D136=""),K136,IF($D136="",UPPER($C136)&amp;"_"&amp;K136,_xlfn.TEXTJOIN(".",TRUE,UPPER($C136)&amp;$D136,$E136,$F136,K136)))))</f>
        <v>Уязвимые группы</v>
      </c>
      <c r="P136" s="35" t="str">
        <f t="shared" ref="P136" si="154">IF(L136="","",IF(AND($C136="",$D136="",L136=""),"",IF(AND($C136="",$D136=""),L136,IF($D136="",UPPER($C136)&amp;"_"&amp;L136,_xlfn.TEXTJOIN(".",TRUE,UPPER($C136)&amp;$D136,$E136,$F136,L136)))))</f>
        <v>Уразливі групи</v>
      </c>
      <c r="Q136" s="642"/>
      <c r="R136" s="642"/>
      <c r="S136" s="643"/>
      <c r="U136" s="642"/>
      <c r="Z136" s="640" t="str">
        <f>"selected(${"&amp;I45&amp;"}, 'yes')"&amp;" and ${"&amp;I112&amp;"}&gt;0"</f>
        <v>selected(${a1_site_active}, 'yes') and ${b1_1_site_individuals}&gt;0</v>
      </c>
    </row>
    <row r="137" spans="2:32" ht="90.6" customHeight="1">
      <c r="B137" t="s">
        <v>1973</v>
      </c>
      <c r="C137" t="s">
        <v>1947</v>
      </c>
      <c r="D137">
        <v>1</v>
      </c>
      <c r="E137">
        <v>5</v>
      </c>
      <c r="H137" t="s">
        <v>1974</v>
      </c>
      <c r="I137" t="str">
        <f t="shared" ref="I137:I158" si="155">IF(C137="",H137,IF(D137="",C137&amp;"_"&amp;H137,_xlfn.TEXTJOIN("_",TRUE,C137&amp;D137,E137,F137,G137,H137)))</f>
        <v>b1_5_vulnerable</v>
      </c>
      <c r="J137" s="40" t="str">
        <f>CS_Monitoring_R11!F76</f>
        <v>Which vulnerable groups are currently present at the site and how many of each group are present in the site?</v>
      </c>
      <c r="K137" s="40" t="str">
        <f>CS_Monitoring_R11!G76</f>
        <v>Какие уязвимые группы на данный момент проживают в МВП и какова численность каждой из таких групп?</v>
      </c>
      <c r="L137" s="40" t="str">
        <f>CS_Monitoring_R11!H76</f>
        <v>Які вразливі групи наразі проживають у МТП і яка чисельність кожної з таких груп?</v>
      </c>
      <c r="M137" t="str">
        <f t="shared" ref="M137:M146" si="156">_xlfn.TEXTJOIN("_",TRUE,UPPER($C137)&amp;$D137,$E137,$F137,$G137)</f>
        <v>B1_5</v>
      </c>
      <c r="N137" t="str">
        <f t="shared" ref="N137:P142" si="157">IF(J137="","",IF(AND($C137="",$D137="",J137=""),"",IF(AND($C137="",$D137=""),J137,IF($D137="",UPPER($C137)&amp;"_"&amp;J137,_xlfn.TEXTJOIN(".",TRUE,UPPER($C137)&amp;$D137,$E137,$F137,$G137)))))&amp;". "&amp;J137</f>
        <v>B1.5. Which vulnerable groups are currently present at the site and how many of each group are present in the site?</v>
      </c>
      <c r="O137" t="str">
        <f t="shared" si="157"/>
        <v>B1.5. Какие уязвимые группы на данный момент проживают в МВП и какова численность каждой из таких групп?</v>
      </c>
      <c r="P137" t="str">
        <f t="shared" si="157"/>
        <v>B1.5. Які вразливі групи наразі проживають у МТП і яка чисельність кожної з таких груп?</v>
      </c>
      <c r="Q137" s="11" t="s">
        <v>12469</v>
      </c>
      <c r="R137" s="11" t="s">
        <v>12470</v>
      </c>
      <c r="S137" t="s">
        <v>12471</v>
      </c>
      <c r="T137" t="s">
        <v>1760</v>
      </c>
      <c r="U137" s="11" t="s">
        <v>1761</v>
      </c>
      <c r="V137" t="s">
        <v>1762</v>
      </c>
      <c r="W137" t="s">
        <v>1763</v>
      </c>
      <c r="Z137" t="str">
        <f>"selected(${"&amp;I45&amp;"}, 'yes')"</f>
        <v>selected(${a1_site_active}, 'yes')</v>
      </c>
      <c r="AA137" s="671" t="str">
        <f>"if(selected(.,'pregnant_lactating') and (${"&amp;I115&amp;"}&gt;0 or ${"&amp;I119&amp;"}&gt;0),selected(.,'pregnant_lactating'),not(selected(.,'pregnant_lactating'))) and if(selected(.,'female_headed') and (${"&amp;I115&amp;"}&gt;0 or ${"&amp;I119&amp;"}&gt;0),selected(.,'female_headed'),not(selected(.,'female_headed'))) and if(selected(.,'older_men') and ${"&amp;I118&amp;"}&gt;0,selected(.,'older_men'),not(selected(.,'older_men'))) and if(selected(.,'older_women') and ${"&amp;I119&amp;"}&gt;0,selected(.,'older_women'),not(selected(.,'older_women'))) and if(selected(.,'large_household_3_children') and ${"&amp;I125&amp;"}&gt;2,selected(.,'large_household_3_children'),not(selected(.,'large_household_3_children'))) and if(selected(.,'child_headed_households') and ${"&amp;I130&amp;"}&gt;0,selected(.,'child_headed_households'),not(selected(.,'child_headed_households'))) and not(selected(., 'none') and (count-selected(.)&gt;1))"</f>
        <v>if(selected(.,'pregnant_lactating') and (${b1_1_2_individuals_female_over_18}&gt;0 or ${b1_2_2_individuals_female_over_60}&gt;0),selected(.,'pregnant_lactating'),not(selected(.,'pregnant_lactating'))) and if(selected(.,'female_headed') and (${b1_1_2_individuals_female_over_18}&gt;0 or ${b1_2_2_individuals_female_over_60}&gt;0),selected(.,'female_headed'),not(selected(.,'female_headed'))) and if(selected(.,'older_men') and ${b1_2_1_individuals_male_over_60}&gt;0,selected(.,'older_men'),not(selected(.,'older_men'))) and if(selected(.,'older_women') and ${b1_2_2_individuals_female_over_60}&gt;0,selected(.,'older_women'),not(selected(.,'older_women'))) and if(selected(.,'large_household_3_children') and ${b1_3_children_0_17_number}&gt;2,selected(.,'large_household_3_children'),not(selected(.,'large_household_3_children'))) and if(selected(.,'child_headed_households') and ${b1_3_5_children_6_17}&gt;0,selected(.,'child_headed_households'),not(selected(.,'child_headed_households'))) and not(selected(., 'none') and (count-selected(.)&gt;1))</v>
      </c>
      <c r="AB137" s="36" t="s">
        <v>1975</v>
      </c>
      <c r="AC137" s="36" t="s">
        <v>1976</v>
      </c>
      <c r="AD137" s="22" t="s">
        <v>1977</v>
      </c>
    </row>
    <row r="138" spans="2:32">
      <c r="B138" t="s">
        <v>1765</v>
      </c>
      <c r="C138" t="s">
        <v>1947</v>
      </c>
      <c r="D138">
        <v>1</v>
      </c>
      <c r="E138">
        <v>5</v>
      </c>
      <c r="F138">
        <v>1</v>
      </c>
      <c r="H138" t="str">
        <f>""&amp;H137&amp;"_other"</f>
        <v>vulnerable_other</v>
      </c>
      <c r="I138" t="str">
        <f t="shared" si="155"/>
        <v>b1_5_1_vulnerable_other</v>
      </c>
      <c r="J138" s="22" t="s">
        <v>1766</v>
      </c>
      <c r="K138" s="22" t="s">
        <v>1767</v>
      </c>
      <c r="L138" t="s">
        <v>1768</v>
      </c>
      <c r="M138" t="str">
        <f t="shared" si="156"/>
        <v>B1_5_1</v>
      </c>
      <c r="N138" t="str">
        <f t="shared" si="157"/>
        <v>B1.5.1. If other, please specify:</v>
      </c>
      <c r="O138" t="str">
        <f t="shared" si="157"/>
        <v>B1.5.1. Другое (уточните)</v>
      </c>
      <c r="P138" t="str">
        <f t="shared" si="157"/>
        <v>B1.5.1. Інше, уточніть</v>
      </c>
      <c r="Q138" s="11" t="s">
        <v>96</v>
      </c>
      <c r="R138" s="11" t="s">
        <v>101</v>
      </c>
      <c r="S138" s="11" t="s">
        <v>102</v>
      </c>
      <c r="T138" t="s">
        <v>1760</v>
      </c>
      <c r="U138" s="11" t="s">
        <v>1761</v>
      </c>
      <c r="V138" t="s">
        <v>1762</v>
      </c>
      <c r="W138" t="s">
        <v>1763</v>
      </c>
      <c r="Z138" t="str">
        <f>"selected(${"&amp;I137&amp;"}, 'other')"</f>
        <v>selected(${b1_5_vulnerable}, 'other')</v>
      </c>
    </row>
    <row r="139" spans="2:32" ht="43.2">
      <c r="B139" t="s">
        <v>1839</v>
      </c>
      <c r="C139" t="s">
        <v>1947</v>
      </c>
      <c r="D139">
        <v>1</v>
      </c>
      <c r="E139">
        <v>5</v>
      </c>
      <c r="F139">
        <v>2</v>
      </c>
      <c r="H139" t="s">
        <v>1978</v>
      </c>
      <c r="I139" t="str">
        <f t="shared" si="155"/>
        <v>b1_5_2_pregnant_lactating_number</v>
      </c>
      <c r="J139" s="40" t="s">
        <v>1979</v>
      </c>
      <c r="K139" s="40" t="s">
        <v>5599</v>
      </c>
      <c r="L139" s="22" t="s">
        <v>5612</v>
      </c>
      <c r="M139" t="str">
        <f t="shared" si="156"/>
        <v>B1_5_2</v>
      </c>
      <c r="N139" t="str">
        <f t="shared" si="157"/>
        <v>B1.5.2. How many people of each group are present in the site? - Pregnant or lactating mothers</v>
      </c>
      <c r="O139" t="str">
        <f t="shared" si="157"/>
        <v>B1.5.2. Какие уязвимые группы на данный момент проживают в МВП и какова численность каждой из таких групп? - Беременные или кормящие женщины</v>
      </c>
      <c r="P139" t="str">
        <f t="shared" si="157"/>
        <v>B1.5.2. Які вразливі групи наразі проживають у МТП і яка чисельність кожної з таких груп? - Вагітні або годуючі жінки</v>
      </c>
      <c r="Q139" s="11" t="s">
        <v>85</v>
      </c>
      <c r="R139" s="11" t="s">
        <v>86</v>
      </c>
      <c r="S139" s="36" t="s">
        <v>87</v>
      </c>
      <c r="T139" t="s">
        <v>1760</v>
      </c>
      <c r="U139" s="11" t="s">
        <v>1761</v>
      </c>
      <c r="V139" t="s">
        <v>1762</v>
      </c>
      <c r="W139" t="s">
        <v>1763</v>
      </c>
      <c r="X139" t="s">
        <v>1841</v>
      </c>
      <c r="Z139" s="1" t="str">
        <f>"selected(${"&amp;I137&amp;"}, 'pregnant_lactating')"</f>
        <v>selected(${b1_5_vulnerable}, 'pregnant_lactating')</v>
      </c>
      <c r="AA139" t="str">
        <f>".&gt;0 and .&lt;=(${"&amp;I115&amp;"}+${"&amp;I119&amp;"})"</f>
        <v>.&gt;0 and .&lt;=(${b1_1_2_individuals_female_over_18}+${b1_2_2_individuals_female_over_60})</v>
      </c>
      <c r="AB139" t="s">
        <v>1980</v>
      </c>
      <c r="AC139" t="s">
        <v>1981</v>
      </c>
      <c r="AD139" t="s">
        <v>1982</v>
      </c>
    </row>
    <row r="140" spans="2:32" ht="43.2">
      <c r="B140" t="s">
        <v>1839</v>
      </c>
      <c r="C140" t="s">
        <v>1947</v>
      </c>
      <c r="D140">
        <v>1</v>
      </c>
      <c r="E140">
        <v>5</v>
      </c>
      <c r="F140">
        <v>3</v>
      </c>
      <c r="H140" t="s">
        <v>1983</v>
      </c>
      <c r="I140" t="str">
        <f t="shared" si="155"/>
        <v>b1_5_3_female_headed_number</v>
      </c>
      <c r="J140" s="40" t="s">
        <v>1984</v>
      </c>
      <c r="K140" s="40" t="s">
        <v>5600</v>
      </c>
      <c r="L140" s="22" t="s">
        <v>5613</v>
      </c>
      <c r="M140" t="str">
        <f t="shared" si="156"/>
        <v>B1_5_3</v>
      </c>
      <c r="N140" t="str">
        <f t="shared" si="157"/>
        <v>B1.5.3. How many people of each group are present in the site? - Female-headed households</v>
      </c>
      <c r="O140" t="str">
        <f t="shared" si="157"/>
        <v>B1.5.3. Какие уязвимые группы на данный момент проживают в МВП и какова численность каждой из таких групп? - Домохозяйства, возглавляемые женщинами</v>
      </c>
      <c r="P140" t="str">
        <f t="shared" si="157"/>
        <v>B1.5.3. Які вразливі групи наразі проживають у МТП і яка чисельність кожної з таких груп? - Домогосподарства, очолювані жінками</v>
      </c>
      <c r="Q140" s="11" t="s">
        <v>85</v>
      </c>
      <c r="R140" s="11" t="s">
        <v>86</v>
      </c>
      <c r="S140" s="36" t="s">
        <v>87</v>
      </c>
      <c r="T140" t="s">
        <v>1760</v>
      </c>
      <c r="U140" s="11" t="s">
        <v>1761</v>
      </c>
      <c r="V140" t="s">
        <v>1762</v>
      </c>
      <c r="W140" t="s">
        <v>1763</v>
      </c>
      <c r="X140" t="s">
        <v>1841</v>
      </c>
      <c r="Z140" s="1" t="str">
        <f>"selected(${"&amp;I137&amp;"}, 'female_headed')"</f>
        <v>selected(${b1_5_vulnerable}, 'female_headed')</v>
      </c>
      <c r="AA140" t="str">
        <f>".&gt;0 and .&lt;=(${"&amp;I115&amp;"}+${"&amp;I119&amp;"})"</f>
        <v>.&gt;0 and .&lt;=(${b1_1_2_individuals_female_over_18}+${b1_2_2_individuals_female_over_60})</v>
      </c>
      <c r="AB140" t="s">
        <v>1980</v>
      </c>
      <c r="AC140" t="s">
        <v>1981</v>
      </c>
      <c r="AD140" t="s">
        <v>1982</v>
      </c>
    </row>
    <row r="141" spans="2:32" ht="43.2">
      <c r="B141" t="s">
        <v>1839</v>
      </c>
      <c r="C141" t="s">
        <v>1947</v>
      </c>
      <c r="D141">
        <v>1</v>
      </c>
      <c r="E141">
        <v>5</v>
      </c>
      <c r="F141">
        <v>4</v>
      </c>
      <c r="H141" t="s">
        <v>1985</v>
      </c>
      <c r="I141" t="str">
        <f t="shared" si="155"/>
        <v>b1_5_4_older_women_number</v>
      </c>
      <c r="J141" s="40" t="s">
        <v>1986</v>
      </c>
      <c r="K141" s="40" t="s">
        <v>5601</v>
      </c>
      <c r="L141" s="22" t="s">
        <v>5614</v>
      </c>
      <c r="M141" t="str">
        <f t="shared" si="156"/>
        <v>B1_5_4</v>
      </c>
      <c r="N141" t="str">
        <f t="shared" si="157"/>
        <v>B1.5.4. How many people of each group are present in the site? - Older women (60+)</v>
      </c>
      <c r="O141" t="str">
        <f t="shared" si="157"/>
        <v>B1.5.4. Какие уязвимые группы на данный момент проживают в МВП и какова численность каждой из таких групп? - Пожилые женщины (60+)</v>
      </c>
      <c r="P141" t="str">
        <f t="shared" si="157"/>
        <v>B1.5.4. Які вразливі групи наразі проживають у МТП і яка чисельність кожної з таких груп? - Літні жінки (60+)</v>
      </c>
      <c r="Q141" s="11" t="s">
        <v>85</v>
      </c>
      <c r="R141" s="11" t="s">
        <v>86</v>
      </c>
      <c r="S141" s="36" t="s">
        <v>87</v>
      </c>
      <c r="T141" t="s">
        <v>1760</v>
      </c>
      <c r="U141" s="11" t="s">
        <v>1761</v>
      </c>
      <c r="V141" t="s">
        <v>1762</v>
      </c>
      <c r="W141" t="s">
        <v>1763</v>
      </c>
      <c r="X141" t="s">
        <v>1841</v>
      </c>
      <c r="Z141" s="1" t="str">
        <f>"selected(${"&amp;I137&amp;"}, 'older_women')"</f>
        <v>selected(${b1_5_vulnerable}, 'older_women')</v>
      </c>
      <c r="AA141" t="str">
        <f>"(.&gt;0 and .=${"&amp;I119&amp;"})"</f>
        <v>(.&gt;0 and .=${b1_2_2_individuals_female_over_60})</v>
      </c>
      <c r="AB141" t="str">
        <f>"The number of women 60+ must equal the number of women 60+ indicated earlier (${"&amp;I119&amp;"})"</f>
        <v>The number of women 60+ must equal the number of women 60+ indicated earlier (${b1_2_2_individuals_female_over_60})</v>
      </c>
      <c r="AC141" t="str">
        <f>"Количество женщин 60+ должно равняться количества женщин 60+ указанных ранее (${"&amp;I119&amp;"})"</f>
        <v>Количество женщин 60+ должно равняться количества женщин 60+ указанных ранее (${b1_2_2_individuals_female_over_60})</v>
      </c>
      <c r="AD141" t="str">
        <f>"Кількість жінок 60+ має дорівнювати кількості жінок 60+ зазначених раніше (${"&amp;I119&amp;"})"</f>
        <v>Кількість жінок 60+ має дорівнювати кількості жінок 60+ зазначених раніше (${b1_2_2_individuals_female_over_60})</v>
      </c>
    </row>
    <row r="142" spans="2:32" ht="43.2">
      <c r="B142" t="s">
        <v>1839</v>
      </c>
      <c r="C142" t="s">
        <v>1947</v>
      </c>
      <c r="D142">
        <v>1</v>
      </c>
      <c r="E142">
        <v>5</v>
      </c>
      <c r="F142">
        <v>5</v>
      </c>
      <c r="H142" t="s">
        <v>1987</v>
      </c>
      <c r="I142" t="str">
        <f t="shared" si="155"/>
        <v>b1_5_5_older_men_number</v>
      </c>
      <c r="J142" s="40" t="s">
        <v>1988</v>
      </c>
      <c r="K142" s="40" t="s">
        <v>5602</v>
      </c>
      <c r="L142" s="22" t="s">
        <v>5615</v>
      </c>
      <c r="M142" t="str">
        <f t="shared" si="156"/>
        <v>B1_5_5</v>
      </c>
      <c r="N142" t="str">
        <f t="shared" si="157"/>
        <v>B1.5.5. How many people of each group are present in the site? - Older men (60+)</v>
      </c>
      <c r="O142" t="str">
        <f t="shared" si="157"/>
        <v>B1.5.5. Какие уязвимые группы на данный момент проживают в МВП и какова численность каждой из таких групп? - Пожилые мужчины (60+)</v>
      </c>
      <c r="P142" t="str">
        <f t="shared" si="157"/>
        <v>B1.5.5. Які вразливі групи наразі проживають у МТП і яка чисельність кожної з таких груп? - Літні чоловіки (60+)</v>
      </c>
      <c r="Q142" s="11" t="s">
        <v>85</v>
      </c>
      <c r="R142" s="11" t="s">
        <v>86</v>
      </c>
      <c r="S142" s="36" t="s">
        <v>87</v>
      </c>
      <c r="T142" t="s">
        <v>1760</v>
      </c>
      <c r="U142" s="11" t="s">
        <v>1761</v>
      </c>
      <c r="V142" t="s">
        <v>1762</v>
      </c>
      <c r="W142" t="s">
        <v>1763</v>
      </c>
      <c r="X142" t="s">
        <v>1841</v>
      </c>
      <c r="Z142" s="1" t="str">
        <f>"selected(${"&amp;I137&amp;"}, 'older_men')"</f>
        <v>selected(${b1_5_vulnerable}, 'older_men')</v>
      </c>
      <c r="AA142" t="str">
        <f>"(.&gt;0 and .=${"&amp;I118&amp;"})"</f>
        <v>(.&gt;0 and .=${b1_2_1_individuals_male_over_60})</v>
      </c>
      <c r="AB142" t="str">
        <f>"The number of men 60+ must equal the number of men 60+ mentioned earli (${"&amp;I118&amp;"})"</f>
        <v>The number of men 60+ must equal the number of men 60+ mentioned earli (${b1_2_1_individuals_male_over_60})</v>
      </c>
      <c r="AC142" t="str">
        <f>"Количество мужчин 60+ должно равняться количества мужчин 60+ указанных ранее (${"&amp;I118&amp;"})"</f>
        <v>Количество мужчин 60+ должно равняться количества мужчин 60+ указанных ранее (${b1_2_1_individuals_male_over_60})</v>
      </c>
      <c r="AD142" t="str">
        <f>"Кількість чоловіків 60+ має дорівнювати кількості чоловіків 60+ зазначених раніше (${"&amp;I118&amp;"})"</f>
        <v>Кількість чоловіків 60+ має дорівнювати кількості чоловіків 60+ зазначених раніше (${b1_2_1_individuals_male_over_60})</v>
      </c>
    </row>
    <row r="143" spans="2:32" s="671" customFormat="1">
      <c r="B143" s="671" t="s">
        <v>1799</v>
      </c>
      <c r="C143" s="671" t="s">
        <v>1947</v>
      </c>
      <c r="D143" s="671">
        <v>1</v>
      </c>
      <c r="E143">
        <v>5</v>
      </c>
      <c r="F143" s="671">
        <v>5</v>
      </c>
      <c r="G143" s="671">
        <v>1</v>
      </c>
      <c r="H143" s="12" t="s">
        <v>1989</v>
      </c>
      <c r="I143" s="671" t="str">
        <f t="shared" si="155"/>
        <v>b1_5_5_1_sum_of_older_female_male_calc</v>
      </c>
      <c r="J143" s="672"/>
      <c r="K143" s="672"/>
      <c r="M143" s="671" t="str">
        <f t="shared" si="156"/>
        <v>B1_5_5_1</v>
      </c>
      <c r="N143" s="673" t="str">
        <f>IF(J143="","",IF(AND($C143="",$D143="",J143=""),"",IF(AND($C143="",$D143=""),J143,IF($D143="",UPPER($C143)&amp;"_"&amp;J143,_xlfn.TEXTJOIN(".",TRUE,UPPER($C143)&amp;$D143,$E143,$F143,J143)))))</f>
        <v/>
      </c>
      <c r="O143" s="671" t="str">
        <f>IF(K143="","",IF(AND($C143="",$D143="",K143=""),"",IF(AND($C143="",$D143=""),K143,IF($D143="",UPPER($C143)&amp;"_"&amp;K143,_xlfn.TEXTJOIN(".",TRUE,UPPER($C143)&amp;$D143,$E143,$F143,K143)))))</f>
        <v/>
      </c>
      <c r="P143" s="671" t="str">
        <f>IF(L143="","",IF(AND($C143="",$D143="",L143=""),"",IF(AND($C143="",$D143=""),L143,IF($D143="",UPPER($C143)&amp;"_"&amp;L143,_xlfn.TEXTJOIN(".",TRUE,UPPER($C143)&amp;$D143,$E143,$F143,L143)))))</f>
        <v/>
      </c>
      <c r="U143" s="12"/>
      <c r="AF143" s="671" t="str">
        <f>"coalesce(${"&amp;I141&amp;"},0) + coalesce(${"&amp;I142&amp;"},0)"</f>
        <v>coalesce(${b1_5_4_older_women_number},0) + coalesce(${b1_5_5_older_men_number},0)</v>
      </c>
    </row>
    <row r="144" spans="2:32" ht="111.6" customHeight="1">
      <c r="B144" t="s">
        <v>1839</v>
      </c>
      <c r="C144" t="s">
        <v>1947</v>
      </c>
      <c r="D144">
        <v>1</v>
      </c>
      <c r="E144">
        <v>5</v>
      </c>
      <c r="F144">
        <v>6</v>
      </c>
      <c r="H144" s="11" t="s">
        <v>1990</v>
      </c>
      <c r="I144" t="str">
        <f t="shared" si="155"/>
        <v>b1_5_6_large_household_3_children_number</v>
      </c>
      <c r="J144" s="22" t="s">
        <v>1991</v>
      </c>
      <c r="K144" s="22" t="s">
        <v>5603</v>
      </c>
      <c r="L144" t="s">
        <v>5616</v>
      </c>
      <c r="M144" t="str">
        <f t="shared" si="156"/>
        <v>B1_5_6</v>
      </c>
      <c r="N144" t="str">
        <f t="shared" ref="N144:P146" si="158">IF(J144="","",IF(AND($C144="",$D144="",J144=""),"",IF(AND($C144="",$D144=""),J144,IF($D144="",UPPER($C144)&amp;"_"&amp;J144,_xlfn.TEXTJOIN(".",TRUE,UPPER($C144)&amp;$D144,$E144,$F144,$G144)))))&amp;". "&amp;J144</f>
        <v>B1.5.6. How many people of each group are present in the site? - Large household (&gt;3 children)</v>
      </c>
      <c r="O144" t="str">
        <f t="shared" si="158"/>
        <v xml:space="preserve">B1.5.6. Какие уязвимые группы на данный момент проживают в МВП и какова численность каждой из таких групп? - Многодетные семьи (3 и более детей) </v>
      </c>
      <c r="P144" t="str">
        <f t="shared" si="158"/>
        <v>B1.5.6. Які вразливі групи наразі проживають у МТП і яка чисельність кожної з таких груп? - Багатодітні родини (3 та більше дітей)</v>
      </c>
      <c r="U144" s="11"/>
      <c r="X144" t="s">
        <v>1841</v>
      </c>
      <c r="Z144" t="str">
        <f>"selected(${"&amp;I45&amp;"}, 'yes')"&amp;" and selected(${"&amp;I137&amp;"}, 'large_household_3_children')"</f>
        <v>selected(${a1_site_active}, 'yes') and selected(${b1_5_vulnerable}, 'large_household_3_children')</v>
      </c>
      <c r="AA144" s="46" t="str">
        <f>".&lt;=if((${"&amp;I125&amp;"} div 3)&gt;${"&amp;I115&amp;"},${"&amp;I115&amp;"},${"&amp;I125&amp;"} div 3)"</f>
        <v>.&lt;=if((${b1_3_children_0_17_number} div 3)&gt;${b1_1_2_individuals_female_over_18},${b1_1_2_individuals_female_over_18},${b1_3_children_0_17_number} div 3)</v>
      </c>
      <c r="AB144" t="s">
        <v>1992</v>
      </c>
      <c r="AC144" t="s">
        <v>1993</v>
      </c>
      <c r="AD144" t="s">
        <v>1994</v>
      </c>
    </row>
    <row r="145" spans="2:32" ht="256.2" customHeight="1">
      <c r="B145" t="s">
        <v>1839</v>
      </c>
      <c r="C145" t="s">
        <v>1947</v>
      </c>
      <c r="D145">
        <v>1</v>
      </c>
      <c r="E145">
        <v>5</v>
      </c>
      <c r="F145">
        <v>7</v>
      </c>
      <c r="H145" t="s">
        <v>1995</v>
      </c>
      <c r="I145" t="str">
        <f t="shared" si="155"/>
        <v>b1_5_7_with_health_issues_number</v>
      </c>
      <c r="J145" s="40" t="s">
        <v>1996</v>
      </c>
      <c r="K145" s="40" t="s">
        <v>5604</v>
      </c>
      <c r="L145" s="22" t="s">
        <v>5617</v>
      </c>
      <c r="M145" t="str">
        <f t="shared" si="156"/>
        <v>B1_5_7</v>
      </c>
      <c r="N145" t="str">
        <f t="shared" si="158"/>
        <v>B1.5.7. How many people of each group are present in the site? - Chronically ill, including persons with mental health issues</v>
      </c>
      <c r="O145" t="str">
        <f t="shared" si="158"/>
        <v>B1.5.7. Какие уязвимые группы на данный момент проживают в МВП и какова численность каждой из таких групп? - Хронически больные, в том числе лица с проблемами психического здоровья</v>
      </c>
      <c r="P145" t="str">
        <f t="shared" si="158"/>
        <v>B1.5.7. Які вразливі групи наразі проживають у МТП і яка чисельність кожної з таких груп? - Особи з хронічними захворюваннями, включаючи наявні проблеми з психічним здоров'ям</v>
      </c>
      <c r="Q145" s="11" t="s">
        <v>85</v>
      </c>
      <c r="R145" s="11" t="s">
        <v>86</v>
      </c>
      <c r="S145" s="36" t="s">
        <v>87</v>
      </c>
      <c r="T145" t="s">
        <v>1760</v>
      </c>
      <c r="U145" s="11" t="s">
        <v>1761</v>
      </c>
      <c r="V145" t="s">
        <v>1762</v>
      </c>
      <c r="W145" t="s">
        <v>1763</v>
      </c>
      <c r="X145" t="s">
        <v>1841</v>
      </c>
      <c r="Z145" t="str">
        <f>"selected(${"&amp;I45&amp;"}, 'yes')"&amp;" and selected(${"&amp;I137&amp;"}, 'with_health_issues')"</f>
        <v>selected(${a1_site_active}, 'yes') and selected(${b1_5_vulnerable}, 'with_health_issues')</v>
      </c>
      <c r="AA145" t="str">
        <f>".&gt;0 and .&lt;=${"&amp;I112&amp;"}"</f>
        <v>.&gt;0 and .&lt;=${b1_1_site_individuals}</v>
      </c>
      <c r="AB145" t="s">
        <v>1997</v>
      </c>
      <c r="AC145" t="s">
        <v>1998</v>
      </c>
      <c r="AD145" t="s">
        <v>1999</v>
      </c>
    </row>
    <row r="146" spans="2:32" ht="43.2">
      <c r="B146" t="s">
        <v>1839</v>
      </c>
      <c r="C146" t="s">
        <v>1947</v>
      </c>
      <c r="D146">
        <v>1</v>
      </c>
      <c r="E146">
        <v>5</v>
      </c>
      <c r="F146">
        <v>8</v>
      </c>
      <c r="H146" t="s">
        <v>2000</v>
      </c>
      <c r="I146" t="str">
        <f t="shared" si="155"/>
        <v>b1_5_8_people_with_disabilities</v>
      </c>
      <c r="J146" s="40" t="s">
        <v>2001</v>
      </c>
      <c r="K146" s="39" t="s">
        <v>5605</v>
      </c>
      <c r="L146" t="s">
        <v>5618</v>
      </c>
      <c r="M146" t="str">
        <f t="shared" si="156"/>
        <v>B1_5_8</v>
      </c>
      <c r="N146" t="str">
        <f t="shared" si="158"/>
        <v>B1.5.8. How many people of each group are present in the site? - People with disabilities (both registered and not registered)</v>
      </c>
      <c r="O146" t="str">
        <f t="shared" si="158"/>
        <v>B1.5.8. Какие уязвимые группы на данный момент проживают в МВП и какова численность каждой из таких групп? - Люди с инвалидностью (зарегистрированные и незарегистрированные)</v>
      </c>
      <c r="P146" t="str">
        <f t="shared" si="158"/>
        <v>B1.5.8. Які вразливі групи наразі проживають у МТП і яка чисельність кожної з таких груп? - Люди з інвалідністю (зареєстровані і незареєстровані)</v>
      </c>
      <c r="Q146" s="11" t="s">
        <v>85</v>
      </c>
      <c r="R146" s="11" t="s">
        <v>86</v>
      </c>
      <c r="S146" s="36" t="s">
        <v>87</v>
      </c>
      <c r="T146" t="s">
        <v>1760</v>
      </c>
      <c r="U146" s="11" t="s">
        <v>1761</v>
      </c>
      <c r="V146" t="s">
        <v>1762</v>
      </c>
      <c r="W146" t="s">
        <v>1763</v>
      </c>
      <c r="X146" t="s">
        <v>1841</v>
      </c>
      <c r="Z146" t="str">
        <f>"selected(${"&amp;I45&amp;"}, 'yes')"&amp;" and selected(${"&amp;I137&amp;"}, 'people_with_disabilities')"</f>
        <v>selected(${a1_site_active}, 'yes') and selected(${b1_5_vulnerable}, 'people_with_disabilities')</v>
      </c>
      <c r="AA146" s="22" t="str">
        <f>".&gt;0 and .&lt;=(${"&amp;I112&amp;"}-coalesce(${"&amp;I145&amp;"},0))"</f>
        <v>.&gt;0 and .&lt;=(${b1_1_site_individuals}-coalesce(${b1_5_7_with_health_issues_number},0))</v>
      </c>
      <c r="AB146" t="s">
        <v>1997</v>
      </c>
      <c r="AC146" t="s">
        <v>1998</v>
      </c>
      <c r="AD146" t="s">
        <v>1999</v>
      </c>
    </row>
    <row r="147" spans="2:32">
      <c r="B147" t="s">
        <v>1799</v>
      </c>
      <c r="C147" t="s">
        <v>1947</v>
      </c>
      <c r="D147">
        <v>1</v>
      </c>
      <c r="E147">
        <v>5</v>
      </c>
      <c r="F147">
        <v>8</v>
      </c>
      <c r="G147">
        <v>1</v>
      </c>
      <c r="H147" t="s">
        <v>2002</v>
      </c>
      <c r="I147" t="str">
        <f t="shared" si="155"/>
        <v>b1_5_8_1_sum_of_people_with_health_issues_and_disabilities_calc</v>
      </c>
      <c r="J147" s="40"/>
      <c r="K147" s="40"/>
      <c r="L147" s="40"/>
      <c r="Q147" s="11"/>
      <c r="R147" s="11"/>
      <c r="S147" s="36"/>
      <c r="U147" s="11"/>
      <c r="AA147" s="22"/>
      <c r="AF147" t="str">
        <f>"coalesce(${"&amp;I145&amp;"},0) + coalesce(${"&amp;I146&amp;"},0)"</f>
        <v>coalesce(${b1_5_7_with_health_issues_number},0) + coalesce(${b1_5_8_people_with_disabilities},0)</v>
      </c>
    </row>
    <row r="148" spans="2:32" s="46" customFormat="1" ht="129.6">
      <c r="B148" s="46" t="s">
        <v>1748</v>
      </c>
      <c r="C148" s="46" t="s">
        <v>1947</v>
      </c>
      <c r="D148">
        <v>1</v>
      </c>
      <c r="E148" s="1">
        <v>5</v>
      </c>
      <c r="F148">
        <v>8</v>
      </c>
      <c r="G148" s="46">
        <v>2</v>
      </c>
      <c r="H148" s="47" t="s">
        <v>2003</v>
      </c>
      <c r="I148" t="str">
        <f t="shared" si="155"/>
        <v>b1_5_8_2_sum_of_people_with_health_issues_and_disabilities_check</v>
      </c>
      <c r="J148" s="60" t="str">
        <f>"The sum **(${"&amp;I147&amp;"})** of non-disabled people **${"&amp;I145&amp;"}** and people with disabilities **${"&amp;I146&amp;"}** is greater than the total number of people indicated earlier **${"&amp;I112&amp;"}**, please specify the two previous questions"</f>
        <v>The sum **(${b1_5_8_1_sum_of_people_with_health_issues_and_disabilities_calc})** of non-disabled people **${b1_5_7_with_health_issues_number}** and people with disabilities **${b1_5_8_people_with_disabilities}** is greater than the total number of people indicated earlier **${b1_1_site_individuals}**, please specify the two previous questions</v>
      </c>
      <c r="K148" s="60" t="str">
        <f>"Сумма **(${"&amp;I147&amp;"})** людей не с инвалидностью **${"&amp;I145&amp;"}** и с инвалидностью **${"&amp;I146&amp;"}** больше общего количества людей, указанного ранее **${"&amp;I112&amp;"}**, уточните, пожалуйста два предыдущих вопроса"</f>
        <v>Сумма **(${b1_5_8_1_sum_of_people_with_health_issues_and_disabilities_calc})** людей не с инвалидностью **${b1_5_7_with_health_issues_number}** и с инвалидностью **${b1_5_8_people_with_disabilities}** больше общего количества людей, указанного ранее **${b1_1_site_individuals}**, уточните, пожалуйста два предыдущих вопроса</v>
      </c>
      <c r="L148" s="60" t="str">
        <f>"Сума **(${"&amp;I147&amp;"})** людей не з інвалідністю **${"&amp;I145&amp;"}** та з інвалідністю **${"&amp;I146&amp;"}** більша за загальну кількість людей, зазначену раніше **${"&amp;I112&amp;"}**, уточніть, будь ласка, два попередні питання"</f>
        <v>Сума **(${b1_5_8_1_sum_of_people_with_health_issues_and_disabilities_calc})** людей не з інвалідністю **${b1_5_7_with_health_issues_number}** та з інвалідністю **${b1_5_8_people_with_disabilities}** більша за загальну кількість людей, зазначену раніше **${b1_1_site_individuals}**, уточніть, будь ласка, два попередні питання</v>
      </c>
      <c r="M148" t="str">
        <f t="shared" ref="M148:M159" si="159">_xlfn.TEXTJOIN("_",TRUE,UPPER($C148)&amp;$D148,$E148,$F148,$G148)</f>
        <v>B1_5_8_2</v>
      </c>
      <c r="N148" t="str">
        <f t="shared" ref="N148:N159" si="160">IF(J148="","",IF(AND($C148="",$D148="",J148=""),"",IF(AND($C148="",$D148=""),J148,IF($D148="",UPPER($C148)&amp;"_"&amp;J148,_xlfn.TEXTJOIN(".",TRUE,UPPER($C148)&amp;$D148,$E148,$F148,$G148)))))&amp;". "&amp;J148</f>
        <v>B1.5.8.2. The sum **(${b1_5_8_1_sum_of_people_with_health_issues_and_disabilities_calc})** of non-disabled people **${b1_5_7_with_health_issues_number}** and people with disabilities **${b1_5_8_people_with_disabilities}** is greater than the total number of people indicated earlier **${b1_1_site_individuals}**, please specify the two previous questions</v>
      </c>
      <c r="O148" t="str">
        <f t="shared" ref="O148:O159" si="161">IF(K148="","",IF(AND($C148="",$D148="",K148=""),"",IF(AND($C148="",$D148=""),K148,IF($D148="",UPPER($C148)&amp;"_"&amp;K148,_xlfn.TEXTJOIN(".",TRUE,UPPER($C148)&amp;$D148,$E148,$F148,$G148)))))&amp;". "&amp;K148</f>
        <v>B1.5.8.2. Сумма **(${b1_5_8_1_sum_of_people_with_health_issues_and_disabilities_calc})** людей не с инвалидностью **${b1_5_7_with_health_issues_number}** и с инвалидностью **${b1_5_8_people_with_disabilities}** больше общего количества людей, указанного ранее **${b1_1_site_individuals}**, уточните, пожалуйста два предыдущих вопроса</v>
      </c>
      <c r="P148" t="str">
        <f t="shared" ref="P148:P159" si="162">IF(L148="","",IF(AND($C148="",$D148="",L148=""),"",IF(AND($C148="",$D148=""),L148,IF($D148="",UPPER($C148)&amp;"_"&amp;L148,_xlfn.TEXTJOIN(".",TRUE,UPPER($C148)&amp;$D148,$E148,$F148,$G148)))))&amp;". "&amp;L148</f>
        <v>B1.5.8.2. Сума **(${b1_5_8_1_sum_of_people_with_health_issues_and_disabilities_calc})** людей не з інвалідністю **${b1_5_7_with_health_issues_number}** та з інвалідністю **${b1_5_8_people_with_disabilities}** більша за загальну кількість людей, зазначену раніше **${b1_1_site_individuals}**, уточніть, будь ласка, два попередні питання</v>
      </c>
      <c r="Q148" s="48"/>
      <c r="R148" s="48"/>
      <c r="S148" s="61"/>
      <c r="T148" s="1" t="s">
        <v>1760</v>
      </c>
      <c r="U148" s="16" t="s">
        <v>1761</v>
      </c>
      <c r="V148" s="1" t="s">
        <v>1762</v>
      </c>
      <c r="W148" s="1" t="s">
        <v>1763</v>
      </c>
      <c r="Z148" s="47" t="str">
        <f>"${"&amp;I145&amp;"} !='' and ${"&amp;I146&amp;"} !=''  and ${"&amp;I146&amp;"} &gt; (${"&amp;I112&amp;"}-coalesce(${"&amp;I145&amp;"},0))"</f>
        <v>${b1_5_7_with_health_issues_number} !='' and ${b1_5_8_people_with_disabilities} !=''  and ${b1_5_8_people_with_disabilities} &gt; (${b1_1_site_individuals}-coalesce(${b1_5_7_with_health_issues_number},0))</v>
      </c>
      <c r="AA148" s="47"/>
    </row>
    <row r="149" spans="2:32" ht="43.2">
      <c r="B149" t="s">
        <v>1839</v>
      </c>
      <c r="C149" t="s">
        <v>1947</v>
      </c>
      <c r="D149">
        <v>1</v>
      </c>
      <c r="E149">
        <v>5</v>
      </c>
      <c r="F149">
        <v>9</v>
      </c>
      <c r="H149" t="s">
        <v>2004</v>
      </c>
      <c r="I149" t="str">
        <f t="shared" si="155"/>
        <v>b1_5_9_foreign_nationals_number</v>
      </c>
      <c r="J149" s="40" t="s">
        <v>2005</v>
      </c>
      <c r="K149" s="40" t="s">
        <v>5606</v>
      </c>
      <c r="L149" s="22" t="s">
        <v>5619</v>
      </c>
      <c r="M149" t="str">
        <f t="shared" si="159"/>
        <v>B1_5_9</v>
      </c>
      <c r="N149" t="str">
        <f t="shared" si="160"/>
        <v>B1.5.9. How many people of each group are present in the site? - Foreign nationals</v>
      </c>
      <c r="O149" t="str">
        <f t="shared" si="161"/>
        <v>B1.5.9. Какие уязвимые группы на данный момент проживают в МВП и какова численность каждой из таких групп? - Иностранные граждане</v>
      </c>
      <c r="P149" t="str">
        <f t="shared" si="162"/>
        <v>B1.5.9. Які вразливі групи наразі проживають у МТП і яка чисельність кожної з таких груп? - Іноземні громадяни</v>
      </c>
      <c r="Q149" s="11" t="s">
        <v>85</v>
      </c>
      <c r="R149" s="11" t="s">
        <v>86</v>
      </c>
      <c r="S149" s="36" t="s">
        <v>87</v>
      </c>
      <c r="T149" t="s">
        <v>1760</v>
      </c>
      <c r="U149" s="11" t="s">
        <v>1761</v>
      </c>
      <c r="V149" t="s">
        <v>1762</v>
      </c>
      <c r="W149" t="s">
        <v>1763</v>
      </c>
      <c r="X149" t="s">
        <v>1841</v>
      </c>
      <c r="Z149" t="str">
        <f>"selected(${"&amp;I45&amp;"}, 'yes')"&amp;" and selected(${"&amp;I137&amp;"}, 'foreign_nationals')"</f>
        <v>selected(${a1_site_active}, 'yes') and selected(${b1_5_vulnerable}, 'foreign_nationals')</v>
      </c>
      <c r="AA149" t="str">
        <f>".&gt;0 and .&lt;=${"&amp;I112&amp;"}"</f>
        <v>.&gt;0 and .&lt;=${b1_1_site_individuals}</v>
      </c>
      <c r="AB149" t="s">
        <v>1997</v>
      </c>
      <c r="AC149" t="s">
        <v>1998</v>
      </c>
      <c r="AD149" t="s">
        <v>1999</v>
      </c>
    </row>
    <row r="150" spans="2:32" ht="43.2">
      <c r="B150" t="s">
        <v>1839</v>
      </c>
      <c r="C150" t="s">
        <v>1947</v>
      </c>
      <c r="D150">
        <v>1</v>
      </c>
      <c r="E150">
        <v>5</v>
      </c>
      <c r="F150">
        <v>10</v>
      </c>
      <c r="H150" t="s">
        <v>2006</v>
      </c>
      <c r="I150" t="str">
        <f t="shared" si="155"/>
        <v>b1_5_10_without_nationality_number</v>
      </c>
      <c r="J150" s="40" t="s">
        <v>2007</v>
      </c>
      <c r="K150" s="40" t="s">
        <v>12468</v>
      </c>
      <c r="L150" s="22" t="s">
        <v>5620</v>
      </c>
      <c r="M150" t="str">
        <f t="shared" si="159"/>
        <v>B1_5_10</v>
      </c>
      <c r="N150" t="str">
        <f t="shared" si="160"/>
        <v>B1.5.10. How many people of each group are present in the site? - People without nationality</v>
      </c>
      <c r="O150" t="str">
        <f t="shared" si="161"/>
        <v>B1.5.10. Какие уязвимые группы на данный момент проживают в МВП и какова численность каждой из таких групп? - Лица без гражданства</v>
      </c>
      <c r="P150" t="str">
        <f t="shared" si="162"/>
        <v>B1.5.10. Які вразливі групи наразі проживають у МТП і яка чисельність кожної з таких груп? - Особи без громадянства</v>
      </c>
      <c r="Q150" s="11" t="s">
        <v>85</v>
      </c>
      <c r="R150" s="11" t="s">
        <v>86</v>
      </c>
      <c r="S150" s="36" t="s">
        <v>87</v>
      </c>
      <c r="T150" t="s">
        <v>1760</v>
      </c>
      <c r="U150" s="11" t="s">
        <v>1761</v>
      </c>
      <c r="V150" t="s">
        <v>1762</v>
      </c>
      <c r="W150" t="s">
        <v>1763</v>
      </c>
      <c r="X150" t="s">
        <v>1841</v>
      </c>
      <c r="Z150" t="str">
        <f>"selected(${"&amp;I45&amp;"}, 'yes')"&amp;" and selected(${"&amp;I137&amp;"}, 'without_nationality')"</f>
        <v>selected(${a1_site_active}, 'yes') and selected(${b1_5_vulnerable}, 'without_nationality')</v>
      </c>
      <c r="AA150" t="str">
        <f>".&gt;0 and .&lt;=${"&amp;I112&amp;"}"</f>
        <v>.&gt;0 and .&lt;=${b1_1_site_individuals}</v>
      </c>
      <c r="AB150" t="s">
        <v>1997</v>
      </c>
      <c r="AC150" t="s">
        <v>1998</v>
      </c>
      <c r="AD150" t="s">
        <v>1999</v>
      </c>
    </row>
    <row r="151" spans="2:32" ht="28.8">
      <c r="B151" t="s">
        <v>1839</v>
      </c>
      <c r="C151" t="s">
        <v>1947</v>
      </c>
      <c r="D151">
        <v>1</v>
      </c>
      <c r="E151">
        <v>5</v>
      </c>
      <c r="F151">
        <v>11</v>
      </c>
      <c r="H151" t="s">
        <v>2008</v>
      </c>
      <c r="I151" t="str">
        <f t="shared" si="155"/>
        <v>b1_5_11_lgbtiq_number</v>
      </c>
      <c r="J151" s="40" t="s">
        <v>2009</v>
      </c>
      <c r="K151" s="40" t="s">
        <v>5607</v>
      </c>
      <c r="L151" s="22" t="s">
        <v>5621</v>
      </c>
      <c r="M151" t="str">
        <f t="shared" si="159"/>
        <v>B1_5_11</v>
      </c>
      <c r="N151" t="str">
        <f t="shared" si="160"/>
        <v>B1.5.11. How many people of each group are present in the site? - LGBTIQ+</v>
      </c>
      <c r="O151" t="str">
        <f t="shared" si="161"/>
        <v>B1.5.11. Какие уязвимые группы на данный момент проживают в МВП и какова численность каждой из таких групп? - ЛГБТИК+</v>
      </c>
      <c r="P151" t="str">
        <f t="shared" si="162"/>
        <v>B1.5.11. Які вразливі групи наразі проживають у МТП і яка чисельність кожної з таких груп? - ЛГБТІК+</v>
      </c>
      <c r="Q151" s="11" t="s">
        <v>85</v>
      </c>
      <c r="R151" s="11" t="s">
        <v>86</v>
      </c>
      <c r="S151" s="36" t="s">
        <v>87</v>
      </c>
      <c r="T151" t="s">
        <v>1760</v>
      </c>
      <c r="U151" s="11" t="s">
        <v>1761</v>
      </c>
      <c r="V151" t="s">
        <v>1762</v>
      </c>
      <c r="W151" t="s">
        <v>1763</v>
      </c>
      <c r="X151" t="s">
        <v>1841</v>
      </c>
      <c r="Z151" t="str">
        <f>"selected(${"&amp;I45&amp;"}, 'yes')"&amp;" and selected(${"&amp;I137&amp;"}, 'lgbtiq')"</f>
        <v>selected(${a1_site_active}, 'yes') and selected(${b1_5_vulnerable}, 'lgbtiq')</v>
      </c>
      <c r="AA151" t="str">
        <f>".&gt;0 and .&lt;=${"&amp;I112&amp;"}"</f>
        <v>.&gt;0 and .&lt;=${b1_1_site_individuals}</v>
      </c>
      <c r="AB151" t="s">
        <v>1997</v>
      </c>
      <c r="AC151" t="s">
        <v>1998</v>
      </c>
      <c r="AD151" t="s">
        <v>1999</v>
      </c>
    </row>
    <row r="152" spans="2:32" ht="43.2">
      <c r="B152" t="s">
        <v>1839</v>
      </c>
      <c r="C152" t="s">
        <v>1947</v>
      </c>
      <c r="D152">
        <v>1</v>
      </c>
      <c r="E152">
        <v>5</v>
      </c>
      <c r="F152">
        <v>12</v>
      </c>
      <c r="H152" t="s">
        <v>2010</v>
      </c>
      <c r="I152" t="str">
        <f t="shared" si="155"/>
        <v>b1_5_12_minority_groups_number</v>
      </c>
      <c r="J152" s="40" t="s">
        <v>2011</v>
      </c>
      <c r="K152" s="40" t="s">
        <v>5608</v>
      </c>
      <c r="L152" s="22" t="s">
        <v>5622</v>
      </c>
      <c r="M152" t="str">
        <f t="shared" si="159"/>
        <v>B1_5_12</v>
      </c>
      <c r="N152" t="str">
        <f t="shared" si="160"/>
        <v>B1.5.12. How many people of each group are present in the site? - Minority groups (such as Roma)</v>
      </c>
      <c r="O152" t="str">
        <f t="shared" si="161"/>
        <v>B1.5.12. Какие уязвимые группы на данный момент проживают в МВП и какова численность каждой из таких групп? - Группы меньшинств (например, ромы)</v>
      </c>
      <c r="P152" t="str">
        <f t="shared" si="162"/>
        <v>B1.5.12. Які вразливі групи наразі проживають у МТП і яка чисельність кожної з таких груп? - Групи меншин (наприклад, роми)</v>
      </c>
      <c r="Q152" s="11" t="s">
        <v>85</v>
      </c>
      <c r="R152" s="11" t="s">
        <v>86</v>
      </c>
      <c r="S152" s="36" t="s">
        <v>87</v>
      </c>
      <c r="T152" t="s">
        <v>1760</v>
      </c>
      <c r="U152" s="11" t="s">
        <v>1761</v>
      </c>
      <c r="V152" t="s">
        <v>1762</v>
      </c>
      <c r="W152" t="s">
        <v>1763</v>
      </c>
      <c r="X152" t="s">
        <v>1841</v>
      </c>
      <c r="Z152" s="22" t="str">
        <f>"selected(${"&amp;I45&amp;"}, 'yes')"&amp;" and selected(${"&amp;I137&amp;"}, 'minority_groups')"</f>
        <v>selected(${a1_site_active}, 'yes') and selected(${b1_5_vulnerable}, 'minority_groups')</v>
      </c>
      <c r="AA152" t="str">
        <f>".&gt;0 and .&lt;=${"&amp;I112&amp;"}"</f>
        <v>.&gt;0 and .&lt;=${b1_1_site_individuals}</v>
      </c>
      <c r="AB152" t="s">
        <v>1997</v>
      </c>
      <c r="AC152" t="s">
        <v>1998</v>
      </c>
      <c r="AD152" t="s">
        <v>1999</v>
      </c>
    </row>
    <row r="153" spans="2:32" ht="43.2">
      <c r="B153" t="s">
        <v>1839</v>
      </c>
      <c r="C153" t="s">
        <v>1947</v>
      </c>
      <c r="D153">
        <v>1</v>
      </c>
      <c r="E153">
        <v>5</v>
      </c>
      <c r="F153">
        <v>13</v>
      </c>
      <c r="H153" t="s">
        <v>2012</v>
      </c>
      <c r="I153" t="str">
        <f t="shared" si="155"/>
        <v>b1_5_13_child_headed_households_number</v>
      </c>
      <c r="J153" s="40" t="s">
        <v>2013</v>
      </c>
      <c r="K153" s="40" t="s">
        <v>5609</v>
      </c>
      <c r="L153" s="22" t="s">
        <v>5623</v>
      </c>
      <c r="M153" t="str">
        <f t="shared" si="159"/>
        <v>B1_5_13</v>
      </c>
      <c r="N153" t="str">
        <f t="shared" si="160"/>
        <v>B1.5.13. How many people of each group are present in the site? - Child-headed households*</v>
      </c>
      <c r="O153" t="str">
        <f t="shared" si="161"/>
        <v>B1.5.13. Какие уязвимые группы на данный момент проживают в МВП и какова численность каждой из таких групп? - Домохозяйства, возглавляемые детьми</v>
      </c>
      <c r="P153" t="str">
        <f t="shared" si="162"/>
        <v>B1.5.13. Які вразливі групи наразі проживають у МТП і яка чисельність кожної з таких груп? - Домогосподарства, які очолються дітьми</v>
      </c>
      <c r="Q153" s="11" t="s">
        <v>85</v>
      </c>
      <c r="R153" s="11" t="s">
        <v>86</v>
      </c>
      <c r="S153" s="36" t="s">
        <v>87</v>
      </c>
      <c r="T153" t="s">
        <v>1760</v>
      </c>
      <c r="U153" s="11" t="s">
        <v>1761</v>
      </c>
      <c r="V153" t="s">
        <v>1762</v>
      </c>
      <c r="W153" t="s">
        <v>1763</v>
      </c>
      <c r="X153" t="s">
        <v>1841</v>
      </c>
      <c r="Z153" s="22" t="str">
        <f>"selected(${"&amp;I45&amp;"}, 'yes')"&amp;" and selected(${"&amp;I137&amp;"}, 'child_headed_households')"</f>
        <v>selected(${a1_site_active}, 'yes') and selected(${b1_5_vulnerable}, 'child_headed_households')</v>
      </c>
      <c r="AA153" t="str">
        <f>".&gt;0 and .&lt;=${"&amp;I130&amp;"}"</f>
        <v>.&gt;0 and .&lt;=${b1_3_5_children_6_17}</v>
      </c>
      <c r="AB153" t="str">
        <f>"Households can not be less than 1 and more than the number of children (6-17 old ${"&amp;I130&amp;"})) hosted in the site"</f>
        <v>Households can not be less than 1 and more than the number of children (6-17 old ${b1_3_5_children_6_17})) hosted in the site</v>
      </c>
      <c r="AC153" t="str">
        <f>"Количество домохозяйств не может быть меньше 1 и больше количества детей (6-17 лет ${"&amp;I130&amp;"})), проживающих в центре"</f>
        <v>Количество домохозяйств не может быть меньше 1 и больше количества детей (6-17 лет ${b1_3_5_children_6_17})), проживающих в центре</v>
      </c>
      <c r="AD153" t="str">
        <f>"Кількість домогосподарств не може бути меншою за 1 і більшою за кількість дітей (6-17 років ${"&amp;I130&amp;"})), які проживають у центрі"</f>
        <v>Кількість домогосподарств не може бути меншою за 1 і більшою за кількість дітей (6-17 років ${b1_3_5_children_6_17})), які проживають у центрі</v>
      </c>
    </row>
    <row r="154" spans="2:32" ht="43.2">
      <c r="B154" t="s">
        <v>1839</v>
      </c>
      <c r="C154" t="s">
        <v>1947</v>
      </c>
      <c r="D154">
        <v>1</v>
      </c>
      <c r="E154">
        <v>5</v>
      </c>
      <c r="F154">
        <v>14</v>
      </c>
      <c r="H154" t="s">
        <v>2014</v>
      </c>
      <c r="I154" t="str">
        <f t="shared" si="155"/>
        <v>b1_5_14_older_people_that_require_caragiver_support_number</v>
      </c>
      <c r="J154" s="40" t="s">
        <v>2015</v>
      </c>
      <c r="K154" s="40" t="s">
        <v>5610</v>
      </c>
      <c r="L154" s="22" t="s">
        <v>5624</v>
      </c>
      <c r="M154" t="str">
        <f t="shared" si="159"/>
        <v>B1_5_14</v>
      </c>
      <c r="N154" t="str">
        <f t="shared" si="160"/>
        <v>B1.5.14. How many people of each group are present in the site? - Unaccompanied people who require caregiver support</v>
      </c>
      <c r="O154" t="str">
        <f t="shared" si="161"/>
        <v>B1.5.14. Какие уязвимые группы на данный момент проживают в МВП и какова численность каждой из таких групп? - Одинокие люди, нуждающиеся в уходе</v>
      </c>
      <c r="P154" t="str">
        <f t="shared" si="162"/>
        <v>B1.5.14. Які вразливі групи наразі проживають у МТП і яка чисельність кожної з таких груп? - Одинокі люди, що потребують догляду</v>
      </c>
      <c r="Q154" s="11" t="s">
        <v>85</v>
      </c>
      <c r="R154" s="11" t="s">
        <v>86</v>
      </c>
      <c r="S154" s="36" t="s">
        <v>87</v>
      </c>
      <c r="T154" t="s">
        <v>1760</v>
      </c>
      <c r="U154" s="11" t="s">
        <v>1761</v>
      </c>
      <c r="V154" t="s">
        <v>1762</v>
      </c>
      <c r="W154" t="s">
        <v>1763</v>
      </c>
      <c r="X154" t="s">
        <v>1841</v>
      </c>
      <c r="Z154" s="22" t="str">
        <f>"selected(${"&amp;I45&amp;"}, 'yes')"&amp;" and selected(${"&amp;I137&amp;"}, 'unaccompanied_people_that_require_caregiver_support')"</f>
        <v>selected(${a1_site_active}, 'yes') and selected(${b1_5_vulnerable}, 'unaccompanied_people_that_require_caregiver_support')</v>
      </c>
      <c r="AA154" t="str">
        <f>".&gt;0 and .&lt;=${"&amp;I121&amp;"}"</f>
        <v>.&gt;0 and .&lt;=${b1_2_3_1_sum_of_female_male_over_18_calc}</v>
      </c>
      <c r="AB154" t="s">
        <v>2016</v>
      </c>
      <c r="AC154" t="s">
        <v>2017</v>
      </c>
      <c r="AD154" t="s">
        <v>2018</v>
      </c>
    </row>
    <row r="155" spans="2:32" ht="43.2">
      <c r="B155" t="s">
        <v>1839</v>
      </c>
      <c r="C155" t="s">
        <v>1947</v>
      </c>
      <c r="D155">
        <v>1</v>
      </c>
      <c r="E155">
        <v>5</v>
      </c>
      <c r="F155">
        <v>15</v>
      </c>
      <c r="H155" t="s">
        <v>2019</v>
      </c>
      <c r="I155" t="str">
        <f t="shared" si="155"/>
        <v>b1_5_15_other_number</v>
      </c>
      <c r="J155" s="40" t="str">
        <f>"How many people of each group are present in the site? - Other (*${"&amp;I138&amp;"}*)"</f>
        <v>How many people of each group are present in the site? - Other (*${b1_5_1_vulnerable_other}*)</v>
      </c>
      <c r="K155" s="40" t="str">
        <f>"Какие уязвимые группы на данный момент проживают в МВП и какова численность каждой из таких групп? - Другое (*${"&amp;I138&amp;"}*)"</f>
        <v>Какие уязвимые группы на данный момент проживают в МВП и какова численность каждой из таких групп? - Другое (*${b1_5_1_vulnerable_other}*)</v>
      </c>
      <c r="L155" s="22" t="str">
        <f>"Які вразливі групи наразі проживають у МТП і яка чисельність кожної з таких груп? - Інше (*${"&amp;I138&amp;"}*)"</f>
        <v>Які вразливі групи наразі проживають у МТП і яка чисельність кожної з таких груп? - Інше (*${b1_5_1_vulnerable_other}*)</v>
      </c>
      <c r="M155" t="str">
        <f t="shared" si="159"/>
        <v>B1_5_15</v>
      </c>
      <c r="N155" t="str">
        <f t="shared" si="160"/>
        <v>B1.5.15. How many people of each group are present in the site? - Other (*${b1_5_1_vulnerable_other}*)</v>
      </c>
      <c r="O155" t="str">
        <f t="shared" si="161"/>
        <v>B1.5.15. Какие уязвимые группы на данный момент проживают в МВП и какова численность каждой из таких групп? - Другое (*${b1_5_1_vulnerable_other}*)</v>
      </c>
      <c r="P155" t="str">
        <f t="shared" si="162"/>
        <v>B1.5.15. Які вразливі групи наразі проживають у МТП і яка чисельність кожної з таких груп? - Інше (*${b1_5_1_vulnerable_other}*)</v>
      </c>
      <c r="Q155" s="11" t="s">
        <v>85</v>
      </c>
      <c r="R155" s="11" t="s">
        <v>86</v>
      </c>
      <c r="S155" s="36" t="s">
        <v>87</v>
      </c>
      <c r="T155" t="s">
        <v>1760</v>
      </c>
      <c r="U155" s="11" t="s">
        <v>1761</v>
      </c>
      <c r="V155" t="s">
        <v>1762</v>
      </c>
      <c r="W155" t="s">
        <v>1763</v>
      </c>
      <c r="X155" t="s">
        <v>1841</v>
      </c>
      <c r="Z155" s="22" t="str">
        <f>"selected(${"&amp;I45&amp;"}, 'yes')"&amp;" and selected(${"&amp;I137&amp;"}, 'other')"</f>
        <v>selected(${a1_site_active}, 'yes') and selected(${b1_5_vulnerable}, 'other')</v>
      </c>
      <c r="AA155" t="str">
        <f>".&gt;0 and .&lt;=${"&amp;I112&amp;"}"</f>
        <v>.&gt;0 and .&lt;=${b1_1_site_individuals}</v>
      </c>
      <c r="AB155" t="s">
        <v>1997</v>
      </c>
      <c r="AC155" t="s">
        <v>1998</v>
      </c>
      <c r="AD155" t="s">
        <v>1999</v>
      </c>
    </row>
    <row r="156" spans="2:32" s="9" customFormat="1" ht="43.2">
      <c r="B156" s="9" t="s">
        <v>1839</v>
      </c>
      <c r="C156" s="9" t="s">
        <v>1947</v>
      </c>
      <c r="D156" s="9">
        <v>1</v>
      </c>
      <c r="E156" s="9">
        <v>6</v>
      </c>
      <c r="H156" s="9" t="s">
        <v>12472</v>
      </c>
      <c r="I156" s="9" t="str">
        <f t="shared" si="155"/>
        <v>b1_6_caregiver_support_cannot_be_taken_care</v>
      </c>
      <c r="J156" s="775" t="str">
        <f>CS_Monitoring_R12!F85</f>
        <v>You have indicated that there are unaccompanied people on the site who need caregiver support. How many of them cannot be taken care of on the site?</v>
      </c>
      <c r="K156" s="775" t="str">
        <f>CS_Monitoring_R12!G85</f>
        <v>Вы упомянули, что в МВП проживают люди, нуждающиеся в уходе. Сколько из них не могут получить его непосредственно в МВП?</v>
      </c>
      <c r="L156" s="775" t="str">
        <f>CS_Monitoring_R12!H85</f>
        <v>Ви зазначили, що в МТП перебувають люди, що потербують догляду. Скільки з них не можуть отримати його безпосередньо в МТП?</v>
      </c>
      <c r="M156" s="9" t="str">
        <f t="shared" si="159"/>
        <v>B1_6</v>
      </c>
      <c r="N156" s="9" t="str">
        <f t="shared" ref="N156" si="163">IF(J156="","",IF(AND($C156="",$D156="",J156=""),"",IF(AND($C156="",$D156=""),J156,IF($D156="",UPPER($C156)&amp;"_"&amp;J156,_xlfn.TEXTJOIN(".",TRUE,UPPER($C156)&amp;$D156,$E156,$F156,$G156)))))&amp;". "&amp;J156</f>
        <v>B1.6. You have indicated that there are unaccompanied people on the site who need caregiver support. How many of them cannot be taken care of on the site?</v>
      </c>
      <c r="O156" s="9" t="str">
        <f t="shared" ref="O156" si="164">IF(K156="","",IF(AND($C156="",$D156="",K156=""),"",IF(AND($C156="",$D156=""),K156,IF($D156="",UPPER($C156)&amp;"_"&amp;K156,_xlfn.TEXTJOIN(".",TRUE,UPPER($C156)&amp;$D156,$E156,$F156,$G156)))))&amp;". "&amp;K156</f>
        <v>B1.6. Вы упомянули, что в МВП проживают люди, нуждающиеся в уходе. Сколько из них не могут получить его непосредственно в МВП?</v>
      </c>
      <c r="P156" s="9" t="str">
        <f t="shared" ref="P156" si="165">IF(L156="","",IF(AND($C156="",$D156="",L156=""),"",IF(AND($C156="",$D156=""),L156,IF($D156="",UPPER($C156)&amp;"_"&amp;L156,_xlfn.TEXTJOIN(".",TRUE,UPPER($C156)&amp;$D156,$E156,$F156,$G156)))))&amp;". "&amp;L156</f>
        <v>B1.6. Ви зазначили, що в МТП перебувають люди, що потербують догляду. Скільки з них не можуть отримати його безпосередньо в МТП?</v>
      </c>
      <c r="Q156" s="776" t="s">
        <v>12474</v>
      </c>
      <c r="R156" s="776" t="s">
        <v>12475</v>
      </c>
      <c r="S156" s="776" t="s">
        <v>12476</v>
      </c>
      <c r="T156" s="9" t="s">
        <v>1760</v>
      </c>
      <c r="U156" s="776" t="s">
        <v>1761</v>
      </c>
      <c r="V156" s="9" t="s">
        <v>1762</v>
      </c>
      <c r="W156" s="9" t="s">
        <v>1763</v>
      </c>
      <c r="X156" s="9" t="s">
        <v>1841</v>
      </c>
      <c r="Z156" s="777" t="str">
        <f>"${"&amp;I154&amp;"}&gt;0"</f>
        <v>${b1_5_14_older_people_that_require_caragiver_support_number}&gt;0</v>
      </c>
      <c r="AA156" s="9" t="str">
        <f>".&lt;=${"&amp;I154&amp;"}"</f>
        <v>.&lt;=${b1_5_14_older_people_that_require_caragiver_support_number}</v>
      </c>
      <c r="AB156" t="str">
        <f>"The number of persons cannot be greater than the number of people in need of care (${"&amp;I154&amp;"})"</f>
        <v>The number of persons cannot be greater than the number of people in need of care (${b1_5_14_older_people_that_require_caragiver_support_number})</v>
      </c>
      <c r="AC156" t="str">
        <f>"Количество лиц не может быть больше количества людей нуждающиеся в уходе (${"&amp;I154&amp;"})"</f>
        <v>Количество лиц не может быть больше количества людей нуждающиеся в уходе (${b1_5_14_older_people_that_require_caragiver_support_number})</v>
      </c>
      <c r="AD156" t="str">
        <f>"Кількість осіб не може бути більшою за кількість людей, які потребують догляду (${"&amp;I154&amp;"})"</f>
        <v>Кількість осіб не може бути більшою за кількість людей, які потребують догляду (${b1_5_14_older_people_that_require_caragiver_support_number})</v>
      </c>
    </row>
    <row r="157" spans="2:32">
      <c r="B157" s="35" t="s">
        <v>1751</v>
      </c>
      <c r="H157" t="s">
        <v>1969</v>
      </c>
      <c r="I157" t="str">
        <f>IF(C157="",H157,IF(D157="",C157&amp;"_"&amp;H157,_xlfn.TEXTJOIN("_",TRUE,C157&amp;D157,E157,F157,H157)))</f>
        <v>vulnerable_groups</v>
      </c>
      <c r="J157" s="39"/>
      <c r="K157" s="40"/>
      <c r="Q157" s="11"/>
      <c r="R157" s="11"/>
      <c r="S157" s="36"/>
      <c r="U157" s="11"/>
    </row>
    <row r="158" spans="2:32" ht="28.8">
      <c r="B158" t="s">
        <v>1865</v>
      </c>
      <c r="C158" t="s">
        <v>1947</v>
      </c>
      <c r="D158">
        <v>2</v>
      </c>
      <c r="H158" t="s">
        <v>2020</v>
      </c>
      <c r="I158" t="str">
        <f t="shared" si="155"/>
        <v>b2_new_arrivals_register</v>
      </c>
      <c r="J158" s="25" t="str">
        <f>CS_Monitoring_R12!F86</f>
        <v>Did you register new arrivals over the past three (3) months?</v>
      </c>
      <c r="K158" s="25" t="str">
        <f>CS_Monitoring_R12!G86</f>
        <v>Прибывали ли в МВП ВПО за последние 3 (три) месяца?</v>
      </c>
      <c r="L158" s="25" t="str">
        <f>CS_Monitoring_R12!H86</f>
        <v>Чи прибували ВПО до МТП за останні 3 (три) місяці?</v>
      </c>
      <c r="M158" t="str">
        <f t="shared" si="159"/>
        <v>B2</v>
      </c>
      <c r="N158" t="str">
        <f t="shared" ref="N158" si="166">IF(J158="","",IF(AND($C158="",$D158="",J158=""),"",IF(AND($C158="",$D158=""),J158,IF($D158="",UPPER($C158)&amp;"_"&amp;J158,_xlfn.TEXTJOIN(".",TRUE,UPPER($C158)&amp;$D158,$E158,$F158,$G158)))))&amp;". "&amp;J158</f>
        <v>B2. Did you register new arrivals over the past three (3) months?</v>
      </c>
      <c r="O158" t="str">
        <f t="shared" ref="O158" si="167">IF(K158="","",IF(AND($C158="",$D158="",K158=""),"",IF(AND($C158="",$D158=""),K158,IF($D158="",UPPER($C158)&amp;"_"&amp;K158,_xlfn.TEXTJOIN(".",TRUE,UPPER($C158)&amp;$D158,$E158,$F158,$G158)))))&amp;". "&amp;K158</f>
        <v>B2. Прибывали ли в МВП ВПО за последние 3 (три) месяца?</v>
      </c>
      <c r="P158" t="str">
        <f t="shared" ref="P158" si="168">IF(L158="","",IF(AND($C158="",$D158="",L158=""),"",IF(AND($C158="",$D158=""),L158,IF($D158="",UPPER($C158)&amp;"_"&amp;L158,_xlfn.TEXTJOIN(".",TRUE,UPPER($C158)&amp;$D158,$E158,$F158,$G158)))))&amp;". "&amp;L158</f>
        <v>B2. Чи прибували ВПО до МТП за останні 3 (три) місяці?</v>
      </c>
      <c r="Q158" t="s">
        <v>1759</v>
      </c>
      <c r="R158" t="s">
        <v>24</v>
      </c>
      <c r="S158" t="s">
        <v>25</v>
      </c>
      <c r="T158" t="s">
        <v>1760</v>
      </c>
      <c r="U158" s="11" t="s">
        <v>1761</v>
      </c>
      <c r="V158" t="s">
        <v>1762</v>
      </c>
      <c r="W158" t="s">
        <v>1763</v>
      </c>
      <c r="X158" t="s">
        <v>1785</v>
      </c>
      <c r="Z158" s="22" t="str">
        <f>"selected(${"&amp;I45&amp;"}, 'yes')"&amp;" and ${"&amp;I112&amp;"}&gt;0"</f>
        <v>selected(${a1_site_active}, 'yes') and ${b1_1_site_individuals}&gt;0</v>
      </c>
    </row>
    <row r="159" spans="2:32" ht="28.8">
      <c r="B159" t="s">
        <v>1812</v>
      </c>
      <c r="C159" t="s">
        <v>1947</v>
      </c>
      <c r="D159">
        <v>2</v>
      </c>
      <c r="E159">
        <v>1</v>
      </c>
      <c r="H159" t="s">
        <v>2021</v>
      </c>
      <c r="I159" t="str">
        <f t="shared" ref="I159:I160" si="169">IF(C159="",H159,IF(D159="",C159&amp;"_"&amp;H159,_xlfn.TEXTJOIN("_",TRUE,C159&amp;D159,E159,F159,G159,H159)))</f>
        <v>b2_1_arrived_site</v>
      </c>
      <c r="J159" s="25" t="str">
        <f>CS_Monitoring_R12!F87</f>
        <v>Can you indicate how many site's residents have arrived in the site in the last three (3) months?</v>
      </c>
      <c r="K159" s="25" t="str">
        <f>CS_Monitoring_R12!G87</f>
        <v>Можете ли Вы сказать, сколько ВПЛ  прибыло в МВП за последние 3 (три) месяца?</v>
      </c>
      <c r="L159" s="25" t="str">
        <f>CS_Monitoring_R12!H87</f>
        <v>Чи можете сказати, скільки ВПО прибуло до МТП за останні 3 (три) місяці?</v>
      </c>
      <c r="M159" t="str">
        <f t="shared" si="159"/>
        <v>B2_1</v>
      </c>
      <c r="N159" t="str">
        <f t="shared" si="160"/>
        <v>B2.1. Can you indicate how many site's residents have arrived in the site in the last three (3) months?</v>
      </c>
      <c r="O159" t="str">
        <f t="shared" si="161"/>
        <v>B2.1. Можете ли Вы сказать, сколько ВПЛ  прибыло в МВП за последние 3 (три) месяца?</v>
      </c>
      <c r="P159" t="str">
        <f t="shared" si="162"/>
        <v>B2.1. Чи можете сказати, скільки ВПО прибуло до МТП за останні 3 (три) місяці?</v>
      </c>
      <c r="Q159" t="s">
        <v>1759</v>
      </c>
      <c r="R159" t="s">
        <v>24</v>
      </c>
      <c r="S159" t="s">
        <v>25</v>
      </c>
      <c r="T159" t="s">
        <v>1760</v>
      </c>
      <c r="U159" s="11" t="s">
        <v>1761</v>
      </c>
      <c r="V159" t="s">
        <v>1762</v>
      </c>
      <c r="W159" t="s">
        <v>1763</v>
      </c>
      <c r="X159" t="s">
        <v>1785</v>
      </c>
      <c r="Z159" s="22" t="str">
        <f>"selected(${"&amp;I158&amp;"}, 'yes')"</f>
        <v>selected(${b2_new_arrivals_register}, 'yes')</v>
      </c>
    </row>
    <row r="160" spans="2:32" ht="28.8">
      <c r="B160" t="s">
        <v>1839</v>
      </c>
      <c r="C160" t="s">
        <v>1947</v>
      </c>
      <c r="D160">
        <v>2</v>
      </c>
      <c r="E160">
        <v>1</v>
      </c>
      <c r="F160">
        <v>1</v>
      </c>
      <c r="H160" t="s">
        <v>2022</v>
      </c>
      <c r="I160" t="str">
        <f t="shared" si="169"/>
        <v>b2_1_1_arrived_site_number</v>
      </c>
      <c r="J160" s="25" t="str">
        <f>CS_Monitoring_R12!F88</f>
        <v>How many site's residents have arrived in the last  within the mentioned period?</v>
      </c>
      <c r="K160" s="25" t="str">
        <f>CS_Monitoring_R12!G88</f>
        <v>Сколько ВПЛ прибыло в МВП за указанный период?</v>
      </c>
      <c r="L160" s="25" t="str">
        <f>CS_Monitoring_R12!H88</f>
        <v>Скільки ВПО прибуло до МТП за вказаний період?</v>
      </c>
      <c r="M160" t="str">
        <f t="shared" ref="M160" si="170">_xlfn.TEXTJOIN("_",TRUE,UPPER($C160)&amp;$D160,$E160,$F160,$G160)</f>
        <v>B2_1_1</v>
      </c>
      <c r="N160" t="str">
        <f t="shared" ref="N160" si="171">IF(J160="","",IF(AND($C160="",$D160="",J160=""),"",IF(AND($C160="",$D160=""),J160,IF($D160="",UPPER($C160)&amp;"_"&amp;J160,_xlfn.TEXTJOIN(".",TRUE,UPPER($C160)&amp;$D160,$E160,$F160,$G160)))))&amp;". "&amp;J160</f>
        <v>B2.1.1. How many site's residents have arrived in the last  within the mentioned period?</v>
      </c>
      <c r="O160" t="str">
        <f t="shared" ref="O160" si="172">IF(K160="","",IF(AND($C160="",$D160="",K160=""),"",IF(AND($C160="",$D160=""),K160,IF($D160="",UPPER($C160)&amp;"_"&amp;K160,_xlfn.TEXTJOIN(".",TRUE,UPPER($C160)&amp;$D160,$E160,$F160,$G160)))))&amp;". "&amp;K160</f>
        <v>B2.1.1. Сколько ВПЛ прибыло в МВП за указанный период?</v>
      </c>
      <c r="P160" t="str">
        <f t="shared" ref="P160" si="173">IF(L160="","",IF(AND($C160="",$D160="",L160=""),"",IF(AND($C160="",$D160=""),L160,IF($D160="",UPPER($C160)&amp;"_"&amp;L160,_xlfn.TEXTJOIN(".",TRUE,UPPER($C160)&amp;$D160,$E160,$F160,$G160)))))&amp;". "&amp;L160</f>
        <v>B2.1.1. Скільки ВПО прибуло до МТП за вказаний період?</v>
      </c>
      <c r="Q160" s="11" t="s">
        <v>85</v>
      </c>
      <c r="R160" s="11" t="s">
        <v>86</v>
      </c>
      <c r="S160" s="36" t="s">
        <v>87</v>
      </c>
      <c r="T160" t="s">
        <v>1760</v>
      </c>
      <c r="U160" s="11" t="s">
        <v>1761</v>
      </c>
      <c r="V160" t="s">
        <v>1762</v>
      </c>
      <c r="W160" t="s">
        <v>1763</v>
      </c>
      <c r="X160" t="s">
        <v>1841</v>
      </c>
      <c r="Z160" s="22" t="str">
        <f>"selected(${"&amp;I159&amp;"}, 'yes')"</f>
        <v>selected(${b2_1_arrived_site}, 'yes')</v>
      </c>
      <c r="AA160" t="str">
        <f>".&gt;0"</f>
        <v>.&gt;0</v>
      </c>
      <c r="AB160" t="s">
        <v>2023</v>
      </c>
      <c r="AC160" t="s">
        <v>2024</v>
      </c>
      <c r="AD160" t="s">
        <v>2025</v>
      </c>
    </row>
    <row r="161" spans="2:30" ht="39.6" customHeight="1">
      <c r="B161" t="s">
        <v>2026</v>
      </c>
      <c r="C161" t="s">
        <v>1947</v>
      </c>
      <c r="D161">
        <v>2</v>
      </c>
      <c r="E161">
        <v>3</v>
      </c>
      <c r="H161" t="s">
        <v>2027</v>
      </c>
      <c r="I161" t="str">
        <f t="shared" ref="I161" si="174">IF(C161="",H161,IF(D161="",C161&amp;"_"&amp;H161,_xlfn.TEXTJOIN("_",TRUE,C161&amp;D161,E161,F161,G161,H161)))</f>
        <v>b2_3_reasons_settling_in_cs</v>
      </c>
      <c r="J161" s="25" t="str">
        <f>CS_Monitoring_R12!F89</f>
        <v>What reasons did they give for settling in the collective site?</v>
      </c>
      <c r="K161" s="25" t="str">
        <f>CS_Monitoring_R12!G89</f>
        <v xml:space="preserve">Какие причины для поселения в МВП они указали? </v>
      </c>
      <c r="L161" s="25" t="str">
        <f>CS_Monitoring_R12!H89</f>
        <v xml:space="preserve">Які причини для вселення в МТП вони вказали? </v>
      </c>
      <c r="M161" t="str">
        <f t="shared" ref="M161:M167" si="175">_xlfn.TEXTJOIN("_",TRUE,UPPER($C161)&amp;$D161,$E161,$F161,$G161)</f>
        <v>B2_3</v>
      </c>
      <c r="N161" t="str">
        <f t="shared" ref="N161:P161" si="176">IF(J161="","",IF(AND($C161="",$D161="",J161=""),"",IF(AND($C161="",$D161=""),J161,IF($D161="",UPPER($C161)&amp;"_"&amp;J161,_xlfn.TEXTJOIN(".",TRUE,UPPER($C161)&amp;$D161,$E161,$F161,$G161)))))&amp;". "&amp;J161</f>
        <v>B2.3. What reasons did they give for settling in the collective site?</v>
      </c>
      <c r="O161" t="str">
        <f t="shared" si="176"/>
        <v xml:space="preserve">B2.3. Какие причины для поселения в МВП они указали? </v>
      </c>
      <c r="P161" t="str">
        <f t="shared" si="176"/>
        <v xml:space="preserve">B2.3. Які причини для вселення в МТП вони вказали? </v>
      </c>
      <c r="Q161" s="11" t="s">
        <v>1868</v>
      </c>
      <c r="R161" s="11" t="s">
        <v>362</v>
      </c>
      <c r="S161" s="36" t="s">
        <v>222</v>
      </c>
      <c r="T161" t="s">
        <v>1760</v>
      </c>
      <c r="U161" s="11" t="s">
        <v>1761</v>
      </c>
      <c r="V161" t="s">
        <v>1762</v>
      </c>
      <c r="W161" t="s">
        <v>1763</v>
      </c>
      <c r="Z161" s="22" t="str">
        <f>"selected(${"&amp;I158&amp;"}, 'yes')"</f>
        <v>selected(${b2_new_arrivals_register}, 'yes')</v>
      </c>
      <c r="AA161" t="s">
        <v>1874</v>
      </c>
      <c r="AB161" s="11" t="s">
        <v>2028</v>
      </c>
      <c r="AC161" s="11" t="s">
        <v>1876</v>
      </c>
      <c r="AD161" t="s">
        <v>1877</v>
      </c>
    </row>
    <row r="162" spans="2:30">
      <c r="B162" t="s">
        <v>1765</v>
      </c>
      <c r="C162" t="s">
        <v>1947</v>
      </c>
      <c r="D162">
        <v>2</v>
      </c>
      <c r="E162">
        <v>3</v>
      </c>
      <c r="F162">
        <v>1</v>
      </c>
      <c r="H162" t="str">
        <f>""&amp;H161&amp;"_other"</f>
        <v>reasons_settling_in_cs_other</v>
      </c>
      <c r="I162" t="str">
        <f>IF(C162="",H162,IF(D162="",C162&amp;"_"&amp;H162,_xlfn.TEXTJOIN("_",TRUE,C162&amp;D162,E162,F162,G162,H162)))</f>
        <v>b2_3_1_reasons_settling_in_cs_other</v>
      </c>
      <c r="J162" s="22" t="s">
        <v>1766</v>
      </c>
      <c r="K162" s="22" t="s">
        <v>1767</v>
      </c>
      <c r="L162" t="s">
        <v>1768</v>
      </c>
      <c r="M162" t="str">
        <f>_xlfn.TEXTJOIN("_",TRUE,UPPER($C162)&amp;$D162,$E162,$F162,$G162)</f>
        <v>B2_3_1</v>
      </c>
      <c r="N162" t="str">
        <f t="shared" ref="N162:P163" si="177">IF(J162="","",IF(AND($C162="",$D162="",J162=""),"",IF(AND($C162="",$D162=""),J162,IF($D162="",UPPER($C162)&amp;"_"&amp;J162,_xlfn.TEXTJOIN(".",TRUE,UPPER($C162)&amp;$D162,$E162,$F162,$G162)))))&amp;". "&amp;J162</f>
        <v>B2.3.1. If other, please specify:</v>
      </c>
      <c r="O162" t="str">
        <f t="shared" si="177"/>
        <v>B2.3.1. Другое (уточните)</v>
      </c>
      <c r="P162" t="str">
        <f t="shared" si="177"/>
        <v>B2.3.1. Інше, уточніть</v>
      </c>
      <c r="Q162" s="11" t="s">
        <v>96</v>
      </c>
      <c r="R162" s="11" t="s">
        <v>101</v>
      </c>
      <c r="S162" s="11" t="s">
        <v>102</v>
      </c>
      <c r="T162" t="s">
        <v>1760</v>
      </c>
      <c r="U162" s="11" t="s">
        <v>1761</v>
      </c>
      <c r="V162" t="s">
        <v>1762</v>
      </c>
      <c r="W162" t="s">
        <v>1763</v>
      </c>
      <c r="Z162" t="str">
        <f>"selected(${"&amp;I161&amp;"}, 'other')"</f>
        <v>selected(${b2_3_reasons_settling_in_cs}, 'other')</v>
      </c>
    </row>
    <row r="163" spans="2:30">
      <c r="B163" t="s">
        <v>2029</v>
      </c>
      <c r="C163" t="s">
        <v>1947</v>
      </c>
      <c r="D163">
        <v>3</v>
      </c>
      <c r="H163" t="s">
        <v>2030</v>
      </c>
      <c r="I163" t="str">
        <f>IF(C163="",H163,IF(D163="",C163&amp;"_"&amp;H163,_xlfn.TEXTJOIN("_",TRUE,C163&amp;D163,E163,F163,G163,H163)))</f>
        <v>b3_stay_long</v>
      </c>
      <c r="J163" s="22" t="str">
        <f>CS_Monitoring_R11!F81</f>
        <v>How long do people usually stay in this site?</v>
      </c>
      <c r="K163" s="22" t="str">
        <f>CS_Monitoring_R11!G81</f>
        <v>Как долго люди обычно находятся в этом МВП?</v>
      </c>
      <c r="L163" s="22" t="str">
        <f>CS_Monitoring_R11!H81</f>
        <v>Як довго люди зазвичай перебувають у цьому МТП?</v>
      </c>
      <c r="M163" t="str">
        <f>_xlfn.TEXTJOIN("_",TRUE,UPPER($C163)&amp;$D163,$E163,$F163,$G163)</f>
        <v>B3</v>
      </c>
      <c r="N163" t="str">
        <f t="shared" si="177"/>
        <v>B3. How long do people usually stay in this site?</v>
      </c>
      <c r="O163" t="str">
        <f t="shared" si="177"/>
        <v>B3. Как долго люди обычно находятся в этом МВП?</v>
      </c>
      <c r="P163" t="str">
        <f t="shared" si="177"/>
        <v>B3. Як довго люди зазвичай перебувають у цьому МТП?</v>
      </c>
      <c r="Q163" t="s">
        <v>1759</v>
      </c>
      <c r="R163" t="s">
        <v>24</v>
      </c>
      <c r="S163" t="s">
        <v>25</v>
      </c>
      <c r="T163" t="s">
        <v>1760</v>
      </c>
      <c r="U163" s="11" t="s">
        <v>1761</v>
      </c>
      <c r="V163" t="s">
        <v>1762</v>
      </c>
      <c r="W163" t="s">
        <v>1763</v>
      </c>
      <c r="X163" t="s">
        <v>1785</v>
      </c>
      <c r="AA163" t="str">
        <f>"not(selected(${"&amp;I45&amp;"}, 'yes') and selected(., 'no_hosted_idps_yet'))"</f>
        <v>not(selected(${a1_site_active}, 'yes') and selected(., 'no_hosted_idps_yet'))</v>
      </c>
      <c r="AB163" t="s">
        <v>2031</v>
      </c>
      <c r="AC163" t="s">
        <v>2032</v>
      </c>
      <c r="AD163" t="s">
        <v>2033</v>
      </c>
    </row>
    <row r="164" spans="2:30" s="742" customFormat="1" ht="25.95" customHeight="1">
      <c r="B164" s="742" t="s">
        <v>2034</v>
      </c>
      <c r="C164" s="742" t="s">
        <v>1947</v>
      </c>
      <c r="D164" s="742">
        <v>3</v>
      </c>
      <c r="E164" s="742">
        <v>1</v>
      </c>
      <c r="H164" s="742" t="s">
        <v>2035</v>
      </c>
      <c r="I164" s="742" t="str">
        <f>IF(C164="",H164,IF(D164="",C164&amp;"_"&amp;H164,_xlfn.TEXTJOIN("_",TRUE,C164&amp;D164,E164,F164,G164,H164)))</f>
        <v>b3_1_transit_site</v>
      </c>
      <c r="J164" s="376" t="str">
        <f>CS_Monitoring_R11!F82</f>
        <v xml:space="preserve">Is this collective center a transit site? </v>
      </c>
      <c r="K164" s="376" t="str">
        <f>CS_Monitoring_R11!G82</f>
        <v>Это транзитное МВП?</v>
      </c>
      <c r="L164" s="376" t="str">
        <f>CS_Monitoring_R11!H82</f>
        <v>Це транзитне МТП?</v>
      </c>
      <c r="M164" s="742" t="str">
        <f>_xlfn.TEXTJOIN("_",TRUE,UPPER($C164)&amp;$D164,$E164,$F164,$G164)</f>
        <v>B3_1</v>
      </c>
      <c r="N164" s="742" t="str">
        <f>IF(J164="","",IF(AND($C164="",$D164="",J164=""),"",IF(AND($C164="",$D164=""),J164,IF($D164="",UPPER($C164)&amp;"_"&amp;J164,_xlfn.TEXTJOIN(".",TRUE,UPPER($C164)&amp;$D164,$E164,$F164,$G164)))))&amp;". "&amp;J164</f>
        <v xml:space="preserve">B3.1. Is this collective center a transit site? </v>
      </c>
      <c r="O164" s="742" t="str">
        <f>IF(K164="","",IF(AND($C164="",$D164="",K164=""),"",IF(AND($C164="",$D164=""),K164,IF($D164="",UPPER($C164)&amp;"_"&amp;K164,_xlfn.TEXTJOIN(".",TRUE,UPPER($C164)&amp;$D164,$E164,$F164,$G164)))))&amp;". "&amp;K164</f>
        <v>B3.1. Это транзитное МВП?</v>
      </c>
      <c r="P164" s="742" t="str">
        <f>IF(L164="","",IF(AND($C164="",$D164="",L164=""),"",IF(AND($C164="",$D164=""),L164,IF($D164="",UPPER($C164)&amp;"_"&amp;L164,_xlfn.TEXTJOIN(".",TRUE,UPPER($C164)&amp;$D164,$E164,$F164,$G164)))))&amp;". "&amp;L164</f>
        <v>B3.1. Це транзитне МТП?</v>
      </c>
      <c r="Q164" s="742" t="s">
        <v>2036</v>
      </c>
      <c r="R164" s="376" t="s">
        <v>5663</v>
      </c>
      <c r="S164" s="376" t="s">
        <v>5664</v>
      </c>
      <c r="T164" s="742" t="s">
        <v>1760</v>
      </c>
      <c r="U164" s="746" t="s">
        <v>1761</v>
      </c>
      <c r="V164" s="742" t="s">
        <v>1762</v>
      </c>
      <c r="W164" s="742" t="s">
        <v>1763</v>
      </c>
      <c r="X164" s="742" t="s">
        <v>1785</v>
      </c>
      <c r="Z164" s="742" t="str">
        <f>"selected(${"&amp;I163&amp;"}, 'up_to_1_month') or selected(${"&amp;I163&amp;"}, 'no_hosted_idps_yet')"</f>
        <v>selected(${b3_stay_long}, 'up_to_1_month') or selected(${b3_stay_long}, 'no_hosted_idps_yet')</v>
      </c>
    </row>
    <row r="165" spans="2:30" ht="28.8">
      <c r="B165" t="s">
        <v>2037</v>
      </c>
      <c r="C165" t="s">
        <v>1947</v>
      </c>
      <c r="D165">
        <v>4</v>
      </c>
      <c r="H165" t="s">
        <v>2038</v>
      </c>
      <c r="I165" t="str">
        <f t="shared" ref="I165:I167" si="178">IF(C165="",H165,IF(D165="",C165&amp;"_"&amp;H165,_xlfn.TEXTJOIN("_",TRUE,C165&amp;D165,E165,F165,G165,H165)))</f>
        <v>b4_idp_left_site_at_will</v>
      </c>
      <c r="J165" s="25" t="str">
        <f>CS_Monitoring_R12!F92</f>
        <v>Have any site's residents voluntarily left the site in the last three (3) months?</v>
      </c>
      <c r="K165" s="25" t="str">
        <f>CS_Monitoring_R12!G92</f>
        <v>В течение последних 3 (трёх) месяцев, выезжали ли жители из МВП по собственному желанию?</v>
      </c>
      <c r="L165" s="25" t="str">
        <f>CS_Monitoring_R12!H92</f>
        <v xml:space="preserve">Протягом останніх 3 (трьох) місяці, чи залишали мешканці МТП за власним бажанням? </v>
      </c>
      <c r="M165" t="str">
        <f t="shared" si="175"/>
        <v>B4</v>
      </c>
      <c r="N165" t="str">
        <f t="shared" ref="N165:N167" si="179">IF(J165="","",IF(AND($C165="",$D165="",J165=""),"",IF(AND($C165="",$D165=""),J165,IF($D165="",UPPER($C165)&amp;"_"&amp;J165,_xlfn.TEXTJOIN(".",TRUE,UPPER($C165)&amp;$D165,$E165,$F165,$G165)))))&amp;". "&amp;J165</f>
        <v>B4. Have any site's residents voluntarily left the site in the last three (3) months?</v>
      </c>
      <c r="O165" t="str">
        <f t="shared" ref="O165:O167" si="180">IF(K165="","",IF(AND($C165="",$D165="",K165=""),"",IF(AND($C165="",$D165=""),K165,IF($D165="",UPPER($C165)&amp;"_"&amp;K165,_xlfn.TEXTJOIN(".",TRUE,UPPER($C165)&amp;$D165,$E165,$F165,$G165)))))&amp;". "&amp;K165</f>
        <v>B4. В течение последних 3 (трёх) месяцев, выезжали ли жители из МВП по собственному желанию?</v>
      </c>
      <c r="P165" t="str">
        <f t="shared" ref="P165:P167" si="181">IF(L165="","",IF(AND($C165="",$D165="",L165=""),"",IF(AND($C165="",$D165=""),L165,IF($D165="",UPPER($C165)&amp;"_"&amp;L165,_xlfn.TEXTJOIN(".",TRUE,UPPER($C165)&amp;$D165,$E165,$F165,$G165)))))&amp;". "&amp;L165</f>
        <v xml:space="preserve">B4. Протягом останніх 3 (трьох) місяці, чи залишали мешканці МТП за власним бажанням? </v>
      </c>
      <c r="Q165" t="s">
        <v>1759</v>
      </c>
      <c r="R165" t="s">
        <v>24</v>
      </c>
      <c r="S165" t="s">
        <v>25</v>
      </c>
      <c r="T165" t="s">
        <v>1760</v>
      </c>
      <c r="U165" s="11" t="s">
        <v>1761</v>
      </c>
      <c r="V165" t="s">
        <v>1762</v>
      </c>
      <c r="W165" t="s">
        <v>1763</v>
      </c>
      <c r="X165" t="s">
        <v>1785</v>
      </c>
      <c r="Z165" t="str">
        <f>"not(selected(${"&amp;I163&amp;"}, 'no_hosted_idps_yet')"&amp;" or selected(${"&amp;I163&amp;"}, 'up_to_1_month')"&amp;" or selected(${"&amp;I163&amp;"}, ''))"</f>
        <v>not(selected(${b3_stay_long}, 'no_hosted_idps_yet') or selected(${b3_stay_long}, 'up_to_1_month') or selected(${b3_stay_long}, ''))</v>
      </c>
    </row>
    <row r="166" spans="2:30" ht="70.95" customHeight="1">
      <c r="B166" t="s">
        <v>1812</v>
      </c>
      <c r="C166" t="s">
        <v>1947</v>
      </c>
      <c r="D166">
        <v>4</v>
      </c>
      <c r="E166">
        <v>1</v>
      </c>
      <c r="H166" t="s">
        <v>2039</v>
      </c>
      <c r="I166" t="str">
        <f t="shared" si="178"/>
        <v>b4_1_idp_left_site_at_will_yn</v>
      </c>
      <c r="J166" s="25" t="str">
        <f>CS_Monitoring_R12!F93</f>
        <v>Can you indicate how many site's residents have left the site in the last three (3) months?</v>
      </c>
      <c r="K166" s="25" t="str">
        <f>CS_Monitoring_R12!G93</f>
        <v>Можете ли Вы сказать, сколько жителей выехали из МВП за последние 3 (три) месяца?</v>
      </c>
      <c r="L166" s="25" t="str">
        <f>CS_Monitoring_R12!H93</f>
        <v>Чи можете сказати, скільки мешканців залишили МТП за останні 3 (три) місяці?</v>
      </c>
      <c r="M166" t="str">
        <f t="shared" si="175"/>
        <v>B4_1</v>
      </c>
      <c r="N166" t="str">
        <f t="shared" si="179"/>
        <v>B4.1. Can you indicate how many site's residents have left the site in the last three (3) months?</v>
      </c>
      <c r="O166" t="str">
        <f t="shared" si="180"/>
        <v>B4.1. Можете ли Вы сказать, сколько жителей выехали из МВП за последние 3 (три) месяца?</v>
      </c>
      <c r="P166" t="str">
        <f t="shared" si="181"/>
        <v>B4.1. Чи можете сказати, скільки мешканців залишили МТП за останні 3 (три) місяці?</v>
      </c>
      <c r="Q166" t="s">
        <v>1847</v>
      </c>
      <c r="R166" t="s">
        <v>1848</v>
      </c>
      <c r="S166" t="s">
        <v>1849</v>
      </c>
      <c r="T166" t="s">
        <v>1760</v>
      </c>
      <c r="U166" s="11" t="s">
        <v>1761</v>
      </c>
      <c r="V166" t="s">
        <v>1762</v>
      </c>
      <c r="W166" t="s">
        <v>1763</v>
      </c>
      <c r="X166" t="s">
        <v>1785</v>
      </c>
      <c r="Z166" t="str">
        <f>"selected(${"&amp;I165&amp;"}, 'yes')"</f>
        <v>selected(${b4_idp_left_site_at_will}, 'yes')</v>
      </c>
      <c r="AB166" s="22"/>
      <c r="AC166" s="22"/>
      <c r="AD166" s="22"/>
    </row>
    <row r="167" spans="2:30" ht="28.8">
      <c r="B167" t="s">
        <v>1839</v>
      </c>
      <c r="C167" t="s">
        <v>1947</v>
      </c>
      <c r="D167">
        <v>4</v>
      </c>
      <c r="E167">
        <v>2</v>
      </c>
      <c r="H167" t="s">
        <v>2040</v>
      </c>
      <c r="I167" t="str">
        <f t="shared" si="178"/>
        <v>b4_2_idp_left_site_at_will_number</v>
      </c>
      <c r="J167" s="25" t="str">
        <f>CS_Monitoring_R12!F94</f>
        <v>How many site's residents have left in the last three (3) months?</v>
      </c>
      <c r="K167" s="25" t="str">
        <f>CS_Monitoring_R12!G94</f>
        <v>Сколько жителей МВП выехали за последние 3 (три) месяца?</v>
      </c>
      <c r="L167" s="25" t="str">
        <f>CS_Monitoring_R12!H94</f>
        <v>Скільки мешканців залишили МТП за останні 3 (три) місяці?</v>
      </c>
      <c r="M167" t="str">
        <f t="shared" si="175"/>
        <v>B4_2</v>
      </c>
      <c r="N167" t="str">
        <f t="shared" si="179"/>
        <v>B4.2. How many site's residents have left in the last three (3) months?</v>
      </c>
      <c r="O167" t="str">
        <f t="shared" si="180"/>
        <v>B4.2. Сколько жителей МВП выехали за последние 3 (три) месяца?</v>
      </c>
      <c r="P167" t="str">
        <f t="shared" si="181"/>
        <v>B4.2. Скільки мешканців залишили МТП за останні 3 (три) місяці?</v>
      </c>
      <c r="Q167" s="11" t="s">
        <v>85</v>
      </c>
      <c r="R167" s="11" t="s">
        <v>86</v>
      </c>
      <c r="S167" s="11" t="s">
        <v>87</v>
      </c>
      <c r="T167" t="s">
        <v>1760</v>
      </c>
      <c r="U167" s="11" t="s">
        <v>1761</v>
      </c>
      <c r="V167" t="s">
        <v>1762</v>
      </c>
      <c r="W167" t="s">
        <v>1763</v>
      </c>
      <c r="X167" t="s">
        <v>1841</v>
      </c>
      <c r="Z167" t="str">
        <f>"selected(${"&amp;I166&amp;"}, 'yes')"</f>
        <v>selected(${b4_1_idp_left_site_at_will_yn}, 'yes')</v>
      </c>
      <c r="AA167" t="s">
        <v>1907</v>
      </c>
      <c r="AB167" t="s">
        <v>2023</v>
      </c>
      <c r="AC167" t="s">
        <v>2024</v>
      </c>
      <c r="AD167" t="s">
        <v>2025</v>
      </c>
    </row>
    <row r="168" spans="2:30" s="9" customFormat="1" ht="26.4" customHeight="1">
      <c r="B168" s="9" t="s">
        <v>12484</v>
      </c>
      <c r="C168" s="9" t="s">
        <v>1947</v>
      </c>
      <c r="D168" s="9">
        <v>4</v>
      </c>
      <c r="E168" s="9">
        <v>3</v>
      </c>
      <c r="H168" s="9" t="s">
        <v>12483</v>
      </c>
      <c r="I168" s="9" t="str">
        <f t="shared" ref="I168:I174" si="182">IF(C168="",H168,IF(D168="",C168&amp;"_"&amp;H168,_xlfn.TEXTJOIN("_",TRUE,C168&amp;D168,E168,F168,G168,H168)))</f>
        <v>b4_3_heading_toward_directions</v>
      </c>
      <c r="J168" s="777" t="str">
        <f>CS_Monitoring_R12!F95</f>
        <v>Of the site residents who who left, they were heading toward which directions:</v>
      </c>
      <c r="K168" s="777" t="str">
        <f>CS_Monitoring_R12!G95</f>
        <v>Жители МВП, которые выехали, направились в следующих направлениях:</v>
      </c>
      <c r="L168" s="777" t="str">
        <f>CS_Monitoring_R12!H95</f>
        <v>Мешканці МТП, які виїхали, обрали наступні напрямки:</v>
      </c>
      <c r="M168" s="9" t="str">
        <f t="shared" ref="M168:M174" si="183">_xlfn.TEXTJOIN("_",TRUE,UPPER($C168)&amp;$D168,$E168,$F168,$G168)</f>
        <v>B4_3</v>
      </c>
      <c r="N168" s="9" t="str">
        <f t="shared" ref="N168:N174" si="184">IF(J168="","",IF(AND($C168="",$D168="",J168=""),"",IF(AND($C168="",$D168=""),J168,IF($D168="",UPPER($C168)&amp;"_"&amp;J168,_xlfn.TEXTJOIN(".",TRUE,UPPER($C168)&amp;$D168,$E168,$F168,$G168)))))&amp;". "&amp;J168</f>
        <v>B4.3. Of the site residents who who left, they were heading toward which directions:</v>
      </c>
      <c r="O168" s="9" t="str">
        <f t="shared" ref="O168:O174" si="185">IF(K168="","",IF(AND($C168="",$D168="",K168=""),"",IF(AND($C168="",$D168=""),K168,IF($D168="",UPPER($C168)&amp;"_"&amp;K168,_xlfn.TEXTJOIN(".",TRUE,UPPER($C168)&amp;$D168,$E168,$F168,$G168)))))&amp;". "&amp;K168</f>
        <v>B4.3. Жители МВП, которые выехали, направились в следующих направлениях:</v>
      </c>
      <c r="P168" s="9" t="str">
        <f t="shared" ref="P168:P174" si="186">IF(L168="","",IF(AND($C168="",$D168="",L168=""),"",IF(AND($C168="",$D168=""),L168,IF($D168="",UPPER($C168)&amp;"_"&amp;L168,_xlfn.TEXTJOIN(".",TRUE,UPPER($C168)&amp;$D168,$E168,$F168,$G168)))))&amp;". "&amp;L168</f>
        <v>B4.3. Мешканці МТП, які виїхали, обрали наступні напрямки:</v>
      </c>
      <c r="Q168" s="776" t="s">
        <v>1868</v>
      </c>
      <c r="R168" s="776" t="s">
        <v>362</v>
      </c>
      <c r="S168" s="9" t="s">
        <v>222</v>
      </c>
      <c r="T168" s="9" t="s">
        <v>1760</v>
      </c>
      <c r="U168" s="776" t="s">
        <v>1761</v>
      </c>
      <c r="V168" s="9" t="s">
        <v>1762</v>
      </c>
      <c r="W168" s="9" t="s">
        <v>1763</v>
      </c>
      <c r="Z168" s="777" t="str">
        <f>"selected(${"&amp;I165&amp;"},'yes')"</f>
        <v>selected(${b4_idp_left_site_at_will},'yes')</v>
      </c>
      <c r="AA168" s="9" t="s">
        <v>1874</v>
      </c>
      <c r="AB168" s="9" t="s">
        <v>1875</v>
      </c>
      <c r="AC168" s="9" t="s">
        <v>2041</v>
      </c>
      <c r="AD168" s="9" t="s">
        <v>2042</v>
      </c>
    </row>
    <row r="169" spans="2:30">
      <c r="B169" t="s">
        <v>1765</v>
      </c>
      <c r="C169" t="s">
        <v>1947</v>
      </c>
      <c r="D169">
        <v>4</v>
      </c>
      <c r="E169">
        <v>3</v>
      </c>
      <c r="F169">
        <v>1</v>
      </c>
      <c r="H169" t="str">
        <f>""&amp;H168&amp;"_other"</f>
        <v>heading_toward_directions_other</v>
      </c>
      <c r="I169" t="str">
        <f t="shared" si="182"/>
        <v>b4_3_1_heading_toward_directions_other</v>
      </c>
      <c r="J169" s="22" t="s">
        <v>1766</v>
      </c>
      <c r="K169" s="22" t="s">
        <v>1767</v>
      </c>
      <c r="L169" t="s">
        <v>1768</v>
      </c>
      <c r="M169" t="str">
        <f t="shared" si="183"/>
        <v>B4_3_1</v>
      </c>
      <c r="N169" t="str">
        <f t="shared" si="184"/>
        <v>B4.3.1. If other, please specify:</v>
      </c>
      <c r="O169" t="str">
        <f t="shared" si="185"/>
        <v>B4.3.1. Другое (уточните)</v>
      </c>
      <c r="P169" t="str">
        <f t="shared" si="186"/>
        <v>B4.3.1. Інше, уточніть</v>
      </c>
      <c r="Q169" s="11" t="s">
        <v>96</v>
      </c>
      <c r="R169" s="11" t="s">
        <v>101</v>
      </c>
      <c r="S169" s="11" t="s">
        <v>102</v>
      </c>
      <c r="T169" t="s">
        <v>1760</v>
      </c>
      <c r="U169" s="11" t="s">
        <v>1761</v>
      </c>
      <c r="V169" t="s">
        <v>1762</v>
      </c>
      <c r="W169" t="s">
        <v>1763</v>
      </c>
      <c r="Z169" t="str">
        <f>"selected(${"&amp;I168&amp;"}, 'other')"</f>
        <v>selected(${b4_3_heading_toward_directions}, 'other')</v>
      </c>
    </row>
    <row r="170" spans="2:30" s="9" customFormat="1" ht="26.4" customHeight="1">
      <c r="B170" s="9" t="s">
        <v>12507</v>
      </c>
      <c r="C170" s="9" t="s">
        <v>1947</v>
      </c>
      <c r="D170" s="9">
        <v>4</v>
      </c>
      <c r="E170" s="9">
        <v>4</v>
      </c>
      <c r="H170" s="9" t="s">
        <v>12506</v>
      </c>
      <c r="I170" s="9" t="str">
        <f t="shared" ref="I170:I171" si="187">IF(C170="",H170,IF(D170="",C170&amp;"_"&amp;H170,_xlfn.TEXTJOIN("_",TRUE,C170&amp;D170,E170,F170,G170,H170)))</f>
        <v>b4_4_idps_housing_opting</v>
      </c>
      <c r="J170" s="777" t="str">
        <f>CS_Monitoring_R12!F96</f>
        <v xml:space="preserve">Of the site residents who left, which housing modality were there opting for? </v>
      </c>
      <c r="K170" s="777" t="str">
        <f>CS_Monitoring_R12!G96</f>
        <v>Жители МВП, которые выехали, выбрали следующие виды проживания:</v>
      </c>
      <c r="L170" s="777" t="str">
        <f>CS_Monitoring_R12!H96</f>
        <v>Мешканці МТП, які виїхали, обрали наступні види проживання:</v>
      </c>
      <c r="M170" s="9" t="str">
        <f t="shared" si="183"/>
        <v>B4_4</v>
      </c>
      <c r="N170" s="9" t="str">
        <f t="shared" ref="N170:N171" si="188">IF(J170="","",IF(AND($C170="",$D170="",J170=""),"",IF(AND($C170="",$D170=""),J170,IF($D170="",UPPER($C170)&amp;"_"&amp;J170,_xlfn.TEXTJOIN(".",TRUE,UPPER($C170)&amp;$D170,$E170,$F170,$G170)))))&amp;". "&amp;J170</f>
        <v xml:space="preserve">B4.4. Of the site residents who left, which housing modality were there opting for? </v>
      </c>
      <c r="O170" s="9" t="str">
        <f t="shared" ref="O170:O171" si="189">IF(K170="","",IF(AND($C170="",$D170="",K170=""),"",IF(AND($C170="",$D170=""),K170,IF($D170="",UPPER($C170)&amp;"_"&amp;K170,_xlfn.TEXTJOIN(".",TRUE,UPPER($C170)&amp;$D170,$E170,$F170,$G170)))))&amp;". "&amp;K170</f>
        <v>B4.4. Жители МВП, которые выехали, выбрали следующие виды проживания:</v>
      </c>
      <c r="P170" s="9" t="str">
        <f t="shared" ref="P170:P171" si="190">IF(L170="","",IF(AND($C170="",$D170="",L170=""),"",IF(AND($C170="",$D170=""),L170,IF($D170="",UPPER($C170)&amp;"_"&amp;L170,_xlfn.TEXTJOIN(".",TRUE,UPPER($C170)&amp;$D170,$E170,$F170,$G170)))))&amp;". "&amp;L170</f>
        <v>B4.4. Мешканці МТП, які виїхали, обрали наступні види проживання:</v>
      </c>
      <c r="Q170" s="776" t="s">
        <v>1868</v>
      </c>
      <c r="R170" s="776" t="s">
        <v>362</v>
      </c>
      <c r="S170" s="9" t="s">
        <v>222</v>
      </c>
      <c r="T170" s="9" t="s">
        <v>1760</v>
      </c>
      <c r="U170" s="776" t="s">
        <v>1761</v>
      </c>
      <c r="V170" s="9" t="s">
        <v>1762</v>
      </c>
      <c r="W170" s="9" t="s">
        <v>1763</v>
      </c>
      <c r="Z170" s="777" t="str">
        <f>"selected(${"&amp;I165&amp;"},'yes')"</f>
        <v>selected(${b4_idp_left_site_at_will},'yes')</v>
      </c>
      <c r="AA170" s="9" t="s">
        <v>1874</v>
      </c>
      <c r="AB170" s="9" t="s">
        <v>1875</v>
      </c>
      <c r="AC170" s="9" t="s">
        <v>2041</v>
      </c>
      <c r="AD170" s="9" t="s">
        <v>2042</v>
      </c>
    </row>
    <row r="171" spans="2:30" s="9" customFormat="1">
      <c r="B171" s="9" t="s">
        <v>1765</v>
      </c>
      <c r="C171" s="9" t="s">
        <v>1947</v>
      </c>
      <c r="D171" s="9">
        <v>4</v>
      </c>
      <c r="E171" s="9">
        <v>4</v>
      </c>
      <c r="F171" s="9">
        <v>1</v>
      </c>
      <c r="H171" t="str">
        <f>""&amp;H170&amp;"_other"</f>
        <v>idps_housing_opting_other</v>
      </c>
      <c r="I171" s="9" t="str">
        <f t="shared" si="187"/>
        <v>b4_4_1_idps_housing_opting_other</v>
      </c>
      <c r="J171" s="777" t="s">
        <v>1766</v>
      </c>
      <c r="K171" s="777" t="s">
        <v>1767</v>
      </c>
      <c r="L171" s="9" t="s">
        <v>1768</v>
      </c>
      <c r="M171" s="9" t="str">
        <f t="shared" si="183"/>
        <v>B4_4_1</v>
      </c>
      <c r="N171" s="9" t="str">
        <f t="shared" si="188"/>
        <v>B4.4.1. If other, please specify:</v>
      </c>
      <c r="O171" s="9" t="str">
        <f t="shared" si="189"/>
        <v>B4.4.1. Другое (уточните)</v>
      </c>
      <c r="P171" s="9" t="str">
        <f t="shared" si="190"/>
        <v>B4.4.1. Інше, уточніть</v>
      </c>
      <c r="Q171" s="776" t="s">
        <v>96</v>
      </c>
      <c r="R171" s="776" t="s">
        <v>101</v>
      </c>
      <c r="S171" s="776" t="s">
        <v>102</v>
      </c>
      <c r="T171" s="9" t="s">
        <v>1760</v>
      </c>
      <c r="U171" s="776" t="s">
        <v>1761</v>
      </c>
      <c r="V171" s="9" t="s">
        <v>1762</v>
      </c>
      <c r="W171" s="9" t="s">
        <v>1763</v>
      </c>
      <c r="Z171" s="9" t="str">
        <f>"selected(${"&amp;I170&amp;"}, 'other')"</f>
        <v>selected(${b4_4_idps_housing_opting}, 'other')</v>
      </c>
    </row>
    <row r="172" spans="2:30" ht="28.8">
      <c r="B172" t="s">
        <v>2043</v>
      </c>
      <c r="C172" t="s">
        <v>1947</v>
      </c>
      <c r="D172">
        <v>5</v>
      </c>
      <c r="H172" t="s">
        <v>2044</v>
      </c>
      <c r="I172" t="str">
        <f t="shared" si="182"/>
        <v>b5_individuals_evicted</v>
      </c>
      <c r="J172" s="371" t="str">
        <f>CS_Monitoring_R12!F97</f>
        <v>Have any site's residents been evicted from the site during the last three (3) months?</v>
      </c>
      <c r="K172" s="371" t="str">
        <f>CS_Monitoring_R12!G97</f>
        <v>Был ли кто-то из жителей МВП выселен из МВП за последние 3 (три) месяца?</v>
      </c>
      <c r="L172" s="371" t="str">
        <f>CS_Monitoring_R12!H97</f>
        <v>Чи був хтось із мешканців МТП виселений з МТП за останні 3 (три) місяці?</v>
      </c>
      <c r="M172" t="str">
        <f t="shared" si="183"/>
        <v>B5</v>
      </c>
      <c r="N172" t="str">
        <f t="shared" si="184"/>
        <v>B5. Have any site's residents been evicted from the site during the last three (3) months?</v>
      </c>
      <c r="O172" t="str">
        <f t="shared" si="185"/>
        <v>B5. Был ли кто-то из жителей МВП выселен из МВП за последние 3 (три) месяца?</v>
      </c>
      <c r="P172" t="str">
        <f t="shared" si="186"/>
        <v>B5. Чи був хтось із мешканців МТП виселений з МТП за останні 3 (три) місяці?</v>
      </c>
      <c r="Q172" t="s">
        <v>1759</v>
      </c>
      <c r="R172" t="s">
        <v>24</v>
      </c>
      <c r="S172" t="s">
        <v>25</v>
      </c>
      <c r="T172" t="s">
        <v>1760</v>
      </c>
      <c r="U172" s="11" t="s">
        <v>1761</v>
      </c>
      <c r="V172" t="s">
        <v>1762</v>
      </c>
      <c r="W172" t="s">
        <v>1763</v>
      </c>
      <c r="X172" t="s">
        <v>1785</v>
      </c>
      <c r="Z172" t="str">
        <f>"not(selected(${"&amp;I163&amp;"}, 'no_hosted_idps_yet')"&amp;" or selected(${"&amp;I163&amp;"}, ''))"</f>
        <v>not(selected(${b3_stay_long}, 'no_hosted_idps_yet') or selected(${b3_stay_long}, ''))</v>
      </c>
      <c r="AA172" t="str">
        <f>"if(selected(${"&amp;I45&amp;"},'no_host_but_ready') and not(selected(${"&amp;I163&amp;"}, 'no_hosted_idps_yet')), not(selected(${"&amp;I165&amp;"},'no') and selected(.,'no')), selected(${"&amp;I45&amp;"}, 'yes'))"</f>
        <v>if(selected(${a1_site_active},'no_host_but_ready') and not(selected(${b3_stay_long}, 'no_hosted_idps_yet')), not(selected(${b4_idp_left_site_at_will},'no') and selected(.,'no')), selected(${a1_site_active}, 'yes'))</v>
      </c>
      <c r="AB172" t="s">
        <v>2045</v>
      </c>
      <c r="AC172" t="s">
        <v>2046</v>
      </c>
      <c r="AD172" t="s">
        <v>2047</v>
      </c>
    </row>
    <row r="173" spans="2:30" ht="28.95" customHeight="1">
      <c r="B173" t="s">
        <v>2048</v>
      </c>
      <c r="C173" t="s">
        <v>1947</v>
      </c>
      <c r="D173">
        <v>5</v>
      </c>
      <c r="E173">
        <v>1</v>
      </c>
      <c r="H173" t="s">
        <v>2049</v>
      </c>
      <c r="I173" t="str">
        <f t="shared" si="182"/>
        <v>b5_1_eviction_reason</v>
      </c>
      <c r="J173" s="371" t="str">
        <f>CS_Monitoring_R12!F98</f>
        <v>If yes, what was the reason?</v>
      </c>
      <c r="K173" s="371" t="str">
        <f>CS_Monitoring_R12!G98</f>
        <v>Если да, какова причина выселения?</v>
      </c>
      <c r="L173" s="371" t="str">
        <f>CS_Monitoring_R12!H98</f>
        <v>Якщо так, то яка причина виселення?</v>
      </c>
      <c r="M173" t="str">
        <f t="shared" si="183"/>
        <v>B5_1</v>
      </c>
      <c r="N173" t="str">
        <f t="shared" si="184"/>
        <v>B5.1. If yes, what was the reason?</v>
      </c>
      <c r="O173" t="str">
        <f t="shared" si="185"/>
        <v>B5.1. Если да, какова причина выселения?</v>
      </c>
      <c r="P173" t="str">
        <f t="shared" si="186"/>
        <v>B5.1. Якщо так, то яка причина виселення?</v>
      </c>
      <c r="Q173" s="11" t="s">
        <v>1868</v>
      </c>
      <c r="R173" s="11" t="s">
        <v>362</v>
      </c>
      <c r="S173" t="s">
        <v>222</v>
      </c>
      <c r="T173" t="s">
        <v>1760</v>
      </c>
      <c r="U173" s="11" t="s">
        <v>1761</v>
      </c>
      <c r="V173" t="s">
        <v>1762</v>
      </c>
      <c r="W173" t="s">
        <v>1763</v>
      </c>
      <c r="Z173" t="str">
        <f>"selected(${"&amp;I172&amp;"}, 'yes')"&amp;" and not(selected(${"&amp;I163&amp;"}, 'no_hosted_idps_yet'))"</f>
        <v>selected(${b5_individuals_evicted}, 'yes') and not(selected(${b3_stay_long}, 'no_hosted_idps_yet'))</v>
      </c>
      <c r="AA173" t="s">
        <v>1874</v>
      </c>
      <c r="AB173" t="s">
        <v>1875</v>
      </c>
      <c r="AC173" t="s">
        <v>1876</v>
      </c>
      <c r="AD173" t="s">
        <v>1877</v>
      </c>
    </row>
    <row r="174" spans="2:30">
      <c r="B174" t="s">
        <v>1765</v>
      </c>
      <c r="C174" t="s">
        <v>1947</v>
      </c>
      <c r="D174">
        <v>5</v>
      </c>
      <c r="E174">
        <v>1</v>
      </c>
      <c r="F174">
        <v>1</v>
      </c>
      <c r="H174" t="str">
        <f>""&amp;H173&amp;"_other"</f>
        <v>eviction_reason_other</v>
      </c>
      <c r="I174" t="str">
        <f t="shared" si="182"/>
        <v>b5_1_1_eviction_reason_other</v>
      </c>
      <c r="J174" s="22" t="s">
        <v>1766</v>
      </c>
      <c r="K174" s="22" t="s">
        <v>1767</v>
      </c>
      <c r="L174" t="s">
        <v>1768</v>
      </c>
      <c r="M174" t="str">
        <f t="shared" si="183"/>
        <v>B5_1_1</v>
      </c>
      <c r="N174" t="str">
        <f t="shared" si="184"/>
        <v>B5.1.1. If other, please specify:</v>
      </c>
      <c r="O174" t="str">
        <f t="shared" si="185"/>
        <v>B5.1.1. Другое (уточните)</v>
      </c>
      <c r="P174" t="str">
        <f t="shared" si="186"/>
        <v>B5.1.1. Інше, уточніть</v>
      </c>
      <c r="Q174" s="11" t="s">
        <v>96</v>
      </c>
      <c r="R174" s="11" t="s">
        <v>101</v>
      </c>
      <c r="S174" s="11" t="s">
        <v>102</v>
      </c>
      <c r="T174" t="s">
        <v>1760</v>
      </c>
      <c r="U174" s="11" t="s">
        <v>1761</v>
      </c>
      <c r="V174" t="s">
        <v>1762</v>
      </c>
      <c r="W174" t="s">
        <v>1763</v>
      </c>
      <c r="Z174" t="str">
        <f>"selected(${"&amp;I173&amp;"}, 'other')"</f>
        <v>selected(${b5_1_eviction_reason}, 'other')</v>
      </c>
    </row>
    <row r="175" spans="2:30" s="29" customFormat="1">
      <c r="B175" s="29" t="s">
        <v>1746</v>
      </c>
      <c r="H175" s="673" t="s">
        <v>2050</v>
      </c>
      <c r="I175" s="671" t="str">
        <f t="shared" si="108"/>
        <v>space_arrangement</v>
      </c>
      <c r="J175" s="673" t="s">
        <v>662</v>
      </c>
      <c r="K175" s="673" t="s">
        <v>5665</v>
      </c>
      <c r="L175" s="673" t="s">
        <v>5666</v>
      </c>
      <c r="N175" s="673" t="str">
        <f t="shared" ref="N175" si="191">IF(J175="","",IF(AND($C175="",$D175="",J175=""),"",IF(AND($C175="",$D175=""),J175,IF($D175="",UPPER($C175)&amp;"_"&amp;J175,_xlfn.TEXTJOIN(".",TRUE,UPPER($C175)&amp;$D175,$E175,$F175,J175)))))</f>
        <v>Space arrangement</v>
      </c>
      <c r="O175" s="29" t="str">
        <f>IF(K175="","",IF(AND($C175="",$D175="",K175=""),"",IF(AND($C175="",$D175=""),K175,IF($D175="",UPPER($C175)&amp;"_"&amp;K175,_xlfn.TEXTJOIN(".",TRUE,UPPER($C175)&amp;$D175,$E175,$F175,K175)))))</f>
        <v>Организация пространства МВП</v>
      </c>
      <c r="P175" s="29" t="str">
        <f t="shared" ref="P175" si="192">IF(L175="","",IF(AND($C175="",$D175="",L175=""),"",IF(AND($C175="",$D175=""),L175,IF($D175="",UPPER($C175)&amp;"_"&amp;L175,_xlfn.TEXTJOIN(".",TRUE,UPPER($C175)&amp;$D175,$E175,$F175,L175)))))</f>
        <v>Організація простору МТП</v>
      </c>
      <c r="Q175" s="747"/>
      <c r="R175" s="747"/>
      <c r="S175" s="747"/>
      <c r="U175" s="747"/>
      <c r="Z175" s="29" t="str">
        <f>"not(selected(${"&amp;I45&amp;"}, 'no')"&amp;" or selected(${"&amp;I45&amp;"}, '')) and ${"&amp;I$50&amp;"}&gt;=10"</f>
        <v>not(selected(${a1_site_active}, 'no') or selected(${a1_site_active}, '')) and ${a1_2_people_can_hosted_number}&gt;=10</v>
      </c>
    </row>
    <row r="176" spans="2:30" ht="72">
      <c r="B176" t="s">
        <v>2051</v>
      </c>
      <c r="C176" t="s">
        <v>1947</v>
      </c>
      <c r="D176">
        <v>6</v>
      </c>
      <c r="H176" t="s">
        <v>2052</v>
      </c>
      <c r="I176" t="str">
        <f>IF(C176="",H176,IF(D176="",C176&amp;"_"&amp;H176,_xlfn.TEXTJOIN("_",TRUE,C176&amp;D176,E176,F176,G176,H176)))</f>
        <v>b6_allocation_plan</v>
      </c>
      <c r="J176" s="40" t="str">
        <f>CS_Monitoring_R11!F90</f>
        <v>Is there an allocation plan on the site? (specific areas for "specific people" as "groups with certain needs, such as persons with disabilities, elderly, pregnant and lactating women, people with special health conditions etc.)</v>
      </c>
      <c r="K176" s="40" t="str">
        <f>CS_Monitoring_R11!G90</f>
        <v>Есть ли в МВП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v>
      </c>
      <c r="L176" s="40" t="str">
        <f>CS_Monitoring_R11!H90</f>
        <v>Чи є у МТП план розміщення людей (конкретні зони для груп людей з певними потребами, таких як особи з інвалідністю, літні люди, вагітні та годуючі жінки, люди зі специфічними захворюваннями тощо)?</v>
      </c>
      <c r="M176" t="str">
        <f>_xlfn.TEXTJOIN("_",TRUE,UPPER($C176)&amp;$D176,$E176,$F176,$G176)</f>
        <v>B6</v>
      </c>
      <c r="N176" t="str">
        <f>IF(J176="","",IF(AND($C176="",$D176="",J176=""),"",IF(AND($C176="",$D176=""),J176,IF($D176="",UPPER($C176)&amp;"_"&amp;J176,_xlfn.TEXTJOIN(".",TRUE,UPPER($C176)&amp;$D176,$E176,$F176,$G176)))))&amp;". "&amp;J176</f>
        <v>B6. Is there an allocation plan on the site? (specific areas for "specific people" as "groups with certain needs, such as persons with disabilities, elderly, pregnant and lactating women, people with special health conditions etc.)</v>
      </c>
      <c r="O176" t="str">
        <f>IF(K176="","",IF(AND($C176="",$D176="",K176=""),"",IF(AND($C176="",$D176=""),K176,IF($D176="",UPPER($C176)&amp;"_"&amp;K176,_xlfn.TEXTJOIN(".",TRUE,UPPER($C176)&amp;$D176,$E176,$F176,$G176)))))&amp;". "&amp;K176</f>
        <v>B6. Есть ли в МВП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v>
      </c>
      <c r="P176" t="str">
        <f>IF(L176="","",IF(AND($C176="",$D176="",L176=""),"",IF(AND($C176="",$D176=""),L176,IF($D176="",UPPER($C176)&amp;"_"&amp;L176,_xlfn.TEXTJOIN(".",TRUE,UPPER($C176)&amp;$D176,$E176,$F176,$G176)))))&amp;". "&amp;L176</f>
        <v>B6. Чи є у МТП план розміщення людей (конкретні зони для груп людей з певними потребами, таких як особи з інвалідністю, літні люди, вагітні та годуючі жінки, люди зі специфічними захворюваннями тощо)?</v>
      </c>
      <c r="Q176" t="s">
        <v>1759</v>
      </c>
      <c r="R176" t="s">
        <v>24</v>
      </c>
      <c r="S176" t="s">
        <v>25</v>
      </c>
      <c r="T176" t="s">
        <v>1760</v>
      </c>
      <c r="U176" s="11" t="s">
        <v>1761</v>
      </c>
      <c r="V176" t="s">
        <v>1762</v>
      </c>
      <c r="W176" t="s">
        <v>1763</v>
      </c>
      <c r="X176" t="s">
        <v>1785</v>
      </c>
    </row>
    <row r="177" spans="2:30" ht="39" customHeight="1">
      <c r="B177" t="s">
        <v>2053</v>
      </c>
      <c r="C177" t="s">
        <v>1947</v>
      </c>
      <c r="D177">
        <v>6</v>
      </c>
      <c r="E177">
        <v>1</v>
      </c>
      <c r="H177" t="s">
        <v>2054</v>
      </c>
      <c r="I177" t="str">
        <f t="shared" ref="I177:I178" si="193">IF(C177="",H177,IF(D177="",C177&amp;"_"&amp;H177,_xlfn.TEXTJOIN("_",TRUE,C177&amp;D177,E177,F177,G177,H177)))</f>
        <v>b6_1_used_collective_site</v>
      </c>
      <c r="J177" s="40" t="str">
        <f>CS_Monitoring_R12!F101</f>
        <v>Is the collective site building solely used for hosting IDPs?</v>
      </c>
      <c r="K177" s="40" t="str">
        <f>CS_Monitoring_R12!G101</f>
        <v>Используется ли помещение МВП исключительно для размещения ВПЛ?</v>
      </c>
      <c r="L177" s="40" t="str">
        <f>CS_Monitoring_R12!H101</f>
        <v>Чи використовується приміщення МТП виключно для розміщення ВПО?</v>
      </c>
      <c r="M177" t="str">
        <f t="shared" ref="M177:M194" si="194">_xlfn.TEXTJOIN("_",TRUE,UPPER($C177)&amp;$D177,$E177,$F177,$G177)</f>
        <v>B6_1</v>
      </c>
      <c r="N177" t="str">
        <f t="shared" ref="N177:N178" si="195">IF(J177="","",IF(AND($C177="",$D177="",J177=""),"",IF(AND($C177="",$D177=""),J177,IF($D177="",UPPER($C177)&amp;"_"&amp;J177,_xlfn.TEXTJOIN(".",TRUE,UPPER($C177)&amp;$D177,$E177,$F177,$G177)))))&amp;". "&amp;J177</f>
        <v>B6.1. Is the collective site building solely used for hosting IDPs?</v>
      </c>
      <c r="O177" t="str">
        <f t="shared" ref="O177:O178" si="196">IF(K177="","",IF(AND($C177="",$D177="",K177=""),"",IF(AND($C177="",$D177=""),K177,IF($D177="",UPPER($C177)&amp;"_"&amp;K177,_xlfn.TEXTJOIN(".",TRUE,UPPER($C177)&amp;$D177,$E177,$F177,$G177)))))&amp;". "&amp;K177</f>
        <v>B6.1. Используется ли помещение МВП исключительно для размещения ВПЛ?</v>
      </c>
      <c r="P177" t="str">
        <f t="shared" ref="P177:P178" si="197">IF(L177="","",IF(AND($C177="",$D177="",L177=""),"",IF(AND($C177="",$D177=""),L177,IF($D177="",UPPER($C177)&amp;"_"&amp;L177,_xlfn.TEXTJOIN(".",TRUE,UPPER($C177)&amp;$D177,$E177,$F177,$G177)))))&amp;". "&amp;L177</f>
        <v>B6.1. Чи використовується приміщення МТП виключно для розміщення ВПО?</v>
      </c>
      <c r="Q177" t="s">
        <v>1759</v>
      </c>
      <c r="R177" t="s">
        <v>24</v>
      </c>
      <c r="S177" t="s">
        <v>25</v>
      </c>
      <c r="T177" t="s">
        <v>1760</v>
      </c>
      <c r="U177" s="11" t="s">
        <v>1761</v>
      </c>
      <c r="V177" t="s">
        <v>1762</v>
      </c>
      <c r="W177" t="s">
        <v>1763</v>
      </c>
      <c r="X177" t="s">
        <v>1785</v>
      </c>
    </row>
    <row r="178" spans="2:30" ht="37.200000000000003" customHeight="1">
      <c r="B178" t="s">
        <v>1865</v>
      </c>
      <c r="C178" t="s">
        <v>1947</v>
      </c>
      <c r="D178">
        <v>6</v>
      </c>
      <c r="E178">
        <v>2</v>
      </c>
      <c r="H178" t="s">
        <v>2055</v>
      </c>
      <c r="I178" t="str">
        <f t="shared" si="193"/>
        <v>b6_2_individual_zones</v>
      </c>
      <c r="J178" s="40" t="str">
        <f>CS_Monitoring_R11!F92</f>
        <v>Are spaces allocated for IDPs separated from the spaces used for the site's primary function?</v>
      </c>
      <c r="K178" s="40" t="str">
        <f>CS_Monitoring_R11!G92</f>
        <v>Отделены ли помещения, выделенные для ВПЛ, от помещений, используемых учреждением по основному назначению?</v>
      </c>
      <c r="L178" s="40" t="str">
        <f>CS_Monitoring_R11!H92</f>
        <v>Чи відокремлені місця для ВПО від приміщень, які використовуються за основним призначенням МТП?</v>
      </c>
      <c r="M178" t="str">
        <f t="shared" si="194"/>
        <v>B6_2</v>
      </c>
      <c r="N178" t="str">
        <f t="shared" si="195"/>
        <v>B6.2. Are spaces allocated for IDPs separated from the spaces used for the site's primary function?</v>
      </c>
      <c r="O178" t="str">
        <f t="shared" si="196"/>
        <v>B6.2. Отделены ли помещения, выделенные для ВПЛ, от помещений, используемых учреждением по основному назначению?</v>
      </c>
      <c r="P178" t="str">
        <f t="shared" si="197"/>
        <v>B6.2. Чи відокремлені місця для ВПО від приміщень, які використовуються за основним призначенням МТП?</v>
      </c>
      <c r="Q178" t="s">
        <v>1759</v>
      </c>
      <c r="R178" t="s">
        <v>24</v>
      </c>
      <c r="S178" t="s">
        <v>25</v>
      </c>
      <c r="T178" t="s">
        <v>1760</v>
      </c>
      <c r="U178" s="11" t="s">
        <v>1761</v>
      </c>
      <c r="V178" t="s">
        <v>1762</v>
      </c>
      <c r="W178" t="s">
        <v>1763</v>
      </c>
      <c r="X178" t="s">
        <v>1785</v>
      </c>
      <c r="Z178" t="str">
        <f>"selected(${"&amp;I177&amp;"}, 'no_also_used_primary_function')"</f>
        <v>selected(${b6_1_used_collective_site}, 'no_also_used_primary_function')</v>
      </c>
    </row>
    <row r="179" spans="2:30" ht="29.4" customHeight="1">
      <c r="B179" t="s">
        <v>2057</v>
      </c>
      <c r="C179" t="s">
        <v>1947</v>
      </c>
      <c r="D179" s="1">
        <v>7</v>
      </c>
      <c r="H179" t="s">
        <v>2058</v>
      </c>
      <c r="I179" t="str">
        <f t="shared" ref="I179" si="198">IF(C179="",H179,IF(D179="",C179&amp;"_"&amp;H179,_xlfn.TEXTJOIN("_",TRUE,C179&amp;D179,E179,F179,G179,H179)))</f>
        <v>b7_spaces_cooking_eating_food_storage</v>
      </c>
      <c r="J179" s="40" t="str">
        <f>CS_Monitoring_R12!F103</f>
        <v>Are there common spaces for the purposes of cooking (kitchen), eating, and food storage?</v>
      </c>
      <c r="K179" s="40" t="str">
        <f>CS_Monitoring_R12!G103</f>
        <v>Есть ли помещения общего пользования для приготовления пищи (кухня), приема пищи (столовая), хранения продуктов (кладовая)?</v>
      </c>
      <c r="L179" s="40" t="str">
        <f>CS_Monitoring_R12!H103</f>
        <v>Чи існують приміщення загального користування для приготування їжі (кухня), прийому їжі (їдальня) та зберігання продуктів (кладова)?</v>
      </c>
      <c r="M179" t="str">
        <f t="shared" ref="M179:M188" si="199">_xlfn.TEXTJOIN("_",TRUE,UPPER($C179)&amp;$D179,$E179,$F179,$G179)</f>
        <v>B7</v>
      </c>
      <c r="N179" t="str">
        <f t="shared" ref="N179:N187" si="200">IF(J179="","",IF(AND($C179="",$D179="",J179=""),"",IF(AND($C179="",$D179=""),J179,IF($D179="",UPPER($C179)&amp;"_"&amp;J179,_xlfn.TEXTJOIN(".",TRUE,UPPER($C179)&amp;$D179,$E179,$F179,$G179)))))&amp;". "&amp;J179</f>
        <v>B7. Are there common spaces for the purposes of cooking (kitchen), eating, and food storage?</v>
      </c>
      <c r="O179" t="str">
        <f t="shared" ref="O179:O193" si="201">IF(K179="","",IF(AND($C179="",$D179="",K179=""),"",IF(AND($C179="",$D179=""),K179,IF($D179="",UPPER($C179)&amp;"_"&amp;K179,_xlfn.TEXTJOIN(".",TRUE,UPPER($C179)&amp;$D179,$E179,$F179,$G179)))))&amp;". "&amp;K179</f>
        <v>B7. Есть ли помещения общего пользования для приготовления пищи (кухня), приема пищи (столовая), хранения продуктов (кладовая)?</v>
      </c>
      <c r="P179" t="str">
        <f t="shared" ref="P179:P193" si="202">IF(L179="","",IF(AND($C179="",$D179="",L179=""),"",IF(AND($C179="",$D179=""),L179,IF($D179="",UPPER($C179)&amp;"_"&amp;L179,_xlfn.TEXTJOIN(".",TRUE,UPPER($C179)&amp;$D179,$E179,$F179,$G179)))))&amp;". "&amp;L179</f>
        <v>B7. Чи існують приміщення загального користування для приготування їжі (кухня), прийому їжі (їдальня) та зберігання продуктів (кладова)?</v>
      </c>
      <c r="Q179" s="36" t="s">
        <v>1868</v>
      </c>
      <c r="R179" s="36" t="s">
        <v>362</v>
      </c>
      <c r="S179" s="22" t="s">
        <v>222</v>
      </c>
      <c r="T179" t="s">
        <v>1760</v>
      </c>
      <c r="U179" s="11" t="s">
        <v>1761</v>
      </c>
      <c r="V179" t="s">
        <v>1762</v>
      </c>
      <c r="W179" t="s">
        <v>1763</v>
      </c>
      <c r="AA179" t="s">
        <v>1928</v>
      </c>
      <c r="AB179" t="s">
        <v>2059</v>
      </c>
      <c r="AC179" t="s">
        <v>1940</v>
      </c>
      <c r="AD179" t="s">
        <v>1941</v>
      </c>
    </row>
    <row r="180" spans="2:30" ht="28.8">
      <c r="B180" t="s">
        <v>2060</v>
      </c>
      <c r="C180" t="s">
        <v>1947</v>
      </c>
      <c r="D180" s="1">
        <v>7</v>
      </c>
      <c r="E180" s="1">
        <v>1</v>
      </c>
      <c r="H180" t="s">
        <v>2061</v>
      </c>
      <c r="I180" t="str">
        <f t="shared" ref="I180:I187" si="203">IF(C180="",H180,IF(D180="",C180&amp;"_"&amp;H180,_xlfn.TEXTJOIN("_",TRUE,C180&amp;D180,E180,F180,G180,H180)))</f>
        <v>b7_1_purpose_spaces_serves</v>
      </c>
      <c r="J180" s="371" t="str">
        <f>CS_Monitoring_R12!F104</f>
        <v xml:space="preserve">Are there any of the following spaces available for residents? </v>
      </c>
      <c r="K180" s="371" t="str">
        <f>CS_Monitoring_R12!G104</f>
        <v>Есть ли в МВП какие-либо из перечисленных ниже помещения?</v>
      </c>
      <c r="L180" s="371" t="str">
        <f>CS_Monitoring_R12!H104</f>
        <v>Чи наявні в МТП будь-які з перерахованих нижче приміщень?</v>
      </c>
      <c r="M180" t="str">
        <f t="shared" si="199"/>
        <v>B7_1</v>
      </c>
      <c r="N180" t="str">
        <f t="shared" si="200"/>
        <v xml:space="preserve">B7.1. Are there any of the following spaces available for residents? </v>
      </c>
      <c r="O180" t="str">
        <f t="shared" si="201"/>
        <v>B7.1. Есть ли в МВП какие-либо из перечисленных ниже помещения?</v>
      </c>
      <c r="P180" t="str">
        <f t="shared" si="202"/>
        <v>B7.1. Чи наявні в МТП будь-які з перерахованих нижче приміщень?</v>
      </c>
      <c r="Q180" s="36" t="s">
        <v>1868</v>
      </c>
      <c r="R180" s="36" t="s">
        <v>362</v>
      </c>
      <c r="S180" s="22" t="s">
        <v>222</v>
      </c>
      <c r="T180" t="s">
        <v>1760</v>
      </c>
      <c r="U180" s="11" t="s">
        <v>1761</v>
      </c>
      <c r="V180" t="s">
        <v>1762</v>
      </c>
      <c r="W180" t="s">
        <v>1763</v>
      </c>
      <c r="AA180" s="1" t="s">
        <v>12553</v>
      </c>
      <c r="AB180" t="s">
        <v>12590</v>
      </c>
      <c r="AC180" t="s">
        <v>12591</v>
      </c>
      <c r="AD180" t="s">
        <v>12592</v>
      </c>
    </row>
    <row r="181" spans="2:30">
      <c r="B181" t="s">
        <v>1765</v>
      </c>
      <c r="C181" t="s">
        <v>1947</v>
      </c>
      <c r="D181" s="1">
        <v>7</v>
      </c>
      <c r="E181" s="1">
        <v>1</v>
      </c>
      <c r="F181" s="1">
        <v>1</v>
      </c>
      <c r="H181" t="str">
        <f>""&amp;H180&amp;"_other"</f>
        <v>purpose_spaces_serves_other</v>
      </c>
      <c r="I181" t="str">
        <f t="shared" si="203"/>
        <v>b7_1_1_purpose_spaces_serves_other</v>
      </c>
      <c r="J181" s="22" t="s">
        <v>2062</v>
      </c>
      <c r="K181" s="22" t="s">
        <v>2063</v>
      </c>
      <c r="L181" t="s">
        <v>1768</v>
      </c>
      <c r="M181" t="str">
        <f t="shared" si="199"/>
        <v>B7_1_1</v>
      </c>
      <c r="N181" t="str">
        <f t="shared" si="200"/>
        <v>B7.1.1. Other (specify)</v>
      </c>
      <c r="O181" t="str">
        <f t="shared" si="201"/>
        <v>B7.1.1. Другое (укажите)</v>
      </c>
      <c r="P181" t="str">
        <f t="shared" si="202"/>
        <v>B7.1.1. Інше, уточніть</v>
      </c>
      <c r="Q181" s="11" t="s">
        <v>96</v>
      </c>
      <c r="R181" s="11" t="s">
        <v>101</v>
      </c>
      <c r="S181" s="11" t="s">
        <v>102</v>
      </c>
      <c r="T181" t="s">
        <v>1760</v>
      </c>
      <c r="U181" s="11" t="s">
        <v>1761</v>
      </c>
      <c r="V181" t="s">
        <v>1762</v>
      </c>
      <c r="W181" t="s">
        <v>1763</v>
      </c>
      <c r="Z181" t="str">
        <f>"selected(${"&amp;I180&amp;"}, 'other')"</f>
        <v>selected(${b7_1_purpose_spaces_serves}, 'other')</v>
      </c>
    </row>
    <row r="182" spans="2:30" ht="40.799999999999997" customHeight="1">
      <c r="B182" t="s">
        <v>2064</v>
      </c>
      <c r="C182" t="s">
        <v>1947</v>
      </c>
      <c r="D182" s="1">
        <v>7</v>
      </c>
      <c r="E182">
        <v>2</v>
      </c>
      <c r="F182">
        <v>1</v>
      </c>
      <c r="H182" t="s">
        <v>2065</v>
      </c>
      <c r="I182" t="str">
        <f t="shared" si="203"/>
        <v>b7_2_1_sufficient_child_spaces_indoor</v>
      </c>
      <c r="J182" s="40" t="str">
        <f>"Are all these spaces in good condition and sufficient to meet the needs of IDPs regarding their access to entertainment, work, education, service provision, etc.?  - {"&amp;choices!C320&amp;"}"</f>
        <v>Are all these spaces in good condition and sufficient to meet the needs of IDPs regarding their access to entertainment, work, education, service provision, etc.?  - {Child spaces (indoor) }</v>
      </c>
      <c r="K182"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{"&amp;choices!D320&amp;"}"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{Детские игровые площадки (в помещении МВП) }</v>
      </c>
      <c r="L182"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{"&amp;choices!E320&amp;"}"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{Дитячі ігрові майданчики (в приміщенні МТП) }</v>
      </c>
      <c r="M182" t="str">
        <f t="shared" si="199"/>
        <v>B7_2_1</v>
      </c>
      <c r="N182" t="str">
        <f t="shared" si="200"/>
        <v>B7.2.1. Are all these spaces in good condition and sufficient to meet the needs of IDPs regarding their access to entertainment, work, education, service provision, etc.?  - {Child spaces (indoor) }</v>
      </c>
      <c r="O182" t="str">
        <f t="shared" si="201"/>
        <v>B7.2.1.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{Детские игровые площадки (в помещении МВП) }</v>
      </c>
      <c r="P182" t="str">
        <f t="shared" si="202"/>
        <v>B7.2.1.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{Дитячі ігрові майданчики (в приміщенні МТП) }</v>
      </c>
      <c r="Q182" t="s">
        <v>1759</v>
      </c>
      <c r="R182" t="s">
        <v>24</v>
      </c>
      <c r="S182" t="s">
        <v>25</v>
      </c>
      <c r="T182" t="s">
        <v>1760</v>
      </c>
      <c r="U182" s="11" t="s">
        <v>1761</v>
      </c>
      <c r="V182" t="s">
        <v>1762</v>
      </c>
      <c r="W182" t="s">
        <v>1763</v>
      </c>
      <c r="X182" t="s">
        <v>1785</v>
      </c>
      <c r="Z182" t="str">
        <f>"selected(${"&amp;I180&amp;"}, '"&amp;choices!B320&amp;"')"</f>
        <v>selected(${b7_1_purpose_spaces_serves}, 'child_spaces_indoor')</v>
      </c>
    </row>
    <row r="183" spans="2:30" ht="37.200000000000003" customHeight="1">
      <c r="B183" t="s">
        <v>2064</v>
      </c>
      <c r="C183" t="s">
        <v>1947</v>
      </c>
      <c r="D183" s="1">
        <v>7</v>
      </c>
      <c r="E183">
        <v>2</v>
      </c>
      <c r="F183">
        <v>2</v>
      </c>
      <c r="H183" t="s">
        <v>2066</v>
      </c>
      <c r="I183" t="str">
        <f t="shared" si="203"/>
        <v>b7_2_2_sufficient_child_spaces_outdoor</v>
      </c>
      <c r="J183" s="40" t="str">
        <f>"Are all these spaces in good condition and sufficient to meet the needs of IDPs regarding their access to entertainment, work, education, service provision, etc.?  - {"&amp;choices!C321&amp;"}"</f>
        <v>Are all these spaces in good condition and sufficient to meet the needs of IDPs regarding their access to entertainment, work, education, service provision, etc.?  - {Child spaces (outdoor)}</v>
      </c>
      <c r="K183"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{"&amp;choices!D321&amp;"}"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{Детские игровые площадки (на улице)}</v>
      </c>
      <c r="L183"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{"&amp;choices!E321&amp;"}"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{Дитячі ігрові майданчики (на вулиці)}</v>
      </c>
      <c r="M183" t="str">
        <f t="shared" si="199"/>
        <v>B7_2_2</v>
      </c>
      <c r="N183" t="str">
        <f t="shared" si="200"/>
        <v>B7.2.2. Are all these spaces in good condition and sufficient to meet the needs of IDPs regarding their access to entertainment, work, education, service provision, etc.?  - {Child spaces (outdoor)}</v>
      </c>
      <c r="O183" t="str">
        <f t="shared" si="201"/>
        <v>B7.2.2.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{Детские игровые площадки (на улице)}</v>
      </c>
      <c r="P183" t="str">
        <f t="shared" si="202"/>
        <v>B7.2.2.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{Дитячі ігрові майданчики (на вулиці)}</v>
      </c>
      <c r="Q183" t="s">
        <v>1759</v>
      </c>
      <c r="R183" t="s">
        <v>24</v>
      </c>
      <c r="S183" t="s">
        <v>25</v>
      </c>
      <c r="T183" t="s">
        <v>1760</v>
      </c>
      <c r="U183" s="11" t="s">
        <v>1761</v>
      </c>
      <c r="V183" t="s">
        <v>1762</v>
      </c>
      <c r="W183" t="s">
        <v>1763</v>
      </c>
      <c r="X183" t="s">
        <v>1785</v>
      </c>
      <c r="Z183" t="str">
        <f>"selected(${"&amp;I180&amp;"}, '"&amp;choices!B321&amp;"')"</f>
        <v>selected(${b7_1_purpose_spaces_serves}, 'child_spaces_outdoor')</v>
      </c>
    </row>
    <row r="184" spans="2:30" ht="37.200000000000003" customHeight="1">
      <c r="B184" t="s">
        <v>2064</v>
      </c>
      <c r="C184" t="s">
        <v>1947</v>
      </c>
      <c r="D184" s="1">
        <v>7</v>
      </c>
      <c r="E184">
        <v>2</v>
      </c>
      <c r="F184">
        <v>3</v>
      </c>
      <c r="H184" t="s">
        <v>2067</v>
      </c>
      <c r="I184" t="str">
        <f t="shared" si="203"/>
        <v>b7_2_3_sufficient_spaces_distance_learning_working</v>
      </c>
      <c r="J184" s="40" t="str">
        <f>"Are all these spaces in good condition and sufficient to meet the needs of IDPs regarding their access to entertainment, work, education, service provision, etc.?  - {"&amp;choices!C322&amp;"}"</f>
        <v>Are all these spaces in good condition and sufficient to meet the needs of IDPs regarding their access to entertainment, work, education, service provision, etc.?  - {Spaces for distance learning \ working}</v>
      </c>
      <c r="K184"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{"&amp;choices!D322&amp;"}"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{Помещения для дистанционного обучения / работы}</v>
      </c>
      <c r="L184"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{"&amp;choices!E322&amp;"}"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{Приміщення для дистанційного навчання / роботи}</v>
      </c>
      <c r="M184" t="str">
        <f t="shared" si="199"/>
        <v>B7_2_3</v>
      </c>
      <c r="N184" t="str">
        <f t="shared" si="200"/>
        <v>B7.2.3. Are all these spaces in good condition and sufficient to meet the needs of IDPs regarding their access to entertainment, work, education, service provision, etc.?  - {Spaces for distance learning \ working}</v>
      </c>
      <c r="O184" t="str">
        <f t="shared" si="201"/>
        <v>B7.2.3.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{Помещения для дистанционного обучения / работы}</v>
      </c>
      <c r="P184" t="str">
        <f t="shared" si="202"/>
        <v>B7.2.3.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{Приміщення для дистанційного навчання / роботи}</v>
      </c>
      <c r="Q184" t="s">
        <v>1759</v>
      </c>
      <c r="R184" t="s">
        <v>24</v>
      </c>
      <c r="S184" t="s">
        <v>25</v>
      </c>
      <c r="T184" t="s">
        <v>1760</v>
      </c>
      <c r="U184" s="11" t="s">
        <v>1761</v>
      </c>
      <c r="V184" t="s">
        <v>1762</v>
      </c>
      <c r="W184" t="s">
        <v>1763</v>
      </c>
      <c r="X184" t="s">
        <v>1785</v>
      </c>
      <c r="Z184" t="str">
        <f>"selected(${"&amp;I180&amp;"}, '"&amp;choices!B322&amp;"')"</f>
        <v>selected(${b7_1_purpose_spaces_serves}, 'spaces_distance_learning_working')</v>
      </c>
    </row>
    <row r="185" spans="2:30" ht="37.200000000000003" customHeight="1">
      <c r="B185" t="s">
        <v>2064</v>
      </c>
      <c r="C185" t="s">
        <v>1947</v>
      </c>
      <c r="D185" s="1">
        <v>7</v>
      </c>
      <c r="E185">
        <v>2</v>
      </c>
      <c r="F185">
        <v>4</v>
      </c>
      <c r="H185" t="s">
        <v>2068</v>
      </c>
      <c r="I185" t="str">
        <f t="shared" si="203"/>
        <v>b7_2_4_sufficient_recreational_spaces_adults</v>
      </c>
      <c r="J185" s="40" t="str">
        <f>"Are all these spaces in good condition and sufficient to meet the needs of IDPs regarding their access to entertainment, work, education, service provision, etc.?  - {"&amp;choices!C323&amp;"}"</f>
        <v>Are all these spaces in good condition and sufficient to meet the needs of IDPs regarding their access to entertainment, work, education, service provision, etc.?  - {Recreational spaces for adults}</v>
      </c>
      <c r="K185"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{"&amp;choices!D323&amp;"}"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{Зоны отдыха для взрослых}</v>
      </c>
      <c r="L185"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{"&amp;choices!E323&amp;"}"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{Зони відпочинку для дорослих}</v>
      </c>
      <c r="M185" t="str">
        <f t="shared" si="199"/>
        <v>B7_2_4</v>
      </c>
      <c r="N185" t="str">
        <f t="shared" si="200"/>
        <v>B7.2.4. Are all these spaces in good condition and sufficient to meet the needs of IDPs regarding their access to entertainment, work, education, service provision, etc.?  - {Recreational spaces for adults}</v>
      </c>
      <c r="O185" t="str">
        <f t="shared" si="201"/>
        <v>B7.2.4.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{Зоны отдыха для взрослых}</v>
      </c>
      <c r="P185" t="str">
        <f t="shared" si="202"/>
        <v>B7.2.4.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{Зони відпочинку для дорослих}</v>
      </c>
      <c r="Q185" t="s">
        <v>1759</v>
      </c>
      <c r="R185" t="s">
        <v>24</v>
      </c>
      <c r="S185" t="s">
        <v>25</v>
      </c>
      <c r="T185" t="s">
        <v>1760</v>
      </c>
      <c r="U185" s="11" t="s">
        <v>1761</v>
      </c>
      <c r="V185" t="s">
        <v>1762</v>
      </c>
      <c r="W185" t="s">
        <v>1763</v>
      </c>
      <c r="X185" t="s">
        <v>1785</v>
      </c>
      <c r="Z185" t="str">
        <f>"selected(${"&amp;I180&amp;"}, '"&amp;choices!B323&amp;"')"</f>
        <v>selected(${b7_1_purpose_spaces_serves}, 'recreational_spaces_adults')</v>
      </c>
    </row>
    <row r="186" spans="2:30" ht="37.200000000000003" customHeight="1">
      <c r="B186" t="s">
        <v>2064</v>
      </c>
      <c r="C186" t="s">
        <v>1947</v>
      </c>
      <c r="D186" s="1">
        <v>7</v>
      </c>
      <c r="E186">
        <v>2</v>
      </c>
      <c r="F186">
        <v>5</v>
      </c>
      <c r="H186" t="s">
        <v>2069</v>
      </c>
      <c r="I186" t="str">
        <f t="shared" si="203"/>
        <v>b7_2_5_sufficient_spaces_services_provision</v>
      </c>
      <c r="J186" s="40" t="str">
        <f>"Are all these spaces in good condition and sufficient to meet the needs of IDPs regarding their access to entertainment, work, education, service provision, etc.?  - {"&amp;choices!C324&amp;"}"</f>
        <v>Are all these spaces in good condition and sufficient to meet the needs of IDPs regarding their access to entertainment, work, education, service provision, etc.?  - {Spaces for social, administrative, and public (electronic) services provision}</v>
      </c>
      <c r="K186"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{"&amp;choices!D324&amp;"}"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{Зоны, где предоставляются социальные, административные и государственные (электронные) услуги}</v>
      </c>
      <c r="L186"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{"&amp;choices!E324&amp;"}"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{Зони для надання соціальних, адміністративних та державних (електронних) послуг}</v>
      </c>
      <c r="M186" t="str">
        <f t="shared" si="199"/>
        <v>B7_2_5</v>
      </c>
      <c r="N186" t="str">
        <f t="shared" si="200"/>
        <v>B7.2.5. Are all these spaces in good condition and sufficient to meet the needs of IDPs regarding their access to entertainment, work, education, service provision, etc.?  - {Spaces for social, administrative, and public (electronic) services provision}</v>
      </c>
      <c r="O186" t="str">
        <f t="shared" si="201"/>
        <v>B7.2.5.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{Зоны, где предоставляются социальные, административные и государственные (электронные) услуги}</v>
      </c>
      <c r="P186" t="str">
        <f t="shared" si="202"/>
        <v>B7.2.5.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{Зони для надання соціальних, адміністративних та державних (електронних) послуг}</v>
      </c>
      <c r="Q186" t="s">
        <v>1759</v>
      </c>
      <c r="R186" t="s">
        <v>24</v>
      </c>
      <c r="S186" t="s">
        <v>25</v>
      </c>
      <c r="T186" t="s">
        <v>1760</v>
      </c>
      <c r="U186" s="11" t="s">
        <v>1761</v>
      </c>
      <c r="V186" t="s">
        <v>1762</v>
      </c>
      <c r="W186" t="s">
        <v>1763</v>
      </c>
      <c r="X186" t="s">
        <v>1785</v>
      </c>
      <c r="Z186" t="str">
        <f>"selected(${"&amp;I180&amp;"}, '"&amp;choices!B324&amp;"')"</f>
        <v>selected(${b7_1_purpose_spaces_serves}, 'spaces_services_provision')</v>
      </c>
    </row>
    <row r="187" spans="2:30" ht="37.200000000000003" customHeight="1">
      <c r="B187" t="s">
        <v>2064</v>
      </c>
      <c r="C187" t="s">
        <v>1947</v>
      </c>
      <c r="D187" s="1">
        <v>7</v>
      </c>
      <c r="E187">
        <v>2</v>
      </c>
      <c r="F187">
        <v>6</v>
      </c>
      <c r="H187" t="s">
        <v>2070</v>
      </c>
      <c r="I187" t="str">
        <f t="shared" si="203"/>
        <v>b7_2_6_sufficient_oth</v>
      </c>
      <c r="J187" s="40" t="str">
        <f>"Are all these spaces in good condition and sufficient to meet the needs of IDPs regarding their access to entertainment, work, education, service provision, etc.?  - Other (*${"&amp;I181&amp;"}*)"</f>
        <v>Are all these spaces in good condition and sufficient to meet the needs of IDPs regarding their access to entertainment, work, education, service provision, etc.?  - Other (*${b7_1_1_purpose_spaces_serves_other}*)</v>
      </c>
      <c r="K187"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Other (*${"&amp;I181&amp;"}*)"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Other (*${b7_1_1_purpose_spaces_serves_other}*)</v>
      </c>
      <c r="L187"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Other (*${"&amp;I181&amp;"}*)"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Other (*${b7_1_1_purpose_spaces_serves_other}*)</v>
      </c>
      <c r="M187" t="str">
        <f t="shared" si="199"/>
        <v>B7_2_6</v>
      </c>
      <c r="N187" t="str">
        <f t="shared" si="200"/>
        <v>B7.2.6. Are all these spaces in good condition and sufficient to meet the needs of IDPs regarding their access to entertainment, work, education, service provision, etc.?  - Other (*${b7_1_1_purpose_spaces_serves_other}*)</v>
      </c>
      <c r="O187" t="str">
        <f t="shared" si="201"/>
        <v>B7.2.6.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Other (*${b7_1_1_purpose_spaces_serves_other}*)</v>
      </c>
      <c r="P187" t="str">
        <f t="shared" si="202"/>
        <v>B7.2.6.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Other (*${b7_1_1_purpose_spaces_serves_other}*)</v>
      </c>
      <c r="Q187" t="s">
        <v>1759</v>
      </c>
      <c r="R187" t="s">
        <v>24</v>
      </c>
      <c r="S187" t="s">
        <v>25</v>
      </c>
      <c r="T187" t="s">
        <v>1760</v>
      </c>
      <c r="U187" s="11" t="s">
        <v>1761</v>
      </c>
      <c r="V187" t="s">
        <v>1762</v>
      </c>
      <c r="W187" t="s">
        <v>1763</v>
      </c>
      <c r="X187" t="s">
        <v>1785</v>
      </c>
      <c r="Z187" t="str">
        <f>"selected(${"&amp;I180&amp;"}, '"&amp;choices!B326&amp;"')"</f>
        <v>selected(${b7_1_purpose_spaces_serves}, 'other')</v>
      </c>
    </row>
    <row r="188" spans="2:30" ht="37.200000000000003" customHeight="1">
      <c r="B188" t="s">
        <v>2071</v>
      </c>
      <c r="C188" t="s">
        <v>1947</v>
      </c>
      <c r="D188">
        <v>8</v>
      </c>
      <c r="E188" s="1"/>
      <c r="H188" t="s">
        <v>2072</v>
      </c>
      <c r="I188" t="str">
        <f t="shared" ref="I188" si="204">IF(C188="",H188,IF(D188="",C188&amp;"_"&amp;H188,_xlfn.TEXTJOIN("_",TRUE,C188&amp;D188,E188,F188,G188,H188)))</f>
        <v>b8_common_areas_separate</v>
      </c>
      <c r="J188" s="40" t="str">
        <f>CS_Monitoring_R12!F107</f>
        <v>Are common areas separated from spaces for sleeping?</v>
      </c>
      <c r="K188" s="40" t="str">
        <f>CS_Monitoring_R12!G107</f>
        <v>Отделены ли места общего пользования от жилых помещений?</v>
      </c>
      <c r="L188" s="40" t="str">
        <f>CS_Monitoring_R12!H107</f>
        <v>Чи місця загального користування відокремлені від житлових приміщень?</v>
      </c>
      <c r="M188" t="str">
        <f t="shared" si="199"/>
        <v>B8</v>
      </c>
      <c r="N188" t="str">
        <f t="shared" ref="N188" si="205">IF(J188="","",IF(AND($C188="",$D188="",J188=""),"",IF(AND($C188="",$D188=""),J188,IF($D188="",UPPER($C188)&amp;"_"&amp;J188,_xlfn.TEXTJOIN(".",TRUE,UPPER($C188)&amp;$D188,$E188,$F188,$G188)))))&amp;". "&amp;J188</f>
        <v>B8. Are common areas separated from spaces for sleeping?</v>
      </c>
      <c r="O188" t="str">
        <f t="shared" ref="O188" si="206">IF(K188="","",IF(AND($C188="",$D188="",K188=""),"",IF(AND($C188="",$D188=""),K188,IF($D188="",UPPER($C188)&amp;"_"&amp;K188,_xlfn.TEXTJOIN(".",TRUE,UPPER($C188)&amp;$D188,$E188,$F188,$G188)))))&amp;". "&amp;K188</f>
        <v>B8. Отделены ли места общего пользования от жилых помещений?</v>
      </c>
      <c r="P188" t="str">
        <f t="shared" ref="P188" si="207">IF(L188="","",IF(AND($C188="",$D188="",L188=""),"",IF(AND($C188="",$D188=""),L188,IF($D188="",UPPER($C188)&amp;"_"&amp;L188,_xlfn.TEXTJOIN(".",TRUE,UPPER($C188)&amp;$D188,$E188,$F188,$G188)))))&amp;". "&amp;L188</f>
        <v>B8. Чи місця загального користування відокремлені від житлових приміщень?</v>
      </c>
      <c r="Q188" t="s">
        <v>1759</v>
      </c>
      <c r="R188" t="s">
        <v>24</v>
      </c>
      <c r="S188" t="s">
        <v>25</v>
      </c>
      <c r="T188" t="s">
        <v>1760</v>
      </c>
      <c r="U188" s="11" t="s">
        <v>1761</v>
      </c>
      <c r="V188" t="s">
        <v>1762</v>
      </c>
      <c r="W188" t="s">
        <v>1763</v>
      </c>
      <c r="X188" t="s">
        <v>1785</v>
      </c>
    </row>
    <row r="189" spans="2:30" ht="37.200000000000003" customHeight="1">
      <c r="B189" t="s">
        <v>12554</v>
      </c>
      <c r="C189" t="s">
        <v>1947</v>
      </c>
      <c r="D189" s="1">
        <v>9</v>
      </c>
      <c r="H189" t="s">
        <v>2081</v>
      </c>
      <c r="I189" t="str">
        <f>IF(C189="",H189,IF(D189="",C189&amp;"_"&amp;H189,_xlfn.TEXTJOIN("_",TRUE,C189&amp;D189,E189,F189,G189,H189)))</f>
        <v>b9_sleeping_in_common_use</v>
      </c>
      <c r="J189" s="371" t="str">
        <f>CS_Monitoring_R12!F108</f>
        <v>Are sleeping spaces only used as private areas for IDPs?</v>
      </c>
      <c r="K189" s="371" t="str">
        <f>CS_Monitoring_R12!G108</f>
        <v xml:space="preserve">Используются ли ЖИЛЫЕ помещения исключительно для размещения ВПЛ? </v>
      </c>
      <c r="L189" s="371" t="str">
        <f>CS_Monitoring_R12!H108</f>
        <v>Чи використовуються ЖИТЛОВІ приміщення виключно для розміщення ВПО?</v>
      </c>
      <c r="M189" t="str">
        <f>_xlfn.TEXTJOIN("_",TRUE,UPPER($C189)&amp;$D189,$E189,$F189,$G189)</f>
        <v>B9</v>
      </c>
      <c r="N189" t="str">
        <f t="shared" ref="N189:P192" si="208">IF(J189="","",IF(AND($C189="",$D189="",J189=""),"",IF(AND($C189="",$D189=""),J189,IF($D189="",UPPER($C189)&amp;"_"&amp;J189,_xlfn.TEXTJOIN(".",TRUE,UPPER($C189)&amp;$D189,$E189,$F189,$G189)))))&amp;". "&amp;J189</f>
        <v>B9. Are sleeping spaces only used as private areas for IDPs?</v>
      </c>
      <c r="O189" t="str">
        <f t="shared" si="208"/>
        <v xml:space="preserve">B9. Используются ли ЖИЛЫЕ помещения исключительно для размещения ВПЛ? </v>
      </c>
      <c r="P189" t="str">
        <f t="shared" si="208"/>
        <v>B9. Чи використовуються ЖИТЛОВІ приміщення виключно для розміщення ВПО?</v>
      </c>
      <c r="Q189" s="22" t="s">
        <v>12559</v>
      </c>
      <c r="R189" s="22" t="s">
        <v>12560</v>
      </c>
      <c r="S189" s="22" t="s">
        <v>12561</v>
      </c>
      <c r="T189" t="s">
        <v>1760</v>
      </c>
      <c r="U189" s="11" t="s">
        <v>1761</v>
      </c>
      <c r="V189" t="s">
        <v>1762</v>
      </c>
      <c r="W189" t="s">
        <v>1763</v>
      </c>
      <c r="X189" t="s">
        <v>1785</v>
      </c>
      <c r="Z189" t="str">
        <f>"selected(${"&amp;I188&amp;"}, 'yes')"</f>
        <v>selected(${b8_common_areas_separate}, 'yes')</v>
      </c>
    </row>
    <row r="190" spans="2:30">
      <c r="B190" t="s">
        <v>2073</v>
      </c>
      <c r="C190" t="s">
        <v>1947</v>
      </c>
      <c r="D190" s="1">
        <v>10</v>
      </c>
      <c r="H190" t="s">
        <v>2074</v>
      </c>
      <c r="I190" t="str">
        <f>IF(C190="",H190,IF(D190="",C190&amp;"_"&amp;H190,_xlfn.TEXTJOIN("_",TRUE,C190&amp;D190,E190,F190,G190,H190)))</f>
        <v>b10_accommodated</v>
      </c>
      <c r="J190" s="40" t="str">
        <f>CS_Monitoring_R11!F99</f>
        <v>How are people being accommodated* in the center?</v>
      </c>
      <c r="K190" s="40" t="str">
        <f>CS_Monitoring_R11!G99</f>
        <v>Как размещают* людей в МВП?</v>
      </c>
      <c r="L190" s="40" t="str">
        <f>CS_Monitoring_R11!H99</f>
        <v>Яким чином розміщують* людей у МТП?</v>
      </c>
      <c r="M190" t="str">
        <f>_xlfn.TEXTJOIN("_",TRUE,UPPER($C190)&amp;$D190,$E190,$F190,$G190)</f>
        <v>B10</v>
      </c>
      <c r="N190" t="str">
        <f t="shared" si="208"/>
        <v>B10. How are people being accommodated* in the center?</v>
      </c>
      <c r="O190" t="str">
        <f t="shared" si="208"/>
        <v>B10. Как размещают* людей в МВП?</v>
      </c>
      <c r="P190" t="str">
        <f t="shared" si="208"/>
        <v>B10. Яким чином розміщують* людей у МТП?</v>
      </c>
      <c r="Q190" s="11" t="s">
        <v>13171</v>
      </c>
      <c r="R190" s="11" t="s">
        <v>13172</v>
      </c>
      <c r="S190" t="s">
        <v>13173</v>
      </c>
      <c r="T190" t="s">
        <v>1760</v>
      </c>
      <c r="U190" s="11" t="s">
        <v>1761</v>
      </c>
      <c r="V190" t="s">
        <v>1762</v>
      </c>
      <c r="W190" t="s">
        <v>1763</v>
      </c>
    </row>
    <row r="191" spans="2:30" ht="43.2">
      <c r="B191" t="s">
        <v>2082</v>
      </c>
      <c r="C191" t="s">
        <v>1947</v>
      </c>
      <c r="D191" s="1">
        <v>11</v>
      </c>
      <c r="H191" t="s">
        <v>2083</v>
      </c>
      <c r="I191" t="str">
        <f t="shared" ref="I191" si="209">IF(C191="",H191,IF(D191="",C191&amp;"_"&amp;H191,_xlfn.TEXTJOIN("_",TRUE,C191&amp;D191,E191,F191,G191,H191)))</f>
        <v>b11_gender_individual_zones</v>
      </c>
      <c r="J191" s="40" t="str">
        <f>CS_Monitoring_R11!F104</f>
        <v>Is there gender separation in the sleeping areas shared by multiple households?</v>
      </c>
      <c r="K191" s="40" t="str">
        <f>CS_Monitoring_R11!G104</f>
        <v>Предусмотрены ли в общем жилом помещении, а также жилых комнатах, где размещены несколько домохозяйств, отдельные зоны для мужчин и женщин?</v>
      </c>
      <c r="L191" s="40" t="str">
        <f>CS_Monitoring_R11!H104</f>
        <v>Чи передбачені у загальному житловому приміщенні, а також у житлових кімнатах, де розміщені кілька домогосподарств, окремі зони для чоловіків та жінок?</v>
      </c>
      <c r="M191" t="str">
        <f>_xlfn.TEXTJOIN("_",TRUE,UPPER($C191)&amp;$D191,$E191,$F191,$G191)</f>
        <v>B11</v>
      </c>
      <c r="N191" t="str">
        <f t="shared" si="208"/>
        <v>B11. Is there gender separation in the sleeping areas shared by multiple households?</v>
      </c>
      <c r="O191" t="str">
        <f t="shared" si="208"/>
        <v>B11. Предусмотрены ли в общем жилом помещении, а также жилых комнатах, где размещены несколько домохозяйств, отдельные зоны для мужчин и женщин?</v>
      </c>
      <c r="P191" t="str">
        <f t="shared" si="208"/>
        <v>B11. Чи передбачені у загальному житловому приміщенні, а також у житлових кімнатах, де розміщені кілька домогосподарств, окремі зони для чоловіків та жінок?</v>
      </c>
      <c r="Q191" t="s">
        <v>1759</v>
      </c>
      <c r="R191" t="s">
        <v>24</v>
      </c>
      <c r="S191" t="s">
        <v>25</v>
      </c>
      <c r="T191" t="s">
        <v>1760</v>
      </c>
      <c r="U191" s="11" t="s">
        <v>1761</v>
      </c>
      <c r="V191" t="s">
        <v>1762</v>
      </c>
      <c r="W191" t="s">
        <v>1763</v>
      </c>
      <c r="X191" t="s">
        <v>1785</v>
      </c>
      <c r="Z191" t="str">
        <f>"not(selected(${"&amp;I190&amp;"}, 'single_household_rooms'))"</f>
        <v>not(selected(${b10_accommodated}, 'single_household_rooms'))</v>
      </c>
    </row>
    <row r="192" spans="2:30" ht="37.200000000000003" customHeight="1">
      <c r="B192" t="s">
        <v>1865</v>
      </c>
      <c r="C192" t="s">
        <v>1947</v>
      </c>
      <c r="D192" s="1">
        <v>12</v>
      </c>
      <c r="H192" t="s">
        <v>2056</v>
      </c>
      <c r="I192" t="str">
        <f>IF(C192="",H192,IF(D192="",C192&amp;"_"&amp;H192,_xlfn.TEXTJOIN("_",TRUE,C192&amp;D192,E192,F192,G192,H192)))</f>
        <v>b12_overcrowded_collective_site</v>
      </c>
      <c r="J192" s="40" t="str">
        <f>CS_Monitoring_R11!F93</f>
        <v>Is the collective site overcrowded, in your opinion?</v>
      </c>
      <c r="K192" s="40" t="str">
        <f>CS_Monitoring_R11!G93</f>
        <v>На Ваш взгляд, перенаселено ли МВП?</v>
      </c>
      <c r="L192" s="40" t="str">
        <f>CS_Monitoring_R11!H93</f>
        <v>На Вашу думку, чи перенаселений МТП?</v>
      </c>
      <c r="M192" t="str">
        <f>_xlfn.TEXTJOIN("_",TRUE,UPPER($C192)&amp;$D192,$E192,$F192,$G192)</f>
        <v>B12</v>
      </c>
      <c r="N192" t="str">
        <f t="shared" si="208"/>
        <v>B12. Is the collective site overcrowded, in your opinion?</v>
      </c>
      <c r="O192" t="str">
        <f t="shared" si="208"/>
        <v>B12. На Ваш взгляд, перенаселено ли МВП?</v>
      </c>
      <c r="P192" t="str">
        <f t="shared" si="208"/>
        <v>B12. На Вашу думку, чи перенаселений МТП?</v>
      </c>
      <c r="Q192" t="s">
        <v>1759</v>
      </c>
      <c r="R192" t="s">
        <v>24</v>
      </c>
      <c r="S192" t="s">
        <v>25</v>
      </c>
      <c r="T192" t="s">
        <v>1760</v>
      </c>
      <c r="U192" s="11" t="s">
        <v>1761</v>
      </c>
      <c r="V192" t="s">
        <v>1762</v>
      </c>
      <c r="W192" t="s">
        <v>1763</v>
      </c>
      <c r="X192" t="s">
        <v>1785</v>
      </c>
      <c r="Z192" t="str">
        <f>"selected(${"&amp;I45&amp;"}, 'yes')"</f>
        <v>selected(${a1_site_active}, 'yes')</v>
      </c>
    </row>
    <row r="193" spans="2:30" ht="28.8">
      <c r="B193" t="s">
        <v>2077</v>
      </c>
      <c r="C193" t="s">
        <v>1947</v>
      </c>
      <c r="D193" s="1">
        <v>13</v>
      </c>
      <c r="H193" t="s">
        <v>2078</v>
      </c>
      <c r="I193" t="str">
        <f t="shared" ref="I193" si="210">IF(C193="",H193,IF(D193="",C193&amp;"_"&amp;H193,_xlfn.TEXTJOIN("_",TRUE,C193&amp;D193,E193,F193,G193,H193)))</f>
        <v>b13_sleeping_space_division</v>
      </c>
      <c r="J193" s="40" t="str">
        <f>CS_Monitoring_R11!F101</f>
        <v>How many people, in average, share one sleeping space</v>
      </c>
      <c r="K193" s="40" t="str">
        <f>CS_Monitoring_R11!G101</f>
        <v>Сколько людей, в середнем, размещаются в одном жилом помещении?</v>
      </c>
      <c r="L193" s="40" t="str">
        <f>CS_Monitoring_R11!H101</f>
        <v>Скільки людей, в середньому, розміщуються в одному житловому приміщенні?</v>
      </c>
      <c r="M193" t="str">
        <f t="shared" si="194"/>
        <v>B13</v>
      </c>
      <c r="N193" t="str">
        <f t="shared" ref="N193" si="211">IF(J193="","",IF(AND($C193="",$D193="",J193=""),"",IF(AND($C193="",$D193=""),J193,IF($D193="",UPPER($C193)&amp;"_"&amp;J193,_xlfn.TEXTJOIN(".",TRUE,UPPER($C193)&amp;$D193,$E193,$F193,$G193)))))&amp;". "&amp;J193</f>
        <v>B13. How many people, in average, share one sleeping space</v>
      </c>
      <c r="O193" t="str">
        <f t="shared" si="201"/>
        <v>B13. Сколько людей, в середнем, размещаются в одном жилом помещении?</v>
      </c>
      <c r="P193" t="str">
        <f t="shared" si="202"/>
        <v>B13. Скільки людей, в середньому, розміщуються в одному житловому приміщенні?</v>
      </c>
      <c r="Q193" s="11" t="s">
        <v>5670</v>
      </c>
      <c r="R193" s="11" t="s">
        <v>5671</v>
      </c>
      <c r="S193" t="s">
        <v>5672</v>
      </c>
      <c r="T193" t="s">
        <v>1760</v>
      </c>
      <c r="U193" s="11" t="s">
        <v>1761</v>
      </c>
      <c r="V193" t="s">
        <v>1762</v>
      </c>
      <c r="W193" t="s">
        <v>1763</v>
      </c>
      <c r="AA193" t="s">
        <v>1874</v>
      </c>
      <c r="AB193" t="s">
        <v>1875</v>
      </c>
      <c r="AC193" t="s">
        <v>2041</v>
      </c>
      <c r="AD193" t="s">
        <v>2042</v>
      </c>
    </row>
    <row r="194" spans="2:30" ht="28.8">
      <c r="B194" t="s">
        <v>2079</v>
      </c>
      <c r="C194" t="s">
        <v>1947</v>
      </c>
      <c r="D194" s="1">
        <v>14</v>
      </c>
      <c r="H194" t="s">
        <v>2080</v>
      </c>
      <c r="I194" t="str">
        <f t="shared" ref="I194" si="212">IF(C194="",H194,IF(D194="",C194&amp;"_"&amp;H194,_xlfn.TEXTJOIN("_",TRUE,C194&amp;D194,E194,F194,G194,H194)))</f>
        <v>b14_square_meters_per_person</v>
      </c>
      <c r="J194" s="40" t="str">
        <f>CS_Monitoring_R11!F102</f>
        <v>How many square meters of sleeping space are allocated per person?</v>
      </c>
      <c r="K194" s="40" t="str">
        <f>CS_Monitoring_R11!G102</f>
        <v>Сколько квадратных метров жилого помещения приходится на одного человека?</v>
      </c>
      <c r="L194" s="40" t="str">
        <f>CS_Monitoring_R11!H102</f>
        <v>Скільки квадратних метрів житлового приміщення виділяється на одну людину?</v>
      </c>
      <c r="M194" t="str">
        <f t="shared" si="194"/>
        <v>B14</v>
      </c>
      <c r="N194" t="str">
        <f t="shared" ref="N194" si="213">IF(J194="","",IF(AND($C194="",$D194="",J194=""),"",IF(AND($C194="",$D194=""),J194,IF($D194="",UPPER($C194)&amp;"_"&amp;J194,_xlfn.TEXTJOIN(".",TRUE,UPPER($C194)&amp;$D194,$E194,$F194,$G194)))))&amp;". "&amp;J194</f>
        <v>B14. How many square meters of sleeping space are allocated per person?</v>
      </c>
      <c r="O194" t="str">
        <f t="shared" ref="O194" si="214">IF(K194="","",IF(AND($C194="",$D194="",K194=""),"",IF(AND($C194="",$D194=""),K194,IF($D194="",UPPER($C194)&amp;"_"&amp;K194,_xlfn.TEXTJOIN(".",TRUE,UPPER($C194)&amp;$D194,$E194,$F194,$G194)))))&amp;". "&amp;K194</f>
        <v>B14. Сколько квадратных метров жилого помещения приходится на одного человека?</v>
      </c>
      <c r="P194" t="str">
        <f t="shared" ref="P194" si="215">IF(L194="","",IF(AND($C194="",$D194="",L194=""),"",IF(AND($C194="",$D194=""),L194,IF($D194="",UPPER($C194)&amp;"_"&amp;L194,_xlfn.TEXTJOIN(".",TRUE,UPPER($C194)&amp;$D194,$E194,$F194,$G194)))))&amp;". "&amp;L194</f>
        <v>B14. Скільки квадратних метрів житлового приміщення виділяється на одну людину?</v>
      </c>
      <c r="Q194" t="s">
        <v>1759</v>
      </c>
      <c r="R194" t="s">
        <v>24</v>
      </c>
      <c r="S194" t="s">
        <v>25</v>
      </c>
      <c r="T194" t="s">
        <v>1760</v>
      </c>
      <c r="U194" s="11" t="s">
        <v>1761</v>
      </c>
      <c r="V194" t="s">
        <v>1762</v>
      </c>
      <c r="W194" t="s">
        <v>1763</v>
      </c>
    </row>
    <row r="195" spans="2:30" ht="28.8">
      <c r="B195" t="s">
        <v>2075</v>
      </c>
      <c r="C195" t="s">
        <v>1947</v>
      </c>
      <c r="D195" s="1">
        <v>15</v>
      </c>
      <c r="H195" t="s">
        <v>2076</v>
      </c>
      <c r="I195" t="str">
        <f t="shared" ref="I195" si="216">IF(C195="",H195,IF(D195="",C195&amp;"_"&amp;H195,_xlfn.TEXTJOIN("_",TRUE,C195&amp;D195,E195,F195,G195,H195)))</f>
        <v>b15_doors_locks_on_sleeping_places</v>
      </c>
      <c r="J195" s="40" t="str">
        <f>CS_Monitoring_R11!F100</f>
        <v>Are sleeping spaces equipped with locks/latches on the entrance doors?</v>
      </c>
      <c r="K195" s="40" t="str">
        <f>CS_Monitoring_R11!G100</f>
        <v>Есть ли в жилых помещениях замки/защелки на входной двери?</v>
      </c>
      <c r="L195" s="40" t="str">
        <f>CS_Monitoring_R11!H100</f>
        <v>Чи обладнані житлові приміщення замками/засувками на вхідних дверях?</v>
      </c>
      <c r="M195" t="str">
        <f>_xlfn.TEXTJOIN("_",TRUE,UPPER($C195)&amp;$D195,$E195,$F195,$G195)</f>
        <v>B15</v>
      </c>
      <c r="N195" t="str">
        <f>IF(J195="","",IF(AND($C195="",$D195="",J195=""),"",IF(AND($C195="",$D195=""),J195,IF($D195="",UPPER($C195)&amp;"_"&amp;J195,_xlfn.TEXTJOIN(".",TRUE,UPPER($C195)&amp;$D195,$E195,$F195,$G195)))))&amp;". "&amp;J195</f>
        <v>B15. Are sleeping spaces equipped with locks/latches on the entrance doors?</v>
      </c>
      <c r="O195" t="str">
        <f>IF(K195="","",IF(AND($C195="",$D195="",K195=""),"",IF(AND($C195="",$D195=""),K195,IF($D195="",UPPER($C195)&amp;"_"&amp;K195,_xlfn.TEXTJOIN(".",TRUE,UPPER($C195)&amp;$D195,$E195,$F195,$G195)))))&amp;". "&amp;K195</f>
        <v>B15. Есть ли в жилых помещениях замки/защелки на входной двери?</v>
      </c>
      <c r="P195" t="str">
        <f>IF(L195="","",IF(AND($C195="",$D195="",L195=""),"",IF(AND($C195="",$D195=""),L195,IF($D195="",UPPER($C195)&amp;"_"&amp;L195,_xlfn.TEXTJOIN(".",TRUE,UPPER($C195)&amp;$D195,$E195,$F195,$G195)))))&amp;". "&amp;L195</f>
        <v>B15. Чи обладнані житлові приміщення замками/засувками на вхідних дверях?</v>
      </c>
      <c r="Q195" t="s">
        <v>1759</v>
      </c>
      <c r="R195" t="s">
        <v>24</v>
      </c>
      <c r="S195" t="s">
        <v>25</v>
      </c>
      <c r="T195" t="s">
        <v>1760</v>
      </c>
      <c r="U195" s="11" t="s">
        <v>1761</v>
      </c>
      <c r="V195" t="s">
        <v>1762</v>
      </c>
      <c r="W195" t="s">
        <v>1763</v>
      </c>
    </row>
    <row r="196" spans="2:30" ht="27.6" customHeight="1">
      <c r="B196" t="s">
        <v>1865</v>
      </c>
      <c r="C196" t="s">
        <v>1947</v>
      </c>
      <c r="D196" s="1">
        <v>16</v>
      </c>
      <c r="H196" t="s">
        <v>2084</v>
      </c>
      <c r="I196" t="str">
        <f t="shared" ref="I196" si="217">IF(C196="",H196,IF(D196="",C196&amp;"_"&amp;H196,_xlfn.TEXTJOIN("_",TRUE,C196&amp;D196,E196,F196,G196,H196)))</f>
        <v>b16_evacuation_plan</v>
      </c>
      <c r="J196" s="40" t="str">
        <f>CS_Monitoring_R11!F105</f>
        <v>Is there an evacuation plan on site</v>
      </c>
      <c r="K196" s="40" t="str">
        <f>CS_Monitoring_R11!G105</f>
        <v xml:space="preserve">Существует ли в МВП план эвакуации?
</v>
      </c>
      <c r="L196" s="40" t="str">
        <f>CS_Monitoring_R11!H105</f>
        <v xml:space="preserve">Чи існує в МТП план евакуації? </v>
      </c>
      <c r="M196" t="str">
        <f>_xlfn.TEXTJOIN("_",TRUE,UPPER($C196)&amp;$D196,$E196,$F196,$G196)</f>
        <v>B16</v>
      </c>
      <c r="N196" t="str">
        <f t="shared" ref="N196:P198" si="218">IF(J196="","",IF(AND($C196="",$D196="",J196=""),"",IF(AND($C196="",$D196=""),J196,IF($D196="",UPPER($C196)&amp;"_"&amp;J196,_xlfn.TEXTJOIN(".",TRUE,UPPER($C196)&amp;$D196,$E196,$F196,$G196)))))&amp;". "&amp;J196</f>
        <v>B16. Is there an evacuation plan on site</v>
      </c>
      <c r="O196" t="str">
        <f t="shared" si="218"/>
        <v xml:space="preserve">B16. Существует ли в МВП план эвакуации?
</v>
      </c>
      <c r="P196" t="str">
        <f t="shared" si="218"/>
        <v xml:space="preserve">B16. Чи існує в МТП план евакуації? </v>
      </c>
      <c r="Q196" t="s">
        <v>1759</v>
      </c>
      <c r="R196" t="s">
        <v>24</v>
      </c>
      <c r="S196" t="s">
        <v>25</v>
      </c>
      <c r="T196" t="s">
        <v>1760</v>
      </c>
      <c r="U196" s="11" t="s">
        <v>1761</v>
      </c>
      <c r="V196" t="s">
        <v>1762</v>
      </c>
      <c r="W196" t="s">
        <v>1763</v>
      </c>
      <c r="X196" t="s">
        <v>1785</v>
      </c>
    </row>
    <row r="197" spans="2:30" ht="27.6" customHeight="1">
      <c r="B197" t="s">
        <v>2085</v>
      </c>
      <c r="C197" t="s">
        <v>1947</v>
      </c>
      <c r="D197" s="1">
        <v>17</v>
      </c>
      <c r="H197" t="s">
        <v>2086</v>
      </c>
      <c r="I197" t="str">
        <f t="shared" ref="I197" si="219">IF(C197="",H197,IF(D197="",C197&amp;"_"&amp;H197,_xlfn.TEXTJOIN("_",TRUE,C197&amp;D197,E197,F197,G197,H197)))</f>
        <v>b17_fire_extinguishers</v>
      </c>
      <c r="J197" s="40" t="str">
        <f>CS_Monitoring_R11!F106</f>
        <v>Are there fire extinguishers on site?</v>
      </c>
      <c r="K197" s="40" t="str">
        <f>CS_Monitoring_R11!G106</f>
        <v>Есть ли в МВП огнетушители?</v>
      </c>
      <c r="L197" s="40" t="str">
        <f>CS_Monitoring_R11!H106</f>
        <v xml:space="preserve">Чи є в МТП вогнегасники? </v>
      </c>
      <c r="M197" t="str">
        <f>_xlfn.TEXTJOIN("_",TRUE,UPPER($C197)&amp;$D197,$E197,$F197,$G197)</f>
        <v>B17</v>
      </c>
      <c r="N197" t="str">
        <f t="shared" si="218"/>
        <v>B17. Are there fire extinguishers on site?</v>
      </c>
      <c r="O197" t="str">
        <f t="shared" si="218"/>
        <v>B17. Есть ли в МВП огнетушители?</v>
      </c>
      <c r="P197" t="str">
        <f t="shared" si="218"/>
        <v xml:space="preserve">B17. Чи є в МТП вогнегасники? </v>
      </c>
      <c r="Q197" t="s">
        <v>1759</v>
      </c>
      <c r="R197" t="s">
        <v>24</v>
      </c>
      <c r="S197" t="s">
        <v>25</v>
      </c>
      <c r="T197" t="s">
        <v>1760</v>
      </c>
      <c r="U197" s="11" t="s">
        <v>1761</v>
      </c>
      <c r="V197" t="s">
        <v>1762</v>
      </c>
      <c r="W197" t="s">
        <v>1763</v>
      </c>
      <c r="X197" t="s">
        <v>1785</v>
      </c>
    </row>
    <row r="198" spans="2:30" ht="27.6" customHeight="1">
      <c r="B198" t="s">
        <v>2087</v>
      </c>
      <c r="C198" t="s">
        <v>1947</v>
      </c>
      <c r="D198" s="1">
        <v>18</v>
      </c>
      <c r="H198" t="s">
        <v>2088</v>
      </c>
      <c r="I198" t="str">
        <f t="shared" ref="I198" si="220">IF(C198="",H198,IF(D198="",C198&amp;"_"&amp;H198,_xlfn.TEXTJOIN("_",TRUE,C198&amp;D198,E198,F198,G198,H198)))</f>
        <v>b18_conditions_site</v>
      </c>
      <c r="J198" s="40" t="str">
        <f>CS_Monitoring_R11!F108</f>
        <v>How would you describe the overall state of the collective site and living conditions for IDPs?</v>
      </c>
      <c r="K198" s="40" t="str">
        <f>CS_Monitoring_R11!G108</f>
        <v>Как бы вы охарактеризовали общее состояние МВП и условия проживания ВПЛ?</v>
      </c>
      <c r="L198" s="40" t="str">
        <f>CS_Monitoring_R11!H108</f>
        <v>Як би ви охарактеризували загальний стан МТП та умови проживання ВПО?</v>
      </c>
      <c r="M198" t="str">
        <f>_xlfn.TEXTJOIN("_",TRUE,UPPER($C198)&amp;$D198,$E198,$F198,$G198)</f>
        <v>B18</v>
      </c>
      <c r="N198" t="str">
        <f t="shared" si="218"/>
        <v>B18. How would you describe the overall state of the collective site and living conditions for IDPs?</v>
      </c>
      <c r="O198" t="str">
        <f t="shared" si="218"/>
        <v>B18. Как бы вы охарактеризовали общее состояние МВП и условия проживания ВПЛ?</v>
      </c>
      <c r="P198" t="str">
        <f t="shared" si="218"/>
        <v>B18. Як би ви охарактеризували загальний стан МТП та умови проживання ВПО?</v>
      </c>
      <c r="Q198" t="s">
        <v>1759</v>
      </c>
      <c r="R198" t="s">
        <v>24</v>
      </c>
      <c r="S198" t="s">
        <v>25</v>
      </c>
      <c r="T198" t="s">
        <v>1760</v>
      </c>
      <c r="U198" s="11" t="s">
        <v>1761</v>
      </c>
      <c r="V198" t="s">
        <v>1762</v>
      </c>
      <c r="W198" t="s">
        <v>1763</v>
      </c>
      <c r="X198" t="s">
        <v>1785</v>
      </c>
    </row>
    <row r="199" spans="2:30">
      <c r="B199" s="38" t="s">
        <v>1751</v>
      </c>
      <c r="H199" s="39" t="s">
        <v>2089</v>
      </c>
      <c r="I199" t="str">
        <f t="shared" si="108"/>
        <v>site_characteristics</v>
      </c>
      <c r="J199" s="40"/>
      <c r="K199" s="40"/>
      <c r="L199" s="39"/>
      <c r="U199" s="11"/>
    </row>
    <row r="200" spans="2:30" s="5" customFormat="1">
      <c r="B200" s="5" t="s">
        <v>1751</v>
      </c>
      <c r="D200" s="5" t="s">
        <v>1752</v>
      </c>
      <c r="E200" s="5" t="s">
        <v>1752</v>
      </c>
      <c r="H200" s="5" t="s">
        <v>1946</v>
      </c>
      <c r="I200" s="5" t="str">
        <f t="shared" si="108"/>
        <v>demography</v>
      </c>
      <c r="J200" s="726"/>
      <c r="K200" s="726"/>
      <c r="M200" s="5" t="str">
        <f t="shared" ref="M200:M232" si="221">_xlfn.TEXTJOIN("_",TRUE,UPPER($C200)&amp;$D200,$E200,$F200)</f>
        <v/>
      </c>
      <c r="N200" s="730" t="str">
        <f t="shared" si="135"/>
        <v/>
      </c>
      <c r="O200" s="5" t="str">
        <f>IF(K200="","",IF(AND($C200="",$D200="",K200=""),"",IF(AND($C200="",$D200=""),K200,IF($D200="",UPPER($C200)&amp;"_"&amp;K200,_xlfn.TEXTJOIN(".",TRUE,UPPER($C200)&amp;$D200,$E200,$F200,K200)))))</f>
        <v/>
      </c>
      <c r="P200" s="5" t="str">
        <f t="shared" si="147"/>
        <v/>
      </c>
    </row>
    <row r="201" spans="2:30" s="18" customFormat="1">
      <c r="B201" s="29" t="s">
        <v>1746</v>
      </c>
      <c r="D201" s="17" t="s">
        <v>1752</v>
      </c>
      <c r="E201" s="17"/>
      <c r="F201" s="17"/>
      <c r="G201" s="17"/>
      <c r="H201" s="18" t="s">
        <v>2090</v>
      </c>
      <c r="I201" s="18" t="str">
        <f t="shared" si="108"/>
        <v>shelter</v>
      </c>
      <c r="J201" s="23" t="s">
        <v>755</v>
      </c>
      <c r="K201" s="23" t="s">
        <v>756</v>
      </c>
      <c r="L201" s="18" t="s">
        <v>757</v>
      </c>
      <c r="M201" t="str">
        <f t="shared" si="221"/>
        <v/>
      </c>
      <c r="N201" s="23" t="str">
        <f t="shared" si="135"/>
        <v>Shelter</v>
      </c>
      <c r="O201" s="18" t="str">
        <f>IF(K201="","",IF(AND($C201="",$D201="",K201=""),"",IF(AND($C201="",$D201=""),K201,IF($D201="",UPPER($C201)&amp;"_"&amp;K201,_xlfn.TEXTJOIN(".",TRUE,UPPER($C201)&amp;$D201,$E201,$F201,K201)))))</f>
        <v>Условия проживания</v>
      </c>
      <c r="P201" s="18" t="str">
        <f t="shared" si="147"/>
        <v>Умови проживання</v>
      </c>
      <c r="Z201" s="18" t="str">
        <f>"not(selected(${"&amp;I45&amp;"}, 'no')"&amp;" or selected(${"&amp;I45&amp;"}, ''))"&amp;" and ${"&amp;I$50&amp;"}&gt;=10"</f>
        <v>not(selected(${a1_site_active}, 'no') or selected(${a1_site_active}, '')) and ${a1_2_people_can_hosted_number}&gt;=10</v>
      </c>
    </row>
    <row r="202" spans="2:30" s="9" customFormat="1" ht="51" customHeight="1">
      <c r="B202" s="9" t="s">
        <v>12564</v>
      </c>
      <c r="C202" s="9" t="s">
        <v>2092</v>
      </c>
      <c r="D202" s="9">
        <v>1</v>
      </c>
      <c r="H202" s="775" t="s">
        <v>12562</v>
      </c>
      <c r="I202" s="9" t="str">
        <f t="shared" ref="I202" si="222">IF(C202="",H202,IF(D202="",C202&amp;"_"&amp;H202,_xlfn.TEXTJOIN("_",TRUE,C202&amp;D202,E202,F202,G202,H202)))</f>
        <v>c1_engineering_systems</v>
      </c>
      <c r="J202" s="775" t="str">
        <f>CS_Monitoring_R12!F120</f>
        <v>Which of the following engineering systems is site equipped with?</v>
      </c>
      <c r="K202" s="775" t="str">
        <f>CS_Monitoring_R12!G120</f>
        <v>Какими из перечисленных инженерных систем оборудовано МВП?</v>
      </c>
      <c r="L202" s="775" t="str">
        <f>CS_Monitoring_R12!H120</f>
        <v>Якими з перелічених інженерних систем обладнано МТП?</v>
      </c>
      <c r="M202" s="9" t="str">
        <f>_xlfn.TEXTJOIN("_",TRUE,UPPER($C202)&amp;$D202,$E202,$F202,$G202)</f>
        <v>C1</v>
      </c>
      <c r="N202" s="9" t="str">
        <f t="shared" ref="N202:N203" si="223">IF(J202="","",IF(AND($C202="",$D202="",J202=""),"",IF(AND($C202="",$D202=""),J202,IF($D202="",UPPER($C202)&amp;"_"&amp;J202,_xlfn.TEXTJOIN(".",TRUE,UPPER($C202)&amp;$D202,$E202,$F202,$G202)))))&amp;". "&amp;J202</f>
        <v>C1. Which of the following engineering systems is site equipped with?</v>
      </c>
      <c r="O202" s="9" t="str">
        <f t="shared" ref="O202:O203" si="224">IF(K202="","",IF(AND($C202="",$D202="",K202=""),"",IF(AND($C202="",$D202=""),K202,IF($D202="",UPPER($C202)&amp;"_"&amp;K202,_xlfn.TEXTJOIN(".",TRUE,UPPER($C202)&amp;$D202,$E202,$F202,$G202)))))&amp;". "&amp;K202</f>
        <v>C1. Какими из перечисленных инженерных систем оборудовано МВП?</v>
      </c>
      <c r="P202" s="9" t="str">
        <f t="shared" ref="P202:P203" si="225">IF(L202="","",IF(AND($C202="",$D202="",L202=""),"",IF(AND($C202="",$D202=""),L202,IF($D202="",UPPER($C202)&amp;"_"&amp;L202,_xlfn.TEXTJOIN(".",TRUE,UPPER($C202)&amp;$D202,$E202,$F202,$G202)))))&amp;". "&amp;L202</f>
        <v>C1. Якими з перелічених інженерних систем обладнано МТП?</v>
      </c>
      <c r="Q202" s="863" t="s">
        <v>1868</v>
      </c>
      <c r="R202" s="863" t="s">
        <v>362</v>
      </c>
      <c r="S202" s="777" t="s">
        <v>222</v>
      </c>
      <c r="T202" s="9" t="s">
        <v>1760</v>
      </c>
      <c r="U202" s="776" t="s">
        <v>1761</v>
      </c>
      <c r="V202" s="9" t="s">
        <v>1762</v>
      </c>
      <c r="W202" s="9" t="s">
        <v>1763</v>
      </c>
      <c r="X202" s="776"/>
      <c r="AA202" s="9" t="s">
        <v>12553</v>
      </c>
      <c r="AB202" s="9" t="s">
        <v>12590</v>
      </c>
      <c r="AC202" s="9" t="s">
        <v>12591</v>
      </c>
      <c r="AD202" s="9" t="s">
        <v>12592</v>
      </c>
    </row>
    <row r="203" spans="2:30" s="9" customFormat="1" ht="41.4" customHeight="1">
      <c r="B203" s="9" t="s">
        <v>12563</v>
      </c>
      <c r="C203" s="9" t="s">
        <v>2092</v>
      </c>
      <c r="D203" s="9">
        <v>1</v>
      </c>
      <c r="E203" s="9">
        <v>1</v>
      </c>
      <c r="F203" s="9">
        <v>1</v>
      </c>
      <c r="H203" s="9" t="s">
        <v>12611</v>
      </c>
      <c r="I203" s="9" t="str">
        <f>IF(C203="",H203,IF(D203="",C203&amp;"_"&amp;H203,_xlfn.TEXTJOIN("_",TRUE,C203&amp;D203,E203,F203,G203,H203)))</f>
        <v>c1_1_1_smooth_functioning_electricity_supply</v>
      </c>
      <c r="J203" s="775" t="str">
        <f>"Is it smoothly functioning {"&amp;choices!C344&amp;"}?"</f>
        <v>Is it smoothly functioning {Electricity supply}?</v>
      </c>
      <c r="K203" s="775" t="str">
        <f>"Функционирует ли {"&amp;choices!D344&amp;"} бесперебойно?"</f>
        <v>Функционирует ли {Электроснабжение} бесперебойно?</v>
      </c>
      <c r="L203" s="775" t="str">
        <f>"Чи безперебійно функціонує {"&amp;choices!E344&amp;"}?"</f>
        <v>Чи безперебійно функціонує {Електропостачання}?</v>
      </c>
      <c r="M203" s="9" t="str">
        <f>_xlfn.TEXTJOIN("_",TRUE,UPPER($C203)&amp;$D203,$E203,$F203,$G203)</f>
        <v>C1_1_1</v>
      </c>
      <c r="N203" s="9" t="str">
        <f t="shared" si="223"/>
        <v>C1.1.1. Is it smoothly functioning {Electricity supply}?</v>
      </c>
      <c r="O203" s="9" t="str">
        <f t="shared" si="224"/>
        <v>C1.1.1. Функционирует ли {Электроснабжение} бесперебойно?</v>
      </c>
      <c r="P203" s="9" t="str">
        <f t="shared" si="225"/>
        <v>C1.1.1. Чи безперебійно функціонує {Електропостачання}?</v>
      </c>
      <c r="Q203" s="9" t="s">
        <v>1759</v>
      </c>
      <c r="R203" s="9" t="s">
        <v>24</v>
      </c>
      <c r="S203" s="9" t="s">
        <v>25</v>
      </c>
      <c r="T203" s="9" t="s">
        <v>1760</v>
      </c>
      <c r="U203" s="776" t="s">
        <v>1761</v>
      </c>
      <c r="V203" s="9" t="s">
        <v>1762</v>
      </c>
      <c r="W203" s="9" t="s">
        <v>1763</v>
      </c>
      <c r="X203" s="9" t="s">
        <v>1785</v>
      </c>
      <c r="Z203" s="9" t="str">
        <f>"selected(${"&amp;$I$202&amp;"}, '"&amp;choices!B344&amp;"') or selected(${"&amp;$I$202&amp;"}, '"&amp;choices!$B$350&amp;"')"</f>
        <v>selected(${c1_engineering_systems}, 'electricity_supply') or selected(${c1_engineering_systems}, 'all_above')</v>
      </c>
    </row>
    <row r="204" spans="2:30" s="9" customFormat="1">
      <c r="B204" s="9" t="s">
        <v>12563</v>
      </c>
      <c r="C204" s="9" t="s">
        <v>2092</v>
      </c>
      <c r="D204" s="9">
        <v>1</v>
      </c>
      <c r="E204" s="9">
        <v>1</v>
      </c>
      <c r="F204" s="9">
        <v>2</v>
      </c>
      <c r="H204" s="9" t="s">
        <v>12612</v>
      </c>
      <c r="I204" s="9" t="str">
        <f t="shared" ref="I204:I208" si="226">IF(C204="",H204,IF(D204="",C204&amp;"_"&amp;H204,_xlfn.TEXTJOIN("_",TRUE,C204&amp;D204,E204,F204,G204,H204)))</f>
        <v>c1_1_2_smooth_functioning_heating_system</v>
      </c>
      <c r="J204" s="775" t="str">
        <f>"Is it smoothly functioning {"&amp;choices!C345&amp;"}?"</f>
        <v>Is it smoothly functioning {Heating system}?</v>
      </c>
      <c r="K204" s="775" t="str">
        <f>"Функционирует ли {"&amp;choices!D345&amp;"} бесперебойно?"</f>
        <v>Функционирует ли {Отопление} бесперебойно?</v>
      </c>
      <c r="L204" s="775" t="str">
        <f>"Чи безперебійно функціонує {"&amp;choices!E345&amp;"}?"</f>
        <v>Чи безперебійно функціонує {Опалення}?</v>
      </c>
      <c r="M204" s="9" t="str">
        <f t="shared" ref="M204:M208" si="227">_xlfn.TEXTJOIN("_",TRUE,UPPER($C204)&amp;$D204,$E204,$F204,$G204)</f>
        <v>C1_1_2</v>
      </c>
      <c r="N204" s="9" t="str">
        <f t="shared" ref="N204:N208" si="228">IF(J204="","",IF(AND($C204="",$D204="",J204=""),"",IF(AND($C204="",$D204=""),J204,IF($D204="",UPPER($C204)&amp;"_"&amp;J204,_xlfn.TEXTJOIN(".",TRUE,UPPER($C204)&amp;$D204,$E204,$F204,$G204)))))&amp;". "&amp;J204</f>
        <v>C1.1.2. Is it smoothly functioning {Heating system}?</v>
      </c>
      <c r="O204" s="9" t="str">
        <f t="shared" ref="O204:O208" si="229">IF(K204="","",IF(AND($C204="",$D204="",K204=""),"",IF(AND($C204="",$D204=""),K204,IF($D204="",UPPER($C204)&amp;"_"&amp;K204,_xlfn.TEXTJOIN(".",TRUE,UPPER($C204)&amp;$D204,$E204,$F204,$G204)))))&amp;". "&amp;K204</f>
        <v>C1.1.2. Функционирует ли {Отопление} бесперебойно?</v>
      </c>
      <c r="P204" s="9" t="str">
        <f t="shared" ref="P204:P208" si="230">IF(L204="","",IF(AND($C204="",$D204="",L204=""),"",IF(AND($C204="",$D204=""),L204,IF($D204="",UPPER($C204)&amp;"_"&amp;L204,_xlfn.TEXTJOIN(".",TRUE,UPPER($C204)&amp;$D204,$E204,$F204,$G204)))))&amp;". "&amp;L204</f>
        <v>C1.1.2. Чи безперебійно функціонує {Опалення}?</v>
      </c>
      <c r="Q204" s="9" t="s">
        <v>1759</v>
      </c>
      <c r="R204" s="9" t="s">
        <v>24</v>
      </c>
      <c r="S204" s="9" t="s">
        <v>25</v>
      </c>
      <c r="T204" s="9" t="s">
        <v>1760</v>
      </c>
      <c r="U204" s="776" t="s">
        <v>1761</v>
      </c>
      <c r="V204" s="9" t="s">
        <v>1762</v>
      </c>
      <c r="W204" s="9" t="s">
        <v>1763</v>
      </c>
      <c r="X204" s="9" t="s">
        <v>1785</v>
      </c>
      <c r="Z204" s="9" t="str">
        <f>"selected(${"&amp;$I$202&amp;"}, '"&amp;choices!B345&amp;"') or selected(${"&amp;$I$202&amp;"}, '"&amp;choices!$B$350&amp;"')"</f>
        <v>selected(${c1_engineering_systems}, 'heating_system') or selected(${c1_engineering_systems}, 'all_above')</v>
      </c>
    </row>
    <row r="205" spans="2:30" s="9" customFormat="1" ht="28.8">
      <c r="B205" s="9" t="s">
        <v>12563</v>
      </c>
      <c r="C205" s="9" t="s">
        <v>2092</v>
      </c>
      <c r="D205" s="9">
        <v>1</v>
      </c>
      <c r="E205" s="9">
        <v>1</v>
      </c>
      <c r="F205" s="9">
        <v>3</v>
      </c>
      <c r="H205" s="9" t="s">
        <v>12613</v>
      </c>
      <c r="I205" s="9" t="str">
        <f t="shared" si="226"/>
        <v>c1_1_3_smooth_functioning_cold_water_supply</v>
      </c>
      <c r="J205" s="775" t="str">
        <f>"Is it smoothly functioning {"&amp;choices!C346&amp;"}?"</f>
        <v>Is it smoothly functioning {Cold water supply}?</v>
      </c>
      <c r="K205" s="775" t="str">
        <f>"Функционирует ли {"&amp;choices!D346&amp;"} бесперебойно?"</f>
        <v>Функционирует ли {Водоснабжение холодной воды} бесперебойно?</v>
      </c>
      <c r="L205" s="775" t="str">
        <f>"Чи безперебійно функціонує {"&amp;choices!E346&amp;"}?"</f>
        <v>Чи безперебійно функціонує {Водопостачання холодної води}?</v>
      </c>
      <c r="M205" s="9" t="str">
        <f t="shared" si="227"/>
        <v>C1_1_3</v>
      </c>
      <c r="N205" s="9" t="str">
        <f t="shared" si="228"/>
        <v>C1.1.3. Is it smoothly functioning {Cold water supply}?</v>
      </c>
      <c r="O205" s="9" t="str">
        <f t="shared" si="229"/>
        <v>C1.1.3. Функционирует ли {Водоснабжение холодной воды} бесперебойно?</v>
      </c>
      <c r="P205" s="9" t="str">
        <f t="shared" si="230"/>
        <v>C1.1.3. Чи безперебійно функціонує {Водопостачання холодної води}?</v>
      </c>
      <c r="Q205" s="9" t="s">
        <v>1759</v>
      </c>
      <c r="R205" s="9" t="s">
        <v>24</v>
      </c>
      <c r="S205" s="9" t="s">
        <v>25</v>
      </c>
      <c r="T205" s="9" t="s">
        <v>1760</v>
      </c>
      <c r="U205" s="776" t="s">
        <v>1761</v>
      </c>
      <c r="V205" s="9" t="s">
        <v>1762</v>
      </c>
      <c r="W205" s="9" t="s">
        <v>1763</v>
      </c>
      <c r="X205" s="9" t="s">
        <v>1785</v>
      </c>
      <c r="Z205" s="9" t="str">
        <f>"selected(${"&amp;$I$202&amp;"}, '"&amp;choices!B346&amp;"') or selected(${"&amp;$I$202&amp;"}, '"&amp;choices!$B$350&amp;"')"</f>
        <v>selected(${c1_engineering_systems}, 'cold_water_supply') or selected(${c1_engineering_systems}, 'all_above')</v>
      </c>
    </row>
    <row r="206" spans="2:30" s="9" customFormat="1" ht="28.8">
      <c r="B206" s="9" t="s">
        <v>12563</v>
      </c>
      <c r="C206" s="9" t="s">
        <v>2092</v>
      </c>
      <c r="D206" s="9">
        <v>1</v>
      </c>
      <c r="E206" s="9">
        <v>1</v>
      </c>
      <c r="F206" s="9">
        <v>4</v>
      </c>
      <c r="H206" s="9" t="s">
        <v>12614</v>
      </c>
      <c r="I206" s="9" t="str">
        <f t="shared" si="226"/>
        <v>c1_1_4_smooth_functioning_hot_water_supply</v>
      </c>
      <c r="J206" s="775" t="str">
        <f>"Is it smoothly functioning {"&amp;choices!C347&amp;"}?"</f>
        <v>Is it smoothly functioning {Hot water supply}?</v>
      </c>
      <c r="K206" s="775" t="str">
        <f>"Функционирует ли {"&amp;choices!D347&amp;"} бесперебойно?"</f>
        <v>Функционирует ли {Водоснабжение горячей воды} бесперебойно?</v>
      </c>
      <c r="L206" s="775" t="str">
        <f>"Чи безперебійно функціонує {"&amp;choices!E347&amp;"}?"</f>
        <v>Чи безперебійно функціонує {Водопостачання гарячої води}?</v>
      </c>
      <c r="M206" s="9" t="str">
        <f t="shared" si="227"/>
        <v>C1_1_4</v>
      </c>
      <c r="N206" s="9" t="str">
        <f t="shared" si="228"/>
        <v>C1.1.4. Is it smoothly functioning {Hot water supply}?</v>
      </c>
      <c r="O206" s="9" t="str">
        <f t="shared" si="229"/>
        <v>C1.1.4. Функционирует ли {Водоснабжение горячей воды} бесперебойно?</v>
      </c>
      <c r="P206" s="9" t="str">
        <f t="shared" si="230"/>
        <v>C1.1.4. Чи безперебійно функціонує {Водопостачання гарячої води}?</v>
      </c>
      <c r="Q206" s="9" t="s">
        <v>1759</v>
      </c>
      <c r="R206" s="9" t="s">
        <v>24</v>
      </c>
      <c r="S206" s="9" t="s">
        <v>25</v>
      </c>
      <c r="T206" s="9" t="s">
        <v>1760</v>
      </c>
      <c r="U206" s="776" t="s">
        <v>1761</v>
      </c>
      <c r="V206" s="9" t="s">
        <v>1762</v>
      </c>
      <c r="W206" s="9" t="s">
        <v>1763</v>
      </c>
      <c r="X206" s="9" t="s">
        <v>1785</v>
      </c>
      <c r="Z206" s="9" t="str">
        <f>"selected(${"&amp;$I$202&amp;"}, '"&amp;choices!B347&amp;"') or selected(${"&amp;$I$202&amp;"}, '"&amp;choices!$B$350&amp;"')"</f>
        <v>selected(${c1_engineering_systems}, 'hot_water_supply') or selected(${c1_engineering_systems}, 'all_above')</v>
      </c>
    </row>
    <row r="207" spans="2:30" s="9" customFormat="1">
      <c r="B207" s="9" t="s">
        <v>12563</v>
      </c>
      <c r="C207" s="9" t="s">
        <v>2092</v>
      </c>
      <c r="D207" s="9">
        <v>1</v>
      </c>
      <c r="E207" s="9">
        <v>1</v>
      </c>
      <c r="F207" s="9">
        <v>5</v>
      </c>
      <c r="H207" s="9" t="s">
        <v>12615</v>
      </c>
      <c r="I207" s="9" t="str">
        <f t="shared" si="226"/>
        <v>c1_1_5_smooth_functioning_drainage_system</v>
      </c>
      <c r="J207" s="775" t="str">
        <f>"Is it smoothly functioning {"&amp;choices!C348&amp;"}?"</f>
        <v>Is it smoothly functioning {Drainage system}?</v>
      </c>
      <c r="K207" s="775" t="str">
        <f>"Функционирует ли {"&amp;choices!D348&amp;"} бесперебойно?"</f>
        <v>Функционирует ли {Канализация} бесперебойно?</v>
      </c>
      <c r="L207" s="775" t="str">
        <f>"Чи безперебійно функціонує {"&amp;choices!E348&amp;"}?"</f>
        <v>Чи безперебійно функціонує {Каналізація}?</v>
      </c>
      <c r="M207" s="9" t="str">
        <f t="shared" si="227"/>
        <v>C1_1_5</v>
      </c>
      <c r="N207" s="9" t="str">
        <f t="shared" si="228"/>
        <v>C1.1.5. Is it smoothly functioning {Drainage system}?</v>
      </c>
      <c r="O207" s="9" t="str">
        <f t="shared" si="229"/>
        <v>C1.1.5. Функционирует ли {Канализация} бесперебойно?</v>
      </c>
      <c r="P207" s="9" t="str">
        <f t="shared" si="230"/>
        <v>C1.1.5. Чи безперебійно функціонує {Каналізація}?</v>
      </c>
      <c r="Q207" s="9" t="s">
        <v>1759</v>
      </c>
      <c r="R207" s="9" t="s">
        <v>24</v>
      </c>
      <c r="S207" s="9" t="s">
        <v>25</v>
      </c>
      <c r="T207" s="9" t="s">
        <v>1760</v>
      </c>
      <c r="U207" s="776" t="s">
        <v>1761</v>
      </c>
      <c r="V207" s="9" t="s">
        <v>1762</v>
      </c>
      <c r="W207" s="9" t="s">
        <v>1763</v>
      </c>
      <c r="X207" s="9" t="s">
        <v>1785</v>
      </c>
      <c r="Z207" s="9" t="str">
        <f>"selected(${"&amp;$I$202&amp;"}, '"&amp;choices!B348&amp;"') or selected(${"&amp;$I$202&amp;"}, '"&amp;choices!$B$350&amp;"')"</f>
        <v>selected(${c1_engineering_systems}, 'drainage_system') or selected(${c1_engineering_systems}, 'all_above')</v>
      </c>
    </row>
    <row r="208" spans="2:30" s="9" customFormat="1">
      <c r="B208" s="9" t="s">
        <v>12563</v>
      </c>
      <c r="C208" s="9" t="s">
        <v>2092</v>
      </c>
      <c r="D208" s="9">
        <v>1</v>
      </c>
      <c r="E208" s="9">
        <v>1</v>
      </c>
      <c r="F208" s="9">
        <v>6</v>
      </c>
      <c r="H208" s="9" t="s">
        <v>12616</v>
      </c>
      <c r="I208" s="9" t="str">
        <f t="shared" si="226"/>
        <v>c1_1_6_smooth_functioning_ventlation_system</v>
      </c>
      <c r="J208" s="775" t="str">
        <f>"Is it smoothly functioning {"&amp;choices!C349&amp;"}?"</f>
        <v>Is it smoothly functioning {Ventlation system}?</v>
      </c>
      <c r="K208" s="775" t="str">
        <f>"Функционирует ли {"&amp;choices!D349&amp;"} бесперебойно?"</f>
        <v>Функционирует ли {Вентиляция} бесперебойно?</v>
      </c>
      <c r="L208" s="775" t="str">
        <f>"Чи безперебійно функціонує {"&amp;choices!E349&amp;"}?"</f>
        <v>Чи безперебійно функціонує {Вентиляція}?</v>
      </c>
      <c r="M208" s="9" t="str">
        <f t="shared" si="227"/>
        <v>C1_1_6</v>
      </c>
      <c r="N208" s="9" t="str">
        <f t="shared" si="228"/>
        <v>C1.1.6. Is it smoothly functioning {Ventlation system}?</v>
      </c>
      <c r="O208" s="9" t="str">
        <f t="shared" si="229"/>
        <v>C1.1.6. Функционирует ли {Вентиляция} бесперебойно?</v>
      </c>
      <c r="P208" s="9" t="str">
        <f t="shared" si="230"/>
        <v>C1.1.6. Чи безперебійно функціонує {Вентиляція}?</v>
      </c>
      <c r="Q208" s="9" t="s">
        <v>1759</v>
      </c>
      <c r="R208" s="9" t="s">
        <v>24</v>
      </c>
      <c r="S208" s="9" t="s">
        <v>25</v>
      </c>
      <c r="T208" s="9" t="s">
        <v>1760</v>
      </c>
      <c r="U208" s="776" t="s">
        <v>1761</v>
      </c>
      <c r="V208" s="9" t="s">
        <v>1762</v>
      </c>
      <c r="W208" s="9" t="s">
        <v>1763</v>
      </c>
      <c r="X208" s="9" t="s">
        <v>1785</v>
      </c>
      <c r="Z208" s="9" t="str">
        <f>"selected(${"&amp;$I$202&amp;"}, '"&amp;choices!B349&amp;"') or selected(${"&amp;$I$202&amp;"}, '"&amp;choices!$B$350&amp;"')"</f>
        <v>selected(${c1_engineering_systems}, 'ventlation_system') or selected(${c1_engineering_systems}, 'all_above')</v>
      </c>
    </row>
    <row r="209" spans="2:30" ht="51" customHeight="1">
      <c r="B209" t="s">
        <v>12982</v>
      </c>
      <c r="C209" t="s">
        <v>2092</v>
      </c>
      <c r="D209" s="1">
        <v>2</v>
      </c>
      <c r="E209" s="1"/>
      <c r="H209" t="s">
        <v>2113</v>
      </c>
      <c r="I209" t="str">
        <f t="shared" ref="I209" si="231">IF(C209="",H209,IF(D209="",C209&amp;"_"&amp;H209,_xlfn.TEXTJOIN("_",TRUE,C209&amp;D209,E209,F209,G209,H209)))</f>
        <v>c2_maintain_temperature</v>
      </c>
      <c r="J209" s="371" t="str">
        <f>CS_Monitoring_R12!F122</f>
        <v>Is it possible to keep in the collective site premises the temperature at the seasonal standard, but not lower than 18°C?</v>
      </c>
      <c r="K209" s="371" t="str">
        <f>CS_Monitoring_R12!G122</f>
        <v>Поддерживается ли температура в помещениях МВП в соответствии с сезонными показателями, но не ниже 18С°?</v>
      </c>
      <c r="L209" s="371" t="str">
        <f>CS_Monitoring_R12!H122</f>
        <v>Чи підтримується температура в приміщеннях МТП відповідно до сезонних показників, але не нижче 18 С°?</v>
      </c>
      <c r="M209" t="str">
        <f>_xlfn.TEXTJOIN("_",TRUE,UPPER($C209)&amp;$D209,$E209,$F209,$G209)</f>
        <v>C2</v>
      </c>
      <c r="N209" t="str">
        <f t="shared" ref="N209:P210" si="232">IF(J209="","",IF(AND($C209="",$D209="",J209=""),"",IF(AND($C209="",$D209=""),J209,IF($D209="",UPPER($C209)&amp;"_"&amp;J209,_xlfn.TEXTJOIN(".",TRUE,UPPER($C209)&amp;$D209,$E209,$F209,$G209)))))&amp;". "&amp;J209</f>
        <v>C2. Is it possible to keep in the collective site premises the temperature at the seasonal standard, but not lower than 18°C?</v>
      </c>
      <c r="O209" t="str">
        <f t="shared" si="232"/>
        <v>C2. Поддерживается ли температура в помещениях МВП в соответствии с сезонными показателями, но не ниже 18С°?</v>
      </c>
      <c r="P209" t="str">
        <f t="shared" si="232"/>
        <v>C2. Чи підтримується температура в приміщеннях МТП відповідно до сезонних показників, але не нижче 18 С°?</v>
      </c>
      <c r="Q209" s="36" t="s">
        <v>13062</v>
      </c>
      <c r="R209" s="748" t="s">
        <v>13063</v>
      </c>
      <c r="S209" s="25" t="s">
        <v>13064</v>
      </c>
      <c r="T209" t="s">
        <v>1760</v>
      </c>
      <c r="U209" s="11" t="s">
        <v>1761</v>
      </c>
      <c r="V209" t="s">
        <v>1762</v>
      </c>
      <c r="W209" t="s">
        <v>1763</v>
      </c>
      <c r="X209" s="11"/>
      <c r="AB209" s="11"/>
      <c r="AC209" s="11"/>
    </row>
    <row r="210" spans="2:30" ht="41.4" customHeight="1">
      <c r="B210" t="s">
        <v>2064</v>
      </c>
      <c r="C210" t="s">
        <v>2092</v>
      </c>
      <c r="D210" s="1">
        <v>3</v>
      </c>
      <c r="E210" s="1"/>
      <c r="H210" t="s">
        <v>2114</v>
      </c>
      <c r="I210" t="str">
        <f>IF(C210="",H210,IF(D210="",C210&amp;"_"&amp;H210,_xlfn.TEXTJOIN("_",TRUE,C210&amp;D210,E210,F210,G210,H210)))</f>
        <v>c3_disability_infrastructure</v>
      </c>
      <c r="J210" s="40" t="str">
        <f>CS_Monitoring_R11!F115</f>
        <v>Is the site equipped with disability-friendly infrastructure (except WASH) (elevators, external ramps, horizontal bars on doors…)</v>
      </c>
      <c r="K210" s="40" t="str">
        <f>CS_Monitoring_R11!G115</f>
        <v>Оборудован ли МВП приспособлениями для людей с инвалидностью (кроме водоснабжения, санитарии и гигиены) (лифты, внешние пандусы, горизонтальные перекладины на дверях и т.д.)</v>
      </c>
      <c r="L210" s="40" t="str">
        <f>CS_Monitoring_R11!H115</f>
        <v>Чи обладнане МТП зручною для людей з інвалідністю інфраструктурою (крім пов'язаної з водопостачанням, санітарією та гігієною) (ліфти, зовнішні пандуси, горизонтальні перекладини на дверях і т.п.)</v>
      </c>
      <c r="M210" t="str">
        <f>_xlfn.TEXTJOIN("_",TRUE,UPPER($C210)&amp;$D210,$E210,$F210,$G210)</f>
        <v>C3</v>
      </c>
      <c r="N210" t="str">
        <f t="shared" si="232"/>
        <v>C3. Is the site equipped with disability-friendly infrastructure (except WASH) (elevators, external ramps, horizontal bars on doors…)</v>
      </c>
      <c r="O210" t="str">
        <f t="shared" si="232"/>
        <v>C3. Оборудован ли МВП приспособлениями для людей с инвалидностью (кроме водоснабжения, санитарии и гигиены) (лифты, внешние пандусы, горизонтальные перекладины на дверях и т.д.)</v>
      </c>
      <c r="P210" t="str">
        <f t="shared" si="232"/>
        <v>C3. Чи обладнане МТП зручною для людей з інвалідністю інфраструктурою (крім пов'язаної з водопостачанням, санітарією та гігієною) (ліфти, зовнішні пандуси, горизонтальні перекладини на дверях і т.п.)</v>
      </c>
      <c r="Q210" s="22" t="s">
        <v>2115</v>
      </c>
      <c r="R210" s="22" t="s">
        <v>2116</v>
      </c>
      <c r="S210" s="22" t="s">
        <v>2117</v>
      </c>
      <c r="T210" t="s">
        <v>1760</v>
      </c>
      <c r="U210" s="11" t="s">
        <v>1761</v>
      </c>
      <c r="V210" t="s">
        <v>1762</v>
      </c>
      <c r="W210" t="s">
        <v>1763</v>
      </c>
      <c r="X210" t="s">
        <v>1785</v>
      </c>
    </row>
    <row r="211" spans="2:30" ht="43.2">
      <c r="B211" t="s">
        <v>2118</v>
      </c>
      <c r="C211" t="s">
        <v>2092</v>
      </c>
      <c r="D211" s="1">
        <v>4</v>
      </c>
      <c r="H211" t="s">
        <v>2119</v>
      </c>
      <c r="I211" t="str">
        <f t="shared" ref="I211:I212" si="233">IF(C211="",H211,IF(D211="",C211&amp;"_"&amp;H211,_xlfn.TEXTJOIN("_",TRUE,C211&amp;D211,E211,F211,G211,H211)))</f>
        <v>c4_bomb_shelter</v>
      </c>
      <c r="J211" s="371" t="str">
        <f>CS_Monitoring_R12!F124</f>
        <v>Is there a bomb shelter or other protective construction nearby (less than 500m away) or in the facility itself?</v>
      </c>
      <c r="K211" s="371" t="str">
        <f>CS_Monitoring_R12!G124</f>
        <v>Есть ли поблизости бомбоубежище либо другое укрытие (менее 500 метров) или непосредственно в самом МВП?</v>
      </c>
      <c r="L211" s="371" t="str">
        <f>CS_Monitoring_R12!H124</f>
        <v>Чи є бомбосховище чи інше укриття поблизу (до 500 метрів) або ж безпосередньо в самому МТП?</v>
      </c>
      <c r="M211" t="str">
        <f t="shared" ref="M211:M213" si="234">_xlfn.TEXTJOIN("_",TRUE,UPPER($C211)&amp;$D211,$E211,$F211,$G211)</f>
        <v>C4</v>
      </c>
      <c r="N211" t="str">
        <f t="shared" ref="N211:N212" si="235">IF(J211="","",IF(AND($C211="",$D211="",J211=""),"",IF(AND($C211="",$D211=""),J211,IF($D211="",UPPER($C211)&amp;"_"&amp;J211,_xlfn.TEXTJOIN(".",TRUE,UPPER($C211)&amp;$D211,$E211,$F211,$G211)))))&amp;". "&amp;J211</f>
        <v>C4. Is there a bomb shelter or other protective construction nearby (less than 500m away) or in the facility itself?</v>
      </c>
      <c r="O211" t="str">
        <f t="shared" ref="O211:O212" si="236">IF(K211="","",IF(AND($C211="",$D211="",K211=""),"",IF(AND($C211="",$D211=""),K211,IF($D211="",UPPER($C211)&amp;"_"&amp;K211,_xlfn.TEXTJOIN(".",TRUE,UPPER($C211)&amp;$D211,$E211,$F211,$G211)))))&amp;". "&amp;K211</f>
        <v>C4. Есть ли поблизости бомбоубежище либо другое укрытие (менее 500 метров) или непосредственно в самом МВП?</v>
      </c>
      <c r="P211" t="str">
        <f t="shared" ref="P211:P212" si="237">IF(L211="","",IF(AND($C211="",$D211="",L211=""),"",IF(AND($C211="",$D211=""),L211,IF($D211="",UPPER($C211)&amp;"_"&amp;L211,_xlfn.TEXTJOIN(".",TRUE,UPPER($C211)&amp;$D211,$E211,$F211,$G211)))))&amp;". "&amp;L211</f>
        <v>C4. Чи є бомбосховище чи інше укриття поблизу (до 500 метрів) або ж безпосередньо в самому МТП?</v>
      </c>
      <c r="Q211" t="s">
        <v>1759</v>
      </c>
      <c r="R211" t="s">
        <v>24</v>
      </c>
      <c r="S211" t="s">
        <v>25</v>
      </c>
      <c r="T211" t="s">
        <v>1760</v>
      </c>
      <c r="U211" s="11" t="s">
        <v>1761</v>
      </c>
      <c r="V211" t="s">
        <v>1762</v>
      </c>
      <c r="W211" t="s">
        <v>1763</v>
      </c>
      <c r="X211" t="s">
        <v>1785</v>
      </c>
    </row>
    <row r="212" spans="2:30" ht="40.950000000000003" customHeight="1">
      <c r="B212" t="s">
        <v>1865</v>
      </c>
      <c r="C212" t="s">
        <v>2092</v>
      </c>
      <c r="D212" s="1">
        <v>4</v>
      </c>
      <c r="E212">
        <v>1</v>
      </c>
      <c r="H212" t="s">
        <v>2120</v>
      </c>
      <c r="I212" t="str">
        <f t="shared" si="233"/>
        <v>c4_1_capacity_bomb_shelter_yn</v>
      </c>
      <c r="J212" s="371" t="str">
        <f>CS_Monitoring_R12!F125</f>
        <v>Is the capacity of the bomb shelter or other protective construction sufficient for the site residents? (IDPs and site staff)?</v>
      </c>
      <c r="K212" s="371" t="str">
        <f>CS_Monitoring_R12!G125</f>
        <v>Достаточна ли вместимость бомбоубежища или другого укрытия для жителей МВП? (ВПЛ и работников МВП)?</v>
      </c>
      <c r="L212" s="371" t="str">
        <f>CS_Monitoring_R12!H125</f>
        <v>Чи достатня місткість бомбосховища або іншого укриття для мешканців МТП? (ВПО та працівників МТП)?</v>
      </c>
      <c r="M212" t="str">
        <f t="shared" si="234"/>
        <v>C4_1</v>
      </c>
      <c r="N212" t="str">
        <f t="shared" si="235"/>
        <v>C4.1. Is the capacity of the bomb shelter or other protective construction sufficient for the site residents? (IDPs and site staff)?</v>
      </c>
      <c r="O212" t="str">
        <f t="shared" si="236"/>
        <v>C4.1. Достаточна ли вместимость бомбоубежища или другого укрытия для жителей МВП? (ВПЛ и работников МВП)?</v>
      </c>
      <c r="P212" t="str">
        <f t="shared" si="237"/>
        <v>C4.1. Чи достатня місткість бомбосховища або іншого укриття для мешканців МТП? (ВПО та працівників МТП)?</v>
      </c>
      <c r="Q212" t="s">
        <v>1759</v>
      </c>
      <c r="R212" t="s">
        <v>24</v>
      </c>
      <c r="S212" t="s">
        <v>25</v>
      </c>
      <c r="T212" t="s">
        <v>1760</v>
      </c>
      <c r="U212" s="11" t="s">
        <v>1761</v>
      </c>
      <c r="V212" t="s">
        <v>1762</v>
      </c>
      <c r="W212" t="s">
        <v>1763</v>
      </c>
      <c r="X212" t="s">
        <v>1785</v>
      </c>
      <c r="Z212" s="39" t="str">
        <f>"not(selected(${"&amp;I211&amp;"}, 'no')"&amp;" or selected(${"&amp;I211&amp;"}, 'dont_know')"&amp;" or selected(${"&amp;I211&amp;"}, ''))"</f>
        <v>not(selected(${c4_bomb_shelter}, 'no') or selected(${c4_bomb_shelter}, 'dont_know') or selected(${c4_bomb_shelter}, ''))</v>
      </c>
    </row>
    <row r="213" spans="2:30" ht="35.4" customHeight="1">
      <c r="B213" t="s">
        <v>1865</v>
      </c>
      <c r="C213" t="s">
        <v>2092</v>
      </c>
      <c r="D213" s="1">
        <v>4</v>
      </c>
      <c r="E213">
        <v>2</v>
      </c>
      <c r="H213" t="s">
        <v>2121</v>
      </c>
      <c r="I213" t="str">
        <f t="shared" ref="I213" si="238">IF(C213="",H213,IF(D213="",C213&amp;"_"&amp;H213,_xlfn.TEXTJOIN("_",TRUE,C213&amp;D213,E213,F213,G213,H213)))</f>
        <v>c4_2_bomb_shelter_for_disabilities</v>
      </c>
      <c r="J213" s="371" t="str">
        <f>CS_Monitoring_R12!F126</f>
        <v>Is the bomb shelter or other protective construction accessible for people with disabilities and with reduced mobility?</v>
      </c>
      <c r="K213" s="371" t="str">
        <f>CS_Monitoring_R12!G126</f>
        <v>Доступно ли бомбоубежище либо иное укрытие для людей с инвалидностью и других малобильных групп населения?</v>
      </c>
      <c r="L213" s="371" t="str">
        <f>CS_Monitoring_R12!H126</f>
        <v>Чи доступне бомбосховище або інше укриття для осіб з інвалідністю та інших маломобільних груп населення?</v>
      </c>
      <c r="M213" t="str">
        <f t="shared" si="234"/>
        <v>C4_2</v>
      </c>
      <c r="N213" t="str">
        <f t="shared" ref="N213" si="239">IF(J213="","",IF(AND($C213="",$D213="",J213=""),"",IF(AND($C213="",$D213=""),J213,IF($D213="",UPPER($C213)&amp;"_"&amp;J213,_xlfn.TEXTJOIN(".",TRUE,UPPER($C213)&amp;$D213,$E213,$F213,$G213)))))&amp;". "&amp;J213</f>
        <v>C4.2. Is the bomb shelter or other protective construction accessible for people with disabilities and with reduced mobility?</v>
      </c>
      <c r="O213" t="str">
        <f t="shared" ref="O213" si="240">IF(K213="","",IF(AND($C213="",$D213="",K213=""),"",IF(AND($C213="",$D213=""),K213,IF($D213="",UPPER($C213)&amp;"_"&amp;K213,_xlfn.TEXTJOIN(".",TRUE,UPPER($C213)&amp;$D213,$E213,$F213,$G213)))))&amp;". "&amp;K213</f>
        <v>C4.2. Доступно ли бомбоубежище либо иное укрытие для людей с инвалидностью и других малобильных групп населения?</v>
      </c>
      <c r="P213" t="str">
        <f t="shared" ref="P213" si="241">IF(L213="","",IF(AND($C213="",$D213="",L213=""),"",IF(AND($C213="",$D213=""),L213,IF($D213="",UPPER($C213)&amp;"_"&amp;L213,_xlfn.TEXTJOIN(".",TRUE,UPPER($C213)&amp;$D213,$E213,$F213,$G213)))))&amp;". "&amp;L213</f>
        <v>C4.2. Чи доступне бомбосховище або інше укриття для осіб з інвалідністю та інших маломобільних груп населення?</v>
      </c>
      <c r="Q213" s="22" t="s">
        <v>13174</v>
      </c>
      <c r="R213" s="22" t="s">
        <v>13175</v>
      </c>
      <c r="S213" s="22" t="s">
        <v>13176</v>
      </c>
      <c r="T213" t="s">
        <v>1760</v>
      </c>
      <c r="U213" s="11" t="s">
        <v>1761</v>
      </c>
      <c r="V213" t="s">
        <v>1762</v>
      </c>
      <c r="W213" t="s">
        <v>1763</v>
      </c>
      <c r="X213" t="s">
        <v>1785</v>
      </c>
      <c r="Z213" s="39" t="str">
        <f>"not(selected(${"&amp;I211&amp;"}, 'no')"&amp;" or selected(${"&amp;I211&amp;"}, 'dont_know')"&amp;" or selected(${"&amp;I211&amp;"}, ''))"</f>
        <v>not(selected(${c4_bomb_shelter}, 'no') or selected(${c4_bomb_shelter}, 'dont_know') or selected(${c4_bomb_shelter}, ''))</v>
      </c>
    </row>
    <row r="214" spans="2:30" ht="34.950000000000003" customHeight="1">
      <c r="B214" t="s">
        <v>2091</v>
      </c>
      <c r="C214" t="s">
        <v>2092</v>
      </c>
      <c r="D214" s="1">
        <v>5</v>
      </c>
      <c r="H214" t="s">
        <v>2093</v>
      </c>
      <c r="I214" t="str">
        <f t="shared" ref="I214:I215" si="242">IF(C214="",H214,IF(D214="",C214&amp;"_"&amp;H214,_xlfn.TEXTJOIN("_",TRUE,C214&amp;D214,E214,F214,G214,H214)))</f>
        <v>c5_shelter_concerns_or_needs</v>
      </c>
      <c r="J214" s="40" t="str">
        <f>CS_Monitoring_R11!F110</f>
        <v>What are shelter concerns or needs in the collective site?</v>
      </c>
      <c r="K214" s="40" t="str">
        <f>CS_Monitoring_R11!G110</f>
        <v>Каковы проблемы или потребности МВП?</v>
      </c>
      <c r="L214" s="40" t="str">
        <f>CS_Monitoring_R11!H110</f>
        <v>Які проблеми чи потреби, пов'язані з умовами проживання, має МТП?</v>
      </c>
      <c r="M214" t="str">
        <f t="shared" ref="M214:M230" si="243">_xlfn.TEXTJOIN("_",TRUE,UPPER($C214)&amp;$D214,$E214,$F214,$G214)</f>
        <v>C5</v>
      </c>
      <c r="N214" t="str">
        <f t="shared" ref="N214:N230" si="244">IF(J214="","",IF(AND($C214="",$D214="",J214=""),"",IF(AND($C214="",$D214=""),J214,IF($D214="",UPPER($C214)&amp;"_"&amp;J214,_xlfn.TEXTJOIN(".",TRUE,UPPER($C214)&amp;$D214,$E214,$F214,$G214)))))&amp;". "&amp;J214</f>
        <v>C5. What are shelter concerns or needs in the collective site?</v>
      </c>
      <c r="O214" t="str">
        <f t="shared" ref="O214:O230" si="245">IF(K214="","",IF(AND($C214="",$D214="",K214=""),"",IF(AND($C214="",$D214=""),K214,IF($D214="",UPPER($C214)&amp;"_"&amp;K214,_xlfn.TEXTJOIN(".",TRUE,UPPER($C214)&amp;$D214,$E214,$F214,$G214)))))&amp;". "&amp;K214</f>
        <v>C5. Каковы проблемы или потребности МВП?</v>
      </c>
      <c r="P214" t="str">
        <f t="shared" ref="P214:P230" si="246">IF(L214="","",IF(AND($C214="",$D214="",L214=""),"",IF(AND($C214="",$D214=""),L214,IF($D214="",UPPER($C214)&amp;"_"&amp;L214,_xlfn.TEXTJOIN(".",TRUE,UPPER($C214)&amp;$D214,$E214,$F214,$G214)))))&amp;". "&amp;L214</f>
        <v>C5. Які проблеми чи потреби, пов'язані з умовами проживання, має МТП?</v>
      </c>
      <c r="Q214" s="748" t="s">
        <v>5686</v>
      </c>
      <c r="R214" s="748" t="s">
        <v>5687</v>
      </c>
      <c r="S214" s="25" t="s">
        <v>5688</v>
      </c>
      <c r="T214" t="s">
        <v>1760</v>
      </c>
      <c r="U214" s="11" t="s">
        <v>1761</v>
      </c>
      <c r="V214" t="s">
        <v>1762</v>
      </c>
      <c r="W214" t="s">
        <v>1763</v>
      </c>
      <c r="X214" s="11"/>
      <c r="AA214" t="s">
        <v>1928</v>
      </c>
      <c r="AB214" t="s">
        <v>2059</v>
      </c>
      <c r="AC214" t="s">
        <v>1940</v>
      </c>
      <c r="AD214" t="s">
        <v>1941</v>
      </c>
    </row>
    <row r="215" spans="2:30">
      <c r="B215" t="s">
        <v>1765</v>
      </c>
      <c r="C215" t="s">
        <v>2092</v>
      </c>
      <c r="D215" s="1">
        <v>5</v>
      </c>
      <c r="E215">
        <v>1</v>
      </c>
      <c r="H215" t="str">
        <f>""&amp;H214&amp;"_other"</f>
        <v>shelter_concerns_or_needs_other</v>
      </c>
      <c r="I215" t="str">
        <f t="shared" si="242"/>
        <v>c5_1_shelter_concerns_or_needs_other</v>
      </c>
      <c r="J215" s="22" t="s">
        <v>2062</v>
      </c>
      <c r="K215" s="22" t="s">
        <v>2063</v>
      </c>
      <c r="L215" t="s">
        <v>1768</v>
      </c>
      <c r="M215" t="str">
        <f t="shared" si="243"/>
        <v>C5_1</v>
      </c>
      <c r="N215" t="str">
        <f t="shared" si="244"/>
        <v>C5.1. Other (specify)</v>
      </c>
      <c r="O215" t="str">
        <f t="shared" si="245"/>
        <v>C5.1. Другое (укажите)</v>
      </c>
      <c r="P215" t="str">
        <f t="shared" si="246"/>
        <v>C5.1. Інше, уточніть</v>
      </c>
      <c r="Q215" s="11" t="s">
        <v>96</v>
      </c>
      <c r="R215" s="11" t="s">
        <v>101</v>
      </c>
      <c r="S215" s="11" t="s">
        <v>102</v>
      </c>
      <c r="T215" t="s">
        <v>1760</v>
      </c>
      <c r="U215" s="11" t="s">
        <v>1761</v>
      </c>
      <c r="V215" t="s">
        <v>1762</v>
      </c>
      <c r="W215" t="s">
        <v>1763</v>
      </c>
      <c r="Z215" t="str">
        <f>"selected(${"&amp;I214&amp;"}, 'other')"</f>
        <v>selected(${c5_shelter_concerns_or_needs}, 'other')</v>
      </c>
    </row>
    <row r="216" spans="2:30" ht="46.95" customHeight="1">
      <c r="B216" t="s">
        <v>2091</v>
      </c>
      <c r="C216" t="s">
        <v>2092</v>
      </c>
      <c r="D216" s="1">
        <v>5</v>
      </c>
      <c r="E216">
        <v>1</v>
      </c>
      <c r="F216">
        <v>1</v>
      </c>
      <c r="H216" t="s">
        <v>2094</v>
      </c>
      <c r="I216" t="str">
        <f t="shared" ref="I216:I217" si="247">IF(C216="",H216,IF(D216="",C216&amp;"_"&amp;H216,_xlfn.TEXTJOIN("_",TRUE,C216&amp;D216,E216,F216,G216,H216)))</f>
        <v>c5_1_1_shelter_concerns_or_needs_top_3</v>
      </c>
      <c r="J216" s="40" t="str">
        <f>CS_Monitoring_R11!F111</f>
        <v xml:space="preserve">What are the most urgent shelter concerns or needs in the collective site? (Select up to three) </v>
      </c>
      <c r="K216" s="40" t="str">
        <f>CS_Monitoring_R11!G111</f>
        <v>Каковы наиболее актуальные проблемы или потребности МВП? (Выберите не более 3 вариантов)</v>
      </c>
      <c r="L216" s="40" t="str">
        <f>CS_Monitoring_R11!H111</f>
        <v>Які найнагальніші проблеми чи потреби має МТП? (Виберіть не більше трьох варіантів)</v>
      </c>
      <c r="M216" t="str">
        <f t="shared" si="243"/>
        <v>C5_1_1</v>
      </c>
      <c r="N216" t="str">
        <f t="shared" si="244"/>
        <v xml:space="preserve">C5.1.1. What are the most urgent shelter concerns or needs in the collective site? (Select up to three) </v>
      </c>
      <c r="O216" t="str">
        <f t="shared" si="245"/>
        <v>C5.1.1. Каковы наиболее актуальные проблемы или потребности МВП? (Выберите не более 3 вариантов)</v>
      </c>
      <c r="P216" t="str">
        <f t="shared" si="246"/>
        <v>C5.1.1. Які найнагальніші проблеми чи потреби має МТП? (Виберіть не більше трьох варіантів)</v>
      </c>
      <c r="Q216" s="748" t="s">
        <v>2095</v>
      </c>
      <c r="R216" s="748" t="s">
        <v>5689</v>
      </c>
      <c r="S216" s="25" t="s">
        <v>5690</v>
      </c>
      <c r="T216" t="s">
        <v>1760</v>
      </c>
      <c r="U216" s="11" t="s">
        <v>1761</v>
      </c>
      <c r="V216" t="s">
        <v>1762</v>
      </c>
      <c r="W216" t="s">
        <v>1763</v>
      </c>
      <c r="X216" s="11"/>
      <c r="Y216" s="22" t="str">
        <f>"selected(${"&amp;I214&amp;"}, name)"</f>
        <v>selected(${c5_shelter_concerns_or_needs}, name)</v>
      </c>
      <c r="Z216" s="22" t="str">
        <f>"not(selected(${"&amp;I214&amp;"}, 'none') or selected(${"&amp;I214&amp;"}, ''))"</f>
        <v>not(selected(${c5_shelter_concerns_or_needs}, 'none') or selected(${c5_shelter_concerns_or_needs}, ''))</v>
      </c>
      <c r="AA216" t="s">
        <v>2096</v>
      </c>
      <c r="AB216" t="s">
        <v>2097</v>
      </c>
      <c r="AC216" t="s">
        <v>2098</v>
      </c>
      <c r="AD216" t="s">
        <v>2099</v>
      </c>
    </row>
    <row r="217" spans="2:30" ht="26.4" customHeight="1">
      <c r="B217" t="s">
        <v>1765</v>
      </c>
      <c r="C217" t="s">
        <v>2092</v>
      </c>
      <c r="D217" s="1">
        <v>5</v>
      </c>
      <c r="E217">
        <v>1</v>
      </c>
      <c r="F217">
        <v>1</v>
      </c>
      <c r="G217">
        <v>1</v>
      </c>
      <c r="H217" t="str">
        <f>""&amp;H216&amp;"_other"</f>
        <v>shelter_concerns_or_needs_top_3_other</v>
      </c>
      <c r="I217" t="str">
        <f t="shared" si="247"/>
        <v>c5_1_1_1_shelter_concerns_or_needs_top_3_other</v>
      </c>
      <c r="J217" s="22" t="s">
        <v>2062</v>
      </c>
      <c r="K217" s="22" t="s">
        <v>2063</v>
      </c>
      <c r="L217" t="s">
        <v>1768</v>
      </c>
      <c r="M217" t="str">
        <f t="shared" si="243"/>
        <v>C5_1_1_1</v>
      </c>
      <c r="N217" t="str">
        <f t="shared" si="244"/>
        <v>C5.1.1.1. Other (specify)</v>
      </c>
      <c r="O217" t="str">
        <f t="shared" si="245"/>
        <v>C5.1.1.1. Другое (укажите)</v>
      </c>
      <c r="P217" t="str">
        <f t="shared" si="246"/>
        <v>C5.1.1.1. Інше, уточніть</v>
      </c>
      <c r="Q217" s="11" t="s">
        <v>96</v>
      </c>
      <c r="R217" s="11" t="s">
        <v>101</v>
      </c>
      <c r="S217" s="11" t="s">
        <v>102</v>
      </c>
      <c r="T217" t="s">
        <v>1760</v>
      </c>
      <c r="U217" s="11" t="s">
        <v>1761</v>
      </c>
      <c r="V217" t="s">
        <v>1762</v>
      </c>
      <c r="W217" t="s">
        <v>1763</v>
      </c>
      <c r="Z217" t="str">
        <f>"selected(${"&amp;I216&amp;"}, 'other')"</f>
        <v>selected(${c5_1_1_shelter_concerns_or_needs_top_3}, 'other')</v>
      </c>
    </row>
    <row r="218" spans="2:30" ht="43.95" customHeight="1">
      <c r="B218" t="s">
        <v>2100</v>
      </c>
      <c r="C218" t="s">
        <v>2092</v>
      </c>
      <c r="D218" s="1">
        <v>6</v>
      </c>
      <c r="H218" t="s">
        <v>2101</v>
      </c>
      <c r="I218" t="str">
        <f t="shared" ref="I218:I219" si="248">IF(C218="",H218,IF(D218="",C218&amp;"_"&amp;H218,_xlfn.TEXTJOIN("_",TRUE,C218&amp;D218,E218,F218,G218,H218)))</f>
        <v>c6_receiving_shelter_support</v>
      </c>
      <c r="J218" s="371" t="str">
        <f>CS_Monitoring_R12!F129</f>
        <v>What shelter support, if any, was received over the past three (3) months on the site?</v>
      </c>
      <c r="K218" s="371" t="str">
        <f>CS_Monitoring_R12!G129</f>
        <v>Какую помощь касательно условий проживания ВПЛ и обустройства МВП, если таковая имелась, получало МВП за последние 3 (три) месяца?</v>
      </c>
      <c r="L218" s="371" t="str">
        <f>CS_Monitoring_R12!H129</f>
        <v>Яку допомогу щодо умов проживання ВПО та облаштування МТП, якщо така була, отримало МТП за останні 3 (три) місяці?</v>
      </c>
      <c r="M218" t="str">
        <f t="shared" si="243"/>
        <v>C6</v>
      </c>
      <c r="N218" t="str">
        <f t="shared" si="244"/>
        <v>C6. What shelter support, if any, was received over the past three (3) months on the site?</v>
      </c>
      <c r="O218" t="str">
        <f t="shared" si="245"/>
        <v>C6. Какую помощь касательно условий проживания ВПЛ и обустройства МВП, если таковая имелась, получало МВП за последние 3 (три) месяца?</v>
      </c>
      <c r="P218" t="str">
        <f t="shared" si="246"/>
        <v>C6. Яку допомогу щодо умов проживання ВПО та облаштування МТП, якщо така була, отримало МТП за останні 3 (три) місяці?</v>
      </c>
      <c r="Q218" s="36" t="s">
        <v>1868</v>
      </c>
      <c r="R218" s="36" t="s">
        <v>362</v>
      </c>
      <c r="S218" s="22" t="s">
        <v>222</v>
      </c>
      <c r="T218" t="s">
        <v>1760</v>
      </c>
      <c r="U218" s="11" t="s">
        <v>1761</v>
      </c>
      <c r="V218" t="s">
        <v>1762</v>
      </c>
      <c r="W218" t="s">
        <v>1763</v>
      </c>
      <c r="X218" s="11"/>
      <c r="AA218" t="s">
        <v>1928</v>
      </c>
      <c r="AB218" t="s">
        <v>2059</v>
      </c>
      <c r="AC218" t="s">
        <v>1940</v>
      </c>
      <c r="AD218" t="s">
        <v>1941</v>
      </c>
    </row>
    <row r="219" spans="2:30">
      <c r="B219" t="s">
        <v>1765</v>
      </c>
      <c r="C219" t="s">
        <v>2092</v>
      </c>
      <c r="D219" s="1">
        <v>6</v>
      </c>
      <c r="E219">
        <v>1</v>
      </c>
      <c r="H219" t="str">
        <f>""&amp;H218&amp;"_other"</f>
        <v>receiving_shelter_support_other</v>
      </c>
      <c r="I219" t="str">
        <f t="shared" si="248"/>
        <v>c6_1_receiving_shelter_support_other</v>
      </c>
      <c r="J219" s="22" t="s">
        <v>2062</v>
      </c>
      <c r="K219" s="22" t="s">
        <v>2063</v>
      </c>
      <c r="L219" t="s">
        <v>1768</v>
      </c>
      <c r="M219" t="str">
        <f t="shared" si="243"/>
        <v>C6_1</v>
      </c>
      <c r="N219" t="str">
        <f t="shared" si="244"/>
        <v>C6.1. Other (specify)</v>
      </c>
      <c r="O219" t="str">
        <f t="shared" si="245"/>
        <v>C6.1. Другое (укажите)</v>
      </c>
      <c r="P219" t="str">
        <f t="shared" si="246"/>
        <v>C6.1. Інше, уточніть</v>
      </c>
      <c r="Q219" s="11" t="s">
        <v>96</v>
      </c>
      <c r="R219" s="11" t="s">
        <v>101</v>
      </c>
      <c r="S219" s="11" t="s">
        <v>102</v>
      </c>
      <c r="T219" t="s">
        <v>1760</v>
      </c>
      <c r="U219" s="11" t="s">
        <v>1761</v>
      </c>
      <c r="V219" t="s">
        <v>1762</v>
      </c>
      <c r="W219" t="s">
        <v>1763</v>
      </c>
      <c r="Z219" t="str">
        <f>"selected(${"&amp;I218&amp;"}, 'other')"</f>
        <v>selected(${c6_receiving_shelter_support}, 'other')</v>
      </c>
    </row>
    <row r="220" spans="2:30" ht="41.4" customHeight="1">
      <c r="B220" t="s">
        <v>2064</v>
      </c>
      <c r="C220" t="s">
        <v>2092</v>
      </c>
      <c r="D220" s="1">
        <v>6</v>
      </c>
      <c r="E220" s="1">
        <v>1</v>
      </c>
      <c r="F220" s="1">
        <v>1</v>
      </c>
      <c r="H220" t="s">
        <v>2102</v>
      </c>
      <c r="I220" t="str">
        <f>IF(C220="",H220,IF(D220="",C220&amp;"_"&amp;H220,_xlfn.TEXTJOIN("_",TRUE,C220&amp;D220,E220,F220,G220,H220)))</f>
        <v>c6_1_1_sufficient_needs_shelter_support_repairs_electricity_system</v>
      </c>
      <c r="J220" s="40" t="str">
        <f>"Was the shelter support received sufficient to answer the needs of IDPs in the collective site? - {"&amp;choices!C360&amp;"}"</f>
        <v>Was the shelter support received sufficient to answer the needs of IDPs in the collective site? - {Electricity system repairs or installation}</v>
      </c>
      <c r="K220" s="40" t="str">
        <f>"Была ли полученная помощь, связання с улучшением условий проижвания, достаточной для удовлетворения потребностей ВПЛ в МВП? - {"&amp;choices!D360&amp;"}"</f>
        <v>Была ли полученная помощь, связання с улучшением условий проижвания, достаточной для удовлетворения потребностей ВПЛ в МВП? - {Ремонт или оборудование системы электроснабжения}</v>
      </c>
      <c r="L220" s="40" t="str">
        <f>"Чи була отримана допомога, пов'язана із поліпшенням умов проживання, достатньою для задоволення потреб ВПО в МТП? - {"&amp;choices!E360&amp;"}"</f>
        <v>Чи була отримана допомога, пов'язана із поліпшенням умов проживання, достатньою для задоволення потреб ВПО в МТП? - {Ремонт або облаштування системи електропостачання}</v>
      </c>
      <c r="M220" t="str">
        <f t="shared" si="243"/>
        <v>C6_1_1</v>
      </c>
      <c r="N220" t="str">
        <f t="shared" si="244"/>
        <v>C6.1.1. Was the shelter support received sufficient to answer the needs of IDPs in the collective site? - {Electricity system repairs or installation}</v>
      </c>
      <c r="O220" t="str">
        <f t="shared" si="245"/>
        <v>C6.1.1. Была ли полученная помощь, связання с улучшением условий проижвания, достаточной для удовлетворения потребностей ВПЛ в МВП? - {Ремонт или оборудование системы электроснабжения}</v>
      </c>
      <c r="P220" t="str">
        <f t="shared" si="246"/>
        <v>C6.1.1. Чи була отримана допомога, пов'язана із поліпшенням умов проживання, достатньою для задоволення потреб ВПО в МТП? - {Ремонт або облаштування системи електропостачання}</v>
      </c>
      <c r="Q220" s="22" t="s">
        <v>1759</v>
      </c>
      <c r="R220" t="s">
        <v>24</v>
      </c>
      <c r="S220" t="s">
        <v>25</v>
      </c>
      <c r="T220" t="s">
        <v>1760</v>
      </c>
      <c r="U220" s="11" t="s">
        <v>1761</v>
      </c>
      <c r="V220" t="s">
        <v>1762</v>
      </c>
      <c r="W220" t="s">
        <v>1763</v>
      </c>
      <c r="X220" t="s">
        <v>1785</v>
      </c>
      <c r="Z220" t="str">
        <f>"selected(${"&amp;$I$218&amp;"}, '"&amp;choices!B360&amp;"')"</f>
        <v>selected(${c6_receiving_shelter_support}, 'repairs_electricity_system')</v>
      </c>
    </row>
    <row r="221" spans="2:30" ht="41.4" customHeight="1">
      <c r="B221" t="s">
        <v>2064</v>
      </c>
      <c r="C221" t="s">
        <v>2092</v>
      </c>
      <c r="D221" s="1">
        <v>6</v>
      </c>
      <c r="E221" s="1">
        <v>1</v>
      </c>
      <c r="F221" s="1">
        <v>2</v>
      </c>
      <c r="H221" t="s">
        <v>2103</v>
      </c>
      <c r="I221" t="str">
        <f t="shared" ref="I221:I230" si="249">IF(C221="",H221,IF(D221="",C221&amp;"_"&amp;H221,_xlfn.TEXTJOIN("_",TRUE,C221&amp;D221,E221,F221,G221,H221)))</f>
        <v>c6_1_2_sufficient_needs_shelter_support_repairs_ventilation_system</v>
      </c>
      <c r="J221" s="40" t="str">
        <f>"Was the shelter support received sufficient to answer the needs of IDPs in the collective site? - {"&amp;choices!C361&amp;"}"</f>
        <v>Was the shelter support received sufficient to answer the needs of IDPs in the collective site? - {Ventilation system repairs or installation}</v>
      </c>
      <c r="K221" s="40" t="str">
        <f>"Была ли полученная помощь, связання с улучшением условий проижвания, достаточной для удовлетворения потребностей ВПЛ в МВП? - {"&amp;choices!D361&amp;"}"</f>
        <v>Была ли полученная помощь, связання с улучшением условий проижвания, достаточной для удовлетворения потребностей ВПЛ в МВП? - {Ремонт или оборудование вентиляционной системы}</v>
      </c>
      <c r="L221" s="40" t="str">
        <f>"Чи була отримана допомога, пов'язана із поліпшенням умов проживання, достатньою для задоволення потреб ВПО в МТП? - {"&amp;choices!E361&amp;"}"</f>
        <v>Чи була отримана допомога, пов'язана із поліпшенням умов проживання, достатньою для задоволення потреб ВПО в МТП? - {Ремонт чи облаштування вентиляційної системи}</v>
      </c>
      <c r="M221" t="str">
        <f t="shared" si="243"/>
        <v>C6_1_2</v>
      </c>
      <c r="N221" t="str">
        <f t="shared" si="244"/>
        <v>C6.1.2. Was the shelter support received sufficient to answer the needs of IDPs in the collective site? - {Ventilation system repairs or installation}</v>
      </c>
      <c r="O221" t="str">
        <f t="shared" si="245"/>
        <v>C6.1.2. Была ли полученная помощь, связання с улучшением условий проижвания, достаточной для удовлетворения потребностей ВПЛ в МВП? - {Ремонт или оборудование вентиляционной системы}</v>
      </c>
      <c r="P221" t="str">
        <f t="shared" si="246"/>
        <v>C6.1.2. Чи була отримана допомога, пов'язана із поліпшенням умов проживання, достатньою для задоволення потреб ВПО в МТП? - {Ремонт чи облаштування вентиляційної системи}</v>
      </c>
      <c r="Q221" s="22" t="s">
        <v>1759</v>
      </c>
      <c r="R221" t="s">
        <v>24</v>
      </c>
      <c r="S221" t="s">
        <v>25</v>
      </c>
      <c r="U221" s="11" t="s">
        <v>1761</v>
      </c>
      <c r="V221" t="s">
        <v>1762</v>
      </c>
      <c r="W221" t="s">
        <v>1763</v>
      </c>
      <c r="X221" t="s">
        <v>1785</v>
      </c>
      <c r="Z221" t="str">
        <f>"selected(${"&amp;$I$218&amp;"}, '"&amp;choices!B361&amp;"')"</f>
        <v>selected(${c6_receiving_shelter_support}, 'repairs_ventilation_system')</v>
      </c>
    </row>
    <row r="222" spans="2:30" ht="41.4" customHeight="1">
      <c r="B222" t="s">
        <v>2064</v>
      </c>
      <c r="C222" t="s">
        <v>2092</v>
      </c>
      <c r="D222" s="1">
        <v>6</v>
      </c>
      <c r="E222" s="1">
        <v>1</v>
      </c>
      <c r="F222" s="1">
        <v>3</v>
      </c>
      <c r="H222" t="s">
        <v>2104</v>
      </c>
      <c r="I222" t="str">
        <f t="shared" si="249"/>
        <v>c6_1_3_sufficient_needs_shelter_support_lightning</v>
      </c>
      <c r="J222" s="40" t="str">
        <f>"Was the shelter support received sufficient to answer the needs of IDPs in the collective site? - {"&amp;choices!C362&amp;"}"</f>
        <v>Was the shelter support received sufficient to answer the needs of IDPs in the collective site? - {Inside and outdoor lightning improvement}</v>
      </c>
      <c r="K222" s="40" t="str">
        <f>"Была ли полученная помощь, связання с улучшением условий проижвания, достаточной для удовлетворения потребностей ВПЛ в МВП? - {"&amp;choices!D362&amp;"}"</f>
        <v>Была ли полученная помощь, связання с улучшением условий проижвания, достаточной для удовлетворения потребностей ВПЛ в МВП? - {Работы по улучшению внутреннего и/или внешнего освещения}</v>
      </c>
      <c r="L222" s="40" t="str">
        <f>"Чи була отримана допомога, пов'язана із поліпшенням умов проживання, достатньою для задоволення потреб ВПО в МТП? - {"&amp;choices!E362&amp;"}"</f>
        <v>Чи була отримана допомога, пов'язана із поліпшенням умов проживання, достатньою для задоволення потреб ВПО в МТП? - {Роботи з покращення внутрішнього та /або зовнішнього освітлення}</v>
      </c>
      <c r="M222" t="str">
        <f t="shared" si="243"/>
        <v>C6_1_3</v>
      </c>
      <c r="N222" t="str">
        <f t="shared" si="244"/>
        <v>C6.1.3. Was the shelter support received sufficient to answer the needs of IDPs in the collective site? - {Inside and outdoor lightning improvement}</v>
      </c>
      <c r="O222" t="str">
        <f t="shared" si="245"/>
        <v>C6.1.3. Была ли полученная помощь, связання с улучшением условий проижвания, достаточной для удовлетворения потребностей ВПЛ в МВП? - {Работы по улучшению внутреннего и/или внешнего освещения}</v>
      </c>
      <c r="P222" t="str">
        <f t="shared" si="246"/>
        <v>C6.1.3. Чи була отримана допомога, пов'язана із поліпшенням умов проживання, достатньою для задоволення потреб ВПО в МТП? - {Роботи з покращення внутрішнього та /або зовнішнього освітлення}</v>
      </c>
      <c r="Q222" s="22" t="s">
        <v>1759</v>
      </c>
      <c r="R222" t="s">
        <v>24</v>
      </c>
      <c r="S222" t="s">
        <v>25</v>
      </c>
      <c r="U222" s="11" t="s">
        <v>1761</v>
      </c>
      <c r="V222" t="s">
        <v>1762</v>
      </c>
      <c r="W222" t="s">
        <v>1763</v>
      </c>
      <c r="X222" t="s">
        <v>1785</v>
      </c>
      <c r="Z222" t="str">
        <f>"selected(${"&amp;$I$218&amp;"}, '"&amp;choices!B362&amp;"')"</f>
        <v>selected(${c6_receiving_shelter_support}, 'lightning')</v>
      </c>
    </row>
    <row r="223" spans="2:30" ht="41.4" customHeight="1">
      <c r="B223" t="s">
        <v>2064</v>
      </c>
      <c r="C223" t="s">
        <v>2092</v>
      </c>
      <c r="D223" s="1">
        <v>6</v>
      </c>
      <c r="E223" s="1">
        <v>1</v>
      </c>
      <c r="F223" s="1">
        <v>4</v>
      </c>
      <c r="H223" t="s">
        <v>2105</v>
      </c>
      <c r="I223" t="str">
        <f t="shared" si="249"/>
        <v>c6_1_4_sufficient_needs_shelter_support_infrastructure_people_limited_mobility</v>
      </c>
      <c r="J223" s="40" t="str">
        <f>"Was the shelter support received sufficient to answer the needs of IDPs in the collective site? - {"&amp;choices!C363&amp;"}"</f>
        <v>Was the shelter support received sufficient to answer the needs of IDPs in the collective site? - {Infrastructure for people with limited mobility (except WASH) (elevators, external ramps, horizontal bars on doors, etc.)}</v>
      </c>
      <c r="K223" s="40" t="str">
        <f>"Была ли полученная помощь, связання с улучшением условий проижвания, достаточной для удовлетворения потребностей ВПЛ в МВП? - {"&amp;choices!D363&amp;"}"</f>
        <v>Была ли полученная помощь, связання с улучшением условий проижвания, достаточной для удовлетворения потребностей ВПЛ в МВП? - {Инфраструктура для людей с ограниченной мобильностью (кроме водоснабжения, санитарии и гигиены) (лифты, внешние пандусы, горизонтальные перекладины на дверях и т.д.)}</v>
      </c>
      <c r="L223" s="40" t="str">
        <f>"Чи була отримана допомога, пов'язана із поліпшенням умов проживання, достатньою для задоволення потреб ВПО в МТП? - {"&amp;choices!E363&amp;"}"</f>
        <v>Чи була отримана допомога, пов'язана із поліпшенням умов проживання, достатньою для задоволення потреб ВПО в МТП? - {Інфраструктура для людей з обмеженою мобільністю (крім пов'язаної з водопостачанням, санітарією та гігієною) (ліфти, зовнішні пандуси, горизонтальні перекладини на дверях і т.д.)}</v>
      </c>
      <c r="M223" t="str">
        <f t="shared" si="243"/>
        <v>C6_1_4</v>
      </c>
      <c r="N223" t="str">
        <f t="shared" si="244"/>
        <v>C6.1.4. Was the shelter support received sufficient to answer the needs of IDPs in the collective site? - {Infrastructure for people with limited mobility (except WASH) (elevators, external ramps, horizontal bars on doors, etc.)}</v>
      </c>
      <c r="O223" t="str">
        <f t="shared" si="245"/>
        <v>C6.1.4. Была ли полученная помощь, связання с улучшением условий проижвания, достаточной для удовлетворения потребностей ВПЛ в МВП? - {Инфраструктура для людей с ограниченной мобильностью (кроме водоснабжения, санитарии и гигиены) (лифты, внешние пандусы, горизонтальные перекладины на дверях и т.д.)}</v>
      </c>
      <c r="P223" t="str">
        <f t="shared" si="246"/>
        <v>C6.1.4. Чи була отримана допомога, пов'язана із поліпшенням умов проживання, достатньою для задоволення потреб ВПО в МТП? - {Інфраструктура для людей з обмеженою мобільністю (крім пов'язаної з водопостачанням, санітарією та гігієною) (ліфти, зовнішні пандуси, горизонтальні перекладини на дверях і т.д.)}</v>
      </c>
      <c r="Q223" s="22" t="s">
        <v>1759</v>
      </c>
      <c r="R223" t="s">
        <v>24</v>
      </c>
      <c r="S223" t="s">
        <v>25</v>
      </c>
      <c r="U223" s="11" t="s">
        <v>1761</v>
      </c>
      <c r="V223" t="s">
        <v>1762</v>
      </c>
      <c r="W223" t="s">
        <v>1763</v>
      </c>
      <c r="X223" t="s">
        <v>1785</v>
      </c>
      <c r="Z223" t="str">
        <f>"selected(${"&amp;$I$218&amp;"}, '"&amp;choices!B363&amp;"')"</f>
        <v>selected(${c6_receiving_shelter_support}, 'infrastructure_people_limited_mobility')</v>
      </c>
    </row>
    <row r="224" spans="2:30" ht="41.4" customHeight="1">
      <c r="B224" t="s">
        <v>2064</v>
      </c>
      <c r="C224" t="s">
        <v>2092</v>
      </c>
      <c r="D224" s="1">
        <v>6</v>
      </c>
      <c r="E224" s="1">
        <v>1</v>
      </c>
      <c r="F224" s="1">
        <v>5</v>
      </c>
      <c r="H224" t="s">
        <v>2106</v>
      </c>
      <c r="I224" t="str">
        <f t="shared" si="249"/>
        <v>c6_1_5_sufficient_needs_shelter_support_major_reconstruction_site_premises</v>
      </c>
      <c r="J224" s="40" t="str">
        <f>"Was the shelter support received sufficient to answer the needs of IDPs in the collective site? - {"&amp;choices!C364&amp;"}"</f>
        <v>Was the shelter support received sufficient to answer the needs of IDPs in the collective site? - {Major reconstruction of site premises }</v>
      </c>
      <c r="K224" s="40" t="str">
        <f>"Была ли полученная помощь, связання с улучшением условий проижвания, достаточной для удовлетворения потребностей ВПЛ в МВП? - {"&amp;choices!D364&amp;"}"</f>
        <v>Была ли полученная помощь, связання с улучшением условий проижвания, достаточной для удовлетворения потребностей ВПЛ в МВП? - {Капитальная реконструкция помещений МВП }</v>
      </c>
      <c r="L224" s="40" t="str">
        <f>"Чи була отримана допомога, пов'язана із поліпшенням умов проживання, достатньою для задоволення потреб ВПО в МТП? - {"&amp;choices!E364&amp;"}"</f>
        <v>Чи була отримана допомога, пов'язана із поліпшенням умов проживання, достатньою для задоволення потреб ВПО в МТП? - {Капітальна реконструкція приміщень МТП }</v>
      </c>
      <c r="M224" t="str">
        <f t="shared" si="243"/>
        <v>C6_1_5</v>
      </c>
      <c r="N224" t="str">
        <f t="shared" si="244"/>
        <v>C6.1.5. Was the shelter support received sufficient to answer the needs of IDPs in the collective site? - {Major reconstruction of site premises }</v>
      </c>
      <c r="O224" t="str">
        <f t="shared" si="245"/>
        <v>C6.1.5. Была ли полученная помощь, связання с улучшением условий проижвания, достаточной для удовлетворения потребностей ВПЛ в МВП? - {Капитальная реконструкция помещений МВП }</v>
      </c>
      <c r="P224" t="str">
        <f t="shared" si="246"/>
        <v>C6.1.5. Чи була отримана допомога, пов'язана із поліпшенням умов проживання, достатньою для задоволення потреб ВПО в МТП? - {Капітальна реконструкція приміщень МТП }</v>
      </c>
      <c r="Q224" s="22" t="s">
        <v>1759</v>
      </c>
      <c r="R224" t="s">
        <v>24</v>
      </c>
      <c r="S224" t="s">
        <v>25</v>
      </c>
      <c r="U224" s="11" t="s">
        <v>1761</v>
      </c>
      <c r="V224" t="s">
        <v>1762</v>
      </c>
      <c r="W224" t="s">
        <v>1763</v>
      </c>
      <c r="X224" t="s">
        <v>1785</v>
      </c>
      <c r="Z224" t="str">
        <f>"selected(${"&amp;$I$218&amp;"}, '"&amp;choices!B364&amp;"')"</f>
        <v>selected(${c6_receiving_shelter_support}, 'major_reconstruction_site_premises')</v>
      </c>
    </row>
    <row r="225" spans="2:30" ht="41.4" customHeight="1">
      <c r="B225" t="s">
        <v>2064</v>
      </c>
      <c r="C225" t="s">
        <v>2092</v>
      </c>
      <c r="D225" s="1">
        <v>6</v>
      </c>
      <c r="E225" s="1">
        <v>1</v>
      </c>
      <c r="F225" s="1">
        <v>6</v>
      </c>
      <c r="H225" t="s">
        <v>2107</v>
      </c>
      <c r="I225" t="str">
        <f t="shared" si="249"/>
        <v>c6_1_6_sufficient_needs_shelter_support_floor_walls_related_light_medium_repair</v>
      </c>
      <c r="J225" s="40" t="str">
        <f>"Was the shelter support received sufficient to answer the needs of IDPs in the collective site? - {"&amp;choices!C365&amp;"}"</f>
        <v>Was the shelter support received sufficient to answer the needs of IDPs in the collective site? - {Floor/walls-related light or medium repair }</v>
      </c>
      <c r="K225" s="40" t="str">
        <f>"Была ли полученная помощь, связання с улучшением условий проижвания, достаточной для удовлетворения потребностей ВПЛ в МВП? - {"&amp;choices!D365&amp;"}"</f>
        <v>Была ли полученная помощь, связання с улучшением условий проижвания, достаточной для удовлетворения потребностей ВПЛ в МВП? - {Мелкий или текущий ремонт пола/стен }</v>
      </c>
      <c r="L225" s="40" t="str">
        <f>"Чи була отримана допомога, пов'язана із поліпшенням умов проживання, достатньою для задоволення потреб ВПО в МТП? - {"&amp;choices!E365&amp;"}"</f>
        <v>Чи була отримана допомога, пов'язана із поліпшенням умов проживання, достатньою для задоволення потреб ВПО в МТП? - {Дрібний чи поточний ремонт підлоги/стін }</v>
      </c>
      <c r="M225" t="str">
        <f t="shared" si="243"/>
        <v>C6_1_6</v>
      </c>
      <c r="N225" t="str">
        <f t="shared" si="244"/>
        <v>C6.1.6. Was the shelter support received sufficient to answer the needs of IDPs in the collective site? - {Floor/walls-related light or medium repair }</v>
      </c>
      <c r="O225" t="str">
        <f t="shared" si="245"/>
        <v>C6.1.6. Была ли полученная помощь, связання с улучшением условий проижвания, достаточной для удовлетворения потребностей ВПЛ в МВП? - {Мелкий или текущий ремонт пола/стен }</v>
      </c>
      <c r="P225" t="str">
        <f t="shared" si="246"/>
        <v>C6.1.6. Чи була отримана допомога, пов'язана із поліпшенням умов проживання, достатньою для задоволення потреб ВПО в МТП? - {Дрібний чи поточний ремонт підлоги/стін }</v>
      </c>
      <c r="Q225" s="22" t="s">
        <v>1759</v>
      </c>
      <c r="R225" t="s">
        <v>24</v>
      </c>
      <c r="S225" t="s">
        <v>25</v>
      </c>
      <c r="U225" s="11" t="s">
        <v>1761</v>
      </c>
      <c r="V225" t="s">
        <v>1762</v>
      </c>
      <c r="W225" t="s">
        <v>1763</v>
      </c>
      <c r="X225" t="s">
        <v>1785</v>
      </c>
      <c r="Z225" t="str">
        <f>"selected(${"&amp;$I$218&amp;"}, '"&amp;choices!B365&amp;"')"</f>
        <v>selected(${c6_receiving_shelter_support}, 'floor_walls_related_light_medium_repair')</v>
      </c>
    </row>
    <row r="226" spans="2:30" ht="41.4" customHeight="1">
      <c r="B226" t="s">
        <v>2064</v>
      </c>
      <c r="C226" t="s">
        <v>2092</v>
      </c>
      <c r="D226" s="1">
        <v>6</v>
      </c>
      <c r="E226" s="1">
        <v>1</v>
      </c>
      <c r="F226" s="1">
        <v>7</v>
      </c>
      <c r="H226" t="s">
        <v>2108</v>
      </c>
      <c r="I226" t="str">
        <f t="shared" si="249"/>
        <v>c6_1_7_sufficient_needs_shelter_support_floor_walls_related_heavy_repair</v>
      </c>
      <c r="J226" s="40" t="str">
        <f>"Was the shelter support received sufficient to answer the needs of IDPs in the collective site? - {"&amp;choices!C366&amp;"}"</f>
        <v>Was the shelter support received sufficient to answer the needs of IDPs in the collective site? - {Floor/walls-related heavy repair}</v>
      </c>
      <c r="K226" s="40" t="str">
        <f>"Была ли полученная помощь, связання с улучшением условий проижвания, достаточной для удовлетворения потребностей ВПЛ в МВП? - {"&amp;choices!D366&amp;"}"</f>
        <v>Была ли полученная помощь, связання с улучшением условий проижвания, достаточной для удовлетворения потребностей ВПЛ в МВП? - {Капитальный ремонт пола/стен }</v>
      </c>
      <c r="L226" s="40" t="str">
        <f>"Чи була отримана допомога, пов'язана із поліпшенням умов проживання, достатньою для задоволення потреб ВПО в МТП? - {"&amp;choices!E366&amp;"}"</f>
        <v>Чи була отримана допомога, пов'язана із поліпшенням умов проживання, достатньою для задоволення потреб ВПО в МТП? - {Капітальний ремонт підлоги/стін }</v>
      </c>
      <c r="M226" t="str">
        <f t="shared" si="243"/>
        <v>C6_1_7</v>
      </c>
      <c r="N226" t="str">
        <f t="shared" si="244"/>
        <v>C6.1.7. Was the shelter support received sufficient to answer the needs of IDPs in the collective site? - {Floor/walls-related heavy repair}</v>
      </c>
      <c r="O226" t="str">
        <f t="shared" si="245"/>
        <v>C6.1.7. Была ли полученная помощь, связання с улучшением условий проижвания, достаточной для удовлетворения потребностей ВПЛ в МВП? - {Капитальный ремонт пола/стен }</v>
      </c>
      <c r="P226" t="str">
        <f t="shared" si="246"/>
        <v>C6.1.7. Чи була отримана допомога, пов'язана із поліпшенням умов проживання, достатньою для задоволення потреб ВПО в МТП? - {Капітальний ремонт підлоги/стін }</v>
      </c>
      <c r="Q226" s="22" t="s">
        <v>1759</v>
      </c>
      <c r="R226" t="s">
        <v>24</v>
      </c>
      <c r="S226" t="s">
        <v>25</v>
      </c>
      <c r="U226" s="11" t="s">
        <v>1761</v>
      </c>
      <c r="V226" t="s">
        <v>1762</v>
      </c>
      <c r="W226" t="s">
        <v>1763</v>
      </c>
      <c r="X226" t="s">
        <v>1785</v>
      </c>
      <c r="Z226" t="str">
        <f>"selected(${"&amp;$I$218&amp;"}, '"&amp;choices!B366&amp;"')"</f>
        <v>selected(${c6_receiving_shelter_support}, 'floor_walls_related_heavy_repair')</v>
      </c>
    </row>
    <row r="227" spans="2:30" ht="41.4" customHeight="1">
      <c r="B227" t="s">
        <v>2064</v>
      </c>
      <c r="C227" t="s">
        <v>2092</v>
      </c>
      <c r="D227" s="1">
        <v>6</v>
      </c>
      <c r="E227" s="1">
        <v>1</v>
      </c>
      <c r="F227" s="1">
        <v>8</v>
      </c>
      <c r="H227" t="s">
        <v>2109</v>
      </c>
      <c r="I227" t="str">
        <f t="shared" si="249"/>
        <v>c6_1_8_sufficient_needs_shelter_support_roof_related_repairs</v>
      </c>
      <c r="J227" s="40" t="str">
        <f>"Was the shelter support received sufficient to answer the needs of IDPs in the collective site? - {"&amp;choices!C367&amp;"}"</f>
        <v>Was the shelter support received sufficient to answer the needs of IDPs in the collective site? - {Roof-related repairs}</v>
      </c>
      <c r="K227" s="40" t="str">
        <f>"Была ли полученная помощь, связання с улучшением условий проижвания, достаточной для удовлетворения потребностей ВПЛ в МВП? - {"&amp;choices!D367&amp;"}"</f>
        <v>Была ли полученная помощь, связання с улучшением условий проижвания, достаточной для удовлетворения потребностей ВПЛ в МВП? - {Ремонт крыши}</v>
      </c>
      <c r="L227" s="40" t="str">
        <f>"Чи була отримана допомога, пов'язана із поліпшенням умов проживання, достатньою для задоволення потреб ВПО в МТП? - {"&amp;choices!E367&amp;"}"</f>
        <v>Чи була отримана допомога, пов'язана із поліпшенням умов проживання, достатньою для задоволення потреб ВПО в МТП? - {Ремонт покрівлі}</v>
      </c>
      <c r="M227" t="str">
        <f t="shared" si="243"/>
        <v>C6_1_8</v>
      </c>
      <c r="N227" t="str">
        <f t="shared" si="244"/>
        <v>C6.1.8. Was the shelter support received sufficient to answer the needs of IDPs in the collective site? - {Roof-related repairs}</v>
      </c>
      <c r="O227" t="str">
        <f t="shared" si="245"/>
        <v>C6.1.8. Была ли полученная помощь, связання с улучшением условий проижвания, достаточной для удовлетворения потребностей ВПЛ в МВП? - {Ремонт крыши}</v>
      </c>
      <c r="P227" t="str">
        <f t="shared" si="246"/>
        <v>C6.1.8. Чи була отримана допомога, пов'язана із поліпшенням умов проживання, достатньою для задоволення потреб ВПО в МТП? - {Ремонт покрівлі}</v>
      </c>
      <c r="Q227" s="22" t="s">
        <v>1759</v>
      </c>
      <c r="R227" t="s">
        <v>24</v>
      </c>
      <c r="S227" t="s">
        <v>25</v>
      </c>
      <c r="U227" s="11" t="s">
        <v>1761</v>
      </c>
      <c r="V227" t="s">
        <v>1762</v>
      </c>
      <c r="W227" t="s">
        <v>1763</v>
      </c>
      <c r="X227" t="s">
        <v>1785</v>
      </c>
      <c r="Z227" t="str">
        <f>"selected(${"&amp;$I$218&amp;"}, '"&amp;choices!B367&amp;"')"</f>
        <v>selected(${c6_receiving_shelter_support}, 'roof_related_repairs')</v>
      </c>
    </row>
    <row r="228" spans="2:30" ht="41.4" customHeight="1">
      <c r="B228" t="s">
        <v>2064</v>
      </c>
      <c r="C228" t="s">
        <v>2092</v>
      </c>
      <c r="D228" s="1">
        <v>6</v>
      </c>
      <c r="E228" s="1">
        <v>1</v>
      </c>
      <c r="F228" s="1">
        <v>9</v>
      </c>
      <c r="H228" t="s">
        <v>2110</v>
      </c>
      <c r="I228" t="str">
        <f t="shared" si="249"/>
        <v>c6_1_9_sufficient_needs_shelter_support_doors_windows_light_medium_repair</v>
      </c>
      <c r="J228" s="40" t="str">
        <f>"Was the shelter support received sufficient to answer the needs of IDPs in the collective site? - {"&amp;choices!C368&amp;"}"</f>
        <v>Was the shelter support received sufficient to answer the needs of IDPs in the collective site? - {Doors/windows light or medium repair}</v>
      </c>
      <c r="K228" s="40" t="str">
        <f>"Была ли полученная помощь, связання с улучшением условий проижвания, достаточной для удовлетворения потребностей ВПЛ в МВП? - {"&amp;choices!D368&amp;"}"</f>
        <v>Была ли полученная помощь, связання с улучшением условий проижвания, достаточной для удовлетворения потребностей ВПЛ в МВП? - {Замена/ремонт дверей/окон}</v>
      </c>
      <c r="L228" s="40" t="str">
        <f>"Чи була отримана допомога, пов'язана із поліпшенням умов проживання, достатньою для задоволення потреб ВПО в МТП? - {"&amp;choices!E368&amp;"}"</f>
        <v>Чи була отримана допомога, пов'язана із поліпшенням умов проживання, достатньою для задоволення потреб ВПО в МТП? - {Заміна/ремонт дверей/вікон}</v>
      </c>
      <c r="M228" t="str">
        <f t="shared" si="243"/>
        <v>C6_1_9</v>
      </c>
      <c r="N228" t="str">
        <f t="shared" si="244"/>
        <v>C6.1.9. Was the shelter support received sufficient to answer the needs of IDPs in the collective site? - {Doors/windows light or medium repair}</v>
      </c>
      <c r="O228" t="str">
        <f t="shared" si="245"/>
        <v>C6.1.9. Была ли полученная помощь, связання с улучшением условий проижвания, достаточной для удовлетворения потребностей ВПЛ в МВП? - {Замена/ремонт дверей/окон}</v>
      </c>
      <c r="P228" t="str">
        <f t="shared" si="246"/>
        <v>C6.1.9. Чи була отримана допомога, пов'язана із поліпшенням умов проживання, достатньою для задоволення потреб ВПО в МТП? - {Заміна/ремонт дверей/вікон}</v>
      </c>
      <c r="Q228" s="22" t="s">
        <v>1759</v>
      </c>
      <c r="R228" t="s">
        <v>24</v>
      </c>
      <c r="S228" t="s">
        <v>25</v>
      </c>
      <c r="U228" s="11" t="s">
        <v>1761</v>
      </c>
      <c r="V228" t="s">
        <v>1762</v>
      </c>
      <c r="W228" t="s">
        <v>1763</v>
      </c>
      <c r="X228" t="s">
        <v>1785</v>
      </c>
      <c r="Z228" t="str">
        <f>"selected(${"&amp;$I$218&amp;"}, '"&amp;choices!B368&amp;"')"</f>
        <v>selected(${c6_receiving_shelter_support}, 'doors_windows_light_medium_repair')</v>
      </c>
    </row>
    <row r="229" spans="2:30" ht="41.4" customHeight="1">
      <c r="B229" t="s">
        <v>2064</v>
      </c>
      <c r="C229" t="s">
        <v>2092</v>
      </c>
      <c r="D229" s="1">
        <v>6</v>
      </c>
      <c r="E229" s="1">
        <v>1</v>
      </c>
      <c r="F229" s="1">
        <v>10</v>
      </c>
      <c r="H229" t="s">
        <v>2111</v>
      </c>
      <c r="I229" t="str">
        <f t="shared" ref="I229" si="250">IF(C229="",H229,IF(D229="",C229&amp;"_"&amp;H229,_xlfn.TEXTJOIN("_",TRUE,C229&amp;D229,E229,F229,G229,H229)))</f>
        <v>c6_1_10_sufficient_needs_shelter_support_arrangement_of_bomb_shelter_within_500m</v>
      </c>
      <c r="J229" s="40" t="str">
        <f>"Was the shelter support received sufficient to answer the needs of IDPs in the collective site? - {"&amp;choices!C369&amp;"}"</f>
        <v>Was the shelter support received sufficient to answer the needs of IDPs in the collective site? - {Arrangement of bomb shelter (in or within 500m of site building)}</v>
      </c>
      <c r="K229" s="40" t="str">
        <f>"Была ли полученная помощь, связання с улучшением условий проижвания, достаточной для удовлетворения потребностей ВПЛ в МВП? - {"&amp;choices!D369&amp;"}"</f>
        <v>Была ли полученная помощь, связання с улучшением условий проижвания, достаточной для удовлетворения потребностей ВПЛ в МВП? - {Обустройство бомбоубежища (в здании МВП либо в пределах 500 м от него)}</v>
      </c>
      <c r="L229" s="40" t="str">
        <f>"Чи була отримана допомога, пов'язана із поліпшенням умов проживання, достатньою для задоволення потреб ВПО в МТП? - {"&amp;choices!E369&amp;"}"</f>
        <v>Чи була отримана допомога, пов'язана із поліпшенням умов проживання, достатньою для задоволення потреб ВПО в МТП? - {Облаштування бомбосховища (в будівлі МТП або в межах 500 м від нього)}</v>
      </c>
      <c r="M229" t="str">
        <f t="shared" si="243"/>
        <v>C6_1_10</v>
      </c>
      <c r="N229" t="str">
        <f t="shared" si="244"/>
        <v>C6.1.10. Was the shelter support received sufficient to answer the needs of IDPs in the collective site? - {Arrangement of bomb shelter (in or within 500m of site building)}</v>
      </c>
      <c r="O229" t="str">
        <f t="shared" si="245"/>
        <v>C6.1.10. Была ли полученная помощь, связання с улучшением условий проижвания, достаточной для удовлетворения потребностей ВПЛ в МВП? - {Обустройство бомбоубежища (в здании МВП либо в пределах 500 м от него)}</v>
      </c>
      <c r="P229" t="str">
        <f t="shared" si="246"/>
        <v>C6.1.10. Чи була отримана допомога, пов'язана із поліпшенням умов проживання, достатньою для задоволення потреб ВПО в МТП? - {Облаштування бомбосховища (в будівлі МТП або в межах 500 м від нього)}</v>
      </c>
      <c r="Q229" s="22" t="s">
        <v>1759</v>
      </c>
      <c r="R229" t="s">
        <v>24</v>
      </c>
      <c r="S229" t="s">
        <v>25</v>
      </c>
      <c r="U229" s="11" t="s">
        <v>1761</v>
      </c>
      <c r="V229" t="s">
        <v>1762</v>
      </c>
      <c r="W229" t="s">
        <v>1763</v>
      </c>
      <c r="X229" t="s">
        <v>1785</v>
      </c>
      <c r="Z229" t="str">
        <f>"selected(${"&amp;$I$218&amp;"}, '"&amp;choices!B369&amp;"')"</f>
        <v>selected(${c6_receiving_shelter_support}, 'arrangement_of_bomb_shelter_within_500m')</v>
      </c>
    </row>
    <row r="230" spans="2:30" ht="41.4" customHeight="1">
      <c r="B230" t="s">
        <v>2064</v>
      </c>
      <c r="C230" t="s">
        <v>2092</v>
      </c>
      <c r="D230" s="1">
        <v>6</v>
      </c>
      <c r="E230" s="1">
        <v>1</v>
      </c>
      <c r="F230" s="1">
        <v>11</v>
      </c>
      <c r="H230" t="s">
        <v>2112</v>
      </c>
      <c r="I230" t="str">
        <f t="shared" si="249"/>
        <v>c6_1_11_sufficient_needs_shelter_support_oth</v>
      </c>
      <c r="J230" s="40" t="str">
        <f>"Was the shelter support received sufficient to answer the needs of IDPs in the collective site? - Other (*${"&amp;I219&amp;"}*)"</f>
        <v>Was the shelter support received sufficient to answer the needs of IDPs in the collective site? - Other (*${c6_1_receiving_shelter_support_other}*)</v>
      </c>
      <c r="K230" s="40" t="str">
        <f>"Была ли полученная помощь, связання с улучшением условий проижвания, достаточной для удовлетворения потребностей ВПЛ в МВП? - Other (*${"&amp;I219&amp;"}*)"</f>
        <v>Была ли полученная помощь, связання с улучшением условий проижвания, достаточной для удовлетворения потребностей ВПЛ в МВП? - Other (*${c6_1_receiving_shelter_support_other}*)</v>
      </c>
      <c r="L230" s="40" t="str">
        <f>"Чи була отримана допомога, пов'язана із поліпшенням умов проживання, достатньою для задоволення потреб ВПО в МТП? - Other (*${"&amp;I219&amp;"}*)"</f>
        <v>Чи була отримана допомога, пов'язана із поліпшенням умов проживання, достатньою для задоволення потреб ВПО в МТП? - Other (*${c6_1_receiving_shelter_support_other}*)</v>
      </c>
      <c r="M230" t="str">
        <f t="shared" si="243"/>
        <v>C6_1_11</v>
      </c>
      <c r="N230" t="str">
        <f t="shared" si="244"/>
        <v>C6.1.11. Was the shelter support received sufficient to answer the needs of IDPs in the collective site? - Other (*${c6_1_receiving_shelter_support_other}*)</v>
      </c>
      <c r="O230" t="str">
        <f t="shared" si="245"/>
        <v>C6.1.11. Была ли полученная помощь, связання с улучшением условий проижвания, достаточной для удовлетворения потребностей ВПЛ в МВП? - Other (*${c6_1_receiving_shelter_support_other}*)</v>
      </c>
      <c r="P230" t="str">
        <f t="shared" si="246"/>
        <v>C6.1.11. Чи була отримана допомога, пов'язана із поліпшенням умов проживання, достатньою для задоволення потреб ВПО в МТП? - Other (*${c6_1_receiving_shelter_support_other}*)</v>
      </c>
      <c r="Q230" s="22" t="s">
        <v>1759</v>
      </c>
      <c r="R230" t="s">
        <v>24</v>
      </c>
      <c r="S230" t="s">
        <v>25</v>
      </c>
      <c r="U230" s="11" t="s">
        <v>1761</v>
      </c>
      <c r="V230" t="s">
        <v>1762</v>
      </c>
      <c r="W230" t="s">
        <v>1763</v>
      </c>
      <c r="X230" t="s">
        <v>1785</v>
      </c>
      <c r="Z230" t="str">
        <f>"selected(${"&amp;$I$218&amp;"}, '"&amp;choices!B370&amp;"')"</f>
        <v>selected(${c6_receiving_shelter_support}, 'other')</v>
      </c>
    </row>
    <row r="231" spans="2:30" s="18" customFormat="1">
      <c r="B231" s="29" t="s">
        <v>1751</v>
      </c>
      <c r="D231" s="17" t="s">
        <v>1752</v>
      </c>
      <c r="E231" s="17" t="s">
        <v>1752</v>
      </c>
      <c r="F231" s="17"/>
      <c r="G231" s="17"/>
      <c r="H231" s="18" t="s">
        <v>2090</v>
      </c>
      <c r="I231" s="18" t="str">
        <f t="shared" ref="I231" si="251">IF(C231="",H231,IF(D231="",C231&amp;"_"&amp;H231,_xlfn.TEXTJOIN("_",TRUE,C231&amp;D231,E231,F231,H231)))</f>
        <v>shelter</v>
      </c>
      <c r="J231" s="23"/>
      <c r="K231" s="23"/>
      <c r="M231" s="18" t="str">
        <f t="shared" si="221"/>
        <v/>
      </c>
      <c r="N231" s="23" t="str">
        <f t="shared" si="135"/>
        <v/>
      </c>
      <c r="O231" s="18" t="str">
        <f>IF(K231="","",IF(AND($C231="",$D231="",K231=""),"",IF(AND($C231="",$D231=""),K231,IF($D231="",UPPER($C231)&amp;"_"&amp;K231,_xlfn.TEXTJOIN(".",TRUE,UPPER($C231)&amp;$D231,$E231,$F231,K231)))))</f>
        <v/>
      </c>
      <c r="P231" s="18" t="str">
        <f t="shared" si="147"/>
        <v/>
      </c>
    </row>
    <row r="232" spans="2:30" s="372" customFormat="1">
      <c r="B232" s="372" t="s">
        <v>1746</v>
      </c>
      <c r="D232" s="372" t="s">
        <v>1752</v>
      </c>
      <c r="H232" s="372" t="s">
        <v>2122</v>
      </c>
      <c r="I232" s="372" t="str">
        <f t="shared" ref="I232" si="252">IF(C232="",H232,IF(D232="",C232&amp;"_"&amp;H232,_xlfn.TEXTJOIN("_",TRUE,C232&amp;D232,E232,F232,H232)))</f>
        <v>winterization</v>
      </c>
      <c r="J232" s="373" t="s">
        <v>1094</v>
      </c>
      <c r="K232" s="373" t="s">
        <v>1095</v>
      </c>
      <c r="L232" s="372" t="s">
        <v>1096</v>
      </c>
      <c r="M232" s="365" t="str">
        <f t="shared" si="221"/>
        <v/>
      </c>
      <c r="N232" s="373" t="str">
        <f t="shared" ref="N232" si="253">IF(J232="","",IF(AND($C232="",$D232="",J232=""),"",IF(AND($C232="",$D232=""),J232,IF($D232="",UPPER($C232)&amp;"_"&amp;J232,_xlfn.TEXTJOIN(".",TRUE,UPPER($C232)&amp;$D232,$E232,$F232,J232)))))</f>
        <v>Winterization</v>
      </c>
      <c r="O232" s="372" t="str">
        <f>IF(K232="","",IF(AND($C232="",$D232="",K232=""),"",IF(AND($C232="",$D232=""),K232,IF($D232="",UPPER($C232)&amp;"_"&amp;K232,_xlfn.TEXTJOIN(".",TRUE,UPPER($C232)&amp;$D232,$E232,$F232,K232)))))</f>
        <v>Подготовка к зиме</v>
      </c>
      <c r="P232" s="372" t="str">
        <f t="shared" ref="P232" si="254">IF(L232="","",IF(AND($C232="",$D232="",L232=""),"",IF(AND($C232="",$D232=""),L232,IF($D232="",UPPER($C232)&amp;"_"&amp;L232,_xlfn.TEXTJOIN(".",TRUE,UPPER($C232)&amp;$D232,$E232,$F232,L232)))))</f>
        <v>Підготовка до зими</v>
      </c>
      <c r="Z232" s="372" t="str">
        <f>"not(selected(${"&amp;I45&amp;"}, 'no')"&amp;" or selected(${"&amp;I45&amp;"}, ''))"&amp;" and ${"&amp;I$50&amp;"}&gt;=10"</f>
        <v>not(selected(${a1_site_active}, 'no') or selected(${a1_site_active}, '')) and ${a1_2_people_can_hosted_number}&gt;=10</v>
      </c>
    </row>
    <row r="233" spans="2:30" ht="28.8">
      <c r="B233" t="s">
        <v>2143</v>
      </c>
      <c r="C233" t="s">
        <v>2124</v>
      </c>
      <c r="D233" s="1">
        <v>1</v>
      </c>
      <c r="E233" t="s">
        <v>1752</v>
      </c>
      <c r="H233" t="s">
        <v>2144</v>
      </c>
      <c r="I233" t="str">
        <f>IF(C233="",H233,IF(D233="",C233&amp;"_"&amp;H233,_xlfn.TEXTJOIN("_",TRUE,C233&amp;D233,E233,F233,G233,H233)))</f>
        <v>d1_main_type_heating</v>
      </c>
      <c r="J233" s="40" t="str">
        <f>CS_Monitoring_R11!F124</f>
        <v>Please specify the main type of heating used by the site</v>
      </c>
      <c r="K233" s="40" t="str">
        <f>CS_Monitoring_R11!G124</f>
        <v>Пожалуйста, укажите основной вид отопления, используемый в МВП</v>
      </c>
      <c r="L233" s="40" t="str">
        <f>CS_Monitoring_R11!H124</f>
        <v>Зазначте, будь ласка, основний вид опалення, який використовується у МТП</v>
      </c>
      <c r="M233" t="str">
        <f t="shared" ref="M233:M238" si="255">_xlfn.TEXTJOIN("_",TRUE,UPPER($C233)&amp;$D233,$E233,$F233,$G233)</f>
        <v>D1</v>
      </c>
      <c r="N233" t="str">
        <f t="shared" ref="N233:P238" si="256">IF(J233="","",IF(AND($C233="",$D233="",J233=""),"",IF(AND($C233="",$D233=""),J233,IF($D233="",UPPER($C233)&amp;"_"&amp;J233,_xlfn.TEXTJOIN(".",TRUE,UPPER($C233)&amp;$D233,$E233,$F233,$G233)))))&amp;". "&amp;J233</f>
        <v>D1. Please specify the main type of heating used by the site</v>
      </c>
      <c r="O233" t="str">
        <f t="shared" si="256"/>
        <v>D1. Пожалуйста, укажите основной вид отопления, используемый в МВП</v>
      </c>
      <c r="P233" t="str">
        <f t="shared" si="256"/>
        <v>D1. Зазначте, будь ласка, основний вид опалення, який використовується у МТП</v>
      </c>
      <c r="Q233" t="s">
        <v>1759</v>
      </c>
      <c r="R233" t="s">
        <v>24</v>
      </c>
      <c r="S233" t="s">
        <v>25</v>
      </c>
      <c r="T233" t="s">
        <v>1760</v>
      </c>
      <c r="U233" s="11" t="s">
        <v>1761</v>
      </c>
      <c r="V233" t="s">
        <v>1762</v>
      </c>
      <c r="W233" t="s">
        <v>1763</v>
      </c>
      <c r="X233" t="s">
        <v>1785</v>
      </c>
    </row>
    <row r="234" spans="2:30">
      <c r="B234" t="s">
        <v>1765</v>
      </c>
      <c r="C234" t="s">
        <v>2124</v>
      </c>
      <c r="D234" s="1">
        <v>1</v>
      </c>
      <c r="E234">
        <v>1</v>
      </c>
      <c r="H234" t="str">
        <f>""&amp;H233&amp;"_other"</f>
        <v>main_type_heating_other</v>
      </c>
      <c r="I234" t="str">
        <f>IF(C234="",H234,IF(D234="",C234&amp;"_"&amp;H234,_xlfn.TEXTJOIN("_",TRUE,C234&amp;D234,E234,F234,G234,H234)))</f>
        <v>d1_1_main_type_heating_other</v>
      </c>
      <c r="J234" s="22" t="s">
        <v>1766</v>
      </c>
      <c r="K234" s="22" t="s">
        <v>1767</v>
      </c>
      <c r="L234" t="s">
        <v>1768</v>
      </c>
      <c r="M234" t="str">
        <f t="shared" si="255"/>
        <v>D1_1</v>
      </c>
      <c r="N234" t="str">
        <f t="shared" si="256"/>
        <v>D1.1. If other, please specify:</v>
      </c>
      <c r="O234" t="str">
        <f t="shared" si="256"/>
        <v>D1.1. Другое (уточните)</v>
      </c>
      <c r="P234" t="str">
        <f t="shared" si="256"/>
        <v>D1.1. Інше, уточніть</v>
      </c>
      <c r="Q234" s="11" t="s">
        <v>96</v>
      </c>
      <c r="R234" s="11" t="s">
        <v>101</v>
      </c>
      <c r="S234" s="11" t="s">
        <v>102</v>
      </c>
      <c r="T234" t="s">
        <v>1760</v>
      </c>
      <c r="U234" s="11" t="s">
        <v>1761</v>
      </c>
      <c r="V234" t="s">
        <v>1762</v>
      </c>
      <c r="W234" t="s">
        <v>1763</v>
      </c>
      <c r="Z234" t="str">
        <f>"selected(${"&amp;I233&amp;"}, 'other')"</f>
        <v>selected(${d1_main_type_heating}, 'other')</v>
      </c>
    </row>
    <row r="235" spans="2:30" ht="42" customHeight="1">
      <c r="B235" t="s">
        <v>2064</v>
      </c>
      <c r="C235" t="s">
        <v>2124</v>
      </c>
      <c r="D235" s="1">
        <v>2</v>
      </c>
      <c r="E235" s="1"/>
      <c r="H235" t="s">
        <v>2145</v>
      </c>
      <c r="I235" t="str">
        <f t="shared" ref="I235" si="257">IF(C235="",H235,IF(D235="",C235&amp;"_"&amp;H235,_xlfn.TEXTJOIN("_",TRUE,C235&amp;D235,E235,F235,G235,H235)))</f>
        <v>d2_fuel_needed_heating</v>
      </c>
      <c r="J235" s="371" t="str">
        <f>CS_Monitoring_R12!F133</f>
        <v>Is fuel needed for the heating season?</v>
      </c>
      <c r="K235" s="371" t="str">
        <f>CS_Monitoring_R12!G133</f>
        <v>Есть ли необходимость в топливе для прохождения зимнего периода?</v>
      </c>
      <c r="L235" s="371" t="str">
        <f>CS_Monitoring_R12!H133</f>
        <v>Чи потрiбне паливо для проходження зимового періоду?</v>
      </c>
      <c r="M235" t="str">
        <f t="shared" si="255"/>
        <v>D2</v>
      </c>
      <c r="N235" t="str">
        <f t="shared" si="256"/>
        <v>D2. Is fuel needed for the heating season?</v>
      </c>
      <c r="O235" t="str">
        <f t="shared" si="256"/>
        <v>D2. Есть ли необходимость в топливе для прохождения зимнего периода?</v>
      </c>
      <c r="P235" t="str">
        <f t="shared" si="256"/>
        <v>D2. Чи потрiбне паливо для проходження зимового періоду?</v>
      </c>
      <c r="Q235" t="s">
        <v>1759</v>
      </c>
      <c r="R235" t="s">
        <v>24</v>
      </c>
      <c r="S235" t="s">
        <v>25</v>
      </c>
      <c r="T235" t="s">
        <v>1760</v>
      </c>
      <c r="U235" s="11" t="s">
        <v>1761</v>
      </c>
      <c r="V235" t="s">
        <v>1762</v>
      </c>
      <c r="W235" t="s">
        <v>1763</v>
      </c>
      <c r="X235" t="s">
        <v>1785</v>
      </c>
      <c r="Z235" t="str">
        <f>"selected(${"&amp;I233&amp;"}, 'gas')"&amp;" or selected(${"&amp;I233&amp;"}, 'wood')"&amp;" or selected(${"&amp;I233&amp;"}, 'coal')"&amp;" or selected(${"&amp;I233&amp;"}, 'other')"&amp;" or selected(${"&amp;I233&amp;"}, 'individual_boiler_room')"</f>
        <v>selected(${d1_main_type_heating}, 'gas') or selected(${d1_main_type_heating}, 'wood') or selected(${d1_main_type_heating}, 'coal') or selected(${d1_main_type_heating}, 'other') or selected(${d1_main_type_heating}, 'individual_boiler_room')</v>
      </c>
    </row>
    <row r="236" spans="2:30" ht="56.4" customHeight="1">
      <c r="B236" t="s">
        <v>1942</v>
      </c>
      <c r="C236" t="s">
        <v>2124</v>
      </c>
      <c r="D236" s="1">
        <v>3</v>
      </c>
      <c r="E236" s="1"/>
      <c r="H236" t="s">
        <v>2146</v>
      </c>
      <c r="I236" t="str">
        <f t="shared" ref="I236" si="258">IF(C236="",H236,IF(D236="",C236&amp;"_"&amp;H236,_xlfn.TEXTJOIN("_",TRUE,C236&amp;D236,E236,F236,G236,H236)))</f>
        <v>d3_back_up_source_of_power</v>
      </c>
      <c r="J236" s="371" t="str">
        <f>CS_Monitoring_R12!F134</f>
        <v xml:space="preserve">Is there a back up source of power (generator/any other autonomous source) to ensure supply during power cuts and blackouts? </v>
      </c>
      <c r="K236" s="371" t="str">
        <f>CS_Monitoring_R12!G134</f>
        <v>Имеется ли резервный источник энергии (генератор/другой автономный источник) для обеспечения питания во время отключения электроэнергии?</v>
      </c>
      <c r="L236" s="371" t="str">
        <f>CS_Monitoring_R12!H134</f>
        <v xml:space="preserve">Чи наявне резервне джерело енергії (генератор/інше автономне джерело) для забезпечення живлення під час відключення електроенергії? </v>
      </c>
      <c r="M236" t="str">
        <f t="shared" si="255"/>
        <v>D3</v>
      </c>
      <c r="N236" t="str">
        <f t="shared" si="256"/>
        <v xml:space="preserve">D3. Is there a back up source of power (generator/any other autonomous source) to ensure supply during power cuts and blackouts? </v>
      </c>
      <c r="O236" t="str">
        <f t="shared" si="256"/>
        <v>D3. Имеется ли резервный источник энергии (генератор/другой автономный источник) для обеспечения питания во время отключения электроэнергии?</v>
      </c>
      <c r="P236" t="str">
        <f t="shared" si="256"/>
        <v xml:space="preserve">D3. Чи наявне резервне джерело енергії (генератор/інше автономне джерело) для забезпечення живлення під час відключення електроенергії? </v>
      </c>
      <c r="Q236" t="s">
        <v>1759</v>
      </c>
      <c r="R236" t="s">
        <v>24</v>
      </c>
      <c r="S236" t="s">
        <v>25</v>
      </c>
      <c r="T236" t="s">
        <v>1760</v>
      </c>
      <c r="U236" s="11" t="s">
        <v>1761</v>
      </c>
      <c r="V236" t="s">
        <v>1762</v>
      </c>
      <c r="W236" t="s">
        <v>1763</v>
      </c>
      <c r="X236" t="s">
        <v>1785</v>
      </c>
    </row>
    <row r="237" spans="2:30" ht="28.8">
      <c r="B237" t="s">
        <v>2147</v>
      </c>
      <c r="C237" t="s">
        <v>2124</v>
      </c>
      <c r="D237" s="1">
        <v>3</v>
      </c>
      <c r="E237" s="1">
        <v>1</v>
      </c>
      <c r="H237" t="s">
        <v>2148</v>
      </c>
      <c r="I237" t="str">
        <f>IF(C237="",H237,IF(D237="",C237&amp;"_"&amp;H237,_xlfn.TEXTJOIN("_",TRUE,C237&amp;D237,E237,F237,G237,H237)))</f>
        <v>d3_1_back_up_source_of_power_extent</v>
      </c>
      <c r="J237" s="371" t="str">
        <f>CS_Monitoring_R12!F135</f>
        <v>To what extent the back up source of power can satisfy the basic needs of the site residents?</v>
      </c>
      <c r="K237" s="371" t="str">
        <f>CS_Monitoring_R12!G135</f>
        <v>В какой мере запасной источник энергии может удовлетворить базовые потребности жителей МВП?</v>
      </c>
      <c r="L237" s="371" t="str">
        <f>CS_Monitoring_R12!H135</f>
        <v>У якій мірі запасне джерело енергії може задовольнити базові потреби мешканців МТП?</v>
      </c>
      <c r="M237" t="str">
        <f t="shared" si="255"/>
        <v>D3_1</v>
      </c>
      <c r="N237" t="str">
        <f t="shared" si="256"/>
        <v>D3.1. To what extent the back up source of power can satisfy the basic needs of the site residents?</v>
      </c>
      <c r="O237" t="str">
        <f t="shared" si="256"/>
        <v>D3.1. В какой мере запасной источник энергии может удовлетворить базовые потребности жителей МВП?</v>
      </c>
      <c r="P237" t="str">
        <f t="shared" si="256"/>
        <v>D3.1. У якій мірі запасне джерело енергії може задовольнити базові потреби мешканців МТП?</v>
      </c>
      <c r="Q237" t="s">
        <v>1759</v>
      </c>
      <c r="R237" t="s">
        <v>24</v>
      </c>
      <c r="S237" t="s">
        <v>25</v>
      </c>
      <c r="T237" t="s">
        <v>1760</v>
      </c>
      <c r="U237" s="11" t="s">
        <v>1761</v>
      </c>
      <c r="V237" t="s">
        <v>1762</v>
      </c>
      <c r="W237" t="s">
        <v>1763</v>
      </c>
      <c r="X237" t="s">
        <v>1785</v>
      </c>
      <c r="Z237" t="str">
        <f>"selected(${"&amp;I236&amp;"}, 'yes')"</f>
        <v>selected(${d3_back_up_source_of_power}, 'yes')</v>
      </c>
    </row>
    <row r="238" spans="2:30" s="9" customFormat="1">
      <c r="B238" s="9" t="s">
        <v>1942</v>
      </c>
      <c r="C238" s="9" t="s">
        <v>2124</v>
      </c>
      <c r="D238" s="9">
        <v>4</v>
      </c>
      <c r="H238" s="9" t="s">
        <v>12620</v>
      </c>
      <c r="I238" s="9" t="str">
        <f>IF(C238="",H238,IF(D238="",C238&amp;"_"&amp;H238,_xlfn.TEXTJOIN("_",TRUE,C238&amp;D238,E238,F238,G238,H238)))</f>
        <v>d4_alternative_source_heating</v>
      </c>
      <c r="J238" s="775" t="str">
        <f>CS_Monitoring_R12!F136</f>
        <v>Is there an alternative source of heating on site?</v>
      </c>
      <c r="K238" s="775" t="str">
        <f>CS_Monitoring_R12!G136</f>
        <v>Имеется ли резервный источник отопления в МВП?</v>
      </c>
      <c r="L238" s="775" t="str">
        <f>CS_Monitoring_R12!H136</f>
        <v xml:space="preserve">Чи наявне резервне джерело опалення в МТП? </v>
      </c>
      <c r="M238" s="9" t="str">
        <f t="shared" si="255"/>
        <v>D4</v>
      </c>
      <c r="N238" s="9" t="str">
        <f t="shared" si="256"/>
        <v>D4. Is there an alternative source of heating on site?</v>
      </c>
      <c r="O238" s="9" t="str">
        <f t="shared" si="256"/>
        <v>D4. Имеется ли резервный источник отопления в МВП?</v>
      </c>
      <c r="P238" s="9" t="str">
        <f t="shared" si="256"/>
        <v xml:space="preserve">D4. Чи наявне резервне джерело опалення в МТП? </v>
      </c>
      <c r="Q238" s="9" t="s">
        <v>1759</v>
      </c>
      <c r="R238" s="9" t="s">
        <v>24</v>
      </c>
      <c r="S238" s="9" t="s">
        <v>25</v>
      </c>
      <c r="T238" s="9" t="s">
        <v>1760</v>
      </c>
      <c r="U238" s="776" t="s">
        <v>1761</v>
      </c>
      <c r="V238" s="9" t="s">
        <v>1762</v>
      </c>
      <c r="W238" s="9" t="s">
        <v>1763</v>
      </c>
      <c r="X238" s="9" t="s">
        <v>1785</v>
      </c>
    </row>
    <row r="239" spans="2:30" s="22" customFormat="1" ht="32.4" customHeight="1">
      <c r="B239" s="22" t="s">
        <v>2123</v>
      </c>
      <c r="C239" s="22" t="s">
        <v>2124</v>
      </c>
      <c r="D239" s="25">
        <v>5</v>
      </c>
      <c r="H239" t="s">
        <v>2125</v>
      </c>
      <c r="I239" t="str">
        <f t="shared" ref="I239:I240" si="259">IF(C239="",H239,IF(D239="",C239&amp;"_"&amp;H239,_xlfn.TEXTJOIN("_",TRUE,C239&amp;D239,E239,F239,G239,H239)))</f>
        <v>d5_winterization_needs</v>
      </c>
      <c r="J239" s="40" t="str">
        <f>CS_Monitoring_R12!F137</f>
        <v>What are winterization concerns or needs in the collective site?</v>
      </c>
      <c r="K239" s="40" t="str">
        <f>CS_Monitoring_R12!G137</f>
        <v>Каковы проблемы или потребности МВП, связанные с подготовкой и прохождением зимнего периода?</v>
      </c>
      <c r="L239" s="40" t="str">
        <f>CS_Monitoring_R12!H137</f>
        <v>Які проблеми або потреби в МТП, пов'язані із підготовкою та проходженням зимового періоду?</v>
      </c>
      <c r="M239" t="str">
        <f t="shared" ref="M239:M251" si="260">_xlfn.TEXTJOIN("_",TRUE,UPPER($C239)&amp;$D239,$E239,$F239,$G239)</f>
        <v>D5</v>
      </c>
      <c r="N239" t="str">
        <f t="shared" ref="N239:N240" si="261">IF(J239="","",IF(AND($C239="",$D239="",J239=""),"",IF(AND($C239="",$D239=""),J239,IF($D239="",UPPER($C239)&amp;"_"&amp;J239,_xlfn.TEXTJOIN(".",TRUE,UPPER($C239)&amp;$D239,$E239,$F239,$G239)))))&amp;". "&amp;J239</f>
        <v>D5. What are winterization concerns or needs in the collective site?</v>
      </c>
      <c r="O239" t="str">
        <f t="shared" ref="O239:O240" si="262">IF(K239="","",IF(AND($C239="",$D239="",K239=""),"",IF(AND($C239="",$D239=""),K239,IF($D239="",UPPER($C239)&amp;"_"&amp;K239,_xlfn.TEXTJOIN(".",TRUE,UPPER($C239)&amp;$D239,$E239,$F239,$G239)))))&amp;". "&amp;K239</f>
        <v>D5. Каковы проблемы или потребности МВП, связанные с подготовкой и прохождением зимнего периода?</v>
      </c>
      <c r="P239" t="str">
        <f t="shared" ref="P239:P240" si="263">IF(L239="","",IF(AND($C239="",$D239="",L239=""),"",IF(AND($C239="",$D239=""),L239,IF($D239="",UPPER($C239)&amp;"_"&amp;L239,_xlfn.TEXTJOIN(".",TRUE,UPPER($C239)&amp;$D239,$E239,$F239,$G239)))))&amp;". "&amp;L239</f>
        <v>D5. Які проблеми або потреби в МТП, пов'язані із підготовкою та проходженням зимового періоду?</v>
      </c>
      <c r="Q239" s="36" t="s">
        <v>2126</v>
      </c>
      <c r="R239" s="36" t="s">
        <v>13152</v>
      </c>
      <c r="S239" s="22" t="s">
        <v>13151</v>
      </c>
      <c r="T239" t="s">
        <v>1760</v>
      </c>
      <c r="U239" s="11" t="s">
        <v>1761</v>
      </c>
      <c r="V239" t="s">
        <v>1762</v>
      </c>
      <c r="W239" t="s">
        <v>1763</v>
      </c>
      <c r="X239"/>
      <c r="Z239"/>
      <c r="AA239" t="s">
        <v>1928</v>
      </c>
      <c r="AB239" t="s">
        <v>1929</v>
      </c>
      <c r="AC239" t="s">
        <v>2127</v>
      </c>
      <c r="AD239" t="s">
        <v>2128</v>
      </c>
    </row>
    <row r="240" spans="2:30">
      <c r="B240" t="s">
        <v>1765</v>
      </c>
      <c r="C240" t="s">
        <v>2124</v>
      </c>
      <c r="D240" s="1">
        <v>5</v>
      </c>
      <c r="E240">
        <v>1</v>
      </c>
      <c r="H240" t="str">
        <f>""&amp;H239&amp;"_other"</f>
        <v>winterization_needs_other</v>
      </c>
      <c r="I240" t="str">
        <f t="shared" si="259"/>
        <v>d5_1_winterization_needs_other</v>
      </c>
      <c r="J240" s="22" t="s">
        <v>1766</v>
      </c>
      <c r="K240" s="22" t="s">
        <v>1767</v>
      </c>
      <c r="L240" t="s">
        <v>1768</v>
      </c>
      <c r="M240" t="str">
        <f t="shared" si="260"/>
        <v>D5_1</v>
      </c>
      <c r="N240" t="str">
        <f t="shared" si="261"/>
        <v>D5.1. If other, please specify:</v>
      </c>
      <c r="O240" t="str">
        <f t="shared" si="262"/>
        <v>D5.1. Другое (уточните)</v>
      </c>
      <c r="P240" t="str">
        <f t="shared" si="263"/>
        <v>D5.1. Інше, уточніть</v>
      </c>
      <c r="Q240" s="11" t="s">
        <v>96</v>
      </c>
      <c r="R240" s="11" t="s">
        <v>101</v>
      </c>
      <c r="S240" s="11" t="s">
        <v>102</v>
      </c>
      <c r="T240" t="s">
        <v>1760</v>
      </c>
      <c r="U240" s="11" t="s">
        <v>1761</v>
      </c>
      <c r="V240" t="s">
        <v>1762</v>
      </c>
      <c r="W240" t="s">
        <v>1763</v>
      </c>
      <c r="Z240" t="str">
        <f>"selected(${"&amp;I239&amp;"}, 'other')"</f>
        <v>selected(${d5_winterization_needs}, 'other')</v>
      </c>
    </row>
    <row r="241" spans="2:30" s="22" customFormat="1" ht="56.4" customHeight="1">
      <c r="B241" s="22" t="s">
        <v>2123</v>
      </c>
      <c r="C241" s="22" t="s">
        <v>2124</v>
      </c>
      <c r="D241" s="25">
        <v>5</v>
      </c>
      <c r="E241" s="25">
        <v>1</v>
      </c>
      <c r="F241" s="22">
        <v>1</v>
      </c>
      <c r="H241" t="s">
        <v>2129</v>
      </c>
      <c r="I241" t="str">
        <f t="shared" ref="I241:I242" si="264">IF(C241="",H241,IF(D241="",C241&amp;"_"&amp;H241,_xlfn.TEXTJOIN("_",TRUE,C241&amp;D241,E241,F241,G241,H241)))</f>
        <v>d5_1_1_top_3_winterization_needs</v>
      </c>
      <c r="J241" s="40" t="str">
        <f>CS_Monitoring_R12!F138</f>
        <v>What are the most urgent winterization concerns or needs in the collective site? (Select up to three)</v>
      </c>
      <c r="K241" s="40" t="str">
        <f>CS_Monitoring_R12!G138</f>
        <v>Каковы наиболее актуальные проблемы или потребности МВП, связанные с подготовкой и прохождением зимнего периода? (Выберите не более 3 вариантов)</v>
      </c>
      <c r="L241" s="40" t="str">
        <f>CS_Monitoring_R12!H138</f>
        <v>Які найнагальніші проблеми чи потреби має МТП, пов'язані із підготовкою та прохожденням зимового періоду? (Виберіть не більше 3 варіантів)</v>
      </c>
      <c r="M241" t="str">
        <f t="shared" si="260"/>
        <v>D5_1_1</v>
      </c>
      <c r="N241" t="str">
        <f t="shared" ref="N241:N242" si="265">IF(J241="","",IF(AND($C241="",$D241="",J241=""),"",IF(AND($C241="",$D241=""),J241,IF($D241="",UPPER($C241)&amp;"_"&amp;J241,_xlfn.TEXTJOIN(".",TRUE,UPPER($C241)&amp;$D241,$E241,$F241,$G241)))))&amp;". "&amp;J241</f>
        <v>D5.1.1. What are the most urgent winterization concerns or needs in the collective site? (Select up to three)</v>
      </c>
      <c r="O241" t="str">
        <f t="shared" ref="O241:O242" si="266">IF(K241="","",IF(AND($C241="",$D241="",K241=""),"",IF(AND($C241="",$D241=""),K241,IF($D241="",UPPER($C241)&amp;"_"&amp;K241,_xlfn.TEXTJOIN(".",TRUE,UPPER($C241)&amp;$D241,$E241,$F241,$G241)))))&amp;". "&amp;K241</f>
        <v>D5.1.1. Каковы наиболее актуальные проблемы или потребности МВП, связанные с подготовкой и прохождением зимнего периода? (Выберите не более 3 вариантов)</v>
      </c>
      <c r="P241" t="str">
        <f t="shared" ref="P241:P242" si="267">IF(L241="","",IF(AND($C241="",$D241="",L241=""),"",IF(AND($C241="",$D241=""),L241,IF($D241="",UPPER($C241)&amp;"_"&amp;L241,_xlfn.TEXTJOIN(".",TRUE,UPPER($C241)&amp;$D241,$E241,$F241,$G241)))))&amp;". "&amp;L241</f>
        <v>D5.1.1. Які найнагальніші проблеми чи потреби має МТП, пов'язані із підготовкою та прохожденням зимового періоду? (Виберіть не більше 3 варіантів)</v>
      </c>
      <c r="Q241" s="36" t="s">
        <v>2130</v>
      </c>
      <c r="R241" s="36" t="s">
        <v>2131</v>
      </c>
      <c r="S241" s="22" t="s">
        <v>2132</v>
      </c>
      <c r="T241" t="s">
        <v>1760</v>
      </c>
      <c r="U241" s="11" t="s">
        <v>1761</v>
      </c>
      <c r="V241" t="s">
        <v>1762</v>
      </c>
      <c r="W241" t="s">
        <v>1763</v>
      </c>
      <c r="X241"/>
      <c r="Y241" s="22" t="str">
        <f>"selected(${"&amp;I239&amp;"}, name)"</f>
        <v>selected(${d5_winterization_needs}, name)</v>
      </c>
      <c r="Z241" s="22" t="str">
        <f>"not(selected(${"&amp;I239&amp;"}, 'none') or selected(${"&amp;I239&amp;"}, ''))"</f>
        <v>not(selected(${d5_winterization_needs}, 'none') or selected(${d5_winterization_needs}, ''))</v>
      </c>
      <c r="AA241" t="s">
        <v>2096</v>
      </c>
      <c r="AB241" t="s">
        <v>2133</v>
      </c>
      <c r="AC241" t="s">
        <v>2134</v>
      </c>
      <c r="AD241" t="s">
        <v>2135</v>
      </c>
    </row>
    <row r="242" spans="2:30">
      <c r="B242" t="s">
        <v>1765</v>
      </c>
      <c r="C242" t="s">
        <v>2124</v>
      </c>
      <c r="D242" s="1">
        <v>5</v>
      </c>
      <c r="E242" s="1">
        <v>1</v>
      </c>
      <c r="F242">
        <v>2</v>
      </c>
      <c r="H242" t="str">
        <f>""&amp;H241&amp;"_other"</f>
        <v>top_3_winterization_needs_other</v>
      </c>
      <c r="I242" t="str">
        <f t="shared" si="264"/>
        <v>d5_1_2_top_3_winterization_needs_other</v>
      </c>
      <c r="J242" s="22" t="s">
        <v>1766</v>
      </c>
      <c r="K242" s="22" t="s">
        <v>1767</v>
      </c>
      <c r="L242" t="s">
        <v>1768</v>
      </c>
      <c r="M242" t="str">
        <f t="shared" si="260"/>
        <v>D5_1_2</v>
      </c>
      <c r="N242" t="str">
        <f t="shared" si="265"/>
        <v>D5.1.2. If other, please specify:</v>
      </c>
      <c r="O242" t="str">
        <f t="shared" si="266"/>
        <v>D5.1.2. Другое (уточните)</v>
      </c>
      <c r="P242" t="str">
        <f t="shared" si="267"/>
        <v>D5.1.2. Інше, уточніть</v>
      </c>
      <c r="Q242" s="11" t="s">
        <v>96</v>
      </c>
      <c r="R242" s="11" t="s">
        <v>101</v>
      </c>
      <c r="S242" s="11" t="s">
        <v>102</v>
      </c>
      <c r="T242" t="s">
        <v>1760</v>
      </c>
      <c r="U242" s="11" t="s">
        <v>1761</v>
      </c>
      <c r="V242" t="s">
        <v>1762</v>
      </c>
      <c r="W242" t="s">
        <v>1763</v>
      </c>
      <c r="Z242" t="str">
        <f>"selected(${"&amp;I241&amp;"}, 'other')"</f>
        <v>selected(${d5_1_1_top_3_winterization_needs}, 'other')</v>
      </c>
    </row>
    <row r="243" spans="2:30" s="22" customFormat="1" ht="32.4" customHeight="1">
      <c r="B243" s="22" t="s">
        <v>2136</v>
      </c>
      <c r="C243" s="22" t="s">
        <v>2124</v>
      </c>
      <c r="D243" s="1">
        <v>6</v>
      </c>
      <c r="E243" s="25"/>
      <c r="H243" t="s">
        <v>2137</v>
      </c>
      <c r="I243" t="str">
        <f t="shared" ref="I243:I251" si="268">IF(C243="",H243,IF(D243="",C243&amp;"_"&amp;H243,_xlfn.TEXTJOIN("_",TRUE,C243&amp;D243,E243,F243,G243,H243)))</f>
        <v>d6_winterization_support</v>
      </c>
      <c r="J243" s="371" t="str">
        <f>CS_Monitoring_R12!F139</f>
        <v>What winterization support, if any, was received over the past three (3) months on the site?</v>
      </c>
      <c r="K243" s="371" t="str">
        <f>CS_Monitoring_R12!G139</f>
        <v>Получал ли МВП какую-либо помощь, связанную с подготовкой к зимнему периоду, за последние 3 (три) месяца?</v>
      </c>
      <c r="L243" s="371" t="str">
        <f>CS_Monitoring_R12!H139</f>
        <v>Чи отримував МТП будь-яку допомогу, пов'язану із підготовкою до зимового періоду, за останні 3 (три) місяці?</v>
      </c>
      <c r="M243" t="str">
        <f t="shared" si="260"/>
        <v>D6</v>
      </c>
      <c r="N243" t="str">
        <f t="shared" ref="N243:N251" si="269">IF(J243="","",IF(AND($C243="",$D243="",J243=""),"",IF(AND($C243="",$D243=""),J243,IF($D243="",UPPER($C243)&amp;"_"&amp;J243,_xlfn.TEXTJOIN(".",TRUE,UPPER($C243)&amp;$D243,$E243,$F243,$G243)))))&amp;". "&amp;J243</f>
        <v>D6. What winterization support, if any, was received over the past three (3) months on the site?</v>
      </c>
      <c r="O243" t="str">
        <f t="shared" ref="O243:O251" si="270">IF(K243="","",IF(AND($C243="",$D243="",K243=""),"",IF(AND($C243="",$D243=""),K243,IF($D243="",UPPER($C243)&amp;"_"&amp;K243,_xlfn.TEXTJOIN(".",TRUE,UPPER($C243)&amp;$D243,$E243,$F243,$G243)))))&amp;". "&amp;K243</f>
        <v>D6. Получал ли МВП какую-либо помощь, связанную с подготовкой к зимнему периоду, за последние 3 (три) месяца?</v>
      </c>
      <c r="P243" t="str">
        <f t="shared" ref="P243:P251" si="271">IF(L243="","",IF(AND($C243="",$D243="",L243=""),"",IF(AND($C243="",$D243=""),L243,IF($D243="",UPPER($C243)&amp;"_"&amp;L243,_xlfn.TEXTJOIN(".",TRUE,UPPER($C243)&amp;$D243,$E243,$F243,$G243)))))&amp;". "&amp;L243</f>
        <v>D6. Чи отримував МТП будь-яку допомогу, пов'язану із підготовкою до зимового періоду, за останні 3 (три) місяці?</v>
      </c>
      <c r="Q243" s="11" t="s">
        <v>1868</v>
      </c>
      <c r="R243" s="11" t="s">
        <v>362</v>
      </c>
      <c r="S243" t="s">
        <v>222</v>
      </c>
      <c r="T243" t="s">
        <v>1760</v>
      </c>
      <c r="U243" s="11" t="s">
        <v>1761</v>
      </c>
      <c r="V243" t="s">
        <v>1762</v>
      </c>
      <c r="W243" t="s">
        <v>1763</v>
      </c>
      <c r="X243"/>
      <c r="Z243"/>
      <c r="AA243" t="s">
        <v>1928</v>
      </c>
      <c r="AB243" t="s">
        <v>1929</v>
      </c>
      <c r="AC243" t="s">
        <v>2127</v>
      </c>
      <c r="AD243" t="s">
        <v>2128</v>
      </c>
    </row>
    <row r="244" spans="2:30">
      <c r="B244" t="s">
        <v>1765</v>
      </c>
      <c r="C244" t="s">
        <v>2124</v>
      </c>
      <c r="D244" s="1">
        <v>6</v>
      </c>
      <c r="E244" s="1">
        <v>1</v>
      </c>
      <c r="H244" t="str">
        <f>""&amp;H243&amp;"_other"</f>
        <v>winterization_support_other</v>
      </c>
      <c r="I244" t="str">
        <f t="shared" si="268"/>
        <v>d6_1_winterization_support_other</v>
      </c>
      <c r="J244" s="22" t="s">
        <v>1766</v>
      </c>
      <c r="K244" s="22" t="s">
        <v>1767</v>
      </c>
      <c r="L244" t="s">
        <v>1768</v>
      </c>
      <c r="M244" t="str">
        <f t="shared" si="260"/>
        <v>D6_1</v>
      </c>
      <c r="N244" t="str">
        <f t="shared" si="269"/>
        <v>D6.1. If other, please specify:</v>
      </c>
      <c r="O244" t="str">
        <f t="shared" si="270"/>
        <v>D6.1. Другое (уточните)</v>
      </c>
      <c r="P244" t="str">
        <f t="shared" si="271"/>
        <v>D6.1. Інше, уточніть</v>
      </c>
      <c r="Q244" s="11" t="s">
        <v>96</v>
      </c>
      <c r="R244" s="11" t="s">
        <v>101</v>
      </c>
      <c r="S244" s="11" t="s">
        <v>102</v>
      </c>
      <c r="T244" t="s">
        <v>1760</v>
      </c>
      <c r="U244" s="11" t="s">
        <v>1761</v>
      </c>
      <c r="V244" t="s">
        <v>1762</v>
      </c>
      <c r="W244" t="s">
        <v>1763</v>
      </c>
      <c r="Z244" t="str">
        <f>"selected(${"&amp;I243&amp;"}, 'other')"</f>
        <v>selected(${d6_winterization_support}, 'other')</v>
      </c>
    </row>
    <row r="245" spans="2:30" ht="45.6" customHeight="1">
      <c r="B245" t="s">
        <v>2064</v>
      </c>
      <c r="C245" t="s">
        <v>2124</v>
      </c>
      <c r="D245" s="1">
        <v>6</v>
      </c>
      <c r="E245" s="1">
        <v>2</v>
      </c>
      <c r="F245" s="1">
        <v>1</v>
      </c>
      <c r="H245" s="1" t="s">
        <v>12637</v>
      </c>
      <c r="I245" t="str">
        <f t="shared" si="268"/>
        <v>d6_2_1_sufficient_winterization_support_heating_system_repairs_or_installation</v>
      </c>
      <c r="J245" s="40" t="str">
        <f>"Was the winterization support received sufficient to answer the needs of IDPs in the collective site?-{"&amp;choices!C518&amp;"}"</f>
        <v>Was the winterization support received sufficient to answer the needs of IDPs in the collective site?-{Heating system repairs or installation}</v>
      </c>
      <c r="K245" s="40" t="str">
        <f>"Была ли полученная помощь, связанная с подготовкой к зимнему периоду, достаточной, чтобы удовлетворить потребности ВПЛ в МВП? -{"&amp;choices!D518&amp;"}"</f>
        <v>Была ли полученная помощь, связанная с подготовкой к зимнему периоду, достаточной, чтобы удовлетворить потребности ВПЛ в МВП? -{Ремонт или оборудование системы отопления}</v>
      </c>
      <c r="L245" s="40" t="str">
        <f>"Чи була отримана допомога, пов'язана із проходженням зимового періоду, достатньою, щоб задовольнити потреби ВПО в МТП? -{"&amp;choices!E518&amp;"}"</f>
        <v>Чи була отримана допомога, пов'язана із проходженням зимового періоду, достатньою, щоб задовольнити потреби ВПО в МТП? -{Ремонт або облаштування системи опалення}</v>
      </c>
      <c r="M245" t="str">
        <f t="shared" si="260"/>
        <v>D6_2_1</v>
      </c>
      <c r="N245" t="str">
        <f t="shared" si="269"/>
        <v>D6.2.1. Was the winterization support received sufficient to answer the needs of IDPs in the collective site?-{Heating system repairs or installation}</v>
      </c>
      <c r="O245" t="str">
        <f t="shared" si="270"/>
        <v>D6.2.1. Была ли полученная помощь, связанная с подготовкой к зимнему периоду, достаточной, чтобы удовлетворить потребности ВПЛ в МВП? -{Ремонт или оборудование системы отопления}</v>
      </c>
      <c r="P245" t="str">
        <f t="shared" si="271"/>
        <v>D6.2.1. Чи була отримана допомога, пов'язана із проходженням зимового періоду, достатньою, щоб задовольнити потреби ВПО в МТП? -{Ремонт або облаштування системи опалення}</v>
      </c>
      <c r="Q245" s="11" t="s">
        <v>1759</v>
      </c>
      <c r="R245" s="11" t="s">
        <v>24</v>
      </c>
      <c r="S245" t="s">
        <v>25</v>
      </c>
      <c r="T245" t="s">
        <v>1760</v>
      </c>
      <c r="U245" s="11" t="s">
        <v>1761</v>
      </c>
      <c r="V245" t="s">
        <v>1762</v>
      </c>
      <c r="W245" t="s">
        <v>1763</v>
      </c>
      <c r="X245" s="11"/>
      <c r="Y245" s="22"/>
      <c r="Z245" t="str">
        <f>"selected(${"&amp;$I$243&amp;"}, '"&amp;choices!B518&amp;"')"</f>
        <v>selected(${d6_winterization_support}, 'heating_system_repairs_or_installation')</v>
      </c>
    </row>
    <row r="246" spans="2:30" ht="45.6" customHeight="1">
      <c r="B246" t="s">
        <v>2064</v>
      </c>
      <c r="C246" t="s">
        <v>2124</v>
      </c>
      <c r="D246" s="1">
        <v>6</v>
      </c>
      <c r="E246" s="1">
        <v>2</v>
      </c>
      <c r="F246" s="1">
        <v>2</v>
      </c>
      <c r="H246" t="s">
        <v>2138</v>
      </c>
      <c r="I246" t="str">
        <f t="shared" ref="I246" si="272">IF(C246="",H246,IF(D246="",C246&amp;"_"&amp;H246,_xlfn.TEXTJOIN("_",TRUE,C246&amp;D246,E246,F246,G246,H246)))</f>
        <v>d6_2_2_sufficient_winterization_support_finance_cover_utility_bills</v>
      </c>
      <c r="J246" s="40" t="str">
        <f>"Was the winterization support received sufficient to answer the needs of IDPs in the collective site?-{"&amp;choices!C519&amp;"}"</f>
        <v>Was the winterization support received sufficient to answer the needs of IDPs in the collective site?-{Finance to cover utility bills}</v>
      </c>
      <c r="K246" s="40" t="str">
        <f>"Была ли полученная помощь, связанная с подготовкой к зимнему периоду, достаточной, чтобы удовлетворить потребности ВПЛ в МВП? -{"&amp;choices!D519&amp;"}"</f>
        <v>Была ли полученная помощь, связанная с подготовкой к зимнему периоду, достаточной, чтобы удовлетворить потребности ВПЛ в МВП? -{Средства на оплату коммунальных услуг}</v>
      </c>
      <c r="L246" s="40" t="str">
        <f>"Чи була отримана допомога, пов'язана із проходженням зимового періоду, достатньою, щоб задовольнити потреби ВПО в МТП? -{"&amp;choices!E519&amp;"}"</f>
        <v>Чи була отримана допомога, пов'язана із проходженням зимового періоду, достатньою, щоб задовольнити потреби ВПО в МТП? -{Кошти на оплату комунальных послуг}</v>
      </c>
      <c r="M246" t="str">
        <f t="shared" si="260"/>
        <v>D6_2_2</v>
      </c>
      <c r="N246" t="str">
        <f t="shared" ref="N246" si="273">IF(J246="","",IF(AND($C246="",$D246="",J246=""),"",IF(AND($C246="",$D246=""),J246,IF($D246="",UPPER($C246)&amp;"_"&amp;J246,_xlfn.TEXTJOIN(".",TRUE,UPPER($C246)&amp;$D246,$E246,$F246,$G246)))))&amp;". "&amp;J246</f>
        <v>D6.2.2. Was the winterization support received sufficient to answer the needs of IDPs in the collective site?-{Finance to cover utility bills}</v>
      </c>
      <c r="O246" t="str">
        <f t="shared" ref="O246" si="274">IF(K246="","",IF(AND($C246="",$D246="",K246=""),"",IF(AND($C246="",$D246=""),K246,IF($D246="",UPPER($C246)&amp;"_"&amp;K246,_xlfn.TEXTJOIN(".",TRUE,UPPER($C246)&amp;$D246,$E246,$F246,$G246)))))&amp;". "&amp;K246</f>
        <v>D6.2.2. Была ли полученная помощь, связанная с подготовкой к зимнему периоду, достаточной, чтобы удовлетворить потребности ВПЛ в МВП? -{Средства на оплату коммунальных услуг}</v>
      </c>
      <c r="P246" t="str">
        <f t="shared" ref="P246" si="275">IF(L246="","",IF(AND($C246="",$D246="",L246=""),"",IF(AND($C246="",$D246=""),L246,IF($D246="",UPPER($C246)&amp;"_"&amp;L246,_xlfn.TEXTJOIN(".",TRUE,UPPER($C246)&amp;$D246,$E246,$F246,$G246)))))&amp;". "&amp;L246</f>
        <v>D6.2.2. Чи була отримана допомога, пов'язана із проходженням зимового періоду, достатньою, щоб задовольнити потреби ВПО в МТП? -{Кошти на оплату комунальных послуг}</v>
      </c>
      <c r="Q246" s="11" t="s">
        <v>1759</v>
      </c>
      <c r="R246" s="11" t="s">
        <v>24</v>
      </c>
      <c r="S246" t="s">
        <v>25</v>
      </c>
      <c r="T246" t="s">
        <v>1760</v>
      </c>
      <c r="U246" s="11" t="s">
        <v>1761</v>
      </c>
      <c r="V246" t="s">
        <v>1762</v>
      </c>
      <c r="W246" t="s">
        <v>1763</v>
      </c>
      <c r="X246" s="11"/>
      <c r="Y246" s="22"/>
      <c r="Z246" t="str">
        <f>"selected(${"&amp;$I$243&amp;"}, '"&amp;choices!B519&amp;"')"</f>
        <v>selected(${d6_winterization_support}, 'finance_cover_utility_bills')</v>
      </c>
    </row>
    <row r="247" spans="2:30" ht="45.6" customHeight="1">
      <c r="B247" t="s">
        <v>2064</v>
      </c>
      <c r="C247" t="s">
        <v>2124</v>
      </c>
      <c r="D247" s="1">
        <v>6</v>
      </c>
      <c r="E247" s="1">
        <v>2</v>
      </c>
      <c r="F247" s="1">
        <v>3</v>
      </c>
      <c r="H247" t="s">
        <v>2139</v>
      </c>
      <c r="I247" t="str">
        <f t="shared" ref="I247" si="276">IF(C247="",H247,IF(D247="",C247&amp;"_"&amp;H247,_xlfn.TEXTJOIN("_",TRUE,C247&amp;D247,E247,F247,G247,H247)))</f>
        <v>d6_2_3_sufficient_winterization_support_fuel_generator</v>
      </c>
      <c r="J247" s="40" t="str">
        <f>"Was the winterization support received sufficient to answer the needs of IDPs in the collective site?-{"&amp;choices!C520&amp;"}"</f>
        <v>Was the winterization support received sufficient to answer the needs of IDPs in the collective site?-{Fuel for heating and power sources}</v>
      </c>
      <c r="K247" s="40" t="str">
        <f>"Была ли полученная помощь, связанная с подготовкой к зимнему периоду, достаточной, чтобы удовлетворить потребности ВПЛ в МВП? -{"&amp;choices!D520&amp;"}"</f>
        <v>Была ли полученная помощь, связанная с подготовкой к зимнему периоду, достаточной, чтобы удовлетворить потребности ВПЛ в МВП? -{Топливо для отопительных приборов и/или источников питания}</v>
      </c>
      <c r="L247" s="40" t="str">
        <f>"Чи була отримана допомога, пов'язана із проходженням зимового періоду, достатньою, щоб задовольнити потреби ВПО в МТП? -{"&amp;choices!E520&amp;"}"</f>
        <v>Чи була отримана допомога, пов'язана із проходженням зимового періоду, достатньою, щоб задовольнити потреби ВПО в МТП? -{Паливо для опалювальних приладів та/або джерел живлення}</v>
      </c>
      <c r="M247" t="str">
        <f t="shared" si="260"/>
        <v>D6_2_3</v>
      </c>
      <c r="N247" t="str">
        <f t="shared" ref="N247" si="277">IF(J247="","",IF(AND($C247="",$D247="",J247=""),"",IF(AND($C247="",$D247=""),J247,IF($D247="",UPPER($C247)&amp;"_"&amp;J247,_xlfn.TEXTJOIN(".",TRUE,UPPER($C247)&amp;$D247,$E247,$F247,$G247)))))&amp;". "&amp;J247</f>
        <v>D6.2.3. Was the winterization support received sufficient to answer the needs of IDPs in the collective site?-{Fuel for heating and power sources}</v>
      </c>
      <c r="O247" t="str">
        <f t="shared" ref="O247" si="278">IF(K247="","",IF(AND($C247="",$D247="",K247=""),"",IF(AND($C247="",$D247=""),K247,IF($D247="",UPPER($C247)&amp;"_"&amp;K247,_xlfn.TEXTJOIN(".",TRUE,UPPER($C247)&amp;$D247,$E247,$F247,$G247)))))&amp;". "&amp;K247</f>
        <v>D6.2.3. Была ли полученная помощь, связанная с подготовкой к зимнему периоду, достаточной, чтобы удовлетворить потребности ВПЛ в МВП? -{Топливо для отопительных приборов и/или источников питания}</v>
      </c>
      <c r="P247" t="str">
        <f t="shared" ref="P247" si="279">IF(L247="","",IF(AND($C247="",$D247="",L247=""),"",IF(AND($C247="",$D247=""),L247,IF($D247="",UPPER($C247)&amp;"_"&amp;L247,_xlfn.TEXTJOIN(".",TRUE,UPPER($C247)&amp;$D247,$E247,$F247,$G247)))))&amp;". "&amp;L247</f>
        <v>D6.2.3. Чи була отримана допомога, пов'язана із проходженням зимового періоду, достатньою, щоб задовольнити потреби ВПО в МТП? -{Паливо для опалювальних приладів та/або джерел живлення}</v>
      </c>
      <c r="Q247" s="11" t="s">
        <v>1759</v>
      </c>
      <c r="R247" s="11" t="s">
        <v>24</v>
      </c>
      <c r="S247" t="s">
        <v>25</v>
      </c>
      <c r="T247" t="s">
        <v>1760</v>
      </c>
      <c r="U247" s="11" t="s">
        <v>1761</v>
      </c>
      <c r="V247" t="s">
        <v>1762</v>
      </c>
      <c r="W247" t="s">
        <v>1763</v>
      </c>
      <c r="X247" s="11"/>
      <c r="Y247" s="22"/>
      <c r="Z247" t="str">
        <f>"selected(${"&amp;$I$243&amp;"}, '"&amp;choices!B520&amp;"')"</f>
        <v>selected(${d6_winterization_support}, 'fuel_heating_and_power_sources')</v>
      </c>
    </row>
    <row r="248" spans="2:30" ht="45.6" customHeight="1">
      <c r="B248" t="s">
        <v>2064</v>
      </c>
      <c r="C248" t="s">
        <v>2124</v>
      </c>
      <c r="D248" s="1">
        <v>6</v>
      </c>
      <c r="E248" s="1">
        <v>2</v>
      </c>
      <c r="F248" s="1">
        <v>4</v>
      </c>
      <c r="H248" t="s">
        <v>2140</v>
      </c>
      <c r="I248" t="str">
        <f t="shared" si="268"/>
        <v>d6_2_4_sufficient_winterization_support_alternative_heating_source</v>
      </c>
      <c r="J248" s="40" t="str">
        <f>"Was the winterization support received sufficient to answer the needs of IDPs in the collective site?-{"&amp;choices!C521&amp;"}"</f>
        <v>Was the winterization support received sufficient to answer the needs of IDPs in the collective site?-{Alternative source of heating (electric heaters, etc.)}</v>
      </c>
      <c r="K248" s="40" t="str">
        <f>"Была ли полученная помощь, связанная с подготовкой к зимнему периоду, достаточной, чтобы удовлетворить потребности ВПЛ в МВП? -{"&amp;choices!D521&amp;"}"</f>
        <v>Была ли полученная помощь, связанная с подготовкой к зимнему периоду, достаточной, чтобы удовлетворить потребности ВПЛ в МВП? -{Резервный источник отопления (электрические обогреватели и т.д.) }</v>
      </c>
      <c r="L248" s="40" t="str">
        <f>"Чи була отримана допомога, пов'язана із проходженням зимового періоду, достатньою, щоб задовольнити потреби ВПО в МТП? -{"&amp;choices!E521&amp;"}"</f>
        <v>Чи була отримана допомога, пов'язана із проходженням зимового періоду, достатньою, щоб задовольнити потреби ВПО в МТП? -{Резервне джерело опалення (електричні обігрівачі тощо)}</v>
      </c>
      <c r="M248" t="str">
        <f t="shared" si="260"/>
        <v>D6_2_4</v>
      </c>
      <c r="N248" t="str">
        <f t="shared" si="269"/>
        <v>D6.2.4. Was the winterization support received sufficient to answer the needs of IDPs in the collective site?-{Alternative source of heating (electric heaters, etc.)}</v>
      </c>
      <c r="O248" t="str">
        <f t="shared" si="270"/>
        <v>D6.2.4. Была ли полученная помощь, связанная с подготовкой к зимнему периоду, достаточной, чтобы удовлетворить потребности ВПЛ в МВП? -{Резервный источник отопления (электрические обогреватели и т.д.) }</v>
      </c>
      <c r="P248" t="str">
        <f t="shared" si="271"/>
        <v>D6.2.4. Чи була отримана допомога, пов'язана із проходженням зимового періоду, достатньою, щоб задовольнити потреби ВПО в МТП? -{Резервне джерело опалення (електричні обігрівачі тощо)}</v>
      </c>
      <c r="Q248" s="11" t="s">
        <v>1759</v>
      </c>
      <c r="R248" s="11" t="s">
        <v>24</v>
      </c>
      <c r="S248" t="s">
        <v>25</v>
      </c>
      <c r="T248" t="s">
        <v>1760</v>
      </c>
      <c r="U248" s="11" t="s">
        <v>1761</v>
      </c>
      <c r="V248" t="s">
        <v>1762</v>
      </c>
      <c r="W248" t="s">
        <v>1763</v>
      </c>
      <c r="X248" s="11"/>
      <c r="Y248" s="22"/>
      <c r="Z248" t="str">
        <f>"selected(${"&amp;$I$243&amp;"}, '"&amp;choices!B521&amp;"')"</f>
        <v>selected(${d6_winterization_support}, 'alternative_heating_source')</v>
      </c>
    </row>
    <row r="249" spans="2:30" ht="45.6" customHeight="1">
      <c r="B249" t="s">
        <v>2064</v>
      </c>
      <c r="C249" t="s">
        <v>2124</v>
      </c>
      <c r="D249" s="1">
        <v>6</v>
      </c>
      <c r="E249" s="1">
        <v>2</v>
      </c>
      <c r="F249" s="1">
        <v>5</v>
      </c>
      <c r="H249" t="s">
        <v>5776</v>
      </c>
      <c r="I249" t="str">
        <f t="shared" ref="I249" si="280">IF(C249="",H249,IF(D249="",C249&amp;"_"&amp;H249,_xlfn.TEXTJOIN("_",TRUE,C249&amp;D249,E249,F249,G249,H249)))</f>
        <v>d6_2_5_sufficient_winterization_support_backup_power_source_generators</v>
      </c>
      <c r="J249" s="40" t="str">
        <f>"Was the winterization support received sufficient to answer the needs of IDPs in the collective site?-{"&amp;choices!C522&amp;"}"</f>
        <v>Was the winterization support received sufficient to answer the needs of IDPs in the collective site?-{Alternative power source (generators, etc.)}</v>
      </c>
      <c r="K249" s="40" t="str">
        <f>"Была ли полученная помощь, связанная с подготовкой к зимнему периоду, достаточной, чтобы удовлетворить потребности ВПЛ в МВП? -{"&amp;choices!D522&amp;"}"</f>
        <v>Была ли полученная помощь, связанная с подготовкой к зимнему периоду, достаточной, чтобы удовлетворить потребности ВПЛ в МВП? -{Резервный источник питания (генераторы и т.д.)}</v>
      </c>
      <c r="L249" s="40" t="str">
        <f>"Чи була отримана допомога, пов'язана із проходженням зимового періоду, достатньою, щоб задовольнити потреби ВПО в МТП? -{"&amp;choices!E522&amp;"}"</f>
        <v>Чи була отримана допомога, пов'язана із проходженням зимового періоду, достатньою, щоб задовольнити потреби ВПО в МТП? -{Резеврне джерело живлення (генератори тощо)}</v>
      </c>
      <c r="M249" t="str">
        <f t="shared" si="260"/>
        <v>D6_2_5</v>
      </c>
      <c r="N249" t="str">
        <f t="shared" ref="N249" si="281">IF(J249="","",IF(AND($C249="",$D249="",J249=""),"",IF(AND($C249="",$D249=""),J249,IF($D249="",UPPER($C249)&amp;"_"&amp;J249,_xlfn.TEXTJOIN(".",TRUE,UPPER($C249)&amp;$D249,$E249,$F249,$G249)))))&amp;". "&amp;J249</f>
        <v>D6.2.5. Was the winterization support received sufficient to answer the needs of IDPs in the collective site?-{Alternative power source (generators, etc.)}</v>
      </c>
      <c r="O249" t="str">
        <f t="shared" ref="O249" si="282">IF(K249="","",IF(AND($C249="",$D249="",K249=""),"",IF(AND($C249="",$D249=""),K249,IF($D249="",UPPER($C249)&amp;"_"&amp;K249,_xlfn.TEXTJOIN(".",TRUE,UPPER($C249)&amp;$D249,$E249,$F249,$G249)))))&amp;". "&amp;K249</f>
        <v>D6.2.5. Была ли полученная помощь, связанная с подготовкой к зимнему периоду, достаточной, чтобы удовлетворить потребности ВПЛ в МВП? -{Резервный источник питания (генераторы и т.д.)}</v>
      </c>
      <c r="P249" t="str">
        <f t="shared" ref="P249" si="283">IF(L249="","",IF(AND($C249="",$D249="",L249=""),"",IF(AND($C249="",$D249=""),L249,IF($D249="",UPPER($C249)&amp;"_"&amp;L249,_xlfn.TEXTJOIN(".",TRUE,UPPER($C249)&amp;$D249,$E249,$F249,$G249)))))&amp;". "&amp;L249</f>
        <v>D6.2.5. Чи була отримана допомога, пов'язана із проходженням зимового періоду, достатньою, щоб задовольнити потреби ВПО в МТП? -{Резеврне джерело живлення (генератори тощо)}</v>
      </c>
      <c r="Q249" s="11" t="s">
        <v>1759</v>
      </c>
      <c r="R249" s="11" t="s">
        <v>24</v>
      </c>
      <c r="S249" t="s">
        <v>25</v>
      </c>
      <c r="T249" t="s">
        <v>1760</v>
      </c>
      <c r="U249" s="11" t="s">
        <v>1761</v>
      </c>
      <c r="V249" t="s">
        <v>1762</v>
      </c>
      <c r="W249" t="s">
        <v>1763</v>
      </c>
      <c r="X249" s="11"/>
      <c r="Y249" s="22"/>
      <c r="Z249" t="str">
        <f>"selected(${"&amp;$I$243&amp;"}, '"&amp;choices!B522&amp;"')"</f>
        <v>selected(${d6_winterization_support}, 'backup_power_source_generators')</v>
      </c>
    </row>
    <row r="250" spans="2:30" ht="45.6" customHeight="1">
      <c r="B250" t="s">
        <v>2064</v>
      </c>
      <c r="C250" t="s">
        <v>2124</v>
      </c>
      <c r="D250" s="1">
        <v>6</v>
      </c>
      <c r="E250" s="1">
        <v>2</v>
      </c>
      <c r="F250" s="1">
        <v>6</v>
      </c>
      <c r="H250" t="s">
        <v>2141</v>
      </c>
      <c r="I250" t="str">
        <f t="shared" ref="I250" si="284">IF(C250="",H250,IF(D250="",C250&amp;"_"&amp;H250,_xlfn.TEXTJOIN("_",TRUE,C250&amp;D250,E250,F250,G250,H250)))</f>
        <v>d6_2_6_sufficient_winterization_support_insulation_repairs</v>
      </c>
      <c r="J250" s="40" t="str">
        <f>"Was the winterization support received sufficient to answer the needs of IDPs in the collective site?-{"&amp;choices!C523&amp;"}"</f>
        <v>Was the winterization support received sufficient to answer the needs of IDPs in the collective site?-{Insulation works}</v>
      </c>
      <c r="K250" s="40" t="str">
        <f>"Была ли полученная помощь, связанная с подготовкой к зимнему периоду, достаточной, чтобы удовлетворить потребности ВПЛ в МВП? -{"&amp;choices!D523&amp;"}"</f>
        <v>Была ли полученная помощь, связанная с подготовкой к зимнему периоду, достаточной, чтобы удовлетворить потребности ВПЛ в МВП? -{Теплоизоляционные работы}</v>
      </c>
      <c r="L250" s="40" t="str">
        <f>"Чи була отримана допомога, пов'язана із проходженням зимового періоду, достатньою, щоб задовольнити потреби ВПО в МТП? -{"&amp;choices!E523&amp;"}"</f>
        <v>Чи була отримана допомога, пов'язана із проходженням зимового періоду, достатньою, щоб задовольнити потреби ВПО в МТП? -{Теплоізоляційні роботи}</v>
      </c>
      <c r="M250" t="str">
        <f t="shared" si="260"/>
        <v>D6_2_6</v>
      </c>
      <c r="N250" t="str">
        <f t="shared" ref="N250" si="285">IF(J250="","",IF(AND($C250="",$D250="",J250=""),"",IF(AND($C250="",$D250=""),J250,IF($D250="",UPPER($C250)&amp;"_"&amp;J250,_xlfn.TEXTJOIN(".",TRUE,UPPER($C250)&amp;$D250,$E250,$F250,$G250)))))&amp;". "&amp;J250</f>
        <v>D6.2.6. Was the winterization support received sufficient to answer the needs of IDPs in the collective site?-{Insulation works}</v>
      </c>
      <c r="O250" t="str">
        <f t="shared" ref="O250" si="286">IF(K250="","",IF(AND($C250="",$D250="",K250=""),"",IF(AND($C250="",$D250=""),K250,IF($D250="",UPPER($C250)&amp;"_"&amp;K250,_xlfn.TEXTJOIN(".",TRUE,UPPER($C250)&amp;$D250,$E250,$F250,$G250)))))&amp;". "&amp;K250</f>
        <v>D6.2.6. Была ли полученная помощь, связанная с подготовкой к зимнему периоду, достаточной, чтобы удовлетворить потребности ВПЛ в МВП? -{Теплоизоляционные работы}</v>
      </c>
      <c r="P250" t="str">
        <f t="shared" ref="P250" si="287">IF(L250="","",IF(AND($C250="",$D250="",L250=""),"",IF(AND($C250="",$D250=""),L250,IF($D250="",UPPER($C250)&amp;"_"&amp;L250,_xlfn.TEXTJOIN(".",TRUE,UPPER($C250)&amp;$D250,$E250,$F250,$G250)))))&amp;". "&amp;L250</f>
        <v>D6.2.6. Чи була отримана допомога, пов'язана із проходженням зимового періоду, достатньою, щоб задовольнити потреби ВПО в МТП? -{Теплоізоляційні роботи}</v>
      </c>
      <c r="Q250" s="11" t="s">
        <v>1759</v>
      </c>
      <c r="R250" s="11" t="s">
        <v>24</v>
      </c>
      <c r="S250" t="s">
        <v>25</v>
      </c>
      <c r="T250" t="s">
        <v>1760</v>
      </c>
      <c r="U250" s="11" t="s">
        <v>1761</v>
      </c>
      <c r="V250" t="s">
        <v>1762</v>
      </c>
      <c r="W250" t="s">
        <v>1763</v>
      </c>
      <c r="X250" s="11"/>
      <c r="Y250" s="22"/>
      <c r="Z250" t="str">
        <f>"selected(${"&amp;$I$243&amp;"}, '"&amp;choices!B523&amp;"')"</f>
        <v>selected(${d6_winterization_support}, 'insulation_repairs')</v>
      </c>
    </row>
    <row r="251" spans="2:30" ht="45.6" customHeight="1">
      <c r="B251" t="s">
        <v>2064</v>
      </c>
      <c r="C251" t="s">
        <v>2124</v>
      </c>
      <c r="D251" s="1">
        <v>6</v>
      </c>
      <c r="E251" s="1">
        <v>2</v>
      </c>
      <c r="F251" s="1">
        <v>7</v>
      </c>
      <c r="H251" t="s">
        <v>2142</v>
      </c>
      <c r="I251" t="str">
        <f t="shared" si="268"/>
        <v>d6_2_7_sufficient_winterization_support_oth</v>
      </c>
      <c r="J251" s="40" t="str">
        <f>"Was the winterization support received sufficient to answer the needs of IDPs in the collective site? - Other (*${"&amp;I244&amp;"}*)"</f>
        <v>Was the winterization support received sufficient to answer the needs of IDPs in the collective site? - Other (*${d6_1_winterization_support_other}*)</v>
      </c>
      <c r="K251" s="40" t="str">
        <f>"Была ли полученная помощь, связанная с подготовкой к зимнему периоду, достаточной, чтобы удовлетворить потребности ВПЛ в МВП? - Other (*${"&amp;I244&amp;"}*)"</f>
        <v>Была ли полученная помощь, связанная с подготовкой к зимнему периоду, достаточной, чтобы удовлетворить потребности ВПЛ в МВП? - Other (*${d6_1_winterization_support_other}*)</v>
      </c>
      <c r="L251" s="40" t="str">
        <f>"Чи була отримана допомога, пов'язана із проходженням зимового періоду, достатньою, щоб задовольнити потреби ВПО в МТП? - Other (*${"&amp;I244&amp;"}*)"</f>
        <v>Чи була отримана допомога, пов'язана із проходженням зимового періоду, достатньою, щоб задовольнити потреби ВПО в МТП? - Other (*${d6_1_winterization_support_other}*)</v>
      </c>
      <c r="M251" t="str">
        <f t="shared" si="260"/>
        <v>D6_2_7</v>
      </c>
      <c r="N251" t="str">
        <f t="shared" si="269"/>
        <v>D6.2.7. Was the winterization support received sufficient to answer the needs of IDPs in the collective site? - Other (*${d6_1_winterization_support_other}*)</v>
      </c>
      <c r="O251" t="str">
        <f t="shared" si="270"/>
        <v>D6.2.7. Была ли полученная помощь, связанная с подготовкой к зимнему периоду, достаточной, чтобы удовлетворить потребности ВПЛ в МВП? - Other (*${d6_1_winterization_support_other}*)</v>
      </c>
      <c r="P251" t="str">
        <f t="shared" si="271"/>
        <v>D6.2.7. Чи була отримана допомога, пов'язана із проходженням зимового періоду, достатньою, щоб задовольнити потреби ВПО в МТП? - Other (*${d6_1_winterization_support_other}*)</v>
      </c>
      <c r="Q251" s="11" t="s">
        <v>1759</v>
      </c>
      <c r="R251" s="11" t="s">
        <v>24</v>
      </c>
      <c r="S251" t="s">
        <v>25</v>
      </c>
      <c r="T251" t="s">
        <v>1760</v>
      </c>
      <c r="U251" s="11" t="s">
        <v>1761</v>
      </c>
      <c r="V251" t="s">
        <v>1762</v>
      </c>
      <c r="W251" t="s">
        <v>1763</v>
      </c>
      <c r="X251" s="11"/>
      <c r="Y251" s="22"/>
      <c r="Z251" t="str">
        <f>"selected(${"&amp;$I$243&amp;"}, '"&amp;choices!B524&amp;"')"</f>
        <v>selected(${d6_winterization_support}, 'other')</v>
      </c>
    </row>
    <row r="252" spans="2:30" s="372" customFormat="1">
      <c r="B252" s="365" t="s">
        <v>1751</v>
      </c>
      <c r="H252" s="372" t="s">
        <v>2122</v>
      </c>
      <c r="I252" s="365" t="str">
        <f t="shared" ref="I252" si="288">IF(C252="",H252,IF(D252="",C252&amp;"_"&amp;H252,_xlfn.TEXTJOIN("_",TRUE,C252&amp;D252,E252,F252,G252,H252)))</f>
        <v>winterization</v>
      </c>
      <c r="J252" s="373"/>
      <c r="K252" s="373"/>
      <c r="M252" s="365"/>
      <c r="N252" s="373"/>
    </row>
    <row r="253" spans="2:30" s="18" customFormat="1">
      <c r="B253" s="31" t="s">
        <v>1746</v>
      </c>
      <c r="D253" s="17" t="s">
        <v>1752</v>
      </c>
      <c r="E253" s="17"/>
      <c r="F253" s="17"/>
      <c r="G253" s="17"/>
      <c r="H253" s="18" t="s">
        <v>2149</v>
      </c>
      <c r="I253" s="18" t="str">
        <f>IF(C253="",H253,IF(D253="",C253&amp;"_"&amp;H253,_xlfn.TEXTJOIN("_",TRUE,C253&amp;D253,E253,F253,H253)))</f>
        <v>wash_hygiene</v>
      </c>
      <c r="J253" s="23" t="s">
        <v>1155</v>
      </c>
      <c r="K253" s="23" t="s">
        <v>2150</v>
      </c>
      <c r="L253" s="18" t="s">
        <v>2151</v>
      </c>
      <c r="M253" t="str">
        <f>_xlfn.TEXTJOIN("_",TRUE,UPPER($C253)&amp;$D253,$E253,$F253)</f>
        <v/>
      </c>
      <c r="N253" s="23" t="str">
        <f>IF(J253="","",IF(AND($C253="",$D253="",J253=""),"",IF(AND($C253="",$D253=""),J253,IF($D253="",UPPER($C253)&amp;"_"&amp;J253,_xlfn.TEXTJOIN(".",TRUE,UPPER($C253)&amp;$D253,$E253,$F253,J253)))))</f>
        <v>WASH</v>
      </c>
      <c r="O253" s="18" t="str">
        <f>IF(K253="","",IF(AND($C253="",$D253="",K253=""),"",IF(AND($C253="",$D253=""),K253,IF($D253="",UPPER($C253)&amp;"_"&amp;K253,_xlfn.TEXTJOIN(".",TRUE,UPPER($C253)&amp;$D253,$E253,$F253,K253)))))</f>
        <v>Вода, санитария и гигиена</v>
      </c>
      <c r="P253" s="18" t="str">
        <f>IF(L253="","",IF(AND($C253="",$D253="",L253=""),"",IF(AND($C253="",$D253=""),L253,IF($D253="",UPPER($C253)&amp;"_"&amp;L253,_xlfn.TEXTJOIN(".",TRUE,UPPER($C253)&amp;$D253,$E253,$F253,L253)))))</f>
        <v>Вода, санітарія та гігієна</v>
      </c>
      <c r="Z253" s="18" t="str">
        <f>"not(selected(${"&amp;I45&amp;"}, 'no')"&amp;" or selected(${"&amp;I45&amp;"}, ''))"&amp;" and ${"&amp;I$50&amp;"}&gt;=10"</f>
        <v>not(selected(${a1_site_active}, 'no') or selected(${a1_site_active}, '')) and ${a1_2_people_can_hosted_number}&gt;=10</v>
      </c>
    </row>
    <row r="254" spans="2:30" s="22" customFormat="1" ht="32.4" customHeight="1">
      <c r="B254" s="22" t="s">
        <v>2152</v>
      </c>
      <c r="C254" s="22" t="s">
        <v>2153</v>
      </c>
      <c r="D254" s="22">
        <v>1</v>
      </c>
      <c r="H254" t="s">
        <v>2154</v>
      </c>
      <c r="I254" t="str">
        <f t="shared" ref="I254:I282" si="289">IF(C254="",H254,IF(D254="",C254&amp;"_"&amp;H254,_xlfn.TEXTJOIN("_",TRUE,C254&amp;D254,E254,F254,G254,H254)))</f>
        <v>e1_access_water</v>
      </c>
      <c r="J254" s="22" t="str">
        <f>CS_Monitoring_R11!F129</f>
        <v>How is water accessed on site?</v>
      </c>
      <c r="K254" s="22" t="str">
        <f>CS_Monitoring_R11!G129</f>
        <v>Как жители МВП получают воду?</v>
      </c>
      <c r="L254" s="22" t="str">
        <f>CS_Monitoring_R11!H129</f>
        <v>Яким чином мешканці МТП отримують воду?</v>
      </c>
      <c r="M254" t="str">
        <f t="shared" ref="M254:M282" si="290">_xlfn.TEXTJOIN("_",TRUE,UPPER($C254)&amp;$D254,$E254,$F254,$G254)</f>
        <v>E1</v>
      </c>
      <c r="N254" t="str">
        <f t="shared" ref="N254:N282" si="291">IF(J254="","",IF(AND($C254="",$D254="",J254=""),"",IF(AND($C254="",$D254=""),J254,IF($D254="",UPPER($C254)&amp;"_"&amp;J254,_xlfn.TEXTJOIN(".",TRUE,UPPER($C254)&amp;$D254,$E254,$F254,$G254)))))&amp;". "&amp;J254</f>
        <v>E1. How is water accessed on site?</v>
      </c>
      <c r="O254" t="str">
        <f t="shared" ref="O254:O282" si="292">IF(K254="","",IF(AND($C254="",$D254="",K254=""),"",IF(AND($C254="",$D254=""),K254,IF($D254="",UPPER($C254)&amp;"_"&amp;K254,_xlfn.TEXTJOIN(".",TRUE,UPPER($C254)&amp;$D254,$E254,$F254,$G254)))))&amp;". "&amp;K254</f>
        <v>E1. Как жители МВП получают воду?</v>
      </c>
      <c r="P254" t="str">
        <f t="shared" ref="P254:P282" si="293">IF(L254="","",IF(AND($C254="",$D254="",L254=""),"",IF(AND($C254="",$D254=""),L254,IF($D254="",UPPER($C254)&amp;"_"&amp;L254,_xlfn.TEXTJOIN(".",TRUE,UPPER($C254)&amp;$D254,$E254,$F254,$G254)))))&amp;". "&amp;L254</f>
        <v>E1. Яким чином мешканці МТП отримують воду?</v>
      </c>
      <c r="Q254" s="11" t="s">
        <v>1868</v>
      </c>
      <c r="R254" s="11" t="s">
        <v>362</v>
      </c>
      <c r="S254" t="s">
        <v>222</v>
      </c>
      <c r="T254" t="s">
        <v>1760</v>
      </c>
      <c r="U254" s="11" t="s">
        <v>1761</v>
      </c>
      <c r="V254" t="s">
        <v>1762</v>
      </c>
      <c r="W254" t="s">
        <v>1763</v>
      </c>
      <c r="X254"/>
      <c r="AA254" t="s">
        <v>1874</v>
      </c>
      <c r="AB254" t="s">
        <v>2155</v>
      </c>
      <c r="AC254" t="s">
        <v>2156</v>
      </c>
      <c r="AD254" t="s">
        <v>2157</v>
      </c>
    </row>
    <row r="255" spans="2:30">
      <c r="B255" t="s">
        <v>1765</v>
      </c>
      <c r="C255" t="s">
        <v>2153</v>
      </c>
      <c r="D255">
        <v>1</v>
      </c>
      <c r="E255">
        <v>1</v>
      </c>
      <c r="H255" t="str">
        <f>""&amp;H254&amp;"_other"</f>
        <v>access_water_other</v>
      </c>
      <c r="I255" t="str">
        <f t="shared" si="289"/>
        <v>e1_1_access_water_other</v>
      </c>
      <c r="J255" s="22" t="s">
        <v>1766</v>
      </c>
      <c r="K255" s="22" t="s">
        <v>1767</v>
      </c>
      <c r="L255" t="s">
        <v>1768</v>
      </c>
      <c r="M255" t="str">
        <f t="shared" si="290"/>
        <v>E1_1</v>
      </c>
      <c r="N255" t="str">
        <f t="shared" si="291"/>
        <v>E1.1. If other, please specify:</v>
      </c>
      <c r="O255" t="str">
        <f t="shared" si="292"/>
        <v>E1.1. Другое (уточните)</v>
      </c>
      <c r="P255" t="str">
        <f t="shared" si="293"/>
        <v>E1.1. Інше, уточніть</v>
      </c>
      <c r="Q255" s="11" t="s">
        <v>96</v>
      </c>
      <c r="R255" s="11" t="s">
        <v>101</v>
      </c>
      <c r="S255" s="11" t="s">
        <v>102</v>
      </c>
      <c r="T255" t="s">
        <v>1760</v>
      </c>
      <c r="U255" s="11" t="s">
        <v>1761</v>
      </c>
      <c r="V255" t="s">
        <v>1762</v>
      </c>
      <c r="W255" t="s">
        <v>1763</v>
      </c>
      <c r="Z255" t="str">
        <f>"selected(${"&amp;I254&amp;"}, 'other')"</f>
        <v>selected(${e1_access_water}, 'other')</v>
      </c>
    </row>
    <row r="256" spans="2:30" s="9" customFormat="1" ht="45.6" customHeight="1">
      <c r="B256" s="9" t="s">
        <v>13179</v>
      </c>
      <c r="C256" s="9" t="s">
        <v>2153</v>
      </c>
      <c r="D256" s="9">
        <v>1</v>
      </c>
      <c r="E256" s="9">
        <v>1</v>
      </c>
      <c r="F256" s="9">
        <v>1</v>
      </c>
      <c r="H256" s="9" t="s">
        <v>13178</v>
      </c>
      <c r="I256" t="str">
        <f t="shared" si="289"/>
        <v>e1_1_1_quality_drinking_water</v>
      </c>
      <c r="J256" s="775" t="s">
        <v>4760</v>
      </c>
      <c r="K256" s="775" t="s">
        <v>13177</v>
      </c>
      <c r="L256" s="775" t="s">
        <v>1180</v>
      </c>
      <c r="M256" s="9" t="str">
        <f t="shared" si="290"/>
        <v>E1_1_1</v>
      </c>
      <c r="N256" s="9" t="str">
        <f t="shared" si="291"/>
        <v>E1.1.1. How is the water quality?</v>
      </c>
      <c r="O256" s="9" t="str">
        <f t="shared" si="292"/>
        <v>E1.1.1. Каково качество воды?</v>
      </c>
      <c r="P256" s="9" t="str">
        <f t="shared" si="293"/>
        <v>E1.1.1. Якої якості питна вода?</v>
      </c>
      <c r="Q256" s="776" t="s">
        <v>1759</v>
      </c>
      <c r="R256" s="776" t="s">
        <v>24</v>
      </c>
      <c r="S256" s="9" t="s">
        <v>25</v>
      </c>
      <c r="T256" s="9" t="s">
        <v>1760</v>
      </c>
      <c r="U256" s="776" t="s">
        <v>1761</v>
      </c>
      <c r="V256" s="9" t="s">
        <v>1762</v>
      </c>
      <c r="W256" s="9" t="s">
        <v>1763</v>
      </c>
      <c r="X256" s="776"/>
      <c r="Y256" s="777"/>
      <c r="Z256" s="870" t="str">
        <f>"selected(${"&amp;I254&amp;"}, 'taps_available_in_the_site_centralized_water_supply')  or selected(${"&amp;I254&amp;"}, 'public_tap_standpipe')  or selected(${"&amp;I254&amp;"}, 'protected_borehole_or_well')  or selected(${"&amp;I254&amp;"}, 'well_or_borehole_private_for_collective_site_residents')  or selected(${"&amp;I254&amp;"}, 'trucked_in_water_truck_with_a_tank') "</f>
        <v xml:space="preserve">selected(${e1_access_water}, 'taps_available_in_the_site_centralized_water_supply')  or selected(${e1_access_water}, 'public_tap_standpipe')  or selected(${e1_access_water}, 'protected_borehole_or_well')  or selected(${e1_access_water}, 'well_or_borehole_private_for_collective_site_residents')  or selected(${e1_access_water}, 'trucked_in_water_truck_with_a_tank') </v>
      </c>
    </row>
    <row r="257" spans="2:36" ht="28.8">
      <c r="B257" t="s">
        <v>2158</v>
      </c>
      <c r="C257" t="s">
        <v>2153</v>
      </c>
      <c r="D257">
        <v>1</v>
      </c>
      <c r="E257">
        <v>1</v>
      </c>
      <c r="F257">
        <v>2</v>
      </c>
      <c r="H257" t="s">
        <v>2159</v>
      </c>
      <c r="I257" t="str">
        <f t="shared" si="289"/>
        <v>e1_1_2_access_drinking_water</v>
      </c>
      <c r="J257" s="40" t="str">
        <f>CS_Monitoring_R11!F130</f>
        <v>How are the residents of the site accessing DRINKING water?</v>
      </c>
      <c r="K257" s="40" t="str">
        <f>CS_Monitoring_R11!G130</f>
        <v>Как жители МВП получают ПИТЬЕВУЮ воду?</v>
      </c>
      <c r="L257" s="40" t="str">
        <f>CS_Monitoring_R11!H130</f>
        <v>Яким чином мешканці МТП отримують ПИТНУ воду?</v>
      </c>
      <c r="M257" t="str">
        <f t="shared" si="290"/>
        <v>E1_1_2</v>
      </c>
      <c r="N257" t="str">
        <f t="shared" si="291"/>
        <v>E1.1.2. How are the residents of the site accessing DRINKING water?</v>
      </c>
      <c r="O257" t="str">
        <f t="shared" si="292"/>
        <v>E1.1.2. Как жители МВП получают ПИТЬЕВУЮ воду?</v>
      </c>
      <c r="P257" t="str">
        <f t="shared" si="293"/>
        <v>E1.1.2. Яким чином мешканці МТП отримують ПИТНУ воду?</v>
      </c>
      <c r="Q257" s="11" t="s">
        <v>1868</v>
      </c>
      <c r="R257" s="11" t="s">
        <v>362</v>
      </c>
      <c r="S257" t="s">
        <v>222</v>
      </c>
      <c r="T257" t="s">
        <v>1760</v>
      </c>
      <c r="U257" s="11" t="s">
        <v>1761</v>
      </c>
      <c r="V257" t="s">
        <v>1762</v>
      </c>
      <c r="W257" t="s">
        <v>1763</v>
      </c>
      <c r="AA257" t="str">
        <f>"if((selected(.,'drinking_from_the_main_water_source_without_treatment') or selected(.,'available_filters')),(selected(${"&amp;I254&amp;"}, 'taps_available_in_the_site_centralized_water_supply') or selected(${"&amp;I254&amp;"},'public_tap_standpipe')), (not(selected(.,'drinking_from_the_main_water_source_without_treatment') or selected(.,'available_filters')))) and (if(selected(.,'provided_bottled_water'),selected(${"&amp;I254&amp;"}, 'bottled_water'),not(selected(.,'provided_bottled_water')))) and (if((selected(.,'borehole_without_filters') or selected(.,'borehole_with_filters')),(selected(${"&amp;I254&amp;"}, 'protected_borehole_or_well') or selected(${"&amp;I254&amp;"},'well_or_borehole_private_for_collective_site_residents')),not(selected(.,'borehole_without_filters') or selected(.,'borehole_with_filters'))))"</f>
        <v>if((selected(.,'drinking_from_the_main_water_source_without_treatment') or selected(.,'available_filters')),(selected(${e1_access_water}, 'taps_available_in_the_site_centralized_water_supply') or selected(${e1_access_water},'public_tap_standpipe')), (not(selected(.,'drinking_from_the_main_water_source_without_treatment') or selected(.,'available_filters')))) and (if(selected(.,'provided_bottled_water'),selected(${e1_access_water}, 'bottled_water'),not(selected(.,'provided_bottled_water')))) and (if((selected(.,'borehole_without_filters') or selected(.,'borehole_with_filters')),(selected(${e1_access_water}, 'protected_borehole_or_well') or selected(${e1_access_water},'well_or_borehole_private_for_collective_site_residents')),not(selected(.,'borehole_without_filters') or selected(.,'borehole_with_filters'))))</v>
      </c>
      <c r="AB257" t="s">
        <v>2160</v>
      </c>
      <c r="AC257" t="s">
        <v>2161</v>
      </c>
      <c r="AD257" t="s">
        <v>2162</v>
      </c>
    </row>
    <row r="258" spans="2:36">
      <c r="B258" t="s">
        <v>1765</v>
      </c>
      <c r="C258" t="s">
        <v>2153</v>
      </c>
      <c r="D258">
        <v>1</v>
      </c>
      <c r="E258">
        <v>1</v>
      </c>
      <c r="F258">
        <v>3</v>
      </c>
      <c r="H258" t="str">
        <f>""&amp;H257&amp;"_other"</f>
        <v>access_drinking_water_other</v>
      </c>
      <c r="I258" t="str">
        <f t="shared" si="289"/>
        <v>e1_1_3_access_drinking_water_other</v>
      </c>
      <c r="J258" s="22" t="s">
        <v>1766</v>
      </c>
      <c r="K258" s="22" t="s">
        <v>1767</v>
      </c>
      <c r="L258" t="s">
        <v>1768</v>
      </c>
      <c r="M258" t="str">
        <f t="shared" si="290"/>
        <v>E1_1_3</v>
      </c>
      <c r="N258" t="str">
        <f t="shared" si="291"/>
        <v>E1.1.3. If other, please specify:</v>
      </c>
      <c r="O258" t="str">
        <f t="shared" si="292"/>
        <v>E1.1.3. Другое (уточните)</v>
      </c>
      <c r="P258" t="str">
        <f t="shared" si="293"/>
        <v>E1.1.3. Інше, уточніть</v>
      </c>
      <c r="Q258" s="11" t="s">
        <v>96</v>
      </c>
      <c r="R258" s="11" t="s">
        <v>101</v>
      </c>
      <c r="S258" s="11" t="s">
        <v>102</v>
      </c>
      <c r="T258" t="s">
        <v>1760</v>
      </c>
      <c r="U258" s="11" t="s">
        <v>1761</v>
      </c>
      <c r="V258" t="s">
        <v>1762</v>
      </c>
      <c r="W258" t="s">
        <v>1763</v>
      </c>
      <c r="Z258" t="str">
        <f>"selected(${"&amp;I257&amp;"}, 'other')"</f>
        <v>selected(${e1_1_2_access_drinking_water}, 'other')</v>
      </c>
    </row>
    <row r="259" spans="2:36" ht="102.6" customHeight="1">
      <c r="B259" s="22" t="s">
        <v>2163</v>
      </c>
      <c r="C259" t="s">
        <v>2153</v>
      </c>
      <c r="D259">
        <v>1</v>
      </c>
      <c r="E259" s="1">
        <v>2</v>
      </c>
      <c r="H259" t="s">
        <v>2164</v>
      </c>
      <c r="I259" t="str">
        <f t="shared" si="289"/>
        <v>e1_2_meeting_water_needs</v>
      </c>
      <c r="J259" s="22" t="str">
        <f>CS_Monitoring_R11!F132</f>
        <v xml:space="preserve">To your knowledge, for which of the listed needs of the site residents is there enough water?  </v>
      </c>
      <c r="K259" s="22" t="str">
        <f>CS_Monitoring_R11!G132</f>
        <v xml:space="preserve">По Вашему мнению, для удовлетворения каких из перечисленных потребностей жителей в МВП достаточно воды? </v>
      </c>
      <c r="L259" s="22" t="str">
        <f>CS_Monitoring_R11!H132</f>
        <v>На Вашу думку, для задоволення яких із перелічених потреб мешканців у МТП достатньо води?</v>
      </c>
      <c r="M259" t="str">
        <f t="shared" si="290"/>
        <v>E1_2</v>
      </c>
      <c r="N259" t="str">
        <f t="shared" si="291"/>
        <v xml:space="preserve">E1.2. To your knowledge, for which of the listed needs of the site residents is there enough water?  </v>
      </c>
      <c r="O259" t="str">
        <f t="shared" si="292"/>
        <v xml:space="preserve">E1.2. По Вашему мнению, для удовлетворения каких из перечисленных потребностей жителей в МВП достаточно воды? </v>
      </c>
      <c r="P259" t="str">
        <f t="shared" si="293"/>
        <v>E1.2. На Вашу думку, для задоволення яких із перелічених потреб мешканців у МТП достатньо води?</v>
      </c>
      <c r="Q259" s="36" t="s">
        <v>2165</v>
      </c>
      <c r="R259" s="36" t="s">
        <v>2166</v>
      </c>
      <c r="S259" s="22" t="s">
        <v>2167</v>
      </c>
      <c r="T259" t="s">
        <v>1760</v>
      </c>
      <c r="U259" s="11" t="s">
        <v>1761</v>
      </c>
      <c r="V259" t="s">
        <v>1762</v>
      </c>
      <c r="W259" t="s">
        <v>1763</v>
      </c>
      <c r="AA259" t="s">
        <v>2168</v>
      </c>
      <c r="AB259" s="11" t="s">
        <v>2169</v>
      </c>
      <c r="AC259" s="11" t="s">
        <v>2170</v>
      </c>
      <c r="AD259" t="s">
        <v>2171</v>
      </c>
    </row>
    <row r="260" spans="2:36" ht="28.8">
      <c r="B260" t="s">
        <v>1865</v>
      </c>
      <c r="C260" t="s">
        <v>2153</v>
      </c>
      <c r="D260">
        <v>1</v>
      </c>
      <c r="E260" s="1">
        <v>3</v>
      </c>
      <c r="H260" t="s">
        <v>2172</v>
      </c>
      <c r="I260" t="str">
        <f t="shared" si="289"/>
        <v>e1_3_meeting_water_needs_everyday</v>
      </c>
      <c r="J260" s="22" t="str">
        <f>CS_Monitoring_R11!F133</f>
        <v>Is there enough water to meet needs on an everyday basis?</v>
      </c>
      <c r="K260" s="22" t="str">
        <f>CS_Monitoring_R11!G133</f>
        <v>Каждый ли день достаточно воды для удовлетворения указанных выше нужд?</v>
      </c>
      <c r="L260" s="22" t="str">
        <f>CS_Monitoring_R11!H133</f>
        <v>Чи кожного дня достатньо води для задоволення зазначених вище потреб?</v>
      </c>
      <c r="M260" t="str">
        <f t="shared" si="290"/>
        <v>E1_3</v>
      </c>
      <c r="N260" t="str">
        <f t="shared" si="291"/>
        <v>E1.3. Is there enough water to meet needs on an everyday basis?</v>
      </c>
      <c r="O260" t="str">
        <f t="shared" si="292"/>
        <v>E1.3. Каждый ли день достаточно воды для удовлетворения указанных выше нужд?</v>
      </c>
      <c r="P260" t="str">
        <f t="shared" si="293"/>
        <v>E1.3. Чи кожного дня достатньо води для задоволення зазначених вище потреб?</v>
      </c>
      <c r="Q260" t="s">
        <v>1759</v>
      </c>
      <c r="R260" t="s">
        <v>24</v>
      </c>
      <c r="S260" t="s">
        <v>25</v>
      </c>
      <c r="T260" t="s">
        <v>1760</v>
      </c>
      <c r="U260" s="11" t="s">
        <v>1761</v>
      </c>
      <c r="V260" t="s">
        <v>1762</v>
      </c>
      <c r="W260" t="s">
        <v>1763</v>
      </c>
      <c r="X260" t="s">
        <v>1785</v>
      </c>
    </row>
    <row r="261" spans="2:36" ht="63" customHeight="1">
      <c r="B261" s="22" t="s">
        <v>2175</v>
      </c>
      <c r="C261" t="s">
        <v>2153</v>
      </c>
      <c r="D261">
        <v>1</v>
      </c>
      <c r="E261" s="1">
        <v>4</v>
      </c>
      <c r="H261" t="s">
        <v>2176</v>
      </c>
      <c r="I261" t="str">
        <f>IF(C261="",H261,IF(D261="",C261&amp;"_"&amp;H261,_xlfn.TEXTJOIN("_",TRUE,C261&amp;D261,E261,F261,G261,H261)))</f>
        <v>e1_4_hot_water</v>
      </c>
      <c r="J261" s="22" t="str">
        <f>CS_Monitoring_R11!F134</f>
        <v>Please specify the availability of hot water in this site</v>
      </c>
      <c r="K261" s="22" t="str">
        <f>CS_Monitoring_R11!G134</f>
        <v>Уточните, пожалуйста, есть ли горячая вода в этом МВП?</v>
      </c>
      <c r="L261" s="22" t="str">
        <f>CS_Monitoring_R11!H134</f>
        <v>Уточніть, будь ласка, чи є гаряча вода в цьому МТП?</v>
      </c>
      <c r="M261" t="str">
        <f>_xlfn.TEXTJOIN("_",TRUE,UPPER($C261)&amp;$D261,$E261,$F261,$G261)</f>
        <v>E1_4</v>
      </c>
      <c r="N261" t="str">
        <f t="shared" ref="N261:P262" si="294">IF(J261="","",IF(AND($C261="",$D261="",J261=""),"",IF(AND($C261="",$D261=""),J261,IF($D261="",UPPER($C261)&amp;"_"&amp;J261,_xlfn.TEXTJOIN(".",TRUE,UPPER($C261)&amp;$D261,$E261,$F261,$G261)))))&amp;". "&amp;J261</f>
        <v>E1.4. Please specify the availability of hot water in this site</v>
      </c>
      <c r="O261" t="str">
        <f t="shared" si="294"/>
        <v>E1.4. Уточните, пожалуйста, есть ли горячая вода в этом МВП?</v>
      </c>
      <c r="P261" t="str">
        <f t="shared" si="294"/>
        <v>E1.4. Уточніть, будь ласка, чи є гаряча вода в цьому МТП?</v>
      </c>
      <c r="Q261" s="36" t="s">
        <v>1868</v>
      </c>
      <c r="R261" s="36" t="s">
        <v>362</v>
      </c>
      <c r="S261" s="22" t="s">
        <v>222</v>
      </c>
      <c r="T261" t="s">
        <v>1760</v>
      </c>
      <c r="U261" s="11" t="s">
        <v>1761</v>
      </c>
      <c r="V261" t="s">
        <v>1762</v>
      </c>
      <c r="W261" t="s">
        <v>1763</v>
      </c>
      <c r="AA261" t="s">
        <v>2177</v>
      </c>
      <c r="AB261" s="11" t="s">
        <v>2178</v>
      </c>
      <c r="AC261" s="11" t="s">
        <v>2179</v>
      </c>
      <c r="AD261" t="s">
        <v>2180</v>
      </c>
    </row>
    <row r="262" spans="2:36">
      <c r="B262" t="s">
        <v>1765</v>
      </c>
      <c r="C262" t="s">
        <v>2153</v>
      </c>
      <c r="D262">
        <v>1</v>
      </c>
      <c r="E262">
        <v>4</v>
      </c>
      <c r="F262">
        <v>1</v>
      </c>
      <c r="H262" t="str">
        <f>""&amp;H261&amp;"_other"</f>
        <v>hot_water_other</v>
      </c>
      <c r="I262" t="str">
        <f>IF(C262="",H262,IF(D262="",C262&amp;"_"&amp;H262,_xlfn.TEXTJOIN("_",TRUE,C262&amp;D262,E262,F262,G262,H262)))</f>
        <v>e1_4_1_hot_water_other</v>
      </c>
      <c r="J262" s="22" t="s">
        <v>1766</v>
      </c>
      <c r="K262" s="22" t="s">
        <v>1767</v>
      </c>
      <c r="L262" t="s">
        <v>1768</v>
      </c>
      <c r="M262" t="str">
        <f>_xlfn.TEXTJOIN("_",TRUE,UPPER($C262)&amp;$D262,$E262,$F262,$G262)</f>
        <v>E1_4_1</v>
      </c>
      <c r="N262" t="str">
        <f t="shared" si="294"/>
        <v>E1.4.1. If other, please specify:</v>
      </c>
      <c r="O262" t="str">
        <f t="shared" si="294"/>
        <v>E1.4.1. Другое (уточните)</v>
      </c>
      <c r="P262" t="str">
        <f t="shared" si="294"/>
        <v>E1.4.1. Інше, уточніть</v>
      </c>
      <c r="Q262" s="11" t="s">
        <v>96</v>
      </c>
      <c r="R262" s="11" t="s">
        <v>101</v>
      </c>
      <c r="S262" s="11" t="s">
        <v>102</v>
      </c>
      <c r="T262" t="s">
        <v>1760</v>
      </c>
      <c r="U262" s="11" t="s">
        <v>1761</v>
      </c>
      <c r="V262" t="s">
        <v>1762</v>
      </c>
      <c r="W262" t="s">
        <v>1763</v>
      </c>
      <c r="Z262" t="str">
        <f>"selected(${"&amp;I261&amp;"}, 'other')"</f>
        <v>selected(${e1_4_hot_water}, 'other')</v>
      </c>
    </row>
    <row r="263" spans="2:36" ht="30" customHeight="1">
      <c r="B263" s="22" t="s">
        <v>2181</v>
      </c>
      <c r="C263" t="s">
        <v>2153</v>
      </c>
      <c r="D263">
        <v>1</v>
      </c>
      <c r="E263" s="1">
        <v>5</v>
      </c>
      <c r="F263" s="1"/>
      <c r="H263" t="s">
        <v>2182</v>
      </c>
      <c r="I263" t="str">
        <f t="shared" si="289"/>
        <v>e1_5_source_hot_water</v>
      </c>
      <c r="J263" s="22" t="str">
        <f>CS_Monitoring_R11!F135</f>
        <v>Please specify the main source of hot water supply in this site</v>
      </c>
      <c r="K263" s="22" t="str">
        <f>CS_Monitoring_R11!G135</f>
        <v>Укажите, пожалуйста, основной источник снабжения горячей воды в этом МВП?</v>
      </c>
      <c r="L263" s="22" t="str">
        <f>CS_Monitoring_R11!H135</f>
        <v>Вкажіть, будь ласка, основне джерело постачання гарячої води в цьому МТП?</v>
      </c>
      <c r="M263" t="str">
        <f t="shared" si="290"/>
        <v>E1_5</v>
      </c>
      <c r="N263" t="str">
        <f t="shared" si="291"/>
        <v>E1.5. Please specify the main source of hot water supply in this site</v>
      </c>
      <c r="O263" t="str">
        <f t="shared" si="292"/>
        <v>E1.5. Укажите, пожалуйста, основной источник снабжения горячей воды в этом МВП?</v>
      </c>
      <c r="P263" t="str">
        <f t="shared" si="293"/>
        <v>E1.5. Вкажіть, будь ласка, основне джерело постачання гарячої води в цьому МТП?</v>
      </c>
      <c r="Q263" t="s">
        <v>1759</v>
      </c>
      <c r="R263" t="s">
        <v>24</v>
      </c>
      <c r="S263" t="s">
        <v>25</v>
      </c>
      <c r="T263" t="s">
        <v>1760</v>
      </c>
      <c r="U263" s="11" t="s">
        <v>1761</v>
      </c>
      <c r="V263" t="s">
        <v>1762</v>
      </c>
      <c r="W263" t="s">
        <v>1763</v>
      </c>
      <c r="X263" t="s">
        <v>1785</v>
      </c>
      <c r="Z263" t="str">
        <f>"not(selected(${"&amp;I261&amp;"}, 'no_hot_water') or selected(${"&amp;I261&amp;"}, ''))"</f>
        <v>not(selected(${e1_4_hot_water}, 'no_hot_water') or selected(${e1_4_hot_water}, ''))</v>
      </c>
    </row>
    <row r="264" spans="2:36">
      <c r="B264" t="s">
        <v>1765</v>
      </c>
      <c r="C264" t="s">
        <v>2153</v>
      </c>
      <c r="D264">
        <v>1</v>
      </c>
      <c r="E264" s="1">
        <v>5</v>
      </c>
      <c r="F264" s="1">
        <v>1</v>
      </c>
      <c r="H264" t="str">
        <f>""&amp;H263&amp;"_other"</f>
        <v>source_hot_water_other</v>
      </c>
      <c r="I264" t="str">
        <f t="shared" si="289"/>
        <v>e1_5_1_source_hot_water_other</v>
      </c>
      <c r="J264" s="22" t="s">
        <v>1766</v>
      </c>
      <c r="K264" s="22" t="s">
        <v>1767</v>
      </c>
      <c r="L264" t="s">
        <v>1768</v>
      </c>
      <c r="M264" t="str">
        <f t="shared" si="290"/>
        <v>E1_5_1</v>
      </c>
      <c r="N264" t="str">
        <f t="shared" si="291"/>
        <v>E1.5.1. If other, please specify:</v>
      </c>
      <c r="O264" t="str">
        <f t="shared" si="292"/>
        <v>E1.5.1. Другое (уточните)</v>
      </c>
      <c r="P264" t="str">
        <f t="shared" si="293"/>
        <v>E1.5.1. Інше, уточніть</v>
      </c>
      <c r="Q264" s="11" t="s">
        <v>96</v>
      </c>
      <c r="R264" s="11" t="s">
        <v>101</v>
      </c>
      <c r="S264" s="11" t="s">
        <v>102</v>
      </c>
      <c r="T264" t="s">
        <v>1760</v>
      </c>
      <c r="U264" s="11" t="s">
        <v>1761</v>
      </c>
      <c r="V264" t="s">
        <v>1762</v>
      </c>
      <c r="W264" t="s">
        <v>1763</v>
      </c>
      <c r="Z264" t="str">
        <f>"selected(${"&amp;I263&amp;"}, 'other')"</f>
        <v>selected(${e1_5_source_hot_water}, 'other')</v>
      </c>
    </row>
    <row r="265" spans="2:36" s="9" customFormat="1">
      <c r="B265" s="9" t="s">
        <v>13153</v>
      </c>
      <c r="C265" s="9" t="s">
        <v>2153</v>
      </c>
      <c r="D265" s="9">
        <v>1</v>
      </c>
      <c r="E265" s="9">
        <v>5</v>
      </c>
      <c r="F265" s="9">
        <v>1</v>
      </c>
      <c r="G265" s="9">
        <v>1</v>
      </c>
      <c r="H265" s="9" t="s">
        <v>13040</v>
      </c>
      <c r="I265" s="9" t="str">
        <f t="shared" ref="I265" si="295">IF(C265="",H265,IF(D265="",C265&amp;"_"&amp;H265,_xlfn.TEXTJOIN("_",TRUE,C265&amp;D265,E265,F265,G265,H265)))</f>
        <v>e1_5_1_1_wash_concerns_needs</v>
      </c>
      <c r="J265" s="777" t="str">
        <f>CS_Monitoring_R12!F148</f>
        <v>Are boilers installed on site?</v>
      </c>
      <c r="K265" s="777" t="str">
        <f>CS_Monitoring_R12!G148</f>
        <v>Имеются ли в МВП бойлеры для подогрева воды?</v>
      </c>
      <c r="L265" s="777" t="str">
        <f>CS_Monitoring_R12!H148</f>
        <v>Чи наявні в МТП бойлери для нагріву води?</v>
      </c>
      <c r="M265" s="9" t="str">
        <f t="shared" si="290"/>
        <v>E1_5_1_1</v>
      </c>
      <c r="N265" s="9" t="str">
        <f t="shared" ref="N265" si="296">IF(J265="","",IF(AND($C265="",$D265="",J265=""),"",IF(AND($C265="",$D265=""),J265,IF($D265="",UPPER($C265)&amp;"_"&amp;J265,_xlfn.TEXTJOIN(".",TRUE,UPPER($C265)&amp;$D265,$E265,$F265,$G265)))))&amp;". "&amp;J265</f>
        <v>E1.5.1.1. Are boilers installed on site?</v>
      </c>
      <c r="O265" s="9" t="str">
        <f t="shared" ref="O265" si="297">IF(K265="","",IF(AND($C265="",$D265="",K265=""),"",IF(AND($C265="",$D265=""),K265,IF($D265="",UPPER($C265)&amp;"_"&amp;K265,_xlfn.TEXTJOIN(".",TRUE,UPPER($C265)&amp;$D265,$E265,$F265,$G265)))))&amp;". "&amp;K265</f>
        <v>E1.5.1.1. Имеются ли в МВП бойлеры для подогрева воды?</v>
      </c>
      <c r="P265" s="9" t="str">
        <f t="shared" ref="P265" si="298">IF(L265="","",IF(AND($C265="",$D265="",L265=""),"",IF(AND($C265="",$D265=""),L265,IF($D265="",UPPER($C265)&amp;"_"&amp;L265,_xlfn.TEXTJOIN(".",TRUE,UPPER($C265)&amp;$D265,$E265,$F265,$G265)))))&amp;". "&amp;L265</f>
        <v>E1.5.1.1. Чи наявні в МТП бойлери для нагріву води?</v>
      </c>
      <c r="Q265" s="9" t="s">
        <v>1759</v>
      </c>
      <c r="R265" s="9" t="s">
        <v>24</v>
      </c>
      <c r="S265" s="9" t="s">
        <v>25</v>
      </c>
      <c r="T265" s="9" t="s">
        <v>1760</v>
      </c>
      <c r="U265" s="776" t="s">
        <v>1761</v>
      </c>
      <c r="V265" s="9" t="s">
        <v>1762</v>
      </c>
      <c r="W265" s="9" t="s">
        <v>1763</v>
      </c>
      <c r="X265" s="9" t="s">
        <v>1785</v>
      </c>
      <c r="Z265" s="9" t="str">
        <f>"selected(${"&amp;I263&amp;"}, 'centralized_hot_water_supply') or selected(${"&amp;I263&amp;"}, 'individual_boiler_room')"</f>
        <v>selected(${e1_5_source_hot_water}, 'centralized_hot_water_supply') or selected(${e1_5_source_hot_water}, 'individual_boiler_room')</v>
      </c>
    </row>
    <row r="266" spans="2:36" ht="28.8">
      <c r="B266" t="s">
        <v>2183</v>
      </c>
      <c r="C266" t="s">
        <v>2153</v>
      </c>
      <c r="D266">
        <v>2</v>
      </c>
      <c r="H266" t="s">
        <v>2184</v>
      </c>
      <c r="I266" t="str">
        <f t="shared" si="289"/>
        <v>e2_wash_needs</v>
      </c>
      <c r="J266" s="40" t="s">
        <v>1194</v>
      </c>
      <c r="K266" s="40" t="s">
        <v>5523</v>
      </c>
      <c r="L266" s="40" t="s">
        <v>5524</v>
      </c>
      <c r="M266" t="str">
        <f t="shared" si="290"/>
        <v>E2</v>
      </c>
      <c r="N266" t="str">
        <f t="shared" si="291"/>
        <v>E2. What are WASH concerns or needs in the collective site?</v>
      </c>
      <c r="O266" t="str">
        <f t="shared" si="292"/>
        <v>E2. Каковы проблемы или потребности, связанные с водоснабжением, санитарией и гигиеной в МВП?</v>
      </c>
      <c r="P266" t="str">
        <f t="shared" si="293"/>
        <v>E2. Які проблеми чи потреби, пов'язані із водопостачанням, санітарією та гігієною має МТП?</v>
      </c>
      <c r="Q266" s="11" t="s">
        <v>5777</v>
      </c>
      <c r="R266" s="11" t="s">
        <v>13134</v>
      </c>
      <c r="S266" t="s">
        <v>13135</v>
      </c>
      <c r="T266" t="s">
        <v>1760</v>
      </c>
      <c r="U266" s="11" t="s">
        <v>1761</v>
      </c>
      <c r="V266" t="s">
        <v>1762</v>
      </c>
      <c r="W266" t="s">
        <v>1763</v>
      </c>
      <c r="Z266" s="22"/>
      <c r="AA266" t="str">
        <f>"if(selected(.,'no_water_connection_water_suply_system'), not(selected(${"&amp;I254&amp;"}, 'taps_available_in_the_site_centralized_water_supply')),not(selected(.,'no_water_connection_water_suply_system'))) and not(selected(., 'none') and (count-selected(.)&gt;1))"</f>
        <v>if(selected(.,'no_water_connection_water_suply_system'), not(selected(${e1_access_water}, 'taps_available_in_the_site_centralized_water_supply')),not(selected(.,'no_water_connection_water_suply_system'))) and not(selected(., 'none') and (count-selected(.)&gt;1))</v>
      </c>
      <c r="AB266" t="s">
        <v>2185</v>
      </c>
      <c r="AC266" t="s">
        <v>2186</v>
      </c>
      <c r="AD266" t="s">
        <v>2187</v>
      </c>
      <c r="AE266" s="22"/>
    </row>
    <row r="267" spans="2:36" ht="15" customHeight="1">
      <c r="B267" t="s">
        <v>1765</v>
      </c>
      <c r="C267" t="s">
        <v>2153</v>
      </c>
      <c r="D267">
        <v>2</v>
      </c>
      <c r="E267">
        <v>1</v>
      </c>
      <c r="H267" t="str">
        <f>""&amp;H266&amp;"_other"</f>
        <v>wash_needs_other</v>
      </c>
      <c r="I267" t="str">
        <f t="shared" si="289"/>
        <v>e2_1_wash_needs_other</v>
      </c>
      <c r="J267" s="22" t="s">
        <v>1766</v>
      </c>
      <c r="K267" s="22" t="s">
        <v>1767</v>
      </c>
      <c r="L267" t="s">
        <v>1768</v>
      </c>
      <c r="M267" t="str">
        <f t="shared" si="290"/>
        <v>E2_1</v>
      </c>
      <c r="N267" t="str">
        <f t="shared" si="291"/>
        <v>E2.1. If other, please specify:</v>
      </c>
      <c r="O267" t="str">
        <f t="shared" si="292"/>
        <v>E2.1. Другое (уточните)</v>
      </c>
      <c r="P267" t="str">
        <f t="shared" si="293"/>
        <v>E2.1. Інше, уточніть</v>
      </c>
      <c r="Q267" s="11" t="s">
        <v>96</v>
      </c>
      <c r="R267" s="11" t="s">
        <v>101</v>
      </c>
      <c r="S267" s="11" t="s">
        <v>102</v>
      </c>
      <c r="T267" t="s">
        <v>1760</v>
      </c>
      <c r="U267" s="11" t="s">
        <v>1761</v>
      </c>
      <c r="V267" t="s">
        <v>1762</v>
      </c>
      <c r="W267" t="s">
        <v>1763</v>
      </c>
      <c r="Z267" t="str">
        <f>"selected(${"&amp;I266&amp;"}, 'other')"</f>
        <v>selected(${e2_wash_needs}, 'other')</v>
      </c>
    </row>
    <row r="268" spans="2:36" ht="43.2">
      <c r="B268" t="s">
        <v>2183</v>
      </c>
      <c r="C268" t="s">
        <v>2153</v>
      </c>
      <c r="D268">
        <v>2</v>
      </c>
      <c r="E268">
        <v>2</v>
      </c>
      <c r="H268" t="s">
        <v>2188</v>
      </c>
      <c r="I268" t="str">
        <f t="shared" si="289"/>
        <v>e2_2_top_3_wash_needs</v>
      </c>
      <c r="J268" s="40" t="s">
        <v>1199</v>
      </c>
      <c r="K268" s="40" t="s">
        <v>5525</v>
      </c>
      <c r="L268" s="40" t="s">
        <v>5526</v>
      </c>
      <c r="M268" t="str">
        <f t="shared" si="290"/>
        <v>E2_2</v>
      </c>
      <c r="N268" t="str">
        <f t="shared" si="291"/>
        <v>E2.2. What are the most urgent WASH concerns or needs in the collective site? (Select up to three)</v>
      </c>
      <c r="O268" t="str">
        <f t="shared" si="292"/>
        <v xml:space="preserve">E2.2. Каковы наиболее актуальные проблемы или потребности, связанные с водоснабжением, санитарией и гигиеной, существуют в МВП? (Выберите не более 3 вариантов) </v>
      </c>
      <c r="P268" t="str">
        <f t="shared" si="293"/>
        <v>E2.2. Які найбільш нагальні проблеми чи потреби,пов'язані із водопостачанням, санітарією та гігієною, є в МТП? (Виберіть не більше 3 варіантів)</v>
      </c>
      <c r="Q268" s="11" t="s">
        <v>5778</v>
      </c>
      <c r="R268" s="11" t="s">
        <v>13138</v>
      </c>
      <c r="S268" t="s">
        <v>13137</v>
      </c>
      <c r="T268" t="s">
        <v>1760</v>
      </c>
      <c r="U268" s="11" t="s">
        <v>1761</v>
      </c>
      <c r="V268" t="s">
        <v>1762</v>
      </c>
      <c r="W268" t="s">
        <v>1763</v>
      </c>
      <c r="Y268" s="22" t="str">
        <f>"selected(${"&amp;I266&amp;"}, name)"</f>
        <v>selected(${e2_wash_needs}, name)</v>
      </c>
      <c r="Z268" s="22" t="str">
        <f>"not(selected(${"&amp;I266&amp;"}, 'none') or selected(${"&amp;I266&amp;"}, ''))"</f>
        <v>not(selected(${e2_wash_needs}, 'none') or selected(${e2_wash_needs}, ''))</v>
      </c>
      <c r="AA268" t="s">
        <v>2096</v>
      </c>
      <c r="AB268" t="s">
        <v>2133</v>
      </c>
      <c r="AC268" t="s">
        <v>2134</v>
      </c>
      <c r="AD268" t="s">
        <v>2135</v>
      </c>
      <c r="AE268" s="22"/>
      <c r="AF268" s="22"/>
      <c r="AG268" s="22"/>
      <c r="AH268" s="22"/>
      <c r="AI268" s="22"/>
      <c r="AJ268" s="22"/>
    </row>
    <row r="269" spans="2:36" ht="15" customHeight="1">
      <c r="B269" t="s">
        <v>1765</v>
      </c>
      <c r="C269" t="s">
        <v>2153</v>
      </c>
      <c r="D269">
        <v>2</v>
      </c>
      <c r="E269">
        <v>2</v>
      </c>
      <c r="F269">
        <v>1</v>
      </c>
      <c r="H269" t="str">
        <f>""&amp;H268&amp;"_other"</f>
        <v>top_3_wash_needs_other</v>
      </c>
      <c r="I269" t="str">
        <f t="shared" si="289"/>
        <v>e2_2_1_top_3_wash_needs_other</v>
      </c>
      <c r="J269" s="22" t="s">
        <v>1766</v>
      </c>
      <c r="K269" s="22" t="s">
        <v>1767</v>
      </c>
      <c r="L269" t="s">
        <v>1768</v>
      </c>
      <c r="M269" t="str">
        <f t="shared" si="290"/>
        <v>E2_2_1</v>
      </c>
      <c r="N269" t="str">
        <f t="shared" si="291"/>
        <v>E2.2.1. If other, please specify:</v>
      </c>
      <c r="O269" t="str">
        <f t="shared" si="292"/>
        <v>E2.2.1. Другое (уточните)</v>
      </c>
      <c r="P269" t="str">
        <f t="shared" si="293"/>
        <v>E2.2.1. Інше, уточніть</v>
      </c>
      <c r="Q269" s="11" t="s">
        <v>96</v>
      </c>
      <c r="R269" s="11" t="s">
        <v>101</v>
      </c>
      <c r="S269" s="11" t="s">
        <v>102</v>
      </c>
      <c r="T269" t="s">
        <v>1760</v>
      </c>
      <c r="U269" s="11" t="s">
        <v>1761</v>
      </c>
      <c r="V269" t="s">
        <v>1762</v>
      </c>
      <c r="W269" t="s">
        <v>1763</v>
      </c>
      <c r="Z269" t="str">
        <f>"selected(${"&amp;I268&amp;"}, 'other')"</f>
        <v>selected(${e2_2_top_3_wash_needs}, 'other')</v>
      </c>
    </row>
    <row r="270" spans="2:36" ht="43.2">
      <c r="B270" t="s">
        <v>2189</v>
      </c>
      <c r="C270" t="s">
        <v>2153</v>
      </c>
      <c r="D270">
        <v>3</v>
      </c>
      <c r="H270" t="s">
        <v>2190</v>
      </c>
      <c r="I270" t="str">
        <f t="shared" si="289"/>
        <v>e3_wash_support</v>
      </c>
      <c r="J270" s="371" t="str">
        <f>CS_Monitoring_R12!F152</f>
        <v>What WASH support, if any, was received over the past three (3) months on the site?</v>
      </c>
      <c r="K270" s="371" t="str">
        <f>CS_Monitoring_R12!G152</f>
        <v>Предоставлялась ли какая-либо помощь МВП в сфере водоснабжения, санитарии и гигиены за последние 3 (три) месяца?</v>
      </c>
      <c r="L270" s="371" t="str">
        <f>CS_Monitoring_R12!H152</f>
        <v>Чи надавалася будь-яка допомога МТП у сфері водопостачання, санітарії та гігієни за останні 3 (три) місяці?</v>
      </c>
      <c r="M270" t="str">
        <f t="shared" si="290"/>
        <v>E3</v>
      </c>
      <c r="N270" t="str">
        <f t="shared" si="291"/>
        <v>E3. What WASH support, if any, was received over the past three (3) months on the site?</v>
      </c>
      <c r="O270" t="str">
        <f t="shared" si="292"/>
        <v>E3. Предоставлялась ли какая-либо помощь МВП в сфере водоснабжения, санитарии и гигиены за последние 3 (три) месяца?</v>
      </c>
      <c r="P270" t="str">
        <f t="shared" si="293"/>
        <v>E3. Чи надавалася будь-яка допомога МТП у сфері водопостачання, санітарії та гігієни за останні 3 (три) місяці?</v>
      </c>
      <c r="Q270" s="11" t="s">
        <v>5779</v>
      </c>
      <c r="R270" s="11" t="s">
        <v>13139</v>
      </c>
      <c r="S270" t="s">
        <v>13136</v>
      </c>
      <c r="T270" t="s">
        <v>1760</v>
      </c>
      <c r="U270" s="11" t="s">
        <v>1761</v>
      </c>
      <c r="V270" t="s">
        <v>1762</v>
      </c>
      <c r="W270" t="s">
        <v>1763</v>
      </c>
      <c r="Y270" s="22"/>
      <c r="AA270" t="s">
        <v>1928</v>
      </c>
      <c r="AB270" t="s">
        <v>1929</v>
      </c>
      <c r="AC270" t="s">
        <v>2127</v>
      </c>
      <c r="AD270" t="s">
        <v>2128</v>
      </c>
      <c r="AE270" s="22"/>
      <c r="AF270" s="22"/>
      <c r="AG270" s="22"/>
      <c r="AH270" s="22"/>
      <c r="AI270" s="22"/>
      <c r="AJ270" s="22"/>
    </row>
    <row r="271" spans="2:36" ht="15" customHeight="1">
      <c r="B271" t="s">
        <v>1765</v>
      </c>
      <c r="C271" t="s">
        <v>2153</v>
      </c>
      <c r="D271">
        <v>3</v>
      </c>
      <c r="E271">
        <v>1</v>
      </c>
      <c r="H271" t="str">
        <f>""&amp;H270&amp;"_other"</f>
        <v>wash_support_other</v>
      </c>
      <c r="I271" t="str">
        <f t="shared" si="289"/>
        <v>e3_1_wash_support_other</v>
      </c>
      <c r="J271" s="22" t="s">
        <v>1766</v>
      </c>
      <c r="K271" s="22" t="s">
        <v>1767</v>
      </c>
      <c r="L271" t="s">
        <v>1768</v>
      </c>
      <c r="M271" t="str">
        <f t="shared" si="290"/>
        <v>E3_1</v>
      </c>
      <c r="N271" t="str">
        <f t="shared" si="291"/>
        <v>E3.1. If other, please specify:</v>
      </c>
      <c r="O271" t="str">
        <f t="shared" si="292"/>
        <v>E3.1. Другое (уточните)</v>
      </c>
      <c r="P271" t="str">
        <f t="shared" si="293"/>
        <v>E3.1. Інше, уточніть</v>
      </c>
      <c r="Q271" s="11" t="s">
        <v>96</v>
      </c>
      <c r="R271" s="11" t="s">
        <v>101</v>
      </c>
      <c r="S271" s="11" t="s">
        <v>102</v>
      </c>
      <c r="T271" t="s">
        <v>1760</v>
      </c>
      <c r="U271" s="11" t="s">
        <v>1761</v>
      </c>
      <c r="V271" t="s">
        <v>1762</v>
      </c>
      <c r="W271" t="s">
        <v>1763</v>
      </c>
      <c r="Z271" t="str">
        <f>"selected(${"&amp;I270&amp;"}, 'other')"</f>
        <v>selected(${e3_wash_support}, 'other')</v>
      </c>
    </row>
    <row r="272" spans="2:36" ht="45.6" customHeight="1">
      <c r="B272" t="s">
        <v>2064</v>
      </c>
      <c r="C272" t="s">
        <v>2153</v>
      </c>
      <c r="D272">
        <v>3</v>
      </c>
      <c r="E272">
        <v>1</v>
      </c>
      <c r="F272">
        <v>1</v>
      </c>
      <c r="H272" t="s">
        <v>2191</v>
      </c>
      <c r="I272" t="str">
        <f t="shared" si="289"/>
        <v>e3_1_1_sufficient_wash_support_repairs_water_supply_infrastructure_drainage_system</v>
      </c>
      <c r="J272" s="40" t="str">
        <f>"Was the WASH support received sufficient to answer the needs of IDPs in the collective site?-{"&amp;choices!C606&amp;"}"</f>
        <v>Was the WASH support received sufficient to answer the needs of IDPs in the collective site?-{Installation or repairs of water supply infrastructure and/or drainage system}</v>
      </c>
      <c r="K272" s="40" t="str">
        <f>"Была ли полученная помощь  в сфере водоснабжения, санитарии и гигиены достаточной для удовлетворения потребностей ВПЛ в МВП?  -{"&amp;choices!D606&amp;"}"</f>
        <v>Была ли полученная помощь  в сфере водоснабжения, санитарии и гигиены достаточной для удовлетворения потребностей ВПЛ в МВП?  -{Оборудование или ремонт инфраструктуры водоснабжения и/или водоотведения}</v>
      </c>
      <c r="L272" s="40" t="str">
        <f>"Чи була отримана допомога у сфері водопостачання, санітарії та гігієни достатньою, щоб задовольнити потреби ВПО в МТП? -{"&amp;choices!E606&amp;"}"</f>
        <v>Чи була отримана допомога у сфері водопостачання, санітарії та гігієни достатньою, щоб задовольнити потреби ВПО в МТП? -{Облаштування чи ремонт інфраструктури водопостачання та/або водовідведення}</v>
      </c>
      <c r="M272" t="str">
        <f t="shared" si="290"/>
        <v>E3_1_1</v>
      </c>
      <c r="N272" t="str">
        <f t="shared" si="291"/>
        <v>E3.1.1. Was the WASH support received sufficient to answer the needs of IDPs in the collective site?-{Installation or repairs of water supply infrastructure and/or drainage system}</v>
      </c>
      <c r="O272" t="str">
        <f t="shared" si="292"/>
        <v>E3.1.1. Была ли полученная помощь  в сфере водоснабжения, санитарии и гигиены достаточной для удовлетворения потребностей ВПЛ в МВП?  -{Оборудование или ремонт инфраструктуры водоснабжения и/или водоотведения}</v>
      </c>
      <c r="P272" t="str">
        <f t="shared" si="293"/>
        <v>E3.1.1. Чи була отримана допомога у сфері водопостачання, санітарії та гігієни достатньою, щоб задовольнити потреби ВПО в МТП? -{Облаштування чи ремонт інфраструктури водопостачання та/або водовідведення}</v>
      </c>
      <c r="Q272" s="11" t="s">
        <v>1759</v>
      </c>
      <c r="R272" s="11" t="s">
        <v>24</v>
      </c>
      <c r="S272" t="s">
        <v>25</v>
      </c>
      <c r="T272" t="s">
        <v>1760</v>
      </c>
      <c r="U272" s="11" t="s">
        <v>1761</v>
      </c>
      <c r="V272" t="s">
        <v>1762</v>
      </c>
      <c r="W272" t="s">
        <v>1763</v>
      </c>
      <c r="X272" s="11"/>
      <c r="Y272" s="22"/>
      <c r="Z272" t="str">
        <f>"selected(${"&amp;$I$270&amp;"}, '"&amp;choices!B606&amp;"')"</f>
        <v>selected(${e3_wash_support}, 'repairs_water_supply_infrastructure_drainage_system')</v>
      </c>
    </row>
    <row r="273" spans="2:30" ht="45.6" customHeight="1">
      <c r="B273" t="s">
        <v>2064</v>
      </c>
      <c r="C273" t="s">
        <v>2153</v>
      </c>
      <c r="D273">
        <v>3</v>
      </c>
      <c r="E273">
        <v>1</v>
      </c>
      <c r="F273">
        <v>2</v>
      </c>
      <c r="H273" t="s">
        <v>2192</v>
      </c>
      <c r="I273" t="str">
        <f t="shared" si="289"/>
        <v>e3_1_2_sufficient_wash_support_repairs_bathing_facilities_toilets</v>
      </c>
      <c r="J273" s="40" t="str">
        <f>"Was the WASH support received sufficient to answer the needs of IDPs in the collective site?-{"&amp;choices!C607&amp;"}"</f>
        <v>Was the WASH support received sufficient to answer the needs of IDPs in the collective site?-{Repairs of bathing facilities | toilets}</v>
      </c>
      <c r="K273" s="40" t="str">
        <f>"Была ли полученная помощь  в сфере водоснабжения, санитарии и гигиены достаточной для удовлетворения потребностей ВПЛ в МВП?  -{"&amp;choices!D607&amp;"}"</f>
        <v>Была ли полученная помощь  в сфере водоснабжения, санитарии и гигиены достаточной для удовлетворения потребностей ВПЛ в МВП?  -{Ремонт душевых/ванных комнат и туалетов}</v>
      </c>
      <c r="L273" s="40" t="str">
        <f>"Чи була отримана допомога у сфері водопостачання, санітарії та гігієни достатньою, щоб задовольнити потреби ВПО в МТП? -{"&amp;choices!E607&amp;"}"</f>
        <v>Чи була отримана допомога у сфері водопостачання, санітарії та гігієни достатньою, щоб задовольнити потреби ВПО в МТП? -{Ремонт душових/ванних кімнат та/або туалетів}</v>
      </c>
      <c r="M273" t="str">
        <f t="shared" si="290"/>
        <v>E3_1_2</v>
      </c>
      <c r="N273" t="str">
        <f t="shared" si="291"/>
        <v>E3.1.2. Was the WASH support received sufficient to answer the needs of IDPs in the collective site?-{Repairs of bathing facilities | toilets}</v>
      </c>
      <c r="O273" t="str">
        <f t="shared" si="292"/>
        <v>E3.1.2. Была ли полученная помощь  в сфере водоснабжения, санитарии и гигиены достаточной для удовлетворения потребностей ВПЛ в МВП?  -{Ремонт душевых/ванных комнат и туалетов}</v>
      </c>
      <c r="P273" t="str">
        <f t="shared" si="293"/>
        <v>E3.1.2. Чи була отримана допомога у сфері водопостачання, санітарії та гігієни достатньою, щоб задовольнити потреби ВПО в МТП? -{Ремонт душових/ванних кімнат та/або туалетів}</v>
      </c>
      <c r="Q273" s="11" t="s">
        <v>1759</v>
      </c>
      <c r="R273" s="11" t="s">
        <v>24</v>
      </c>
      <c r="S273" t="s">
        <v>25</v>
      </c>
      <c r="T273" t="s">
        <v>1760</v>
      </c>
      <c r="U273" s="11" t="s">
        <v>1761</v>
      </c>
      <c r="V273" t="s">
        <v>1762</v>
      </c>
      <c r="W273" t="s">
        <v>1763</v>
      </c>
      <c r="X273" s="11"/>
      <c r="Y273" s="22"/>
      <c r="Z273" t="str">
        <f>"selected(${"&amp;$I$270&amp;"}, '"&amp;choices!B607&amp;"')"</f>
        <v>selected(${e3_wash_support}, 'repairs_bathing_facilities_toilets')</v>
      </c>
    </row>
    <row r="274" spans="2:30" ht="45.6" customHeight="1">
      <c r="B274" t="s">
        <v>2064</v>
      </c>
      <c r="C274" t="s">
        <v>2153</v>
      </c>
      <c r="D274">
        <v>3</v>
      </c>
      <c r="E274">
        <v>1</v>
      </c>
      <c r="F274">
        <v>3</v>
      </c>
      <c r="H274" t="s">
        <v>2193</v>
      </c>
      <c r="I274" t="str">
        <f t="shared" si="289"/>
        <v>e3_1_3_sufficient_wash_support_installation_bathing_facilities_toilet</v>
      </c>
      <c r="J274" s="40" t="str">
        <f>"Was the WASH support received sufficient to answer the needs of IDPs in the collective site?-{"&amp;choices!C608&amp;"}"</f>
        <v>Was the WASH support received sufficient to answer the needs of IDPs in the collective site?-{Installation of bathing facilities | toilet}</v>
      </c>
      <c r="K274" s="40" t="str">
        <f>"Была ли полученная помощь  в сфере водоснабжения, санитарии и гигиены достаточной для удовлетворения потребностей ВПЛ в МВП?  -{"&amp;choices!D608&amp;"}"</f>
        <v>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v>
      </c>
      <c r="L274" s="40" t="str">
        <f>"Чи була отримана допомога у сфері водопостачання, санітарії та гігієни достатньою, щоб задовольнити потреби ВПО в МТП? -{"&amp;choices!E608&amp;"}"</f>
        <v>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v>
      </c>
      <c r="M274" t="str">
        <f t="shared" si="290"/>
        <v>E3_1_3</v>
      </c>
      <c r="N274" t="str">
        <f t="shared" si="291"/>
        <v>E3.1.3. Was the WASH support received sufficient to answer the needs of IDPs in the collective site?-{Installation of bathing facilities | toilet}</v>
      </c>
      <c r="O274" t="str">
        <f t="shared" si="292"/>
        <v>E3.1.3. 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v>
      </c>
      <c r="P274" t="str">
        <f t="shared" si="293"/>
        <v>E3.1.3. 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v>
      </c>
      <c r="Q274" s="11" t="s">
        <v>1759</v>
      </c>
      <c r="R274" s="11" t="s">
        <v>24</v>
      </c>
      <c r="S274" t="s">
        <v>25</v>
      </c>
      <c r="T274" t="s">
        <v>1760</v>
      </c>
      <c r="U274" s="11" t="s">
        <v>1761</v>
      </c>
      <c r="V274" t="s">
        <v>1762</v>
      </c>
      <c r="W274" t="s">
        <v>1763</v>
      </c>
      <c r="X274" s="11"/>
      <c r="Y274" s="22"/>
      <c r="Z274" t="str">
        <f>"selected(${"&amp;$I$270&amp;"}, '"&amp;choices!B608&amp;"')"</f>
        <v>selected(${e3_wash_support}, 'installation_bathing_facilities_toilet')</v>
      </c>
    </row>
    <row r="275" spans="2:30" ht="45.6" customHeight="1">
      <c r="B275" t="s">
        <v>2064</v>
      </c>
      <c r="C275" t="s">
        <v>2153</v>
      </c>
      <c r="D275">
        <v>3</v>
      </c>
      <c r="E275">
        <v>1</v>
      </c>
      <c r="F275">
        <v>4</v>
      </c>
      <c r="H275" t="s">
        <v>2194</v>
      </c>
      <c r="I275" t="str">
        <f t="shared" si="289"/>
        <v>e3_1_4_sufficient_wash_support_installation_dri_facilities_toilets</v>
      </c>
      <c r="J275" s="40" t="str">
        <f>"Was the WASH support received sufficient to answer the needs of IDPs in the collective site?-{"&amp;choices!C609&amp;"}"</f>
        <v>Was the WASH support received sufficient to answer the needs of IDPs in the collective site?-{Installation of disability-friendly facilities / toilets}</v>
      </c>
      <c r="K275" s="40" t="str">
        <f>"Была ли полученная помощь  в сфере водоснабжения, санитарии и гигиены достаточной для удовлетворения потребностей ВПЛ в МВП?  -{"&amp;choices!D609&amp;"}"</f>
        <v>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 для маломобильных групп населения}</v>
      </c>
      <c r="L275" s="40" t="str">
        <f>"Чи була отримана допомога у сфері водопостачання, санітарії та гігієни достатньою, щоб задовольнити потреби ВПО в МТП? -{"&amp;choices!E609&amp;"}"</f>
        <v>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 для маломобільних груп населення}</v>
      </c>
      <c r="M275" t="str">
        <f t="shared" si="290"/>
        <v>E3_1_4</v>
      </c>
      <c r="N275" t="str">
        <f t="shared" si="291"/>
        <v>E3.1.4. Was the WASH support received sufficient to answer the needs of IDPs in the collective site?-{Installation of disability-friendly facilities / toilets}</v>
      </c>
      <c r="O275" t="str">
        <f t="shared" si="292"/>
        <v>E3.1.4. 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 для маломобильных групп населения}</v>
      </c>
      <c r="P275" t="str">
        <f t="shared" si="293"/>
        <v>E3.1.4. 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 для маломобільних груп населення}</v>
      </c>
      <c r="Q275" s="11" t="s">
        <v>1759</v>
      </c>
      <c r="R275" s="11" t="s">
        <v>24</v>
      </c>
      <c r="S275" t="s">
        <v>25</v>
      </c>
      <c r="T275" t="s">
        <v>1760</v>
      </c>
      <c r="U275" s="11" t="s">
        <v>1761</v>
      </c>
      <c r="V275" t="s">
        <v>1762</v>
      </c>
      <c r="W275" t="s">
        <v>1763</v>
      </c>
      <c r="X275" s="11"/>
      <c r="Y275" s="22"/>
      <c r="Z275" t="str">
        <f>"selected(${"&amp;$I$270&amp;"}, '"&amp;choices!B609&amp;"')"</f>
        <v>selected(${e3_wash_support}, 'installation_dri_facilities_toilets')</v>
      </c>
    </row>
    <row r="276" spans="2:30" ht="45.6" customHeight="1">
      <c r="B276" t="s">
        <v>2064</v>
      </c>
      <c r="C276" t="s">
        <v>2153</v>
      </c>
      <c r="D276">
        <v>3</v>
      </c>
      <c r="E276">
        <v>1</v>
      </c>
      <c r="F276">
        <v>5</v>
      </c>
      <c r="H276" t="s">
        <v>2195</v>
      </c>
      <c r="I276" t="str">
        <f t="shared" si="289"/>
        <v>e3_1_5_sufficient_wash_support_washing_drying_machines</v>
      </c>
      <c r="J276" s="40" t="str">
        <f>"Was the WASH support received sufficient to answer the needs of IDPs in the collective site?-{"&amp;choices!C610&amp;"}"</f>
        <v>Was the WASH support received sufficient to answer the needs of IDPs in the collective site?-{Washing/drying machines}</v>
      </c>
      <c r="K276" s="40" t="str">
        <f>"Была ли полученная помощь  в сфере водоснабжения, санитарии и гигиены достаточной для удовлетворения потребностей ВПЛ в МВП?  -{"&amp;choices!D610&amp;"}"</f>
        <v>Была ли полученная помощь  в сфере водоснабжения, санитарии и гигиены достаточной для удовлетворения потребностей ВПЛ в МВП?  -{Стиральные/сушильные машинки}</v>
      </c>
      <c r="L276" s="40" t="str">
        <f>"Чи була отримана допомога у сфері водопостачання, санітарії та гігієни достатньою, щоб задовольнити потреби ВПО в МТП? -{"&amp;choices!E610&amp;"}"</f>
        <v>Чи була отримана допомога у сфері водопостачання, санітарії та гігієни достатньою, щоб задовольнити потреби ВПО в МТП? -{Пральні/сушильні машинки }</v>
      </c>
      <c r="M276" t="str">
        <f t="shared" si="290"/>
        <v>E3_1_5</v>
      </c>
      <c r="N276" t="str">
        <f t="shared" si="291"/>
        <v>E3.1.5. Was the WASH support received sufficient to answer the needs of IDPs in the collective site?-{Washing/drying machines}</v>
      </c>
      <c r="O276" t="str">
        <f t="shared" si="292"/>
        <v>E3.1.5. Была ли полученная помощь  в сфере водоснабжения, санитарии и гигиены достаточной для удовлетворения потребностей ВПЛ в МВП?  -{Стиральные/сушильные машинки}</v>
      </c>
      <c r="P276" t="str">
        <f t="shared" si="293"/>
        <v>E3.1.5. Чи була отримана допомога у сфері водопостачання, санітарії та гігієни достатньою, щоб задовольнити потреби ВПО в МТП? -{Пральні/сушильні машинки }</v>
      </c>
      <c r="Q276" s="11" t="s">
        <v>1759</v>
      </c>
      <c r="R276" s="11" t="s">
        <v>24</v>
      </c>
      <c r="S276" t="s">
        <v>25</v>
      </c>
      <c r="T276" t="s">
        <v>1760</v>
      </c>
      <c r="U276" s="11" t="s">
        <v>1761</v>
      </c>
      <c r="V276" t="s">
        <v>1762</v>
      </c>
      <c r="W276" t="s">
        <v>1763</v>
      </c>
      <c r="X276" s="11"/>
      <c r="Y276" s="22"/>
      <c r="Z276" t="str">
        <f>"selected(${"&amp;$I$270&amp;"}, '"&amp;choices!B610&amp;"')"</f>
        <v>selected(${e3_wash_support}, 'washing_drying_machines')</v>
      </c>
    </row>
    <row r="277" spans="2:30" ht="45.6" customHeight="1">
      <c r="B277" t="s">
        <v>2064</v>
      </c>
      <c r="C277" t="s">
        <v>2153</v>
      </c>
      <c r="D277">
        <v>3</v>
      </c>
      <c r="E277">
        <v>1</v>
      </c>
      <c r="F277">
        <v>6</v>
      </c>
      <c r="H277" t="s">
        <v>2196</v>
      </c>
      <c r="I277" t="str">
        <f t="shared" si="289"/>
        <v>e3_1_6_sufficient_wash_support_water_pump_other_water_related_equipment</v>
      </c>
      <c r="J277" s="40" t="str">
        <f>"Was the WASH support received sufficient to answer the needs of IDPs in the collective site?-{"&amp;choices!C611&amp;"}"</f>
        <v>Was the WASH support received sufficient to answer the needs of IDPs in the collective site?-{Installation of borehole, water pump or other water-related equipment (water filter, etc.)}</v>
      </c>
      <c r="K277" s="40" t="str">
        <f>"Была ли полученная помощь  в сфере водоснабжения, санитарии и гигиены достаточной для удовлетворения потребностей ВПЛ в МВП?  -{"&amp;choices!D611&amp;"}"</f>
        <v>Была ли полученная помощь  в сфере водоснабжения, санитарии и гигиены достаточной для удовлетворения потребностей ВПЛ в МВП?  -{Оборудование скважин, насосов или другого оборудования, связанного с потреблением воды (фильтр для воды и т.д.)}</v>
      </c>
      <c r="L277" s="40" t="str">
        <f>"Чи була отримана допомога у сфері водопостачання, санітарії та гігієни достатньою, щоб задовольнити потреби ВПО в МТП? -{"&amp;choices!E611&amp;"}"</f>
        <v>Чи була отримана допомога у сфері водопостачання, санітарії та гігієни достатньою, щоб задовольнити потреби ВПО в МТП? -{Облаштування скважин, насосів або іншого обладнання, пов'язаного зі споживанням води (фільтр для води тощо)}</v>
      </c>
      <c r="M277" t="str">
        <f t="shared" si="290"/>
        <v>E3_1_6</v>
      </c>
      <c r="N277" t="str">
        <f t="shared" si="291"/>
        <v>E3.1.6. Was the WASH support received sufficient to answer the needs of IDPs in the collective site?-{Installation of borehole, water pump or other water-related equipment (water filter, etc.)}</v>
      </c>
      <c r="O277" t="str">
        <f t="shared" si="292"/>
        <v>E3.1.6. Была ли полученная помощь  в сфере водоснабжения, санитарии и гигиены достаточной для удовлетворения потребностей ВПЛ в МВП?  -{Оборудование скважин, насосов или другого оборудования, связанного с потреблением воды (фильтр для воды и т.д.)}</v>
      </c>
      <c r="P277" t="str">
        <f t="shared" si="293"/>
        <v>E3.1.6. Чи була отримана допомога у сфері водопостачання, санітарії та гігієни достатньою, щоб задовольнити потреби ВПО в МТП? -{Облаштування скважин, насосів або іншого обладнання, пов'язаного зі споживанням води (фільтр для води тощо)}</v>
      </c>
      <c r="Q277" s="11" t="s">
        <v>1759</v>
      </c>
      <c r="R277" s="11" t="s">
        <v>24</v>
      </c>
      <c r="S277" t="s">
        <v>25</v>
      </c>
      <c r="T277" t="s">
        <v>1760</v>
      </c>
      <c r="U277" s="11" t="s">
        <v>1761</v>
      </c>
      <c r="V277" t="s">
        <v>1762</v>
      </c>
      <c r="W277" t="s">
        <v>1763</v>
      </c>
      <c r="X277" s="11"/>
      <c r="Y277" s="22"/>
      <c r="Z277" t="str">
        <f>"selected(${"&amp;$I$270&amp;"}, '"&amp;choices!B611&amp;"')"</f>
        <v>selected(${e3_wash_support}, 'water_pump_other_water_related_equipment')</v>
      </c>
    </row>
    <row r="278" spans="2:30" ht="45.6" customHeight="1">
      <c r="B278" t="s">
        <v>2064</v>
      </c>
      <c r="C278" t="s">
        <v>2153</v>
      </c>
      <c r="D278">
        <v>3</v>
      </c>
      <c r="E278">
        <v>1</v>
      </c>
      <c r="F278">
        <v>7</v>
      </c>
      <c r="H278" t="s">
        <v>2197</v>
      </c>
      <c r="I278" t="str">
        <f t="shared" si="289"/>
        <v>e3_1_7_sufficient_wash_support_boilers_heating_water</v>
      </c>
      <c r="J278" s="40" t="str">
        <f>"Was the WASH support received sufficient to answer the needs of IDPs in the collective site?-{"&amp;choices!C612&amp;"}"</f>
        <v>Was the WASH support received sufficient to answer the needs of IDPs in the collective site?-{Boilers for heating water}</v>
      </c>
      <c r="K278" s="40" t="str">
        <f>"Была ли полученная помощь  в сфере водоснабжения, санитарии и гигиены достаточной для удовлетворения потребностей ВПЛ в МВП?  -{"&amp;choices!D612&amp;"}"</f>
        <v>Была ли полученная помощь  в сфере водоснабжения, санитарии и гигиены достаточной для удовлетворения потребностей ВПЛ в МВП?  -{Бойлеры для нагрева воды}</v>
      </c>
      <c r="L278" s="40" t="str">
        <f>"Чи була отримана допомога у сфері водопостачання, санітарії та гігієни достатньою, щоб задовольнити потреби ВПО в МТП? -{"&amp;choices!E612&amp;"}"</f>
        <v>Чи була отримана допомога у сфері водопостачання, санітарії та гігієни достатньою, щоб задовольнити потреби ВПО в МТП? -{Бойлери для нагріву води}</v>
      </c>
      <c r="M278" t="str">
        <f t="shared" si="290"/>
        <v>E3_1_7</v>
      </c>
      <c r="N278" t="str">
        <f t="shared" si="291"/>
        <v>E3.1.7. Was the WASH support received sufficient to answer the needs of IDPs in the collective site?-{Boilers for heating water}</v>
      </c>
      <c r="O278" t="str">
        <f t="shared" si="292"/>
        <v>E3.1.7. Была ли полученная помощь  в сфере водоснабжения, санитарии и гигиены достаточной для удовлетворения потребностей ВПЛ в МВП?  -{Бойлеры для нагрева воды}</v>
      </c>
      <c r="P278" t="str">
        <f t="shared" si="293"/>
        <v>E3.1.7. Чи була отримана допомога у сфері водопостачання, санітарії та гігієни достатньою, щоб задовольнити потреби ВПО в МТП? -{Бойлери для нагріву води}</v>
      </c>
      <c r="Q278" s="11" t="s">
        <v>1759</v>
      </c>
      <c r="R278" s="11" t="s">
        <v>24</v>
      </c>
      <c r="S278" t="s">
        <v>25</v>
      </c>
      <c r="T278" t="s">
        <v>1760</v>
      </c>
      <c r="U278" s="11" t="s">
        <v>1761</v>
      </c>
      <c r="V278" t="s">
        <v>1762</v>
      </c>
      <c r="W278" t="s">
        <v>1763</v>
      </c>
      <c r="X278" s="11"/>
      <c r="Y278" s="22"/>
      <c r="Z278" t="str">
        <f>"selected(${"&amp;$I$270&amp;"}, '"&amp;choices!B612&amp;"')"</f>
        <v>selected(${e3_wash_support}, 'boilers_heating_water')</v>
      </c>
    </row>
    <row r="279" spans="2:30" ht="45.6" customHeight="1">
      <c r="B279" t="s">
        <v>2064</v>
      </c>
      <c r="C279" t="s">
        <v>2153</v>
      </c>
      <c r="D279">
        <v>3</v>
      </c>
      <c r="E279">
        <v>1</v>
      </c>
      <c r="F279">
        <v>10</v>
      </c>
      <c r="H279" t="s">
        <v>2198</v>
      </c>
      <c r="I279" t="str">
        <f t="shared" si="289"/>
        <v>e3_1_10_sufficient_wash_support_cleaning_from_mold</v>
      </c>
      <c r="J279" s="40" t="str">
        <f>"Was the WASH support received sufficient to answer the needs of IDPs in the collective site?-{"&amp;choices!C613&amp;"}"</f>
        <v>Was the WASH support received sufficient to answer the needs of IDPs in the collective site?-{Cleaning from mold}</v>
      </c>
      <c r="K279" s="40" t="str">
        <f>"Была ли полученная помощь  в сфере водоснабжения, санитарии и гигиены достаточной для удовлетворения потребностей ВПЛ в МВП?  -{"&amp;choices!D613&amp;"}"</f>
        <v>Была ли полученная помощь  в сфере водоснабжения, санитарии и гигиены достаточной для удовлетворения потребностей ВПЛ в МВП?  -{Очистка от плесени}</v>
      </c>
      <c r="L279" s="40" t="str">
        <f>"Чи була отримана допомога у сфері водопостачання, санітарії та гігієни достатньою, щоб задовольнити потреби ВПО в МТП? -{"&amp;choices!E613&amp;"}"</f>
        <v>Чи була отримана допомога у сфері водопостачання, санітарії та гігієни достатньою, щоб задовольнити потреби ВПО в МТП? -{Очищення від цвілі }</v>
      </c>
      <c r="M279" t="str">
        <f t="shared" si="290"/>
        <v>E3_1_10</v>
      </c>
      <c r="N279" t="str">
        <f t="shared" si="291"/>
        <v>E3.1.10. Was the WASH support received sufficient to answer the needs of IDPs in the collective site?-{Cleaning from mold}</v>
      </c>
      <c r="O279" t="str">
        <f t="shared" si="292"/>
        <v>E3.1.10. Была ли полученная помощь  в сфере водоснабжения, санитарии и гигиены достаточной для удовлетворения потребностей ВПЛ в МВП?  -{Очистка от плесени}</v>
      </c>
      <c r="P279" t="str">
        <f t="shared" si="293"/>
        <v>E3.1.10. Чи була отримана допомога у сфері водопостачання, санітарії та гігієни достатньою, щоб задовольнити потреби ВПО в МТП? -{Очищення від цвілі }</v>
      </c>
      <c r="Q279" s="11" t="s">
        <v>1759</v>
      </c>
      <c r="R279" s="11" t="s">
        <v>24</v>
      </c>
      <c r="S279" t="s">
        <v>25</v>
      </c>
      <c r="T279" t="s">
        <v>1760</v>
      </c>
      <c r="U279" s="11" t="s">
        <v>1761</v>
      </c>
      <c r="V279" t="s">
        <v>1762</v>
      </c>
      <c r="W279" t="s">
        <v>1763</v>
      </c>
      <c r="X279" s="11"/>
      <c r="Y279" s="22"/>
      <c r="Z279" t="str">
        <f>"selected(${"&amp;$I$270&amp;"}, '"&amp;choices!B613&amp;"')"</f>
        <v>selected(${e3_wash_support}, 'cleaning_from_mold')</v>
      </c>
    </row>
    <row r="280" spans="2:30" ht="45.6" customHeight="1">
      <c r="B280" t="s">
        <v>2064</v>
      </c>
      <c r="C280" t="s">
        <v>2153</v>
      </c>
      <c r="D280">
        <v>3</v>
      </c>
      <c r="E280">
        <v>1</v>
      </c>
      <c r="F280">
        <v>11</v>
      </c>
      <c r="H280" t="s">
        <v>2199</v>
      </c>
      <c r="I280" t="str">
        <f t="shared" si="289"/>
        <v>e3_1_11_sufficient_wash_support_disinfection__rodents_insects</v>
      </c>
      <c r="J280" s="40" t="str">
        <f>"Was the WASH support received sufficient to answer the needs of IDPs in the collective site?-{"&amp;choices!C614&amp;"}"</f>
        <v>Was the WASH support received sufficient to answer the needs of IDPs in the collective site?-{Disinfection of site premises from rodents and insects}</v>
      </c>
      <c r="K280" s="40" t="str">
        <f>"Была ли полученная помощь  в сфере водоснабжения, санитарии и гигиены достаточной для удовлетворения потребностей ВПЛ в МВП?  -{"&amp;choices!D614&amp;"}"</f>
        <v>Была ли полученная помощь  в сфере водоснабжения, санитарии и гигиены достаточной для удовлетворения потребностей ВПЛ в МВП?  -{Дезинфекция помещений МВП от грызунов и насекомых}</v>
      </c>
      <c r="L280" s="40" t="str">
        <f>"Чи була отримана допомога у сфері водопостачання, санітарії та гігієни достатньою, щоб задовольнити потреби ВПО в МТП? -{"&amp;choices!E614&amp;"}"</f>
        <v>Чи була отримана допомога у сфері водопостачання, санітарії та гігієни достатньою, щоб задовольнити потреби ВПО в МТП? -{Дезінфекція приміщень МТП від гризунів та комах}</v>
      </c>
      <c r="M280" t="str">
        <f t="shared" si="290"/>
        <v>E3_1_11</v>
      </c>
      <c r="N280" t="str">
        <f t="shared" si="291"/>
        <v>E3.1.11. Was the WASH support received sufficient to answer the needs of IDPs in the collective site?-{Disinfection of site premises from rodents and insects}</v>
      </c>
      <c r="O280" t="str">
        <f t="shared" si="292"/>
        <v>E3.1.11. Была ли полученная помощь  в сфере водоснабжения, санитарии и гигиены достаточной для удовлетворения потребностей ВПЛ в МВП?  -{Дезинфекция помещений МВП от грызунов и насекомых}</v>
      </c>
      <c r="P280" t="str">
        <f t="shared" si="293"/>
        <v>E3.1.11. Чи була отримана допомога у сфері водопостачання, санітарії та гігієни достатньою, щоб задовольнити потреби ВПО в МТП? -{Дезінфекція приміщень МТП від гризунів та комах}</v>
      </c>
      <c r="Q280" s="11" t="s">
        <v>1759</v>
      </c>
      <c r="R280" s="11" t="s">
        <v>24</v>
      </c>
      <c r="S280" t="s">
        <v>25</v>
      </c>
      <c r="T280" t="s">
        <v>1760</v>
      </c>
      <c r="U280" s="11" t="s">
        <v>1761</v>
      </c>
      <c r="V280" t="s">
        <v>1762</v>
      </c>
      <c r="W280" t="s">
        <v>1763</v>
      </c>
      <c r="X280" s="11"/>
      <c r="Y280" s="22"/>
      <c r="Z280" t="str">
        <f>"selected(${"&amp;$I$270&amp;"}, '"&amp;choices!B614&amp;"')"</f>
        <v>selected(${e3_wash_support}, 'disinfection__rodents_insects')</v>
      </c>
    </row>
    <row r="281" spans="2:30" ht="45.6" customHeight="1">
      <c r="B281" t="s">
        <v>2064</v>
      </c>
      <c r="C281" t="s">
        <v>2153</v>
      </c>
      <c r="D281">
        <v>3</v>
      </c>
      <c r="E281">
        <v>1</v>
      </c>
      <c r="F281" s="1">
        <v>12</v>
      </c>
      <c r="H281" t="s">
        <v>2200</v>
      </c>
      <c r="I281" t="str">
        <f t="shared" si="289"/>
        <v>e3_1_12_sufficient_wash_support_drinking_water</v>
      </c>
      <c r="J281" s="40" t="str">
        <f>"Was the WASH support received sufficient to answer the needs of IDPs in the collective site?-{"&amp;choices!C615&amp;"}"</f>
        <v>Was the WASH support received sufficient to answer the needs of IDPs in the collective site?-{Drinking water}</v>
      </c>
      <c r="K281" s="40" t="str">
        <f>"Была ли полученная помощь  в сфере водоснабжения, санитарии и гигиены достаточной для удовлетворения потребностей ВПЛ в МВП?  -{"&amp;choices!D615&amp;"}"</f>
        <v>Была ли полученная помощь  в сфере водоснабжения, санитарии и гигиены достаточной для удовлетворения потребностей ВПЛ в МВП?  -{Питьевая вода}</v>
      </c>
      <c r="L281" s="40" t="str">
        <f>"Чи була отримана допомога у сфері водопостачання, санітарії та гігієни достатньою, щоб задовольнити потреби ВПО в МТП? -{"&amp;choices!E615&amp;"}"</f>
        <v>Чи була отримана допомога у сфері водопостачання, санітарії та гігієни достатньою, щоб задовольнити потреби ВПО в МТП? -{Питна вода }</v>
      </c>
      <c r="M281" t="str">
        <f t="shared" si="290"/>
        <v>E3_1_12</v>
      </c>
      <c r="N281" t="str">
        <f t="shared" si="291"/>
        <v>E3.1.12. Was the WASH support received sufficient to answer the needs of IDPs in the collective site?-{Drinking water}</v>
      </c>
      <c r="O281" t="str">
        <f t="shared" si="292"/>
        <v>E3.1.12. Была ли полученная помощь  в сфере водоснабжения, санитарии и гигиены достаточной для удовлетворения потребностей ВПЛ в МВП?  -{Питьевая вода}</v>
      </c>
      <c r="P281" t="str">
        <f t="shared" si="293"/>
        <v>E3.1.12. Чи була отримана допомога у сфері водопостачання, санітарії та гігієни достатньою, щоб задовольнити потреби ВПО в МТП? -{Питна вода }</v>
      </c>
      <c r="Q281" s="11" t="s">
        <v>1759</v>
      </c>
      <c r="R281" s="11" t="s">
        <v>24</v>
      </c>
      <c r="S281" t="s">
        <v>25</v>
      </c>
      <c r="T281" t="s">
        <v>1760</v>
      </c>
      <c r="U281" s="11" t="s">
        <v>1761</v>
      </c>
      <c r="V281" t="s">
        <v>1762</v>
      </c>
      <c r="W281" t="s">
        <v>1763</v>
      </c>
      <c r="X281" s="11"/>
      <c r="Y281" s="22"/>
      <c r="Z281" t="str">
        <f>"selected(${"&amp;$I$270&amp;"}, '"&amp;choices!B615&amp;"')"</f>
        <v>selected(${e3_wash_support}, 'drinking_water')</v>
      </c>
    </row>
    <row r="282" spans="2:30" ht="45.6" customHeight="1">
      <c r="B282" t="s">
        <v>2064</v>
      </c>
      <c r="C282" t="s">
        <v>2153</v>
      </c>
      <c r="D282">
        <v>3</v>
      </c>
      <c r="E282">
        <v>1</v>
      </c>
      <c r="F282" s="1">
        <v>13</v>
      </c>
      <c r="H282" t="s">
        <v>2201</v>
      </c>
      <c r="I282" t="str">
        <f t="shared" si="289"/>
        <v>e3_1_13_sufficient_wash_support_oth</v>
      </c>
      <c r="J282" s="40" t="str">
        <f>"Was the WASH support received sufficient to answer the needs of IDPs in the collective site?-Other (*${"&amp;I271&amp;"}*)"</f>
        <v>Was the WASH support received sufficient to answer the needs of IDPs in the collective site?-Other (*${e3_1_wash_support_other}*)</v>
      </c>
      <c r="K282" s="40" t="str">
        <f>"Была ли полученная помощь  в сфере водоснабжения, санитарии и гигиены достаточной для удовлетворения потребностей ВПЛ в МВП?  - Другое(*${"&amp;I271&amp;"}*)"</f>
        <v>Была ли полученная помощь  в сфере водоснабжения, санитарии и гигиены достаточной для удовлетворения потребностей ВПЛ в МВП?  - Другое(*${e3_1_wash_support_other}*)</v>
      </c>
      <c r="L282" s="40" t="str">
        <f>"Чи була отримана допомога у сфері водопостачання, санітарії та гігієни достатньою, щоб задовольнити потреби ВПО в МТП? -Інше(*${"&amp;I271&amp;"}*)"</f>
        <v>Чи була отримана допомога у сфері водопостачання, санітарії та гігієни достатньою, щоб задовольнити потреби ВПО в МТП? -Інше(*${e3_1_wash_support_other}*)</v>
      </c>
      <c r="M282" t="str">
        <f t="shared" si="290"/>
        <v>E3_1_13</v>
      </c>
      <c r="N282" t="str">
        <f t="shared" si="291"/>
        <v>E3.1.13. Was the WASH support received sufficient to answer the needs of IDPs in the collective site?-Other (*${e3_1_wash_support_other}*)</v>
      </c>
      <c r="O282" t="str">
        <f t="shared" si="292"/>
        <v>E3.1.13. Была ли полученная помощь  в сфере водоснабжения, санитарии и гигиены достаточной для удовлетворения потребностей ВПЛ в МВП?  - Другое(*${e3_1_wash_support_other}*)</v>
      </c>
      <c r="P282" t="str">
        <f t="shared" si="293"/>
        <v>E3.1.13. Чи була отримана допомога у сфері водопостачання, санітарії та гігієни достатньою, щоб задовольнити потреби ВПО в МТП? -Інше(*${e3_1_wash_support_other}*)</v>
      </c>
      <c r="Q282" s="11" t="s">
        <v>1759</v>
      </c>
      <c r="R282" s="11" t="s">
        <v>24</v>
      </c>
      <c r="S282" t="s">
        <v>25</v>
      </c>
      <c r="T282" t="s">
        <v>1760</v>
      </c>
      <c r="U282" s="11" t="s">
        <v>1761</v>
      </c>
      <c r="V282" t="s">
        <v>1762</v>
      </c>
      <c r="W282" t="s">
        <v>1763</v>
      </c>
      <c r="X282" s="11"/>
      <c r="Y282" s="22"/>
      <c r="Z282" t="str">
        <f>"selected(${"&amp;$I$270&amp;"}, '"&amp;choices!B616&amp;"')"</f>
        <v>selected(${e3_wash_support}, 'other')</v>
      </c>
    </row>
    <row r="283" spans="2:30" s="41" customFormat="1" ht="28.8">
      <c r="B283" s="41" t="s">
        <v>1746</v>
      </c>
      <c r="C283" s="752"/>
      <c r="H283" s="753" t="s">
        <v>2202</v>
      </c>
      <c r="I283" s="41" t="str">
        <f>IF(C283="",H283,IF(D283="",C283&amp;"_"&amp;H283,_xlfn.TEXTJOIN("_",TRUE,C283&amp;D283,E283,F283,H283)))</f>
        <v>information_on_bathing_facilities</v>
      </c>
      <c r="J283" s="753" t="s">
        <v>1230</v>
      </c>
      <c r="K283" s="754" t="s">
        <v>1231</v>
      </c>
      <c r="L283" s="41" t="s">
        <v>1232</v>
      </c>
      <c r="N283" s="754" t="str">
        <f>IF(J283="","",IF(AND($C283="",$D283="",J283=""),"",IF(AND($C283="",$D283=""),J283,IF($D283="",UPPER($C283)&amp;"_"&amp;J283,_xlfn.TEXTJOIN(".",TRUE,UPPER($C283)&amp;$D283,$E283,$F283,J283)))))</f>
        <v>Information on Bathing facilities</v>
      </c>
      <c r="O283" s="41" t="str">
        <f>IF(K283="","",IF(AND($C283="",$D283="",K283=""),"",IF(AND($C283="",$D283=""),K283,IF($D283="",UPPER($C283)&amp;"_"&amp;K283,_xlfn.TEXTJOIN(".",TRUE,UPPER($C283)&amp;$D283,$E283,$F283,K283)))))</f>
        <v>Информация о душевых / ванных комнатах</v>
      </c>
      <c r="P283" s="41" t="str">
        <f>IF(L283="","",IF(AND($C283="",$D283="",L283=""),"",IF(AND($C283="",$D283=""),L283,IF($D283="",UPPER($C283)&amp;"_"&amp;L283,_xlfn.TEXTJOIN(".",TRUE,UPPER($C283)&amp;$D283,$E283,$F283,L283)))))</f>
        <v>Інформація про душові / ванні кімнати</v>
      </c>
      <c r="Q283" s="755"/>
      <c r="R283" s="755"/>
      <c r="S283" s="755"/>
      <c r="U283" s="755"/>
      <c r="Z283" s="41" t="str">
        <f>"not(selected(${"&amp;I45&amp;"}, 'no')"&amp;" or selected(${"&amp;I45&amp;"}, ''))"&amp;" and ${"&amp;I$50&amp;"}&gt;=10"</f>
        <v>not(selected(${a1_site_active}, 'no') or selected(${a1_site_active}, '')) and ${a1_2_people_can_hosted_number}&gt;=10</v>
      </c>
    </row>
    <row r="284" spans="2:30" ht="48" customHeight="1">
      <c r="B284" t="s">
        <v>1942</v>
      </c>
      <c r="C284" t="s">
        <v>2153</v>
      </c>
      <c r="D284">
        <v>4</v>
      </c>
      <c r="H284" t="s">
        <v>2203</v>
      </c>
      <c r="I284" t="str">
        <f t="shared" ref="I284:I293" si="299">IF(C284="",H284,IF(D284="",C284&amp;"_"&amp;H284,_xlfn.TEXTJOIN("_",TRUE,C284&amp;D284,E284,F284,G284,H284)))</f>
        <v>e4_bathing_facilities</v>
      </c>
      <c r="J284" s="40" t="str">
        <f>CS_Monitoring_R11!F141</f>
        <v>Does this site have functioning bathing facilities?</v>
      </c>
      <c r="K284" s="40" t="str">
        <f>CS_Monitoring_R11!G141</f>
        <v>Есть ли в данном МВП функционирующие душевые / ванные комнаты?</v>
      </c>
      <c r="L284" s="40" t="str">
        <f>CS_Monitoring_R11!H141</f>
        <v>Чи є у цьому МТП функціонуючі душові / ванні кімнати?</v>
      </c>
      <c r="M284" t="str">
        <f t="shared" ref="M284:M293" si="300">_xlfn.TEXTJOIN("_",TRUE,UPPER($C284)&amp;$D284,$E284,$F284,$G284)</f>
        <v>E4</v>
      </c>
      <c r="N284" t="str">
        <f t="shared" ref="N284:N293" si="301">IF(J284="","",IF(AND($C284="",$D284="",J284=""),"",IF(AND($C284="",$D284=""),J284,IF($D284="",UPPER($C284)&amp;"_"&amp;J284,_xlfn.TEXTJOIN(".",TRUE,UPPER($C284)&amp;$D284,$E284,$F284,$G284)))))&amp;". "&amp;J284</f>
        <v>E4. Does this site have functioning bathing facilities?</v>
      </c>
      <c r="O284" t="str">
        <f t="shared" ref="O284:O293" si="302">IF(K284="","",IF(AND($C284="",$D284="",K284=""),"",IF(AND($C284="",$D284=""),K284,IF($D284="",UPPER($C284)&amp;"_"&amp;K284,_xlfn.TEXTJOIN(".",TRUE,UPPER($C284)&amp;$D284,$E284,$F284,$G284)))))&amp;". "&amp;K284</f>
        <v>E4. Есть ли в данном МВП функционирующие душевые / ванные комнаты?</v>
      </c>
      <c r="P284" t="str">
        <f t="shared" ref="P284:P293" si="303">IF(L284="","",IF(AND($C284="",$D284="",L284=""),"",IF(AND($C284="",$D284=""),L284,IF($D284="",UPPER($C284)&amp;"_"&amp;L284,_xlfn.TEXTJOIN(".",TRUE,UPPER($C284)&amp;$D284,$E284,$F284,$G284)))))&amp;". "&amp;L284</f>
        <v>E4. Чи є у цьому МТП функціонуючі душові / ванні кімнати?</v>
      </c>
      <c r="Q284" t="s">
        <v>1759</v>
      </c>
      <c r="R284" t="s">
        <v>24</v>
      </c>
      <c r="S284" t="s">
        <v>25</v>
      </c>
      <c r="T284" t="s">
        <v>1760</v>
      </c>
      <c r="U284" s="11" t="s">
        <v>1761</v>
      </c>
      <c r="V284" t="s">
        <v>1762</v>
      </c>
      <c r="W284" t="s">
        <v>1763</v>
      </c>
      <c r="X284" t="s">
        <v>1785</v>
      </c>
    </row>
    <row r="285" spans="2:30" ht="28.8">
      <c r="B285" t="s">
        <v>1865</v>
      </c>
      <c r="C285" t="s">
        <v>2153</v>
      </c>
      <c r="D285">
        <v>4</v>
      </c>
      <c r="E285">
        <v>0</v>
      </c>
      <c r="F285">
        <v>1</v>
      </c>
      <c r="H285" t="s">
        <v>2204</v>
      </c>
      <c r="I285" t="str">
        <f t="shared" si="299"/>
        <v>e4_0_1_distance_to_bathing_facilities</v>
      </c>
      <c r="J285" s="40" t="str">
        <f>CS_Monitoring_R11!F142</f>
        <v>Are there bathing facilities available within 50m of the residential premises of the collective site?</v>
      </c>
      <c r="K285" s="40" t="str">
        <f>CS_Monitoring_R11!G142</f>
        <v>Находятся ли душевые / ванные комнаты в пределах 50 м от жилых помещений МВП?</v>
      </c>
      <c r="L285" s="40" t="str">
        <f>CS_Monitoring_R11!H142</f>
        <v>Чи душові / ванні кімнати знаходяться в межах 50 м від житлових приміщень МТП?</v>
      </c>
      <c r="M285" t="str">
        <f t="shared" si="300"/>
        <v>E4_0_1</v>
      </c>
      <c r="N285" t="str">
        <f t="shared" si="301"/>
        <v>E4.0.1. Are there bathing facilities available within 50m of the residential premises of the collective site?</v>
      </c>
      <c r="O285" t="str">
        <f t="shared" si="302"/>
        <v>E4.0.1. Находятся ли душевые / ванные комнаты в пределах 50 м от жилых помещений МВП?</v>
      </c>
      <c r="P285" t="str">
        <f t="shared" si="303"/>
        <v>E4.0.1. Чи душові / ванні кімнати знаходяться в межах 50 м від житлових приміщень МТП?</v>
      </c>
      <c r="Q285" t="s">
        <v>1759</v>
      </c>
      <c r="R285" t="s">
        <v>24</v>
      </c>
      <c r="S285" t="s">
        <v>25</v>
      </c>
      <c r="T285" t="s">
        <v>1760</v>
      </c>
      <c r="U285" s="11" t="s">
        <v>1761</v>
      </c>
      <c r="V285" t="s">
        <v>1762</v>
      </c>
      <c r="W285" t="s">
        <v>1763</v>
      </c>
      <c r="X285" t="s">
        <v>1785</v>
      </c>
      <c r="Z285" t="str">
        <f>"not(selected(${"&amp;I284&amp;"},'yes') or selected(${"&amp;I284&amp;"},''))"</f>
        <v>not(selected(${e4_bathing_facilities},'yes') or selected(${e4_bathing_facilities},''))</v>
      </c>
    </row>
    <row r="286" spans="2:30" ht="70.95" customHeight="1">
      <c r="B286" t="s">
        <v>1812</v>
      </c>
      <c r="C286" t="s">
        <v>2153</v>
      </c>
      <c r="D286">
        <v>4</v>
      </c>
      <c r="E286">
        <v>1</v>
      </c>
      <c r="H286" t="s">
        <v>2205</v>
      </c>
      <c r="I286" t="str">
        <f t="shared" si="299"/>
        <v>e4_1_number_showers_yn</v>
      </c>
      <c r="J286" s="40" t="str">
        <f>CS_Monitoring_R11!F143</f>
        <v>Can you indicate the number of unitary places for bathing (shower heads, cabins, etc.)?</v>
      </c>
      <c r="K286" s="40" t="str">
        <f>CS_Monitoring_R11!G143</f>
        <v>Можете ли Вы сказать количество отдельных мест для купания (душевые лейки, кабины и т.д.)?</v>
      </c>
      <c r="L286" s="40" t="str">
        <f>CS_Monitoring_R11!H143</f>
        <v>Чи можете Ви вказати кількість окремих місць для купання (душові лійки, кабіни тощо)?</v>
      </c>
      <c r="M286" t="str">
        <f t="shared" si="300"/>
        <v>E4_1</v>
      </c>
      <c r="N286" t="str">
        <f t="shared" si="301"/>
        <v>E4.1. Can you indicate the number of unitary places for bathing (shower heads, cabins, etc.)?</v>
      </c>
      <c r="O286" t="str">
        <f t="shared" si="302"/>
        <v>E4.1. Можете ли Вы сказать количество отдельных мест для купания (душевые лейки, кабины и т.д.)?</v>
      </c>
      <c r="P286" t="str">
        <f t="shared" si="303"/>
        <v>E4.1. Чи можете Ви вказати кількість окремих місць для купання (душові лійки, кабіни тощо)?</v>
      </c>
      <c r="Q286" s="22" t="s">
        <v>1847</v>
      </c>
      <c r="R286" t="s">
        <v>1848</v>
      </c>
      <c r="S286" t="s">
        <v>1849</v>
      </c>
      <c r="T286" t="s">
        <v>1760</v>
      </c>
      <c r="U286" s="11" t="s">
        <v>1761</v>
      </c>
      <c r="V286" t="s">
        <v>1762</v>
      </c>
      <c r="W286" t="s">
        <v>1763</v>
      </c>
      <c r="X286" t="s">
        <v>1785</v>
      </c>
      <c r="Z286" t="str">
        <f>"selected(${"&amp;I284&amp;"}, 'yes')"&amp;"  or selected(${"&amp;I285&amp;"}, 'yes')"</f>
        <v>selected(${e4_bathing_facilities}, 'yes')  or selected(${e4_0_1_distance_to_bathing_facilities}, 'yes')</v>
      </c>
      <c r="AB286" s="22"/>
      <c r="AC286" s="22"/>
      <c r="AD286" s="22"/>
    </row>
    <row r="287" spans="2:30" ht="28.8">
      <c r="B287" t="s">
        <v>1839</v>
      </c>
      <c r="C287" t="s">
        <v>2153</v>
      </c>
      <c r="D287">
        <v>4</v>
      </c>
      <c r="E287">
        <v>1</v>
      </c>
      <c r="F287">
        <v>1</v>
      </c>
      <c r="H287" t="s">
        <v>2206</v>
      </c>
      <c r="I287" t="str">
        <f t="shared" si="299"/>
        <v>e4_1_1_number_showers</v>
      </c>
      <c r="J287" s="40" t="str">
        <f>CS_Monitoring_R11!F144</f>
        <v>Please indicate the number of unitary places for bathing (shower heads, cabins, etc.)</v>
      </c>
      <c r="K287" s="40" t="str">
        <f>CS_Monitoring_R11!G144</f>
        <v>Укажите, пожалуйста, количество отдельных мест для купания (леек, кабинок и т.п.)</v>
      </c>
      <c r="L287" s="40" t="str">
        <f>CS_Monitoring_R11!H144</f>
        <v xml:space="preserve"> Зазначте, будь ласка, кількість окремих місць для купання (лейок, кабінок тощо) </v>
      </c>
      <c r="M287" t="str">
        <f t="shared" si="300"/>
        <v>E4_1_1</v>
      </c>
      <c r="N287" t="str">
        <f t="shared" si="301"/>
        <v>E4.1.1. Please indicate the number of unitary places for bathing (shower heads, cabins, etc.)</v>
      </c>
      <c r="O287" t="str">
        <f t="shared" si="302"/>
        <v>E4.1.1. Укажите, пожалуйста, количество отдельных мест для купания (леек, кабинок и т.п.)</v>
      </c>
      <c r="P287" t="str">
        <f t="shared" si="303"/>
        <v xml:space="preserve">E4.1.1.  Зазначте, будь ласка, кількість окремих місць для купання (лейок, кабінок тощо) </v>
      </c>
      <c r="Q287" s="11" t="s">
        <v>2246</v>
      </c>
      <c r="R287" s="36" t="s">
        <v>2247</v>
      </c>
      <c r="S287" s="11" t="s">
        <v>2248</v>
      </c>
      <c r="T287" t="s">
        <v>1760</v>
      </c>
      <c r="U287" s="11" t="s">
        <v>1761</v>
      </c>
      <c r="V287" t="s">
        <v>1762</v>
      </c>
      <c r="W287" t="s">
        <v>1763</v>
      </c>
      <c r="X287" t="s">
        <v>1841</v>
      </c>
      <c r="Z287" s="54" t="str">
        <f>"selected(${"&amp;I286&amp;"}, 'yes')"</f>
        <v>selected(${e4_1_number_showers_yn}, 'yes')</v>
      </c>
      <c r="AA287" t="s">
        <v>2207</v>
      </c>
      <c r="AB287" t="s">
        <v>1908</v>
      </c>
      <c r="AC287" t="s">
        <v>2208</v>
      </c>
      <c r="AD287" t="s">
        <v>2209</v>
      </c>
    </row>
    <row r="288" spans="2:30" ht="28.8">
      <c r="B288" t="s">
        <v>2210</v>
      </c>
      <c r="C288" t="s">
        <v>2153</v>
      </c>
      <c r="D288">
        <v>4</v>
      </c>
      <c r="E288">
        <v>2</v>
      </c>
      <c r="H288" t="s">
        <v>2211</v>
      </c>
      <c r="I288" t="str">
        <f t="shared" si="299"/>
        <v>e4_2_shower_facilities_private</v>
      </c>
      <c r="J288" s="40" t="str">
        <f>CS_Monitoring_R11!F145</f>
        <v>Are the bathing facilities private?</v>
      </c>
      <c r="K288" s="40" t="str">
        <f>CS_Monitoring_R11!G145</f>
        <v>Обеспечивается ли приватность в душевых / ванных комнатах?</v>
      </c>
      <c r="L288" s="40" t="str">
        <f>CS_Monitoring_R11!H145</f>
        <v>Чи забезпечується приватність у душових / ванних кімнатах?</v>
      </c>
      <c r="M288" t="str">
        <f t="shared" si="300"/>
        <v>E4_2</v>
      </c>
      <c r="N288" t="str">
        <f t="shared" si="301"/>
        <v>E4.2. Are the bathing facilities private?</v>
      </c>
      <c r="O288" t="str">
        <f t="shared" si="302"/>
        <v>E4.2. Обеспечивается ли приватность в душевых / ванных комнатах?</v>
      </c>
      <c r="P288" t="str">
        <f t="shared" si="303"/>
        <v>E4.2. Чи забезпечується приватність у душових / ванних кімнатах?</v>
      </c>
      <c r="Q288" t="s">
        <v>2212</v>
      </c>
      <c r="R288" t="s">
        <v>2213</v>
      </c>
      <c r="S288" t="s">
        <v>2214</v>
      </c>
      <c r="T288" t="s">
        <v>1760</v>
      </c>
      <c r="U288" s="11" t="s">
        <v>1761</v>
      </c>
      <c r="V288" t="s">
        <v>1762</v>
      </c>
      <c r="W288" t="s">
        <v>1763</v>
      </c>
      <c r="X288" t="s">
        <v>1785</v>
      </c>
      <c r="Z288" t="str">
        <f>"selected(${"&amp;I284&amp;"}, 'yes')"&amp;"  or selected(${"&amp;I285&amp;"}, 'yes')"</f>
        <v>selected(${e4_bathing_facilities}, 'yes')  or selected(${e4_0_1_distance_to_bathing_facilities}, 'yes')</v>
      </c>
    </row>
    <row r="289" spans="2:30">
      <c r="B289" t="s">
        <v>2215</v>
      </c>
      <c r="C289" t="s">
        <v>2153</v>
      </c>
      <c r="D289">
        <v>4</v>
      </c>
      <c r="E289">
        <v>3</v>
      </c>
      <c r="H289" t="s">
        <v>2216</v>
      </c>
      <c r="I289" t="str">
        <f t="shared" si="299"/>
        <v>e4_3_shower_gender</v>
      </c>
      <c r="J289" s="40" t="str">
        <f>CS_Monitoring_R11!F146</f>
        <v>Are the bathing facilities separated by gender?</v>
      </c>
      <c r="K289" s="40" t="str">
        <f>CS_Monitoring_R11!G146</f>
        <v>Разделены ли душевые / ванные комнаты по половому признаку?</v>
      </c>
      <c r="L289" s="40" t="str">
        <f>CS_Monitoring_R11!H146</f>
        <v>Чи розділені душові / ванні кімнати за ознакою статі?</v>
      </c>
      <c r="M289" t="str">
        <f t="shared" si="300"/>
        <v>E4_3</v>
      </c>
      <c r="N289" t="str">
        <f t="shared" si="301"/>
        <v>E4.3. Are the bathing facilities separated by gender?</v>
      </c>
      <c r="O289" t="str">
        <f t="shared" si="302"/>
        <v>E4.3. Разделены ли душевые / ванные комнаты по половому признаку?</v>
      </c>
      <c r="P289" t="str">
        <f t="shared" si="303"/>
        <v>E4.3. Чи розділені душові / ванні кімнати за ознакою статі?</v>
      </c>
      <c r="Q289" t="s">
        <v>1759</v>
      </c>
      <c r="R289" t="s">
        <v>24</v>
      </c>
      <c r="S289" t="s">
        <v>25</v>
      </c>
      <c r="T289" t="s">
        <v>1760</v>
      </c>
      <c r="U289" s="11" t="s">
        <v>1761</v>
      </c>
      <c r="V289" t="s">
        <v>1762</v>
      </c>
      <c r="W289" t="s">
        <v>1763</v>
      </c>
      <c r="X289" t="s">
        <v>1785</v>
      </c>
      <c r="Z289" t="str">
        <f>"selected(${"&amp;I284&amp;"}, 'yes')"&amp;"  or selected(${"&amp;I285&amp;"}, 'yes')"</f>
        <v>selected(${e4_bathing_facilities}, 'yes')  or selected(${e4_0_1_distance_to_bathing_facilities}, 'yes')</v>
      </c>
    </row>
    <row r="290" spans="2:30" ht="28.8">
      <c r="B290" t="s">
        <v>2217</v>
      </c>
      <c r="C290" t="s">
        <v>2153</v>
      </c>
      <c r="D290">
        <v>4</v>
      </c>
      <c r="E290">
        <v>4</v>
      </c>
      <c r="H290" t="s">
        <v>2218</v>
      </c>
      <c r="I290" t="str">
        <f t="shared" si="299"/>
        <v>e4_4_shower_hot_water</v>
      </c>
      <c r="J290" s="40" t="str">
        <f>CS_Monitoring_R11!F147</f>
        <v>Do the bathing facilities have the availability of hot water?</v>
      </c>
      <c r="K290" s="40" t="str">
        <f>CS_Monitoring_R11!G147</f>
        <v>Обеспечены ли душевые / ванные комнаты горячей водой?</v>
      </c>
      <c r="L290" s="40" t="str">
        <f>CS_Monitoring_R11!H147</f>
        <v>Чи забезпечені душові / ванні кімнати гарячою водою?</v>
      </c>
      <c r="M290" t="str">
        <f t="shared" si="300"/>
        <v>E4_4</v>
      </c>
      <c r="N290" t="str">
        <f t="shared" si="301"/>
        <v>E4.4. Do the bathing facilities have the availability of hot water?</v>
      </c>
      <c r="O290" t="str">
        <f t="shared" si="302"/>
        <v>E4.4. Обеспечены ли душевые / ванные комнаты горячей водой?</v>
      </c>
      <c r="P290" t="str">
        <f t="shared" si="303"/>
        <v>E4.4. Чи забезпечені душові / ванні кімнати гарячою водою?</v>
      </c>
      <c r="Q290" t="s">
        <v>1759</v>
      </c>
      <c r="R290" t="s">
        <v>24</v>
      </c>
      <c r="S290" t="s">
        <v>25</v>
      </c>
      <c r="T290" t="s">
        <v>1760</v>
      </c>
      <c r="U290" s="11" t="s">
        <v>1761</v>
      </c>
      <c r="V290" t="s">
        <v>1762</v>
      </c>
      <c r="W290" t="s">
        <v>1763</v>
      </c>
      <c r="X290" t="s">
        <v>1785</v>
      </c>
      <c r="Z290" t="str">
        <f>"selected(${"&amp;I284&amp;"}, 'yes')"&amp;"  or selected(${"&amp;I285&amp;"}, 'yes')"</f>
        <v>selected(${e4_bathing_facilities}, 'yes')  or selected(${e4_0_1_distance_to_bathing_facilities}, 'yes')</v>
      </c>
    </row>
    <row r="291" spans="2:30" ht="28.8">
      <c r="B291" t="s">
        <v>1942</v>
      </c>
      <c r="C291" t="s">
        <v>2153</v>
      </c>
      <c r="D291">
        <v>4</v>
      </c>
      <c r="E291">
        <v>5</v>
      </c>
      <c r="H291" t="s">
        <v>2219</v>
      </c>
      <c r="I291" t="str">
        <f t="shared" si="299"/>
        <v>e4_5_disability_showers</v>
      </c>
      <c r="J291" s="40" t="str">
        <f>CS_Monitoring_R11!F148</f>
        <v>Are disability-friendly bathing facilities available on the site?</v>
      </c>
      <c r="K291" s="40" t="str">
        <f>CS_Monitoring_R11!G148</f>
        <v>Есть ли в МВП душевые / ванные комнаты для маломобильных групп населения?</v>
      </c>
      <c r="L291" s="40" t="str">
        <f>CS_Monitoring_R11!H148</f>
        <v>Чи наявні в МТП душові / ванні кімнати для маломобільних груп населення?</v>
      </c>
      <c r="M291" t="str">
        <f t="shared" si="300"/>
        <v>E4_5</v>
      </c>
      <c r="N291" t="str">
        <f t="shared" si="301"/>
        <v>E4.5. Are disability-friendly bathing facilities available on the site?</v>
      </c>
      <c r="O291" t="str">
        <f t="shared" si="302"/>
        <v>E4.5. Есть ли в МВП душевые / ванные комнаты для маломобильных групп населения?</v>
      </c>
      <c r="P291" t="str">
        <f t="shared" si="303"/>
        <v>E4.5. Чи наявні в МТП душові / ванні кімнати для маломобільних груп населення?</v>
      </c>
      <c r="Q291" t="s">
        <v>2220</v>
      </c>
      <c r="R291" t="s">
        <v>13187</v>
      </c>
      <c r="S291" t="s">
        <v>13188</v>
      </c>
      <c r="T291" t="s">
        <v>1760</v>
      </c>
      <c r="U291" s="11" t="s">
        <v>1761</v>
      </c>
      <c r="V291" t="s">
        <v>1762</v>
      </c>
      <c r="W291" t="s">
        <v>1763</v>
      </c>
      <c r="X291" t="s">
        <v>1785</v>
      </c>
      <c r="Z291" t="str">
        <f>"selected(${"&amp;I284&amp;"}, 'yes')"&amp;"  or selected(${"&amp;I285&amp;"}, 'yes')"</f>
        <v>selected(${e4_bathing_facilities}, 'yes')  or selected(${e4_0_1_distance_to_bathing_facilities}, 'yes')</v>
      </c>
    </row>
    <row r="292" spans="2:30" ht="70.95" customHeight="1">
      <c r="B292" t="s">
        <v>1812</v>
      </c>
      <c r="C292" t="s">
        <v>2153</v>
      </c>
      <c r="D292">
        <v>4</v>
      </c>
      <c r="E292">
        <v>5</v>
      </c>
      <c r="F292">
        <v>1</v>
      </c>
      <c r="H292" t="s">
        <v>2221</v>
      </c>
      <c r="I292" t="str">
        <f t="shared" si="299"/>
        <v>e4_5_1_number_disability_showers_yn</v>
      </c>
      <c r="J292" s="40" t="str">
        <f>CS_Monitoring_R11!F149</f>
        <v>Can you indicate the number of disability-friendly places for bathing (shower heads, cabins, etc.) ?</v>
      </c>
      <c r="K292" s="40" t="str">
        <f>CS_Monitoring_R11!G149</f>
        <v>Можете ли Вы указать количество отдельных мест для купания (душевых леек, кабинок и т.п.)?</v>
      </c>
      <c r="L292" s="40" t="str">
        <f>CS_Monitoring_R11!H149</f>
        <v>Чи можете Ви вказати кількість окремих місць для купання (душових лейок, кабінок тощо)?</v>
      </c>
      <c r="M292" t="str">
        <f t="shared" si="300"/>
        <v>E4_5_1</v>
      </c>
      <c r="N292" t="str">
        <f t="shared" si="301"/>
        <v>E4.5.1. Can you indicate the number of disability-friendly places for bathing (shower heads, cabins, etc.) ?</v>
      </c>
      <c r="O292" t="str">
        <f t="shared" si="302"/>
        <v>E4.5.1. Можете ли Вы указать количество отдельных мест для купания (душевых леек, кабинок и т.п.)?</v>
      </c>
      <c r="P292" t="str">
        <f t="shared" si="303"/>
        <v>E4.5.1. Чи можете Ви вказати кількість окремих місць для купання (душових лейок, кабінок тощо)?</v>
      </c>
      <c r="Q292" t="s">
        <v>1847</v>
      </c>
      <c r="R292" t="s">
        <v>1848</v>
      </c>
      <c r="S292" t="s">
        <v>1849</v>
      </c>
      <c r="T292" t="s">
        <v>1760</v>
      </c>
      <c r="U292" s="11" t="s">
        <v>1761</v>
      </c>
      <c r="V292" t="s">
        <v>1762</v>
      </c>
      <c r="W292" t="s">
        <v>1763</v>
      </c>
      <c r="X292" t="s">
        <v>1785</v>
      </c>
      <c r="Z292" t="str">
        <f>"selected(${"&amp;I291&amp;"}, 'yes')"</f>
        <v>selected(${e4_5_disability_showers}, 'yes')</v>
      </c>
      <c r="AB292" s="22" t="s">
        <v>600</v>
      </c>
      <c r="AC292" s="22" t="s">
        <v>601</v>
      </c>
      <c r="AD292" s="22" t="s">
        <v>602</v>
      </c>
    </row>
    <row r="293" spans="2:30" ht="46.95" customHeight="1">
      <c r="B293" t="s">
        <v>1839</v>
      </c>
      <c r="C293" t="s">
        <v>2153</v>
      </c>
      <c r="D293">
        <v>4</v>
      </c>
      <c r="E293">
        <v>5</v>
      </c>
      <c r="F293">
        <v>2</v>
      </c>
      <c r="H293" t="s">
        <v>2222</v>
      </c>
      <c r="I293" t="str">
        <f t="shared" si="299"/>
        <v>e4_5_2_number_disability_showers</v>
      </c>
      <c r="J293" s="40" t="str">
        <f>CS_Monitoring_R11!F150</f>
        <v xml:space="preserve">Please indicate the number of disability-friendly places for bathing (shower heads, cabins, etc.) </v>
      </c>
      <c r="K293" s="40" t="str">
        <f>CS_Monitoring_R11!G150</f>
        <v>Укажите, пожалуйста, количество отдельных мест для купания (душевых леек, кабинок и т.п.)</v>
      </c>
      <c r="L293" s="40" t="str">
        <f>CS_Monitoring_R11!H150</f>
        <v xml:space="preserve"> Зазначте, будь ласка, кількість окремих місць для купання (душових лейок, кабінок тощо) </v>
      </c>
      <c r="M293" t="str">
        <f t="shared" si="300"/>
        <v>E4_5_2</v>
      </c>
      <c r="N293" t="str">
        <f t="shared" si="301"/>
        <v xml:space="preserve">E4.5.2. Please indicate the number of disability-friendly places for bathing (shower heads, cabins, etc.) </v>
      </c>
      <c r="O293" t="str">
        <f t="shared" si="302"/>
        <v>E4.5.2. Укажите, пожалуйста, количество отдельных мест для купания (душевых леек, кабинок и т.п.)</v>
      </c>
      <c r="P293" t="str">
        <f t="shared" si="303"/>
        <v xml:space="preserve">E4.5.2.  Зазначте, будь ласка, кількість окремих місць для купання (душових лейок, кабінок тощо) </v>
      </c>
      <c r="Q293" s="11" t="s">
        <v>2246</v>
      </c>
      <c r="R293" s="11" t="s">
        <v>2247</v>
      </c>
      <c r="S293" s="11" t="s">
        <v>2248</v>
      </c>
      <c r="T293" t="s">
        <v>1760</v>
      </c>
      <c r="U293" s="11" t="s">
        <v>1761</v>
      </c>
      <c r="V293" t="s">
        <v>1762</v>
      </c>
      <c r="W293" t="s">
        <v>1763</v>
      </c>
      <c r="X293" t="s">
        <v>1841</v>
      </c>
      <c r="Z293" s="54" t="str">
        <f>"selected(${"&amp;I292&amp;"}, 'yes')"</f>
        <v>selected(${e4_5_1_number_disability_showers_yn}, 'yes')</v>
      </c>
      <c r="AA293" t="s">
        <v>2207</v>
      </c>
      <c r="AB293" t="s">
        <v>1908</v>
      </c>
      <c r="AC293" t="s">
        <v>2208</v>
      </c>
      <c r="AD293" t="s">
        <v>2209</v>
      </c>
    </row>
    <row r="294" spans="2:30" s="752" customFormat="1">
      <c r="B294" s="41" t="s">
        <v>1751</v>
      </c>
      <c r="H294" s="756" t="s">
        <v>2202</v>
      </c>
      <c r="I294" s="757" t="str">
        <f>IF(C294="",H294,IF(D294="",C294&amp;"_"&amp;H294,_xlfn.TEXTJOIN("_",TRUE,C294&amp;D294,E294,F294,H294)))</f>
        <v>information_on_bathing_facilities</v>
      </c>
      <c r="J294" s="758"/>
      <c r="K294" s="759"/>
      <c r="L294" s="759"/>
      <c r="N294" s="760"/>
      <c r="Q294" s="761"/>
      <c r="R294" s="761"/>
      <c r="S294" s="761"/>
      <c r="U294" s="761"/>
    </row>
    <row r="295" spans="2:30">
      <c r="B295" t="s">
        <v>1942</v>
      </c>
      <c r="C295" t="s">
        <v>2153</v>
      </c>
      <c r="D295">
        <v>5</v>
      </c>
      <c r="E295">
        <v>1</v>
      </c>
      <c r="H295" t="s">
        <v>2225</v>
      </c>
      <c r="I295" t="str">
        <f t="shared" ref="I295:I315" si="304">IF(C295="",H295,IF(D295="",C295&amp;"_"&amp;H295,_xlfn.TEXTJOIN("_",TRUE,C295&amp;D295,E295,F295,G295,H295)))</f>
        <v>e5_1_toilets</v>
      </c>
      <c r="J295" s="40" t="str">
        <f>CS_Monitoring_R11!F152</f>
        <v>Does this site have functioning toilets in its premises?</v>
      </c>
      <c r="K295" s="40" t="str">
        <f>CS_Monitoring_R11!G152</f>
        <v>Имеются ли функционирующие туалеты в здании МВП?</v>
      </c>
      <c r="L295" s="40" t="str">
        <f>CS_Monitoring_R11!H152</f>
        <v>Чи наявні функціонуючі туалети в будівлі МТП?</v>
      </c>
      <c r="M295" t="str">
        <f t="shared" ref="M295:M315" si="305">_xlfn.TEXTJOIN("_",TRUE,UPPER($C295)&amp;$D295,$E295,$F295,$G295)</f>
        <v>E5_1</v>
      </c>
      <c r="N295" t="str">
        <f t="shared" ref="N295:N315" si="306">IF(J295="","",IF(AND($C295="",$D295="",J295=""),"",IF(AND($C295="",$D295=""),J295,IF($D295="",UPPER($C295)&amp;"_"&amp;J295,_xlfn.TEXTJOIN(".",TRUE,UPPER($C295)&amp;$D295,$E295,$F295,$G295)))))&amp;". "&amp;J295</f>
        <v>E5.1. Does this site have functioning toilets in its premises?</v>
      </c>
      <c r="O295" t="str">
        <f t="shared" ref="O295:O315" si="307">IF(K295="","",IF(AND($C295="",$D295="",K295=""),"",IF(AND($C295="",$D295=""),K295,IF($D295="",UPPER($C295)&amp;"_"&amp;K295,_xlfn.TEXTJOIN(".",TRUE,UPPER($C295)&amp;$D295,$E295,$F295,$G295)))))&amp;". "&amp;K295</f>
        <v>E5.1. Имеются ли функционирующие туалеты в здании МВП?</v>
      </c>
      <c r="P295" t="str">
        <f t="shared" ref="P295:P315" si="308">IF(L295="","",IF(AND($C295="",$D295="",L295=""),"",IF(AND($C295="",$D295=""),L295,IF($D295="",UPPER($C295)&amp;"_"&amp;L295,_xlfn.TEXTJOIN(".",TRUE,UPPER($C295)&amp;$D295,$E295,$F295,$G295)))))&amp;". "&amp;L295</f>
        <v>E5.1. Чи наявні функціонуючі туалети в будівлі МТП?</v>
      </c>
      <c r="Q295" t="s">
        <v>1759</v>
      </c>
      <c r="R295" t="s">
        <v>24</v>
      </c>
      <c r="S295" t="s">
        <v>25</v>
      </c>
      <c r="T295" t="s">
        <v>1760</v>
      </c>
      <c r="U295" s="11" t="s">
        <v>1761</v>
      </c>
      <c r="V295" t="s">
        <v>1762</v>
      </c>
      <c r="W295" t="s">
        <v>1763</v>
      </c>
      <c r="X295" t="s">
        <v>1785</v>
      </c>
    </row>
    <row r="296" spans="2:30" ht="28.8">
      <c r="B296" t="s">
        <v>1865</v>
      </c>
      <c r="C296" t="s">
        <v>2153</v>
      </c>
      <c r="D296">
        <v>5</v>
      </c>
      <c r="E296">
        <v>1</v>
      </c>
      <c r="F296">
        <v>1</v>
      </c>
      <c r="H296" t="s">
        <v>2226</v>
      </c>
      <c r="I296" t="str">
        <f t="shared" si="304"/>
        <v>e5_1_1_distance_to_toilets</v>
      </c>
      <c r="J296" s="371" t="str">
        <f>CS_Monitoring_R12!F166</f>
        <v>Are there toilets within 50m of the site building and that are owned by this collective site?</v>
      </c>
      <c r="K296" s="371" t="str">
        <f>CS_Monitoring_R12!G166</f>
        <v>Имеются ли туалеты в пределах 50 м от здания МВП и которые принадлежат данному МВП?</v>
      </c>
      <c r="L296" s="371" t="str">
        <f>CS_Monitoring_R12!H166</f>
        <v>Чи є туалети в межах 50 м від будівлі МТП та які належать цьому МТП?</v>
      </c>
      <c r="M296" t="str">
        <f t="shared" si="305"/>
        <v>E5_1_1</v>
      </c>
      <c r="N296" t="str">
        <f t="shared" si="306"/>
        <v>E5.1.1. Are there toilets within 50m of the site building and that are owned by this collective site?</v>
      </c>
      <c r="O296" t="str">
        <f t="shared" si="307"/>
        <v>E5.1.1. Имеются ли туалеты в пределах 50 м от здания МВП и которые принадлежат данному МВП?</v>
      </c>
      <c r="P296" t="str">
        <f t="shared" si="308"/>
        <v>E5.1.1. Чи є туалети в межах 50 м від будівлі МТП та які належать цьому МТП?</v>
      </c>
      <c r="Q296" t="s">
        <v>1759</v>
      </c>
      <c r="R296" t="s">
        <v>24</v>
      </c>
      <c r="S296" t="s">
        <v>25</v>
      </c>
      <c r="T296" t="s">
        <v>1760</v>
      </c>
      <c r="U296" s="11" t="s">
        <v>1761</v>
      </c>
      <c r="V296" t="s">
        <v>1762</v>
      </c>
      <c r="W296" t="s">
        <v>1763</v>
      </c>
      <c r="X296" t="s">
        <v>1785</v>
      </c>
      <c r="Z296" t="str">
        <f>"not(selected(${"&amp;I295&amp;"},'yes') or selected(${"&amp;I295&amp;"},''))"</f>
        <v>not(selected(${e5_1_toilets},'yes') or selected(${e5_1_toilets},''))</v>
      </c>
    </row>
    <row r="297" spans="2:30" ht="28.8">
      <c r="B297" t="s">
        <v>2223</v>
      </c>
      <c r="C297" t="s">
        <v>2153</v>
      </c>
      <c r="D297">
        <v>5</v>
      </c>
      <c r="E297" s="1">
        <v>1</v>
      </c>
      <c r="F297" s="1">
        <v>2</v>
      </c>
      <c r="H297" t="s">
        <v>2224</v>
      </c>
      <c r="I297" t="str">
        <f>IF(C297="",H297,IF(D297="",C297&amp;"_"&amp;H297,_xlfn.TEXTJOIN("_",TRUE,C297&amp;D297,E297,F297,G297,H297)))</f>
        <v>e5_1_2_type_sanitary_unit</v>
      </c>
      <c r="J297" s="40" t="str">
        <f>CS_Monitoring_R11!F151</f>
        <v>What is the main type of sanitation facility (latrine/toilet) used in the site?</v>
      </c>
      <c r="K297" s="40" t="str">
        <f>CS_Monitoring_R11!G151</f>
        <v>Какой основной тип санитарного помещения (уборная/туалет) используется на МВП?</v>
      </c>
      <c r="L297" s="40" t="str">
        <f>CS_Monitoring_R11!H151</f>
        <v>Яким є основний тип санітарного приміщення (туалет), що використовується в МТП?</v>
      </c>
      <c r="M297" t="str">
        <f>_xlfn.TEXTJOIN("_",TRUE,UPPER($C297)&amp;$D297,$E297,$F297,$G297)</f>
        <v>E5_1_2</v>
      </c>
      <c r="N297" t="str">
        <f t="shared" ref="N297:P298" si="309">IF(J297="","",IF(AND($C297="",$D297="",J297=""),"",IF(AND($C297="",$D297=""),J297,IF($D297="",UPPER($C297)&amp;"_"&amp;J297,_xlfn.TEXTJOIN(".",TRUE,UPPER($C297)&amp;$D297,$E297,$F297,$G297)))))&amp;". "&amp;J297</f>
        <v>E5.1.2. What is the main type of sanitation facility (latrine/toilet) used in the site?</v>
      </c>
      <c r="O297" t="str">
        <f t="shared" si="309"/>
        <v>E5.1.2. Какой основной тип санитарного помещения (уборная/туалет) используется на МВП?</v>
      </c>
      <c r="P297" t="str">
        <f t="shared" si="309"/>
        <v>E5.1.2. Яким є основний тип санітарного приміщення (туалет), що використовується в МТП?</v>
      </c>
      <c r="Q297" t="s">
        <v>1759</v>
      </c>
      <c r="R297" t="s">
        <v>24</v>
      </c>
      <c r="S297" t="s">
        <v>25</v>
      </c>
      <c r="T297" t="s">
        <v>1760</v>
      </c>
      <c r="U297" s="11" t="s">
        <v>1761</v>
      </c>
      <c r="V297" t="s">
        <v>1762</v>
      </c>
      <c r="W297" t="s">
        <v>1763</v>
      </c>
      <c r="X297" t="s">
        <v>1785</v>
      </c>
    </row>
    <row r="298" spans="2:30">
      <c r="B298" t="s">
        <v>1765</v>
      </c>
      <c r="C298" t="s">
        <v>2153</v>
      </c>
      <c r="D298">
        <v>5</v>
      </c>
      <c r="E298" s="1">
        <v>1</v>
      </c>
      <c r="F298" s="1">
        <v>2</v>
      </c>
      <c r="G298" s="1">
        <v>1</v>
      </c>
      <c r="H298" t="str">
        <f>""&amp;H297&amp;"_other"</f>
        <v>type_sanitary_unit_other</v>
      </c>
      <c r="I298" t="str">
        <f>IF(C298="",H298,IF(D298="",C298&amp;"_"&amp;H298,_xlfn.TEXTJOIN("_",TRUE,C298&amp;D298,E298,F298,G298,H298)))</f>
        <v>e5_1_2_1_type_sanitary_unit_other</v>
      </c>
      <c r="J298" s="22" t="s">
        <v>1766</v>
      </c>
      <c r="K298" s="22" t="s">
        <v>1767</v>
      </c>
      <c r="L298" t="s">
        <v>1768</v>
      </c>
      <c r="M298" t="str">
        <f>_xlfn.TEXTJOIN("_",TRUE,UPPER($C298)&amp;$D298,$E298,$F298,$G298)</f>
        <v>E5_1_2_1</v>
      </c>
      <c r="N298" t="str">
        <f t="shared" si="309"/>
        <v>E5.1.2.1. If other, please specify:</v>
      </c>
      <c r="O298" t="str">
        <f t="shared" si="309"/>
        <v>E5.1.2.1. Другое (уточните)</v>
      </c>
      <c r="P298" t="str">
        <f t="shared" si="309"/>
        <v>E5.1.2.1. Інше, уточніть</v>
      </c>
      <c r="Q298" s="11" t="s">
        <v>96</v>
      </c>
      <c r="R298" s="11" t="s">
        <v>101</v>
      </c>
      <c r="S298" s="11" t="s">
        <v>102</v>
      </c>
      <c r="T298" t="s">
        <v>1760</v>
      </c>
      <c r="U298" s="11" t="s">
        <v>1761</v>
      </c>
      <c r="V298" t="s">
        <v>1762</v>
      </c>
      <c r="W298" t="s">
        <v>1763</v>
      </c>
      <c r="Z298" t="str">
        <f>"selected(${"&amp;I297&amp;"}, 'other')"</f>
        <v>selected(${e5_1_2_type_sanitary_unit}, 'other')</v>
      </c>
    </row>
    <row r="299" spans="2:30" ht="70.95" customHeight="1">
      <c r="B299" t="s">
        <v>1812</v>
      </c>
      <c r="C299" t="s">
        <v>2153</v>
      </c>
      <c r="D299">
        <v>5</v>
      </c>
      <c r="E299">
        <v>2</v>
      </c>
      <c r="H299" t="s">
        <v>2227</v>
      </c>
      <c r="I299" t="str">
        <f t="shared" si="304"/>
        <v>e5_2_number_toilets_yn</v>
      </c>
      <c r="J299" s="40" t="str">
        <f>CS_Monitoring_R11!F154</f>
        <v>Can you indicate the number of functioning toilets in the site? (number of toilets themselves, not rooms)</v>
      </c>
      <c r="K299" s="40" t="str">
        <f>CS_Monitoring_R11!G154</f>
        <v>Можете ли Вы указать количество отдельных мест в таких помещениях?</v>
      </c>
      <c r="L299" s="40" t="str">
        <f>CS_Monitoring_R11!H154</f>
        <v>Чи можете вказати кількість окремих місць у таких приміщеннях</v>
      </c>
      <c r="M299" t="str">
        <f t="shared" si="305"/>
        <v>E5_2</v>
      </c>
      <c r="N299" t="str">
        <f t="shared" si="306"/>
        <v>E5.2. Can you indicate the number of functioning toilets in the site? (number of toilets themselves, not rooms)</v>
      </c>
      <c r="O299" t="str">
        <f t="shared" si="307"/>
        <v>E5.2. Можете ли Вы указать количество отдельных мест в таких помещениях?</v>
      </c>
      <c r="P299" t="str">
        <f t="shared" si="308"/>
        <v>E5.2. Чи можете вказати кількість окремих місць у таких приміщеннях</v>
      </c>
      <c r="Q299" t="s">
        <v>1847</v>
      </c>
      <c r="R299" t="s">
        <v>1848</v>
      </c>
      <c r="S299" t="s">
        <v>1849</v>
      </c>
      <c r="T299" t="s">
        <v>1760</v>
      </c>
      <c r="U299" s="11" t="s">
        <v>1761</v>
      </c>
      <c r="V299" t="s">
        <v>1762</v>
      </c>
      <c r="W299" t="s">
        <v>1763</v>
      </c>
      <c r="X299" t="s">
        <v>1785</v>
      </c>
      <c r="Z299" s="1" t="str">
        <f>"selected(${"&amp;I295&amp;"}, 'yes')"&amp;" or selected(${"&amp;I296&amp;"}, 'yes')"</f>
        <v>selected(${e5_1_toilets}, 'yes') or selected(${e5_1_1_distance_to_toilets}, 'yes')</v>
      </c>
      <c r="AB299" s="22" t="s">
        <v>600</v>
      </c>
      <c r="AC299" s="22" t="s">
        <v>601</v>
      </c>
      <c r="AD299" s="22" t="s">
        <v>602</v>
      </c>
    </row>
    <row r="300" spans="2:30" ht="46.95" customHeight="1">
      <c r="B300" t="s">
        <v>1839</v>
      </c>
      <c r="C300" t="s">
        <v>2153</v>
      </c>
      <c r="D300">
        <v>5</v>
      </c>
      <c r="E300">
        <v>2</v>
      </c>
      <c r="F300">
        <v>1</v>
      </c>
      <c r="H300" t="s">
        <v>2228</v>
      </c>
      <c r="I300" t="str">
        <f t="shared" si="304"/>
        <v>e5_2_1_number_toilets</v>
      </c>
      <c r="J300" s="40" t="str">
        <f>CS_Monitoring_R11!F155</f>
        <v>Please indicate the number of toilets in the site? (number of toilets themselves, not rooms)</v>
      </c>
      <c r="K300" s="40" t="str">
        <f>CS_Monitoring_R11!G155</f>
        <v>Укажите, пожалуйста, количество отдельных мест в таких помещениях</v>
      </c>
      <c r="L300" s="40" t="str">
        <f>CS_Monitoring_R11!H155</f>
        <v xml:space="preserve">Зазначте, будь ласка, кількість окремих місць у таких приміщеннях </v>
      </c>
      <c r="M300" t="str">
        <f t="shared" si="305"/>
        <v>E5_2_1</v>
      </c>
      <c r="N300" t="str">
        <f t="shared" si="306"/>
        <v>E5.2.1. Please indicate the number of toilets in the site? (number of toilets themselves, not rooms)</v>
      </c>
      <c r="O300" t="str">
        <f t="shared" si="307"/>
        <v>E5.2.1. Укажите, пожалуйста, количество отдельных мест в таких помещениях</v>
      </c>
      <c r="P300" t="str">
        <f t="shared" si="308"/>
        <v xml:space="preserve">E5.2.1. Зазначте, будь ласка, кількість окремих місць у таких приміщеннях </v>
      </c>
      <c r="Q300" s="36" t="s">
        <v>85</v>
      </c>
      <c r="R300" s="36" t="s">
        <v>2247</v>
      </c>
      <c r="S300" s="36" t="s">
        <v>2248</v>
      </c>
      <c r="T300" t="s">
        <v>1760</v>
      </c>
      <c r="U300" s="11" t="s">
        <v>1761</v>
      </c>
      <c r="V300" t="s">
        <v>1762</v>
      </c>
      <c r="W300" t="s">
        <v>1763</v>
      </c>
      <c r="X300" t="s">
        <v>1841</v>
      </c>
      <c r="Z300" s="54" t="str">
        <f>"selected(${"&amp;I299&amp;"}, 'yes')"</f>
        <v>selected(${e5_2_number_toilets_yn}, 'yes')</v>
      </c>
      <c r="AA300" t="s">
        <v>2207</v>
      </c>
      <c r="AB300" t="s">
        <v>1908</v>
      </c>
      <c r="AC300" t="s">
        <v>2208</v>
      </c>
      <c r="AD300" t="s">
        <v>2209</v>
      </c>
    </row>
    <row r="301" spans="2:30" ht="30" customHeight="1">
      <c r="B301" t="s">
        <v>2232</v>
      </c>
      <c r="C301" t="s">
        <v>2153</v>
      </c>
      <c r="D301">
        <v>5</v>
      </c>
      <c r="E301">
        <v>3</v>
      </c>
      <c r="H301" t="s">
        <v>2233</v>
      </c>
      <c r="I301" t="str">
        <f t="shared" si="304"/>
        <v>e5_3_toilet_private</v>
      </c>
      <c r="J301" s="40" t="str">
        <f>CS_Monitoring_R11!F156</f>
        <v>Are the toilets private?</v>
      </c>
      <c r="K301" s="40" t="str">
        <f>CS_Monitoring_R11!G156</f>
        <v>Обеспечивается ли приватность в туалетах?</v>
      </c>
      <c r="L301" s="40" t="str">
        <f>CS_Monitoring_R11!H156</f>
        <v>Чи забезпечується ли приватність у туалетах?</v>
      </c>
      <c r="M301" t="str">
        <f t="shared" si="305"/>
        <v>E5_3</v>
      </c>
      <c r="N301" t="str">
        <f t="shared" si="306"/>
        <v>E5.3. Are the toilets private?</v>
      </c>
      <c r="O301" t="str">
        <f t="shared" si="307"/>
        <v>E5.3. Обеспечивается ли приватность в туалетах?</v>
      </c>
      <c r="P301" t="str">
        <f t="shared" si="308"/>
        <v>E5.3. Чи забезпечується ли приватність у туалетах?</v>
      </c>
      <c r="Q301" t="s">
        <v>2234</v>
      </c>
      <c r="R301" t="s">
        <v>2235</v>
      </c>
      <c r="S301" t="s">
        <v>2236</v>
      </c>
      <c r="T301" t="s">
        <v>1760</v>
      </c>
      <c r="U301" s="11" t="s">
        <v>1761</v>
      </c>
      <c r="V301" t="s">
        <v>1762</v>
      </c>
      <c r="W301" t="s">
        <v>1763</v>
      </c>
      <c r="X301" t="s">
        <v>1785</v>
      </c>
      <c r="Z301" t="str">
        <f>"selected(${"&amp;I295&amp;"}, 'yes')"&amp;" or selected(${"&amp;I296&amp;"}, 'yes')"</f>
        <v>selected(${e5_1_toilets}, 'yes') or selected(${e5_1_1_distance_to_toilets}, 'yes')</v>
      </c>
    </row>
    <row r="302" spans="2:30" ht="34.950000000000003" customHeight="1">
      <c r="B302" t="s">
        <v>2237</v>
      </c>
      <c r="C302" t="s">
        <v>2153</v>
      </c>
      <c r="D302">
        <v>5</v>
      </c>
      <c r="E302">
        <v>4</v>
      </c>
      <c r="H302" t="s">
        <v>2238</v>
      </c>
      <c r="I302" t="str">
        <f t="shared" si="304"/>
        <v>e5_4_toilet_gender</v>
      </c>
      <c r="J302" s="371" t="str">
        <f>CS_Monitoring_R12!F171</f>
        <v>Are all toilets separated by gender?</v>
      </c>
      <c r="K302" s="371" t="str">
        <f>CS_Monitoring_R12!G171</f>
        <v>Все ли туалеты разделены по половому признаку?</v>
      </c>
      <c r="L302" s="371" t="str">
        <f>CS_Monitoring_R12!H171</f>
        <v>Чи всі туалети розділені за ознакою статі?</v>
      </c>
      <c r="M302" t="str">
        <f t="shared" si="305"/>
        <v>E5_4</v>
      </c>
      <c r="N302" t="str">
        <f t="shared" si="306"/>
        <v>E5.4. Are all toilets separated by gender?</v>
      </c>
      <c r="O302" t="str">
        <f t="shared" si="307"/>
        <v>E5.4. Все ли туалеты разделены по половому признаку?</v>
      </c>
      <c r="P302" t="str">
        <f t="shared" si="308"/>
        <v>E5.4. Чи всі туалети розділені за ознакою статі?</v>
      </c>
      <c r="Q302" t="s">
        <v>1759</v>
      </c>
      <c r="R302" t="s">
        <v>24</v>
      </c>
      <c r="S302" t="s">
        <v>25</v>
      </c>
      <c r="T302" t="s">
        <v>1760</v>
      </c>
      <c r="U302" s="11" t="s">
        <v>1761</v>
      </c>
      <c r="V302" t="s">
        <v>1762</v>
      </c>
      <c r="W302" t="s">
        <v>1763</v>
      </c>
      <c r="X302" t="s">
        <v>1785</v>
      </c>
      <c r="Z302" t="str">
        <f>"selected(${"&amp;I295&amp;"}, 'yes')"&amp;" or selected(${"&amp;I296&amp;"}, 'yes')"</f>
        <v>selected(${e5_1_toilets}, 'yes') or selected(${e5_1_1_distance_to_toilets}, 'yes')</v>
      </c>
    </row>
    <row r="303" spans="2:30" ht="38.4" customHeight="1">
      <c r="B303" t="s">
        <v>1942</v>
      </c>
      <c r="C303" t="s">
        <v>2153</v>
      </c>
      <c r="D303">
        <v>5</v>
      </c>
      <c r="E303">
        <v>5</v>
      </c>
      <c r="H303" t="s">
        <v>2239</v>
      </c>
      <c r="I303" t="str">
        <f t="shared" si="304"/>
        <v>e5_5_disability_toilets</v>
      </c>
      <c r="J303" s="40" t="str">
        <f>CS_Monitoring_R11!F158</f>
        <v>Are disability-friendly toilets available on the site?</v>
      </c>
      <c r="K303" s="40" t="str">
        <f>CS_Monitoring_R11!G158</f>
        <v>Есть ли в данном МВП туалеты для маломобильных групп населения?</v>
      </c>
      <c r="L303" s="40" t="str">
        <f>CS_Monitoring_R11!H158</f>
        <v>Чи наявні в цьому МТП туалети для маломобільних груп населення?</v>
      </c>
      <c r="M303" t="str">
        <f t="shared" si="305"/>
        <v>E5_5</v>
      </c>
      <c r="N303" t="str">
        <f t="shared" si="306"/>
        <v>E5.5. Are disability-friendly toilets available on the site?</v>
      </c>
      <c r="O303" t="str">
        <f t="shared" si="307"/>
        <v>E5.5. Есть ли в данном МВП туалеты для маломобильных групп населения?</v>
      </c>
      <c r="P303" t="str">
        <f t="shared" si="308"/>
        <v>E5.5. Чи наявні в цьому МТП туалети для маломобільних груп населення?</v>
      </c>
      <c r="Q303" s="22" t="s">
        <v>2240</v>
      </c>
      <c r="R303" s="22" t="s">
        <v>13187</v>
      </c>
      <c r="S303" s="22" t="s">
        <v>13188</v>
      </c>
      <c r="T303" t="s">
        <v>1760</v>
      </c>
      <c r="U303" s="11" t="s">
        <v>1761</v>
      </c>
      <c r="V303" t="s">
        <v>1762</v>
      </c>
      <c r="W303" t="s">
        <v>1763</v>
      </c>
      <c r="X303" t="s">
        <v>1785</v>
      </c>
      <c r="Z303" t="str">
        <f>"selected(${"&amp;I295&amp;"}, 'yes')"&amp;" or selected(${"&amp;I296&amp;"}, 'yes')"</f>
        <v>selected(${e5_1_toilets}, 'yes') or selected(${e5_1_1_distance_to_toilets}, 'yes')</v>
      </c>
    </row>
    <row r="304" spans="2:30" ht="70.95" customHeight="1">
      <c r="B304" t="s">
        <v>1812</v>
      </c>
      <c r="C304" t="s">
        <v>2153</v>
      </c>
      <c r="D304">
        <v>5</v>
      </c>
      <c r="E304">
        <v>5</v>
      </c>
      <c r="F304">
        <v>1</v>
      </c>
      <c r="H304" t="s">
        <v>2241</v>
      </c>
      <c r="I304" t="str">
        <f t="shared" si="304"/>
        <v>e5_5_1_number_disability_toilets_yn</v>
      </c>
      <c r="J304" s="40" t="str">
        <f>CS_Monitoring_R11!F159</f>
        <v>Can you indicate the number of disability-friendly toilets on the site? (number of toilets themselves, not rooms)</v>
      </c>
      <c r="K304" s="40" t="str">
        <f>CS_Monitoring_R11!G159</f>
        <v>Можете ли Вы указать количество туалетов, приспособленных для маломобильных групп населения? (количество количество отдельных мест в таких помещениях, а не комнат)?</v>
      </c>
      <c r="L304" s="40" t="str">
        <f>CS_Monitoring_R11!H159</f>
        <v>Чи можете Ви зазначити кількість туалетів, пристосованих для маломобільних груп населення (кількість окремих місць у таких приміщеннях, а не кімнат)?</v>
      </c>
      <c r="M304" t="str">
        <f t="shared" si="305"/>
        <v>E5_5_1</v>
      </c>
      <c r="N304" t="str">
        <f t="shared" si="306"/>
        <v>E5.5.1. Can you indicate the number of disability-friendly toilets on the site? (number of toilets themselves, not rooms)</v>
      </c>
      <c r="O304" t="str">
        <f t="shared" si="307"/>
        <v>E5.5.1. Можете ли Вы указать количество туалетов, приспособленных для маломобильных групп населения? (количество количество отдельных мест в таких помещениях, а не комнат)?</v>
      </c>
      <c r="P304" t="str">
        <f t="shared" si="308"/>
        <v>E5.5.1. Чи можете Ви зазначити кількість туалетів, пристосованих для маломобільних груп населення (кількість окремих місць у таких приміщеннях, а не кімнат)?</v>
      </c>
      <c r="Q304" t="s">
        <v>1847</v>
      </c>
      <c r="R304" t="s">
        <v>1848</v>
      </c>
      <c r="S304" t="s">
        <v>1849</v>
      </c>
      <c r="T304" t="s">
        <v>1760</v>
      </c>
      <c r="U304" s="11" t="s">
        <v>1761</v>
      </c>
      <c r="V304" t="s">
        <v>1762</v>
      </c>
      <c r="W304" t="s">
        <v>1763</v>
      </c>
      <c r="X304" t="s">
        <v>1785</v>
      </c>
      <c r="Z304" t="str">
        <f>"selected(${"&amp;I303&amp;"}, 'yes')"</f>
        <v>selected(${e5_5_disability_toilets}, 'yes')</v>
      </c>
      <c r="AB304" s="22" t="s">
        <v>600</v>
      </c>
      <c r="AC304" s="22" t="s">
        <v>601</v>
      </c>
      <c r="AD304" s="22" t="s">
        <v>602</v>
      </c>
    </row>
    <row r="305" spans="2:30" ht="34.200000000000003" customHeight="1">
      <c r="B305" t="s">
        <v>1839</v>
      </c>
      <c r="C305" t="s">
        <v>2153</v>
      </c>
      <c r="D305">
        <v>5</v>
      </c>
      <c r="E305">
        <v>5</v>
      </c>
      <c r="F305">
        <v>1</v>
      </c>
      <c r="G305">
        <v>1</v>
      </c>
      <c r="H305" t="s">
        <v>2242</v>
      </c>
      <c r="I305" t="str">
        <f t="shared" si="304"/>
        <v>e5_5_1_1_number_disability_toilets</v>
      </c>
      <c r="J305" s="40" t="str">
        <f>CS_Monitoring_R11!F160</f>
        <v>Please indicate the number of disability-friendly toilets on the site? (number of toilets themselves, not rooms)</v>
      </c>
      <c r="K305" s="40" t="str">
        <f>CS_Monitoring_R11!G160</f>
        <v>Укажите, пожалуйста, количество отдельных мест в таких помещениях</v>
      </c>
      <c r="L305" s="40" t="str">
        <f>CS_Monitoring_R11!H160</f>
        <v xml:space="preserve">Зазначте, будь ласка, кількість окремих місць у таких приміщеннях </v>
      </c>
      <c r="M305" t="str">
        <f t="shared" si="305"/>
        <v>E5_5_1_1</v>
      </c>
      <c r="N305" t="str">
        <f t="shared" si="306"/>
        <v>E5.5.1.1. Please indicate the number of disability-friendly toilets on the site? (number of toilets themselves, not rooms)</v>
      </c>
      <c r="O305" t="str">
        <f t="shared" si="307"/>
        <v>E5.5.1.1. Укажите, пожалуйста, количество отдельных мест в таких помещениях</v>
      </c>
      <c r="P305" t="str">
        <f t="shared" si="308"/>
        <v xml:space="preserve">E5.5.1.1. Зазначте, будь ласка, кількість окремих місць у таких приміщеннях </v>
      </c>
      <c r="Q305" s="36" t="s">
        <v>2229</v>
      </c>
      <c r="R305" s="36" t="s">
        <v>2230</v>
      </c>
      <c r="S305" s="36" t="s">
        <v>2231</v>
      </c>
      <c r="T305" t="s">
        <v>1760</v>
      </c>
      <c r="U305" s="11" t="s">
        <v>1761</v>
      </c>
      <c r="V305" t="s">
        <v>1762</v>
      </c>
      <c r="W305" t="s">
        <v>1763</v>
      </c>
      <c r="X305" t="s">
        <v>1841</v>
      </c>
      <c r="Z305" t="str">
        <f>"selected(${"&amp;I304&amp;"}, 'yes')"</f>
        <v>selected(${e5_5_1_number_disability_toilets_yn}, 'yes')</v>
      </c>
      <c r="AA305" t="s">
        <v>2207</v>
      </c>
      <c r="AB305" t="s">
        <v>1908</v>
      </c>
      <c r="AC305" t="s">
        <v>2208</v>
      </c>
      <c r="AD305" t="s">
        <v>2209</v>
      </c>
    </row>
    <row r="306" spans="2:30" ht="28.8">
      <c r="B306" t="s">
        <v>1942</v>
      </c>
      <c r="C306" t="s">
        <v>2153</v>
      </c>
      <c r="D306">
        <v>6</v>
      </c>
      <c r="H306" t="s">
        <v>2243</v>
      </c>
      <c r="I306" t="str">
        <f t="shared" si="304"/>
        <v>e6_washing_machines</v>
      </c>
      <c r="J306" s="40" t="str">
        <f>CS_Monitoring_R11!F161</f>
        <v>Are washing machines available and accessible for the residents of the site?</v>
      </c>
      <c r="K306" s="40" t="str">
        <f>CS_Monitoring_R11!G161</f>
        <v>Имеются ли стиральные машины и доступны ли они для жителей МВП?</v>
      </c>
      <c r="L306" s="40" t="str">
        <f>CS_Monitoring_R11!H161</f>
        <v>Чи наявні пральні машини та чи доступні вони для мешканців МТП?</v>
      </c>
      <c r="M306" t="str">
        <f t="shared" si="305"/>
        <v>E6</v>
      </c>
      <c r="N306" t="str">
        <f t="shared" si="306"/>
        <v>E6. Are washing machines available and accessible for the residents of the site?</v>
      </c>
      <c r="O306" t="str">
        <f t="shared" si="307"/>
        <v>E6. Имеются ли стиральные машины и доступны ли они для жителей МВП?</v>
      </c>
      <c r="P306" t="str">
        <f t="shared" si="308"/>
        <v>E6. Чи наявні пральні машини та чи доступні вони для мешканців МТП?</v>
      </c>
      <c r="Q306" t="s">
        <v>1759</v>
      </c>
      <c r="R306" t="s">
        <v>24</v>
      </c>
      <c r="S306" t="s">
        <v>25</v>
      </c>
      <c r="T306" t="s">
        <v>1760</v>
      </c>
      <c r="U306" s="11" t="s">
        <v>1761</v>
      </c>
      <c r="V306" t="s">
        <v>1762</v>
      </c>
      <c r="W306" t="s">
        <v>1763</v>
      </c>
      <c r="X306" t="s">
        <v>1785</v>
      </c>
    </row>
    <row r="307" spans="2:30" ht="70.95" customHeight="1">
      <c r="B307" t="s">
        <v>1812</v>
      </c>
      <c r="C307" t="s">
        <v>2153</v>
      </c>
      <c r="D307">
        <v>6</v>
      </c>
      <c r="E307">
        <v>1</v>
      </c>
      <c r="H307" t="s">
        <v>2244</v>
      </c>
      <c r="I307" t="str">
        <f t="shared" si="304"/>
        <v>e6_1_number_washing_machines_yn</v>
      </c>
      <c r="J307" s="40" t="str">
        <f>CS_Monitoring_R11!F162</f>
        <v>Can you indicate how many washing machines are currently functional / usable in the site?</v>
      </c>
      <c r="K307" s="40" t="str">
        <f>CS_Monitoring_R11!G162</f>
        <v>Можете ли Вы указать количество стиральных машинок в МВП, пригодных для использования ВПЛ?</v>
      </c>
      <c r="L307" s="40" t="str">
        <f>CS_Monitoring_R11!H162</f>
        <v>Чи можете Ви зазначити, кількість пральних машин у МТП, придатних для використання ВПО?</v>
      </c>
      <c r="M307" t="str">
        <f t="shared" si="305"/>
        <v>E6_1</v>
      </c>
      <c r="N307" t="str">
        <f t="shared" si="306"/>
        <v>E6.1. Can you indicate how many washing machines are currently functional / usable in the site?</v>
      </c>
      <c r="O307" t="str">
        <f t="shared" si="307"/>
        <v>E6.1. Можете ли Вы указать количество стиральных машинок в МВП, пригодных для использования ВПЛ?</v>
      </c>
      <c r="P307" t="str">
        <f t="shared" si="308"/>
        <v>E6.1. Чи можете Ви зазначити, кількість пральних машин у МТП, придатних для використання ВПО?</v>
      </c>
      <c r="Q307" t="s">
        <v>1847</v>
      </c>
      <c r="R307" t="s">
        <v>1848</v>
      </c>
      <c r="S307" t="s">
        <v>1849</v>
      </c>
      <c r="T307" t="s">
        <v>1760</v>
      </c>
      <c r="U307" s="11" t="s">
        <v>1761</v>
      </c>
      <c r="V307" t="s">
        <v>1762</v>
      </c>
      <c r="W307" t="s">
        <v>1763</v>
      </c>
      <c r="X307" t="s">
        <v>1785</v>
      </c>
      <c r="Z307" t="str">
        <f>"selected(${"&amp;I306&amp;"}, 'yes')"</f>
        <v>selected(${e6_washing_machines}, 'yes')</v>
      </c>
      <c r="AB307" s="22" t="s">
        <v>600</v>
      </c>
      <c r="AC307" s="22" t="s">
        <v>601</v>
      </c>
      <c r="AD307" s="22" t="s">
        <v>602</v>
      </c>
    </row>
    <row r="308" spans="2:30" ht="43.95" customHeight="1">
      <c r="B308" t="s">
        <v>1839</v>
      </c>
      <c r="C308" t="s">
        <v>2153</v>
      </c>
      <c r="D308">
        <v>6</v>
      </c>
      <c r="E308">
        <v>1</v>
      </c>
      <c r="F308">
        <v>1</v>
      </c>
      <c r="H308" t="s">
        <v>2245</v>
      </c>
      <c r="I308" t="str">
        <f t="shared" si="304"/>
        <v>e6_1_1_number_washing_machines</v>
      </c>
      <c r="J308" s="40" t="str">
        <f>CS_Monitoring_R11!F163</f>
        <v>Please indicate how many washing machines are currently functional / usable in the site.</v>
      </c>
      <c r="K308" s="40" t="str">
        <f>CS_Monitoring_R11!G163</f>
        <v>Сколько стиральных машин в настоящее время работают/пригодны для использования в МВП?</v>
      </c>
      <c r="L308" s="40" t="str">
        <f>CS_Monitoring_R11!H163</f>
        <v>Скільки пральних машин на даний момент працюють/придатні для використання в МТП?</v>
      </c>
      <c r="M308" t="str">
        <f t="shared" si="305"/>
        <v>E6_1_1</v>
      </c>
      <c r="N308" t="str">
        <f t="shared" si="306"/>
        <v>E6.1.1. Please indicate how many washing machines are currently functional / usable in the site.</v>
      </c>
      <c r="O308" t="str">
        <f t="shared" si="307"/>
        <v>E6.1.1. Сколько стиральных машин в настоящее время работают/пригодны для использования в МВП?</v>
      </c>
      <c r="P308" t="str">
        <f t="shared" si="308"/>
        <v>E6.1.1. Скільки пральних машин на даний момент працюють/придатні для використання в МТП?</v>
      </c>
      <c r="Q308" s="11" t="s">
        <v>2246</v>
      </c>
      <c r="R308" s="11" t="s">
        <v>2247</v>
      </c>
      <c r="S308" s="11" t="s">
        <v>2248</v>
      </c>
      <c r="T308" t="s">
        <v>1760</v>
      </c>
      <c r="U308" s="11" t="s">
        <v>1761</v>
      </c>
      <c r="V308" t="s">
        <v>1762</v>
      </c>
      <c r="W308" t="s">
        <v>1763</v>
      </c>
      <c r="X308" t="s">
        <v>1841</v>
      </c>
      <c r="Z308" t="str">
        <f>"selected(${"&amp;I307&amp;"}, 'yes')"&amp;" and not(selected(${"&amp;I306&amp;"}, ''))"</f>
        <v>selected(${e6_1_number_washing_machines_yn}, 'yes') and not(selected(${e6_washing_machines}, ''))</v>
      </c>
      <c r="AA308" t="s">
        <v>2207</v>
      </c>
      <c r="AB308" t="s">
        <v>1908</v>
      </c>
      <c r="AC308" t="s">
        <v>2208</v>
      </c>
      <c r="AD308" t="s">
        <v>2209</v>
      </c>
    </row>
    <row r="309" spans="2:30" ht="28.8">
      <c r="B309" t="s">
        <v>1942</v>
      </c>
      <c r="C309" t="s">
        <v>2153</v>
      </c>
      <c r="D309">
        <v>7</v>
      </c>
      <c r="H309" t="s">
        <v>2249</v>
      </c>
      <c r="I309" t="str">
        <f t="shared" si="304"/>
        <v>e7_drying_machines</v>
      </c>
      <c r="J309" s="40" t="str">
        <f>CS_Monitoring_R11!F164</f>
        <v>Are dryer machines available and accessible for the residents of the site?</v>
      </c>
      <c r="K309" s="40" t="str">
        <f>CS_Monitoring_R11!G164</f>
        <v>Имеются ли сушильные машины и доступны ли они для жителей МВП?</v>
      </c>
      <c r="L309" s="40" t="str">
        <f>CS_Monitoring_R11!H164</f>
        <v>Чи є сушильні машини та чи доступні вони для мешканців МТП?</v>
      </c>
      <c r="M309" t="str">
        <f t="shared" si="305"/>
        <v>E7</v>
      </c>
      <c r="N309" t="str">
        <f t="shared" si="306"/>
        <v>E7. Are dryer machines available and accessible for the residents of the site?</v>
      </c>
      <c r="O309" t="str">
        <f t="shared" si="307"/>
        <v>E7. Имеются ли сушильные машины и доступны ли они для жителей МВП?</v>
      </c>
      <c r="P309" t="str">
        <f t="shared" si="308"/>
        <v>E7. Чи є сушильні машини та чи доступні вони для мешканців МТП?</v>
      </c>
      <c r="Q309" t="s">
        <v>1759</v>
      </c>
      <c r="R309" t="s">
        <v>24</v>
      </c>
      <c r="S309" t="s">
        <v>25</v>
      </c>
      <c r="T309" t="s">
        <v>1760</v>
      </c>
      <c r="U309" s="11" t="s">
        <v>1761</v>
      </c>
      <c r="V309" t="s">
        <v>1762</v>
      </c>
      <c r="W309" t="s">
        <v>1763</v>
      </c>
      <c r="X309" t="s">
        <v>1785</v>
      </c>
    </row>
    <row r="310" spans="2:30" ht="70.95" customHeight="1">
      <c r="B310" t="s">
        <v>1812</v>
      </c>
      <c r="C310" t="s">
        <v>2153</v>
      </c>
      <c r="D310">
        <v>7</v>
      </c>
      <c r="E310">
        <v>1</v>
      </c>
      <c r="H310" t="s">
        <v>2250</v>
      </c>
      <c r="I310" t="str">
        <f t="shared" si="304"/>
        <v>e7_1_number_drying_machines_yn</v>
      </c>
      <c r="J310" s="40" t="str">
        <f>CS_Monitoring_R11!F165</f>
        <v>Can you indicate how many drying machines are currently functional / usable in the site?</v>
      </c>
      <c r="K310" s="40" t="str">
        <f>CS_Monitoring_R11!G165</f>
        <v>Можете ли Вы указать количество сушильных машинок в МВП, пригодных для использования ВПЛ?</v>
      </c>
      <c r="L310" s="40" t="str">
        <f>CS_Monitoring_R11!H165</f>
        <v>Чи можете Ви зазначити, кількість сушильних машинок у МТП, придатних для використання ВПО?</v>
      </c>
      <c r="M310" t="str">
        <f t="shared" si="305"/>
        <v>E7_1</v>
      </c>
      <c r="N310" t="str">
        <f t="shared" si="306"/>
        <v>E7.1. Can you indicate how many drying machines are currently functional / usable in the site?</v>
      </c>
      <c r="O310" t="str">
        <f t="shared" si="307"/>
        <v>E7.1. Можете ли Вы указать количество сушильных машинок в МВП, пригодных для использования ВПЛ?</v>
      </c>
      <c r="P310" t="str">
        <f t="shared" si="308"/>
        <v>E7.1. Чи можете Ви зазначити, кількість сушильних машинок у МТП, придатних для використання ВПО?</v>
      </c>
      <c r="Q310" t="s">
        <v>1847</v>
      </c>
      <c r="R310" t="s">
        <v>1848</v>
      </c>
      <c r="S310" s="22" t="s">
        <v>1849</v>
      </c>
      <c r="T310" t="s">
        <v>1760</v>
      </c>
      <c r="U310" s="11" t="s">
        <v>1761</v>
      </c>
      <c r="V310" t="s">
        <v>1762</v>
      </c>
      <c r="W310" t="s">
        <v>1763</v>
      </c>
      <c r="X310" t="s">
        <v>1785</v>
      </c>
      <c r="Z310" t="str">
        <f>"selected(${"&amp;I309&amp;"}, 'yes')"</f>
        <v>selected(${e7_drying_machines}, 'yes')</v>
      </c>
      <c r="AB310" s="22" t="s">
        <v>600</v>
      </c>
      <c r="AC310" s="22" t="s">
        <v>601</v>
      </c>
      <c r="AD310" s="22" t="s">
        <v>602</v>
      </c>
    </row>
    <row r="311" spans="2:30" ht="43.95" customHeight="1">
      <c r="B311" t="s">
        <v>1839</v>
      </c>
      <c r="C311" t="s">
        <v>2153</v>
      </c>
      <c r="D311">
        <v>7</v>
      </c>
      <c r="E311">
        <v>1</v>
      </c>
      <c r="F311">
        <v>1</v>
      </c>
      <c r="H311" t="s">
        <v>2251</v>
      </c>
      <c r="I311" t="str">
        <f t="shared" si="304"/>
        <v>e7_1_1_number_drying_machines</v>
      </c>
      <c r="J311" s="40" t="str">
        <f>CS_Monitoring_R11!F166</f>
        <v>Please indicate how many drying machines are currently functional / usable in the site.</v>
      </c>
      <c r="K311" s="40" t="str">
        <f>CS_Monitoring_R11!G166</f>
        <v>Укажите, пожалуйста, сколько сушильных машин сейчас пригодны для использования в МВП?</v>
      </c>
      <c r="L311" s="40" t="str">
        <f>CS_Monitoring_R11!H166</f>
        <v>Зазначте, будь ласка, скільки сушильних машин наразі є придатними для використання в МТП?</v>
      </c>
      <c r="M311" t="str">
        <f t="shared" si="305"/>
        <v>E7_1_1</v>
      </c>
      <c r="N311" t="str">
        <f t="shared" si="306"/>
        <v>E7.1.1. Please indicate how many drying machines are currently functional / usable in the site.</v>
      </c>
      <c r="O311" t="str">
        <f t="shared" si="307"/>
        <v>E7.1.1. Укажите, пожалуйста, сколько сушильных машин сейчас пригодны для использования в МВП?</v>
      </c>
      <c r="P311" t="str">
        <f t="shared" si="308"/>
        <v>E7.1.1. Зазначте, будь ласка, скільки сушильних машин наразі є придатними для використання в МТП?</v>
      </c>
      <c r="Q311" s="11" t="s">
        <v>2246</v>
      </c>
      <c r="R311" s="11" t="s">
        <v>86</v>
      </c>
      <c r="S311" s="11" t="s">
        <v>2248</v>
      </c>
      <c r="T311" t="s">
        <v>1760</v>
      </c>
      <c r="U311" s="11" t="s">
        <v>1761</v>
      </c>
      <c r="V311" t="s">
        <v>1762</v>
      </c>
      <c r="W311" t="s">
        <v>1763</v>
      </c>
      <c r="X311" t="s">
        <v>1841</v>
      </c>
      <c r="Z311" t="str">
        <f>"selected(${"&amp;I310&amp;"}, 'yes')"&amp;" and not(selected(${"&amp;I309&amp;"}, ''))"</f>
        <v>selected(${e7_1_number_drying_machines_yn}, 'yes') and not(selected(${e7_drying_machines}, ''))</v>
      </c>
      <c r="AA311" t="s">
        <v>2207</v>
      </c>
      <c r="AB311" t="s">
        <v>1908</v>
      </c>
      <c r="AC311" t="s">
        <v>2208</v>
      </c>
      <c r="AD311" t="s">
        <v>2209</v>
      </c>
    </row>
    <row r="312" spans="2:30" ht="70.95" customHeight="1">
      <c r="B312" t="s">
        <v>2252</v>
      </c>
      <c r="C312" t="s">
        <v>2153</v>
      </c>
      <c r="D312">
        <v>7</v>
      </c>
      <c r="E312">
        <v>2</v>
      </c>
      <c r="H312" t="s">
        <v>2253</v>
      </c>
      <c r="I312" t="str">
        <f t="shared" si="304"/>
        <v>e7_2_drying_clothing</v>
      </c>
      <c r="J312" s="40" t="str">
        <f>CS_Monitoring_R11!F167</f>
        <v>Is a separate space available for drying clothing?</v>
      </c>
      <c r="K312" s="40" t="str">
        <f>CS_Monitoring_R11!G167</f>
        <v>Есть ли отдельное пространство/место для сушки одежды?</v>
      </c>
      <c r="L312" s="40" t="str">
        <f>CS_Monitoring_R11!H167</f>
        <v>Чи є окремий простір/місце для сушіння одягу?</v>
      </c>
      <c r="M312" t="str">
        <f t="shared" si="305"/>
        <v>E7_2</v>
      </c>
      <c r="N312" t="str">
        <f t="shared" si="306"/>
        <v>E7.2. Is a separate space available for drying clothing?</v>
      </c>
      <c r="O312" t="str">
        <f t="shared" si="307"/>
        <v>E7.2. Есть ли отдельное пространство/место для сушки одежды?</v>
      </c>
      <c r="P312" t="str">
        <f t="shared" si="308"/>
        <v>E7.2. Чи є окремий простір/місце для сушіння одягу?</v>
      </c>
      <c r="Q312" t="s">
        <v>1759</v>
      </c>
      <c r="R312" s="22" t="s">
        <v>24</v>
      </c>
      <c r="S312" t="s">
        <v>25</v>
      </c>
      <c r="T312" t="s">
        <v>1760</v>
      </c>
      <c r="U312" s="11" t="s">
        <v>1761</v>
      </c>
      <c r="V312" t="s">
        <v>1762</v>
      </c>
      <c r="W312" t="s">
        <v>1763</v>
      </c>
      <c r="X312" t="s">
        <v>1785</v>
      </c>
      <c r="AB312" s="22" t="s">
        <v>600</v>
      </c>
      <c r="AC312" s="22" t="s">
        <v>601</v>
      </c>
      <c r="AD312" s="22" t="s">
        <v>602</v>
      </c>
    </row>
    <row r="313" spans="2:30" s="9" customFormat="1" ht="43.2">
      <c r="B313" s="9" t="s">
        <v>12659</v>
      </c>
      <c r="C313" s="9" t="s">
        <v>2153</v>
      </c>
      <c r="D313" s="9">
        <v>8</v>
      </c>
      <c r="H313" s="9" t="s">
        <v>12658</v>
      </c>
      <c r="I313" s="9" t="str">
        <f t="shared" si="304"/>
        <v>e8_type_waste_disposal</v>
      </c>
      <c r="J313" s="775" t="str">
        <f>CS_Monitoring_R12!F182</f>
        <v>What is the most common type of waste disposal on site?</v>
      </c>
      <c r="K313" s="775" t="str">
        <f>CS_Monitoring_R12!G182</f>
        <v>Каким образом утилизируется мусор в МВП?</v>
      </c>
      <c r="L313" s="775" t="str">
        <f>CS_Monitoring_R12!H182</f>
        <v xml:space="preserve">Яким чином утилізується сміття в МТП?
</v>
      </c>
      <c r="M313" s="9" t="str">
        <f t="shared" si="305"/>
        <v>E8</v>
      </c>
      <c r="N313" s="9" t="str">
        <f t="shared" si="306"/>
        <v>E8. What is the most common type of waste disposal on site?</v>
      </c>
      <c r="O313" s="9" t="str">
        <f t="shared" si="307"/>
        <v>E8. Каким образом утилизируется мусор в МВП?</v>
      </c>
      <c r="P313" s="9" t="str">
        <f t="shared" si="308"/>
        <v xml:space="preserve">E8. Яким чином утилізується сміття в МТП?
</v>
      </c>
      <c r="Q313" s="9" t="s">
        <v>1759</v>
      </c>
      <c r="R313" s="9" t="s">
        <v>24</v>
      </c>
      <c r="S313" s="9" t="s">
        <v>25</v>
      </c>
      <c r="T313" s="9" t="s">
        <v>1760</v>
      </c>
      <c r="U313" s="776" t="s">
        <v>1761</v>
      </c>
      <c r="V313" s="9" t="s">
        <v>1762</v>
      </c>
      <c r="W313" s="9" t="s">
        <v>1763</v>
      </c>
      <c r="X313" s="9" t="s">
        <v>1785</v>
      </c>
    </row>
    <row r="314" spans="2:30" s="9" customFormat="1">
      <c r="B314" s="9" t="s">
        <v>1765</v>
      </c>
      <c r="C314" s="9" t="s">
        <v>2153</v>
      </c>
      <c r="D314" s="9">
        <v>8</v>
      </c>
      <c r="E314" s="9">
        <v>1</v>
      </c>
      <c r="H314" t="str">
        <f>""&amp;H313&amp;"_other"</f>
        <v>type_waste_disposal_other</v>
      </c>
      <c r="I314" s="9" t="str">
        <f t="shared" si="304"/>
        <v>e8_1_type_waste_disposal_other</v>
      </c>
      <c r="J314" s="777" t="s">
        <v>2062</v>
      </c>
      <c r="K314" s="777" t="s">
        <v>2063</v>
      </c>
      <c r="L314" s="9" t="s">
        <v>1768</v>
      </c>
      <c r="M314" s="9" t="str">
        <f t="shared" si="305"/>
        <v>E8_1</v>
      </c>
      <c r="N314" s="9" t="str">
        <f t="shared" si="306"/>
        <v>E8.1. Other (specify)</v>
      </c>
      <c r="O314" s="9" t="str">
        <f t="shared" si="307"/>
        <v>E8.1. Другое (укажите)</v>
      </c>
      <c r="P314" s="9" t="str">
        <f t="shared" si="308"/>
        <v>E8.1. Інше, уточніть</v>
      </c>
      <c r="Q314" s="776" t="s">
        <v>96</v>
      </c>
      <c r="R314" s="776" t="s">
        <v>101</v>
      </c>
      <c r="S314" s="776" t="s">
        <v>102</v>
      </c>
      <c r="T314" s="9" t="s">
        <v>1760</v>
      </c>
      <c r="U314" s="776" t="s">
        <v>1761</v>
      </c>
      <c r="V314" s="9" t="s">
        <v>1762</v>
      </c>
      <c r="W314" s="9" t="s">
        <v>1763</v>
      </c>
      <c r="Z314" s="9" t="str">
        <f>"selected(${"&amp;I313&amp;"}, 'other')"</f>
        <v>selected(${e8_type_waste_disposal}, 'other')</v>
      </c>
    </row>
    <row r="315" spans="2:30" ht="28.8">
      <c r="B315" t="s">
        <v>12676</v>
      </c>
      <c r="C315" t="s">
        <v>2153</v>
      </c>
      <c r="D315">
        <v>8</v>
      </c>
      <c r="E315" s="1">
        <v>1</v>
      </c>
      <c r="F315" s="1">
        <v>1</v>
      </c>
      <c r="H315" t="s">
        <v>2254</v>
      </c>
      <c r="I315" t="str">
        <f t="shared" si="304"/>
        <v>e8_1_1_garbage_bins_radius_50</v>
      </c>
      <c r="J315" s="371" t="str">
        <f>CS_Monitoring_R12!F183</f>
        <v>Are there available garbage bins within a radius of 50 m from the collective site?</v>
      </c>
      <c r="K315" s="371" t="str">
        <f>CS_Monitoring_R12!G183</f>
        <v>Находятся ли мусорные баки в радиусе 50 м от МВП?</v>
      </c>
      <c r="L315" s="371" t="str">
        <f>CS_Monitoring_R12!H183</f>
        <v>Чи розташовані сміттєві баки в радіусі 50 м від МТП?</v>
      </c>
      <c r="M315" t="str">
        <f t="shared" si="305"/>
        <v>E8_1_1</v>
      </c>
      <c r="N315" t="str">
        <f t="shared" si="306"/>
        <v>E8.1.1. Are there available garbage bins within a radius of 50 m from the collective site?</v>
      </c>
      <c r="O315" t="str">
        <f t="shared" si="307"/>
        <v>E8.1.1. Находятся ли мусорные баки в радиусе 50 м от МВП?</v>
      </c>
      <c r="P315" t="str">
        <f t="shared" si="308"/>
        <v>E8.1.1. Чи розташовані сміттєві баки в радіусі 50 м від МТП?</v>
      </c>
      <c r="Q315" t="s">
        <v>1759</v>
      </c>
      <c r="R315" t="s">
        <v>24</v>
      </c>
      <c r="S315" t="s">
        <v>25</v>
      </c>
      <c r="T315" t="s">
        <v>1760</v>
      </c>
      <c r="U315" s="11" t="s">
        <v>1761</v>
      </c>
      <c r="V315" t="s">
        <v>1762</v>
      </c>
      <c r="W315" t="s">
        <v>1763</v>
      </c>
      <c r="X315" t="s">
        <v>1785</v>
      </c>
      <c r="Z315" t="str">
        <f>"selected(${"&amp;I313&amp;"},'disposed_specific_collection_point')"</f>
        <v>selected(${e8_type_waste_disposal},'disposed_specific_collection_point')</v>
      </c>
    </row>
    <row r="316" spans="2:30">
      <c r="B316" s="7" t="s">
        <v>1751</v>
      </c>
      <c r="D316" s="2" t="s">
        <v>1752</v>
      </c>
      <c r="E316" s="2" t="s">
        <v>1752</v>
      </c>
      <c r="F316" s="2"/>
      <c r="G316" s="2"/>
      <c r="H316" t="s">
        <v>2149</v>
      </c>
      <c r="I316" t="str">
        <f>IF(C316="",H316,IF(D316="",C316&amp;"_"&amp;H316,_xlfn.TEXTJOIN("_",TRUE,C316&amp;D316,E316,F316,H316)))</f>
        <v>wash_hygiene</v>
      </c>
      <c r="M316" t="str">
        <f>_xlfn.TEXTJOIN("_",TRUE,UPPER($C316)&amp;$D316,$E316,$F316)</f>
        <v/>
      </c>
      <c r="N316" s="23" t="str">
        <f t="shared" ref="N316:P317" si="310">IF(J316="","",IF(AND($C316="",$D316="",J316=""),"",IF(AND($C316="",$D316=""),J316,IF($D316="",UPPER($C316)&amp;"_"&amp;J316,_xlfn.TEXTJOIN(".",TRUE,UPPER($C316)&amp;$D316,$E316,$F316,J316)))))</f>
        <v/>
      </c>
      <c r="O316" t="str">
        <f t="shared" si="310"/>
        <v/>
      </c>
      <c r="P316" t="str">
        <f t="shared" si="310"/>
        <v/>
      </c>
    </row>
    <row r="317" spans="2:30" s="18" customFormat="1">
      <c r="B317" s="30" t="s">
        <v>1746</v>
      </c>
      <c r="D317" s="17" t="s">
        <v>1752</v>
      </c>
      <c r="E317" s="17"/>
      <c r="F317" s="17"/>
      <c r="G317" s="17"/>
      <c r="H317" s="18" t="s">
        <v>2255</v>
      </c>
      <c r="I317" s="18" t="str">
        <f>IF(C317="",H317,IF(D317="",C317&amp;"_"&amp;H317,_xlfn.TEXTJOIN("_",TRUE,C317&amp;D317,E317,F317,H317)))</f>
        <v>food</v>
      </c>
      <c r="J317" s="23" t="s">
        <v>983</v>
      </c>
      <c r="K317" s="23" t="s">
        <v>984</v>
      </c>
      <c r="L317" s="18" t="s">
        <v>985</v>
      </c>
      <c r="M317" t="str">
        <f>_xlfn.TEXTJOIN("_",TRUE,UPPER($C317)&amp;$D317,$E317,$F317)</f>
        <v/>
      </c>
      <c r="N317" s="23" t="str">
        <f t="shared" si="310"/>
        <v>Food</v>
      </c>
      <c r="O317" s="18" t="str">
        <f t="shared" si="310"/>
        <v>Питание</v>
      </c>
      <c r="P317" s="18" t="str">
        <f t="shared" si="310"/>
        <v>Харчування</v>
      </c>
      <c r="Z317" s="18" t="str">
        <f>"not(selected(${"&amp;I45&amp;"}, 'no')"&amp;" or selected(${"&amp;I45&amp;"}, ''))"&amp;" and ${"&amp;I$50&amp;"}&gt;=10"</f>
        <v>not(selected(${a1_site_active}, 'no') or selected(${a1_site_active}, '')) and ${a1_2_people_can_hosted_number}&gt;=10</v>
      </c>
    </row>
    <row r="318" spans="2:30" ht="48.6" customHeight="1">
      <c r="B318" t="s">
        <v>2256</v>
      </c>
      <c r="C318" t="s">
        <v>2257</v>
      </c>
      <c r="D318">
        <v>1</v>
      </c>
      <c r="H318" t="s">
        <v>2258</v>
      </c>
      <c r="I318" t="str">
        <f t="shared" ref="I318:I319" si="311">IF(C318="",H318,IF(D318="",C318&amp;"_"&amp;H318,_xlfn.TEXTJOIN("_",TRUE,C318&amp;D318,E318,F318,G318,H318)))</f>
        <v>f1_access_food</v>
      </c>
      <c r="J318" s="40" t="str">
        <f>CS_Monitoring_R11!F171</f>
        <v>How are (or how will) IDPs be accessing food?</v>
      </c>
      <c r="K318" s="40" t="str">
        <f>CS_Monitoring_R11!G171</f>
        <v>Как жители МВП получают (или будут получать) продукты питания?</v>
      </c>
      <c r="L318" s="40" t="str">
        <f>CS_Monitoring_R11!H171</f>
        <v>Як мешканці МТП отримують (чи будуть отримувати) продукти харчування?</v>
      </c>
      <c r="M318" t="str">
        <f t="shared" ref="M318:M340" si="312">_xlfn.TEXTJOIN("_",TRUE,UPPER($C318)&amp;$D318,$E318,$F318,$G318)</f>
        <v>F1</v>
      </c>
      <c r="N318" t="str">
        <f t="shared" ref="N318:N340" si="313">IF(J318="","",IF(AND($C318="",$D318="",J318=""),"",IF(AND($C318="",$D318=""),J318,IF($D318="",UPPER($C318)&amp;"_"&amp;J318,_xlfn.TEXTJOIN(".",TRUE,UPPER($C318)&amp;$D318,$E318,$F318,$G318)))))&amp;". "&amp;J318</f>
        <v>F1. How are (or how will) IDPs be accessing food?</v>
      </c>
      <c r="O318" t="str">
        <f t="shared" ref="O318:O340" si="314">IF(K318="","",IF(AND($C318="",$D318="",K318=""),"",IF(AND($C318="",$D318=""),K318,IF($D318="",UPPER($C318)&amp;"_"&amp;K318,_xlfn.TEXTJOIN(".",TRUE,UPPER($C318)&amp;$D318,$E318,$F318,$G318)))))&amp;". "&amp;K318</f>
        <v>F1. Как жители МВП получают (или будут получать) продукты питания?</v>
      </c>
      <c r="P318" t="str">
        <f t="shared" ref="P318:P340" si="315">IF(L318="","",IF(AND($C318="",$D318="",L318=""),"",IF(AND($C318="",$D318=""),L318,IF($D318="",UPPER($C318)&amp;"_"&amp;L318,_xlfn.TEXTJOIN(".",TRUE,UPPER($C318)&amp;$D318,$E318,$F318,$G318)))))&amp;". "&amp;L318</f>
        <v>F1. Як мешканці МТП отримують (чи будуть отримувати) продукти харчування?</v>
      </c>
      <c r="Q318" s="11" t="s">
        <v>1868</v>
      </c>
      <c r="R318" s="11" t="s">
        <v>362</v>
      </c>
      <c r="S318" t="s">
        <v>222</v>
      </c>
      <c r="T318" t="s">
        <v>1760</v>
      </c>
      <c r="U318" s="11" t="s">
        <v>1761</v>
      </c>
      <c r="V318" t="s">
        <v>1762</v>
      </c>
      <c r="W318" t="s">
        <v>1763</v>
      </c>
      <c r="AA318" t="s">
        <v>2259</v>
      </c>
      <c r="AB318" t="s">
        <v>2260</v>
      </c>
      <c r="AC318" t="s">
        <v>2261</v>
      </c>
      <c r="AD318" t="s">
        <v>2262</v>
      </c>
    </row>
    <row r="319" spans="2:30">
      <c r="B319" t="s">
        <v>1765</v>
      </c>
      <c r="C319" t="s">
        <v>2257</v>
      </c>
      <c r="D319">
        <v>1</v>
      </c>
      <c r="E319">
        <v>1</v>
      </c>
      <c r="H319" t="str">
        <f>""&amp;H318&amp;"_other"</f>
        <v>access_food_other</v>
      </c>
      <c r="I319" t="str">
        <f t="shared" si="311"/>
        <v>f1_1_access_food_other</v>
      </c>
      <c r="J319" s="22" t="s">
        <v>2062</v>
      </c>
      <c r="K319" s="22" t="s">
        <v>2063</v>
      </c>
      <c r="L319" t="s">
        <v>1768</v>
      </c>
      <c r="M319" t="str">
        <f t="shared" si="312"/>
        <v>F1_1</v>
      </c>
      <c r="N319" t="str">
        <f t="shared" si="313"/>
        <v>F1.1. Other (specify)</v>
      </c>
      <c r="O319" t="str">
        <f t="shared" si="314"/>
        <v>F1.1. Другое (укажите)</v>
      </c>
      <c r="P319" t="str">
        <f t="shared" si="315"/>
        <v>F1.1. Інше, уточніть</v>
      </c>
      <c r="Q319" s="11" t="s">
        <v>96</v>
      </c>
      <c r="R319" s="11" t="s">
        <v>101</v>
      </c>
      <c r="S319" s="11" t="s">
        <v>102</v>
      </c>
      <c r="T319" t="s">
        <v>1760</v>
      </c>
      <c r="U319" s="11" t="s">
        <v>1761</v>
      </c>
      <c r="V319" t="s">
        <v>1762</v>
      </c>
      <c r="W319" t="s">
        <v>1763</v>
      </c>
      <c r="Z319" t="str">
        <f>"selected(${"&amp;I318&amp;"}, 'other')"</f>
        <v>selected(${f1_access_food}, 'other')</v>
      </c>
    </row>
    <row r="320" spans="2:30">
      <c r="B320" t="s">
        <v>2263</v>
      </c>
      <c r="C320" t="s">
        <v>2257</v>
      </c>
      <c r="D320">
        <v>2</v>
      </c>
      <c r="H320" t="s">
        <v>2264</v>
      </c>
      <c r="I320" t="str">
        <f t="shared" ref="I320:I322" si="316">IF(C320="",H320,IF(D320="",C320&amp;"_"&amp;H320,_xlfn.TEXTJOIN("_",TRUE,C320&amp;D320,E320,F320,G320,H320)))</f>
        <v>f2_food_products_needs</v>
      </c>
      <c r="J320" s="40" t="str">
        <f>CS_Monitoring_R11!F172</f>
        <v>Does this site need food products?</v>
      </c>
      <c r="K320" s="40" t="str">
        <f>CS_Monitoring_R11!G172</f>
        <v>Нужны ли данному МВП продукты питания?</v>
      </c>
      <c r="L320" s="40" t="str">
        <f>CS_Monitoring_R11!H172</f>
        <v>Чи потрібні цьому МТП продукти харчування?</v>
      </c>
      <c r="M320" t="str">
        <f t="shared" si="312"/>
        <v>F2</v>
      </c>
      <c r="N320" t="str">
        <f t="shared" si="313"/>
        <v>F2. Does this site need food products?</v>
      </c>
      <c r="O320" t="str">
        <f t="shared" si="314"/>
        <v>F2. Нужны ли данному МВП продукты питания?</v>
      </c>
      <c r="P320" t="str">
        <f t="shared" si="315"/>
        <v>F2. Чи потрібні цьому МТП продукти харчування?</v>
      </c>
      <c r="Q320" t="s">
        <v>1759</v>
      </c>
      <c r="R320" t="s">
        <v>24</v>
      </c>
      <c r="S320" t="s">
        <v>25</v>
      </c>
      <c r="T320" t="s">
        <v>1760</v>
      </c>
      <c r="U320" s="11" t="s">
        <v>1761</v>
      </c>
      <c r="V320" t="s">
        <v>1762</v>
      </c>
      <c r="W320" t="s">
        <v>1763</v>
      </c>
      <c r="X320" t="s">
        <v>1785</v>
      </c>
      <c r="Z320" t="str">
        <f>"selected(${"&amp;I318&amp;"},'collective_site_provides_cooked_meals') or selected(${"&amp;I318&amp;"},'collective_site_provides_food_products')"</f>
        <v>selected(${f1_access_food},'collective_site_provides_cooked_meals') or selected(${f1_access_food},'collective_site_provides_food_products')</v>
      </c>
    </row>
    <row r="321" spans="2:30" ht="36.6" customHeight="1">
      <c r="B321" t="s">
        <v>2265</v>
      </c>
      <c r="C321" t="s">
        <v>2257</v>
      </c>
      <c r="D321">
        <v>2</v>
      </c>
      <c r="E321">
        <v>1</v>
      </c>
      <c r="H321" t="s">
        <v>2266</v>
      </c>
      <c r="I321" t="str">
        <f t="shared" si="316"/>
        <v>f2_1_food_products_type</v>
      </c>
      <c r="J321" s="40" t="str">
        <f>CS_Monitoring_R11!F173</f>
        <v>If yes, which type of food products?</v>
      </c>
      <c r="K321" s="40" t="str">
        <f>CS_Monitoring_R11!G173</f>
        <v>Если да, то какие именно продукты питания?</v>
      </c>
      <c r="L321" s="40" t="str">
        <f>CS_Monitoring_R11!H173</f>
        <v>Якщо так, то які саме продукти харчування?</v>
      </c>
      <c r="M321" t="str">
        <f t="shared" si="312"/>
        <v>F2_1</v>
      </c>
      <c r="N321" t="str">
        <f t="shared" si="313"/>
        <v>F2.1. If yes, which type of food products?</v>
      </c>
      <c r="O321" t="str">
        <f t="shared" si="314"/>
        <v>F2.1. Если да, то какие именно продукты питания?</v>
      </c>
      <c r="P321" t="str">
        <f t="shared" si="315"/>
        <v>F2.1. Якщо так, то які саме продукти харчування?</v>
      </c>
      <c r="Q321" s="36" t="s">
        <v>1868</v>
      </c>
      <c r="R321" s="36" t="s">
        <v>362</v>
      </c>
      <c r="S321" s="22" t="s">
        <v>222</v>
      </c>
      <c r="T321" t="s">
        <v>1760</v>
      </c>
      <c r="U321" s="11" t="s">
        <v>1761</v>
      </c>
      <c r="V321" t="s">
        <v>1762</v>
      </c>
      <c r="W321" t="s">
        <v>1763</v>
      </c>
      <c r="X321" s="11"/>
      <c r="Z321" t="str">
        <f>"selected(${"&amp;I320&amp;"}, 'yes')"&amp;" or selected(${"&amp;I320&amp;"}, 'partially')"</f>
        <v>selected(${f2_food_products_needs}, 'yes') or selected(${f2_food_products_needs}, 'partially')</v>
      </c>
    </row>
    <row r="322" spans="2:30">
      <c r="B322" t="s">
        <v>1765</v>
      </c>
      <c r="C322" t="s">
        <v>2257</v>
      </c>
      <c r="D322">
        <v>2</v>
      </c>
      <c r="E322">
        <v>1</v>
      </c>
      <c r="F322">
        <v>1</v>
      </c>
      <c r="H322" t="str">
        <f>""&amp;H321&amp;"_other"</f>
        <v>food_products_type_other</v>
      </c>
      <c r="I322" t="str">
        <f t="shared" si="316"/>
        <v>f2_1_1_food_products_type_other</v>
      </c>
      <c r="J322" s="22" t="s">
        <v>1766</v>
      </c>
      <c r="K322" s="22" t="s">
        <v>1767</v>
      </c>
      <c r="L322" t="s">
        <v>1768</v>
      </c>
      <c r="M322" t="str">
        <f t="shared" si="312"/>
        <v>F2_1_1</v>
      </c>
      <c r="N322" t="str">
        <f t="shared" si="313"/>
        <v>F2.1.1. If other, please specify:</v>
      </c>
      <c r="O322" t="str">
        <f t="shared" si="314"/>
        <v>F2.1.1. Другое (уточните)</v>
      </c>
      <c r="P322" t="str">
        <f t="shared" si="315"/>
        <v>F2.1.1. Інше, уточніть</v>
      </c>
      <c r="Q322" s="11" t="s">
        <v>96</v>
      </c>
      <c r="R322" s="11" t="s">
        <v>101</v>
      </c>
      <c r="S322" s="11" t="s">
        <v>102</v>
      </c>
      <c r="T322" t="s">
        <v>1760</v>
      </c>
      <c r="U322" s="11" t="s">
        <v>1761</v>
      </c>
      <c r="V322" t="s">
        <v>1762</v>
      </c>
      <c r="W322" t="s">
        <v>1763</v>
      </c>
      <c r="Z322" t="str">
        <f>"selected(${"&amp;I321&amp;"}, 'other')"</f>
        <v>selected(${f2_1_food_products_type}, 'other')</v>
      </c>
    </row>
    <row r="323" spans="2:30" ht="45.6" customHeight="1">
      <c r="B323" t="s">
        <v>2265</v>
      </c>
      <c r="C323" t="s">
        <v>2257</v>
      </c>
      <c r="D323">
        <v>2</v>
      </c>
      <c r="E323">
        <v>2</v>
      </c>
      <c r="H323" t="s">
        <v>2267</v>
      </c>
      <c r="I323" t="str">
        <f t="shared" ref="I323:I324" si="317">IF(C323="",H323,IF(D323="",C323&amp;"_"&amp;H323,_xlfn.TEXTJOIN("_",TRUE,C323&amp;D323,E323,F323,G323,H323)))</f>
        <v>f2_2_top_3_food_products_needs</v>
      </c>
      <c r="J323" s="40" t="str">
        <f>CS_Monitoring_R11!F174</f>
        <v>What are the most urgent food product needs in the collective site? (Select up to three)</v>
      </c>
      <c r="K323" s="40" t="str">
        <f>CS_Monitoring_R11!G174</f>
        <v>Какие потребности в продуктах питания наиболее актуальны для МВП? (Выберите не более 3 вариантов)</v>
      </c>
      <c r="L323" s="40" t="str">
        <f>CS_Monitoring_R11!H174</f>
        <v>Які найбільш нагальні потреби в продуктах харчування в МТП? (Виберіть не більше трьох варіантів)</v>
      </c>
      <c r="M323" t="str">
        <f t="shared" si="312"/>
        <v>F2_2</v>
      </c>
      <c r="N323" t="str">
        <f t="shared" si="313"/>
        <v>F2.2. What are the most urgent food product needs in the collective site? (Select up to three)</v>
      </c>
      <c r="O323" t="str">
        <f t="shared" si="314"/>
        <v>F2.2. Какие потребности в продуктах питания наиболее актуальны для МВП? (Выберите не более 3 вариантов)</v>
      </c>
      <c r="P323" t="str">
        <f t="shared" si="315"/>
        <v>F2.2. Які найбільш нагальні потреби в продуктах харчування в МТП? (Виберіть не більше трьох варіантів)</v>
      </c>
      <c r="Q323" s="36" t="s">
        <v>2268</v>
      </c>
      <c r="R323" s="36" t="s">
        <v>13214</v>
      </c>
      <c r="S323" s="22" t="s">
        <v>13215</v>
      </c>
      <c r="T323" t="s">
        <v>1760</v>
      </c>
      <c r="U323" s="11" t="s">
        <v>1761</v>
      </c>
      <c r="V323" t="s">
        <v>1762</v>
      </c>
      <c r="W323" t="s">
        <v>1763</v>
      </c>
      <c r="X323" s="11"/>
      <c r="Y323" s="22" t="str">
        <f>"selected(${"&amp;I321&amp;"}, name)"</f>
        <v>selected(${f2_1_food_products_type}, name)</v>
      </c>
      <c r="Z323" t="str">
        <f>"not(selected(${"&amp;I320&amp;"}, ''))"&amp;" and (selected(${"&amp;I320&amp;"}, 'yes')"&amp;" or selected(${"&amp;I320&amp;"}, 'partially'))"</f>
        <v>not(selected(${f2_food_products_needs}, '')) and (selected(${f2_food_products_needs}, 'yes') or selected(${f2_food_products_needs}, 'partially'))</v>
      </c>
      <c r="AA323" t="s">
        <v>2269</v>
      </c>
      <c r="AB323" t="s">
        <v>2270</v>
      </c>
      <c r="AC323" t="s">
        <v>2134</v>
      </c>
      <c r="AD323" t="s">
        <v>2271</v>
      </c>
    </row>
    <row r="324" spans="2:30">
      <c r="B324" t="s">
        <v>1765</v>
      </c>
      <c r="C324" t="s">
        <v>2257</v>
      </c>
      <c r="D324">
        <v>2</v>
      </c>
      <c r="E324">
        <v>2</v>
      </c>
      <c r="F324">
        <v>1</v>
      </c>
      <c r="H324" t="str">
        <f>""&amp;H323&amp;"_other"</f>
        <v>top_3_food_products_needs_other</v>
      </c>
      <c r="I324" t="str">
        <f t="shared" si="317"/>
        <v>f2_2_1_top_3_food_products_needs_other</v>
      </c>
      <c r="J324" s="22" t="s">
        <v>1766</v>
      </c>
      <c r="K324" s="22" t="s">
        <v>1767</v>
      </c>
      <c r="L324" t="s">
        <v>1768</v>
      </c>
      <c r="M324" t="str">
        <f t="shared" si="312"/>
        <v>F2_2_1</v>
      </c>
      <c r="N324" t="str">
        <f t="shared" si="313"/>
        <v>F2.2.1. If other, please specify:</v>
      </c>
      <c r="O324" t="str">
        <f t="shared" si="314"/>
        <v>F2.2.1. Другое (уточните)</v>
      </c>
      <c r="P324" t="str">
        <f t="shared" si="315"/>
        <v>F2.2.1. Інше, уточніть</v>
      </c>
      <c r="Q324" s="11" t="s">
        <v>96</v>
      </c>
      <c r="R324" s="11" t="s">
        <v>101</v>
      </c>
      <c r="S324" s="11" t="s">
        <v>102</v>
      </c>
      <c r="T324" t="s">
        <v>1760</v>
      </c>
      <c r="U324" s="11" t="s">
        <v>1761</v>
      </c>
      <c r="V324" t="s">
        <v>1762</v>
      </c>
      <c r="W324" t="s">
        <v>1763</v>
      </c>
      <c r="Z324" t="str">
        <f>"selected(${"&amp;I323&amp;"}, 'other')"</f>
        <v>selected(${f2_2_top_3_food_products_needs}, 'other')</v>
      </c>
    </row>
    <row r="325" spans="2:30" ht="45.6" customHeight="1">
      <c r="B325" t="s">
        <v>2272</v>
      </c>
      <c r="C325" t="s">
        <v>2257</v>
      </c>
      <c r="D325">
        <v>3</v>
      </c>
      <c r="H325" t="s">
        <v>2273</v>
      </c>
      <c r="I325" t="str">
        <f t="shared" ref="I325:I339" si="318">IF(C325="",H325,IF(D325="",C325&amp;"_"&amp;H325,_xlfn.TEXTJOIN("_",TRUE,C325&amp;D325,E325,F325,G325,H325)))</f>
        <v>f3_types_food_provided</v>
      </c>
      <c r="J325" s="371" t="str">
        <f>CS_Monitoring_R12!F189</f>
        <v>What types of food were provided in the past three (3) months to IDPs in the collective site?</v>
      </c>
      <c r="K325" s="371" t="str">
        <f>CS_Monitoring_R12!G189</f>
        <v>Какие продукты питания были предоставлены ВПЛ в МВП за последние 3 (три) месяца?</v>
      </c>
      <c r="L325" s="371" t="str">
        <f>CS_Monitoring_R12!H189</f>
        <v>Які продукти харчування були надані ВПО в МТП протягом останніх 3 (трьох) місяців?</v>
      </c>
      <c r="M325" t="str">
        <f t="shared" si="312"/>
        <v>F3</v>
      </c>
      <c r="N325" t="str">
        <f t="shared" si="313"/>
        <v>F3. What types of food were provided in the past three (3) months to IDPs in the collective site?</v>
      </c>
      <c r="O325" t="str">
        <f t="shared" si="314"/>
        <v>F3. Какие продукты питания были предоставлены ВПЛ в МВП за последние 3 (три) месяца?</v>
      </c>
      <c r="P325" t="str">
        <f t="shared" si="315"/>
        <v>F3. Які продукти харчування були надані ВПО в МТП протягом останніх 3 (трьох) місяців?</v>
      </c>
      <c r="Q325" s="11" t="s">
        <v>1868</v>
      </c>
      <c r="R325" s="11" t="s">
        <v>362</v>
      </c>
      <c r="S325" t="s">
        <v>222</v>
      </c>
      <c r="T325" t="s">
        <v>1760</v>
      </c>
      <c r="U325" s="11" t="s">
        <v>1761</v>
      </c>
      <c r="V325" t="s">
        <v>1762</v>
      </c>
      <c r="W325" t="s">
        <v>1763</v>
      </c>
      <c r="X325" s="11"/>
      <c r="Y325" s="22"/>
      <c r="Z325" t="str">
        <f>"selected(${"&amp;I318&amp;"},'collective_site_provides_food_products')"</f>
        <v>selected(${f1_access_food},'collective_site_provides_food_products')</v>
      </c>
      <c r="AA325" t="s">
        <v>1928</v>
      </c>
      <c r="AB325" t="s">
        <v>2059</v>
      </c>
      <c r="AC325" t="s">
        <v>1940</v>
      </c>
      <c r="AD325" t="s">
        <v>1941</v>
      </c>
    </row>
    <row r="326" spans="2:30">
      <c r="B326" t="s">
        <v>1765</v>
      </c>
      <c r="C326" t="s">
        <v>2257</v>
      </c>
      <c r="D326">
        <v>3</v>
      </c>
      <c r="E326">
        <v>1</v>
      </c>
      <c r="H326" t="str">
        <f>""&amp;H325&amp;"_other"</f>
        <v>types_food_provided_other</v>
      </c>
      <c r="I326" t="str">
        <f t="shared" si="318"/>
        <v>f3_1_types_food_provided_other</v>
      </c>
      <c r="J326" s="22" t="s">
        <v>1766</v>
      </c>
      <c r="K326" s="22" t="s">
        <v>1767</v>
      </c>
      <c r="L326" t="s">
        <v>1768</v>
      </c>
      <c r="M326" t="str">
        <f t="shared" si="312"/>
        <v>F3_1</v>
      </c>
      <c r="N326" t="str">
        <f t="shared" si="313"/>
        <v>F3.1. If other, please specify:</v>
      </c>
      <c r="O326" t="str">
        <f t="shared" si="314"/>
        <v>F3.1. Другое (уточните)</v>
      </c>
      <c r="P326" t="str">
        <f t="shared" si="315"/>
        <v>F3.1. Інше, уточніть</v>
      </c>
      <c r="Q326" s="11" t="s">
        <v>96</v>
      </c>
      <c r="R326" s="11" t="s">
        <v>101</v>
      </c>
      <c r="S326" s="11" t="s">
        <v>102</v>
      </c>
      <c r="T326" t="s">
        <v>1760</v>
      </c>
      <c r="U326" s="11" t="s">
        <v>1761</v>
      </c>
      <c r="V326" t="s">
        <v>1762</v>
      </c>
      <c r="W326" t="s">
        <v>1763</v>
      </c>
      <c r="Z326" t="str">
        <f>"selected(${"&amp;I325&amp;"}, 'other')"</f>
        <v>selected(${f3_types_food_provided}, 'other')</v>
      </c>
    </row>
    <row r="327" spans="2:30" ht="45.6" customHeight="1">
      <c r="B327" t="s">
        <v>2064</v>
      </c>
      <c r="C327" t="s">
        <v>2257</v>
      </c>
      <c r="D327">
        <v>3</v>
      </c>
      <c r="E327">
        <v>1</v>
      </c>
      <c r="F327">
        <v>1</v>
      </c>
      <c r="H327" t="s">
        <v>2274</v>
      </c>
      <c r="I327" t="str">
        <f t="shared" si="318"/>
        <v>f3_1_1_sufficient_food_received_fresh_or_frozen_meat</v>
      </c>
      <c r="J327" s="40" t="str">
        <f>"Was the food received sufficient to answer the needs of IDPs in the collective site? -{"&amp;choices!C494&amp;"}"</f>
        <v>Was the food received sufficient to answer the needs of IDPs in the collective site? -{Fresh or frozen meat (chicken, beef, pork) }</v>
      </c>
      <c r="K327" s="40" t="str">
        <f>"Было ли полученных продуктов питания достаточно, чтобы удовлетворить потребности ВПЛ в МВП? -{"&amp;choices!D494&amp;"}"</f>
        <v>Было ли полученных продуктов питания достаточно, чтобы удовлетворить потребности ВПЛ в МВП? -{Свежее или замороженное мясо (курица, говядина, свинина) }</v>
      </c>
      <c r="L327" s="40" t="str">
        <f>"Чи достатньо було отриманих продуктів харчування для задоволення потреб ВПО в МТП? -{"&amp;choices!E494&amp;"}"</f>
        <v>Чи достатньо було отриманих продуктів харчування для задоволення потреб ВПО в МТП? -{Свіже або заморожене м'ясо (курка, яловичина, свинина)}</v>
      </c>
      <c r="M327" t="str">
        <f t="shared" si="312"/>
        <v>F3_1_1</v>
      </c>
      <c r="N327" t="str">
        <f t="shared" si="313"/>
        <v>F3.1.1. Was the food received sufficient to answer the needs of IDPs in the collective site? -{Fresh or frozen meat (chicken, beef, pork) }</v>
      </c>
      <c r="O327" t="str">
        <f t="shared" si="314"/>
        <v>F3.1.1. Было ли полученных продуктов питания достаточно, чтобы удовлетворить потребности ВПЛ в МВП? -{Свежее или замороженное мясо (курица, говядина, свинина) }</v>
      </c>
      <c r="P327" t="str">
        <f t="shared" si="315"/>
        <v>F3.1.1. Чи достатньо було отриманих продуктів харчування для задоволення потреб ВПО в МТП? -{Свіже або заморожене м'ясо (курка, яловичина, свинина)}</v>
      </c>
      <c r="Q327" s="11" t="s">
        <v>1759</v>
      </c>
      <c r="R327" s="11" t="s">
        <v>24</v>
      </c>
      <c r="S327" t="s">
        <v>25</v>
      </c>
      <c r="T327" t="s">
        <v>1760</v>
      </c>
      <c r="U327" s="11" t="s">
        <v>1761</v>
      </c>
      <c r="V327" t="s">
        <v>1762</v>
      </c>
      <c r="W327" t="s">
        <v>1763</v>
      </c>
      <c r="X327" s="11"/>
      <c r="Y327" s="22"/>
      <c r="Z327" t="str">
        <f>"selected(${"&amp;$I$325&amp;"}, '"&amp;choices!B494&amp;"')"</f>
        <v>selected(${f3_types_food_provided}, 'fresh_or_frozen_meat')</v>
      </c>
    </row>
    <row r="328" spans="2:30" ht="45.6" customHeight="1">
      <c r="B328" t="s">
        <v>2064</v>
      </c>
      <c r="C328" t="s">
        <v>2257</v>
      </c>
      <c r="D328">
        <v>3</v>
      </c>
      <c r="E328">
        <v>1</v>
      </c>
      <c r="F328">
        <v>2</v>
      </c>
      <c r="H328" t="s">
        <v>2275</v>
      </c>
      <c r="I328" t="str">
        <f t="shared" ref="I328" si="319">IF(C328="",H328,IF(D328="",C328&amp;"_"&amp;H328,_xlfn.TEXTJOIN("_",TRUE,C328&amp;D328,E328,F328,G328,H328)))</f>
        <v>f3_1_2_sufficient_food_received_canned_fish_or_meat</v>
      </c>
      <c r="J328" s="40" t="str">
        <f>"Was the food received sufficient to answer the needs of IDPs in the collective site? -{"&amp;choices!C495&amp;"}"</f>
        <v>Was the food received sufficient to answer the needs of IDPs in the collective site? -{Canned fish or meat }</v>
      </c>
      <c r="K328" s="40" t="str">
        <f>"Было ли полученных продуктов питания достаточно, чтобы удовлетворить потребности ВПЛ в МВП? -{"&amp;choices!D495&amp;"}"</f>
        <v>Было ли полученных продуктов питания достаточно, чтобы удовлетворить потребности ВПЛ в МВП? -{Рыбные или мясные консервы }</v>
      </c>
      <c r="L328" s="40" t="str">
        <f>"Чи достатньо було отриманих продуктів харчування для задоволення потреб ВПО в МТП? -{"&amp;choices!E495&amp;"}"</f>
        <v>Чи достатньо було отриманих продуктів харчування для задоволення потреб ВПО в МТП? -{Рибні чи м'ясні консерви}</v>
      </c>
      <c r="M328" t="str">
        <f t="shared" si="312"/>
        <v>F3_1_2</v>
      </c>
      <c r="N328" t="str">
        <f t="shared" si="313"/>
        <v>F3.1.2. Was the food received sufficient to answer the needs of IDPs in the collective site? -{Canned fish or meat }</v>
      </c>
      <c r="O328" t="str">
        <f t="shared" si="314"/>
        <v>F3.1.2. Было ли полученных продуктов питания достаточно, чтобы удовлетворить потребности ВПЛ в МВП? -{Рыбные или мясные консервы }</v>
      </c>
      <c r="P328" t="str">
        <f t="shared" si="315"/>
        <v>F3.1.2. Чи достатньо було отриманих продуктів харчування для задоволення потреб ВПО в МТП? -{Рибні чи м'ясні консерви}</v>
      </c>
      <c r="Q328" s="11" t="s">
        <v>1759</v>
      </c>
      <c r="R328" s="11" t="s">
        <v>24</v>
      </c>
      <c r="S328" t="s">
        <v>25</v>
      </c>
      <c r="T328" t="s">
        <v>1760</v>
      </c>
      <c r="U328" s="11" t="s">
        <v>1761</v>
      </c>
      <c r="V328" t="s">
        <v>1762</v>
      </c>
      <c r="W328" t="s">
        <v>1763</v>
      </c>
      <c r="X328" s="11"/>
      <c r="Y328" s="22"/>
      <c r="Z328" t="str">
        <f>"selected(${"&amp;$I$325&amp;"}, '"&amp;choices!B495&amp;"')"</f>
        <v>selected(${f3_types_food_provided}, 'canned_fish_or_meat')</v>
      </c>
    </row>
    <row r="329" spans="2:30" ht="45.6" customHeight="1">
      <c r="B329" t="s">
        <v>2064</v>
      </c>
      <c r="C329" t="s">
        <v>2257</v>
      </c>
      <c r="D329">
        <v>3</v>
      </c>
      <c r="E329">
        <v>1</v>
      </c>
      <c r="F329">
        <v>3</v>
      </c>
      <c r="H329" t="s">
        <v>2276</v>
      </c>
      <c r="I329" t="str">
        <f t="shared" si="318"/>
        <v>f3_1_3_sufficient_food_received_vegetables</v>
      </c>
      <c r="J329" s="40" t="str">
        <f>"Was the food received sufficient to answer the needs of IDPs in the collective site? -{"&amp;choices!C496&amp;"}"</f>
        <v>Was the food received sufficient to answer the needs of IDPs in the collective site? -{Vegetables}</v>
      </c>
      <c r="K329" s="40" t="str">
        <f>"Было ли полученных продуктов питания достаточно, чтобы удовлетворить потребности ВПЛ в МВП? -{"&amp;choices!D496&amp;"}"</f>
        <v>Было ли полученных продуктов питания достаточно, чтобы удовлетворить потребности ВПЛ в МВП? -{Овощи}</v>
      </c>
      <c r="L329" s="40" t="str">
        <f>"Чи достатньо було отриманих продуктів харчування для задоволення потреб ВПО в МТП? -{"&amp;choices!E496&amp;"}"</f>
        <v>Чи достатньо було отриманих продуктів харчування для задоволення потреб ВПО в МТП? -{Овочі}</v>
      </c>
      <c r="M329" t="str">
        <f t="shared" si="312"/>
        <v>F3_1_3</v>
      </c>
      <c r="N329" t="str">
        <f t="shared" si="313"/>
        <v>F3.1.3. Was the food received sufficient to answer the needs of IDPs in the collective site? -{Vegetables}</v>
      </c>
      <c r="O329" t="str">
        <f t="shared" si="314"/>
        <v>F3.1.3. Было ли полученных продуктов питания достаточно, чтобы удовлетворить потребности ВПЛ в МВП? -{Овощи}</v>
      </c>
      <c r="P329" t="str">
        <f t="shared" si="315"/>
        <v>F3.1.3. Чи достатньо було отриманих продуктів харчування для задоволення потреб ВПО в МТП? -{Овочі}</v>
      </c>
      <c r="Q329" s="11" t="s">
        <v>1759</v>
      </c>
      <c r="R329" s="11" t="s">
        <v>24</v>
      </c>
      <c r="S329" t="s">
        <v>25</v>
      </c>
      <c r="T329" t="s">
        <v>1760</v>
      </c>
      <c r="U329" s="11" t="s">
        <v>1761</v>
      </c>
      <c r="V329" t="s">
        <v>1762</v>
      </c>
      <c r="W329" t="s">
        <v>1763</v>
      </c>
      <c r="X329" s="11"/>
      <c r="Y329" s="22"/>
      <c r="Z329" t="str">
        <f>"selected(${"&amp;$I$325&amp;"}, '"&amp;choices!B496&amp;"')"</f>
        <v>selected(${f3_types_food_provided}, 'vegetables')</v>
      </c>
    </row>
    <row r="330" spans="2:30" ht="45.6" customHeight="1">
      <c r="B330" t="s">
        <v>2064</v>
      </c>
      <c r="C330" t="s">
        <v>2257</v>
      </c>
      <c r="D330">
        <v>3</v>
      </c>
      <c r="E330">
        <v>1</v>
      </c>
      <c r="F330">
        <v>4</v>
      </c>
      <c r="H330" t="s">
        <v>2277</v>
      </c>
      <c r="I330" t="str">
        <f t="shared" ref="I330" si="320">IF(C330="",H330,IF(D330="",C330&amp;"_"&amp;H330,_xlfn.TEXTJOIN("_",TRUE,C330&amp;D330,E330,F330,G330,H330)))</f>
        <v>f3_1_4_sufficient_food_received_fruit</v>
      </c>
      <c r="J330" s="40" t="str">
        <f>"Was the food received sufficient to answer the needs of IDPs in the collective site? -{"&amp;choices!C497&amp;"}"</f>
        <v>Was the food received sufficient to answer the needs of IDPs in the collective site? -{Fruit}</v>
      </c>
      <c r="K330" s="40" t="str">
        <f>"Было ли полученных продуктов питания достаточно, чтобы удовлетворить потребности ВПЛ в МВП? -{"&amp;choices!D497&amp;"}"</f>
        <v>Было ли полученных продуктов питания достаточно, чтобы удовлетворить потребности ВПЛ в МВП? -{Фрукты}</v>
      </c>
      <c r="L330" s="40" t="str">
        <f>"Чи достатньо було отриманих продуктів харчування для задоволення потреб ВПО в МТП? -{"&amp;choices!E497&amp;"}"</f>
        <v>Чи достатньо було отриманих продуктів харчування для задоволення потреб ВПО в МТП? -{Фрукти}</v>
      </c>
      <c r="M330" t="str">
        <f t="shared" si="312"/>
        <v>F3_1_4</v>
      </c>
      <c r="N330" t="str">
        <f t="shared" si="313"/>
        <v>F3.1.4. Was the food received sufficient to answer the needs of IDPs in the collective site? -{Fruit}</v>
      </c>
      <c r="O330" t="str">
        <f t="shared" si="314"/>
        <v>F3.1.4. Было ли полученных продуктов питания достаточно, чтобы удовлетворить потребности ВПЛ в МВП? -{Фрукты}</v>
      </c>
      <c r="P330" t="str">
        <f t="shared" si="315"/>
        <v>F3.1.4. Чи достатньо було отриманих продуктів харчування для задоволення потреб ВПО в МТП? -{Фрукти}</v>
      </c>
      <c r="Q330" s="11" t="s">
        <v>1759</v>
      </c>
      <c r="R330" s="11" t="s">
        <v>24</v>
      </c>
      <c r="S330" t="s">
        <v>25</v>
      </c>
      <c r="T330" t="s">
        <v>1760</v>
      </c>
      <c r="U330" s="11" t="s">
        <v>1761</v>
      </c>
      <c r="V330" t="s">
        <v>1762</v>
      </c>
      <c r="W330" t="s">
        <v>1763</v>
      </c>
      <c r="X330" s="11"/>
      <c r="Y330" s="22"/>
      <c r="Z330" t="str">
        <f>"selected(${"&amp;$I$325&amp;"}, '"&amp;choices!B497&amp;"')"</f>
        <v>selected(${f3_types_food_provided}, 'fruit')</v>
      </c>
    </row>
    <row r="331" spans="2:30" ht="45.6" customHeight="1">
      <c r="B331" t="s">
        <v>2064</v>
      </c>
      <c r="C331" t="s">
        <v>2257</v>
      </c>
      <c r="D331">
        <v>3</v>
      </c>
      <c r="E331">
        <v>1</v>
      </c>
      <c r="F331">
        <v>5</v>
      </c>
      <c r="H331" t="s">
        <v>2278</v>
      </c>
      <c r="I331" t="str">
        <f t="shared" si="318"/>
        <v>f3_1_5_sufficient_food_received_staples</v>
      </c>
      <c r="J331" s="40" t="str">
        <f>"Was the food received sufficient to answer the needs of IDPs in the collective site? -{"&amp;choices!C498&amp;"}"</f>
        <v>Was the food received sufficient to answer the needs of IDPs in the collective site? -{Staples (rice, wheat, pasta, buckwheat etc.) }</v>
      </c>
      <c r="K331" s="40" t="str">
        <f>"Было ли полученных продуктов питания достаточно, чтобы удовлетворить потребности ВПЛ в МВП? -{"&amp;choices!D498&amp;"}"</f>
        <v>Было ли полученных продуктов питания достаточно, чтобы удовлетворить потребности ВПЛ в МВП? -{Базовые продукты питания (рис, пшеница, макароны, гречка и т.д.) }</v>
      </c>
      <c r="L331" s="40" t="str">
        <f>"Чи достатньо було отриманих продуктів харчування для задоволення потреб ВПО в МТП? -{"&amp;choices!E498&amp;"}"</f>
        <v>Чи достатньо було отриманих продуктів харчування для задоволення потреб ВПО в МТП? -{Базові продукти харчування (рис, пшениця, макарони, гречка тощо)}</v>
      </c>
      <c r="M331" t="str">
        <f t="shared" si="312"/>
        <v>F3_1_5</v>
      </c>
      <c r="N331" t="str">
        <f t="shared" si="313"/>
        <v>F3.1.5. Was the food received sufficient to answer the needs of IDPs in the collective site? -{Staples (rice, wheat, pasta, buckwheat etc.) }</v>
      </c>
      <c r="O331" t="str">
        <f t="shared" si="314"/>
        <v>F3.1.5. Было ли полученных продуктов питания достаточно, чтобы удовлетворить потребности ВПЛ в МВП? -{Базовые продукты питания (рис, пшеница, макароны, гречка и т.д.) }</v>
      </c>
      <c r="P331" t="str">
        <f t="shared" si="315"/>
        <v>F3.1.5. Чи достатньо було отриманих продуктів харчування для задоволення потреб ВПО в МТП? -{Базові продукти харчування (рис, пшениця, макарони, гречка тощо)}</v>
      </c>
      <c r="Q331" s="11" t="s">
        <v>1759</v>
      </c>
      <c r="R331" s="11" t="s">
        <v>24</v>
      </c>
      <c r="S331" t="s">
        <v>25</v>
      </c>
      <c r="T331" t="s">
        <v>1760</v>
      </c>
      <c r="U331" s="11" t="s">
        <v>1761</v>
      </c>
      <c r="V331" t="s">
        <v>1762</v>
      </c>
      <c r="W331" t="s">
        <v>1763</v>
      </c>
      <c r="X331" s="11"/>
      <c r="Y331" s="22"/>
      <c r="Z331" t="str">
        <f>"selected(${"&amp;$I$325&amp;"}, '"&amp;choices!B498&amp;"')"</f>
        <v>selected(${f3_types_food_provided}, 'staples')</v>
      </c>
    </row>
    <row r="332" spans="2:30" ht="45.6" customHeight="1">
      <c r="B332" t="s">
        <v>2064</v>
      </c>
      <c r="C332" t="s">
        <v>2257</v>
      </c>
      <c r="D332">
        <v>3</v>
      </c>
      <c r="E332">
        <v>1</v>
      </c>
      <c r="F332">
        <v>6</v>
      </c>
      <c r="H332" t="s">
        <v>2279</v>
      </c>
      <c r="I332" t="str">
        <f t="shared" ref="I332" si="321">IF(C332="",H332,IF(D332="",C332&amp;"_"&amp;H332,_xlfn.TEXTJOIN("_",TRUE,C332&amp;D332,E332,F332,G332,H332)))</f>
        <v>f3_1_6_sufficient_food_received_vegetable_oil</v>
      </c>
      <c r="J332" s="40" t="str">
        <f>"Was the food received sufficient to answer the needs of IDPs in the collective site? -{"&amp;choices!C499&amp;"}"</f>
        <v>Was the food received sufficient to answer the needs of IDPs in the collective site? -{Vegetable oil }</v>
      </c>
      <c r="K332" s="40" t="str">
        <f>"Было ли полученных продуктов питания достаточно, чтобы удовлетворить потребности ВПЛ в МВП? -{"&amp;choices!D499&amp;"}"</f>
        <v>Было ли полученных продуктов питания достаточно, чтобы удовлетворить потребности ВПЛ в МВП? -{Растительное масло }</v>
      </c>
      <c r="L332" s="40" t="str">
        <f>"Чи достатньо було отриманих продуктів харчування для задоволення потреб ВПО в МТП? -{"&amp;choices!E499&amp;"}"</f>
        <v>Чи достатньо було отриманих продуктів харчування для задоволення потреб ВПО в МТП? -{Рослинна олія}</v>
      </c>
      <c r="M332" t="str">
        <f t="shared" si="312"/>
        <v>F3_1_6</v>
      </c>
      <c r="N332" t="str">
        <f t="shared" si="313"/>
        <v>F3.1.6. Was the food received sufficient to answer the needs of IDPs in the collective site? -{Vegetable oil }</v>
      </c>
      <c r="O332" t="str">
        <f t="shared" si="314"/>
        <v>F3.1.6. Было ли полученных продуктов питания достаточно, чтобы удовлетворить потребности ВПЛ в МВП? -{Растительное масло }</v>
      </c>
      <c r="P332" t="str">
        <f t="shared" si="315"/>
        <v>F3.1.6. Чи достатньо було отриманих продуктів харчування для задоволення потреб ВПО в МТП? -{Рослинна олія}</v>
      </c>
      <c r="Q332" s="11" t="s">
        <v>1759</v>
      </c>
      <c r="R332" s="11" t="s">
        <v>24</v>
      </c>
      <c r="S332" t="s">
        <v>25</v>
      </c>
      <c r="T332" t="s">
        <v>1760</v>
      </c>
      <c r="U332" s="11" t="s">
        <v>1761</v>
      </c>
      <c r="V332" t="s">
        <v>1762</v>
      </c>
      <c r="W332" t="s">
        <v>1763</v>
      </c>
      <c r="X332" s="11"/>
      <c r="Y332" s="22"/>
      <c r="Z332" t="str">
        <f>"selected(${"&amp;$I$325&amp;"}, '"&amp;choices!B499&amp;"')"</f>
        <v>selected(${f3_types_food_provided}, 'vegetable_oil')</v>
      </c>
    </row>
    <row r="333" spans="2:30" ht="45.6" customHeight="1">
      <c r="B333" t="s">
        <v>2064</v>
      </c>
      <c r="C333" t="s">
        <v>2257</v>
      </c>
      <c r="D333">
        <v>3</v>
      </c>
      <c r="E333">
        <v>1</v>
      </c>
      <c r="F333">
        <v>7</v>
      </c>
      <c r="H333" t="s">
        <v>2280</v>
      </c>
      <c r="I333" t="str">
        <f t="shared" si="318"/>
        <v>f3_1_7_sufficient_food_received_milk_dairy_products</v>
      </c>
      <c r="J333" s="40" t="str">
        <f>"Was the food received sufficient to answer the needs of IDPs in the collective site? -{"&amp;choices!C500&amp;"}"</f>
        <v>Was the food received sufficient to answer the needs of IDPs in the collective site? -{Milk, dairy products}</v>
      </c>
      <c r="K333" s="40" t="str">
        <f>"Было ли полученных продуктов питания достаточно, чтобы удовлетворить потребности ВПЛ в МВП? -{"&amp;choices!D500&amp;"}"</f>
        <v>Было ли полученных продуктов питания достаточно, чтобы удовлетворить потребности ВПЛ в МВП? -{Молоко, молочные продукты}</v>
      </c>
      <c r="L333" s="40" t="str">
        <f>"Чи достатньо було отриманих продуктів харчування для задоволення потреб ВПО в МТП? -{"&amp;choices!E500&amp;"}"</f>
        <v>Чи достатньо було отриманих продуктів харчування для задоволення потреб ВПО в МТП? -{Молоко, молочні продукти}</v>
      </c>
      <c r="M333" t="str">
        <f t="shared" si="312"/>
        <v>F3_1_7</v>
      </c>
      <c r="N333" t="str">
        <f t="shared" si="313"/>
        <v>F3.1.7. Was the food received sufficient to answer the needs of IDPs in the collective site? -{Milk, dairy products}</v>
      </c>
      <c r="O333" t="str">
        <f t="shared" si="314"/>
        <v>F3.1.7. Было ли полученных продуктов питания достаточно, чтобы удовлетворить потребности ВПЛ в МВП? -{Молоко, молочные продукты}</v>
      </c>
      <c r="P333" t="str">
        <f t="shared" si="315"/>
        <v>F3.1.7. Чи достатньо було отриманих продуктів харчування для задоволення потреб ВПО в МТП? -{Молоко, молочні продукти}</v>
      </c>
      <c r="Q333" s="11" t="s">
        <v>1759</v>
      </c>
      <c r="R333" s="11" t="s">
        <v>24</v>
      </c>
      <c r="S333" t="s">
        <v>25</v>
      </c>
      <c r="T333" t="s">
        <v>1760</v>
      </c>
      <c r="U333" s="11" t="s">
        <v>1761</v>
      </c>
      <c r="V333" t="s">
        <v>1762</v>
      </c>
      <c r="W333" t="s">
        <v>1763</v>
      </c>
      <c r="X333" s="11"/>
      <c r="Y333" s="22"/>
      <c r="Z333" t="str">
        <f>"selected(${"&amp;$I$325&amp;"}, '"&amp;choices!B500&amp;"')"</f>
        <v>selected(${f3_types_food_provided}, 'milk_dairy_products')</v>
      </c>
    </row>
    <row r="334" spans="2:30" ht="45.6" customHeight="1">
      <c r="B334" t="s">
        <v>2064</v>
      </c>
      <c r="C334" t="s">
        <v>2257</v>
      </c>
      <c r="D334">
        <v>3</v>
      </c>
      <c r="E334">
        <v>1</v>
      </c>
      <c r="F334">
        <v>8</v>
      </c>
      <c r="H334" t="s">
        <v>2281</v>
      </c>
      <c r="I334" t="str">
        <f t="shared" ref="I334" si="322">IF(C334="",H334,IF(D334="",C334&amp;"_"&amp;H334,_xlfn.TEXTJOIN("_",TRUE,C334&amp;D334,E334,F334,G334,H334)))</f>
        <v>f3_1_8_sufficient_food_received_bottled_water</v>
      </c>
      <c r="J334" s="40" t="str">
        <f>"Was the food received sufficient to answer the needs of IDPs in the collective site? -{"&amp;choices!C501&amp;"}"</f>
        <v>Was the food received sufficient to answer the needs of IDPs in the collective site? -{Bottled water }</v>
      </c>
      <c r="K334" s="40" t="str">
        <f>"Было ли полученных продуктов питания достаточно, чтобы удовлетворить потребности ВПЛ в МВП? -{"&amp;choices!D501&amp;"}"</f>
        <v>Было ли полученных продуктов питания достаточно, чтобы удовлетворить потребности ВПЛ в МВП? -{Бутилированная вода }</v>
      </c>
      <c r="L334" s="40" t="str">
        <f>"Чи достатньо було отриманих продуктів харчування для задоволення потреб ВПО в МТП? -{"&amp;choices!E501&amp;"}"</f>
        <v>Чи достатньо було отриманих продуктів харчування для задоволення потреб ВПО в МТП? -{Бутильована вода}</v>
      </c>
      <c r="M334" t="str">
        <f t="shared" si="312"/>
        <v>F3_1_8</v>
      </c>
      <c r="N334" t="str">
        <f t="shared" si="313"/>
        <v>F3.1.8. Was the food received sufficient to answer the needs of IDPs in the collective site? -{Bottled water }</v>
      </c>
      <c r="O334" t="str">
        <f t="shared" si="314"/>
        <v>F3.1.8. Было ли полученных продуктов питания достаточно, чтобы удовлетворить потребности ВПЛ в МВП? -{Бутилированная вода }</v>
      </c>
      <c r="P334" t="str">
        <f t="shared" si="315"/>
        <v>F3.1.8. Чи достатньо було отриманих продуктів харчування для задоволення потреб ВПО в МТП? -{Бутильована вода}</v>
      </c>
      <c r="Q334" s="11" t="s">
        <v>1759</v>
      </c>
      <c r="R334" s="11" t="s">
        <v>24</v>
      </c>
      <c r="S334" t="s">
        <v>25</v>
      </c>
      <c r="T334" t="s">
        <v>1760</v>
      </c>
      <c r="U334" s="11" t="s">
        <v>1761</v>
      </c>
      <c r="V334" t="s">
        <v>1762</v>
      </c>
      <c r="W334" t="s">
        <v>1763</v>
      </c>
      <c r="X334" s="11"/>
      <c r="Y334" s="22"/>
      <c r="Z334" t="str">
        <f>"selected(${"&amp;$I$325&amp;"}, '"&amp;choices!B501&amp;"')"</f>
        <v>selected(${f3_types_food_provided}, 'bottled_water')</v>
      </c>
    </row>
    <row r="335" spans="2:30" ht="45.6" customHeight="1">
      <c r="B335" t="s">
        <v>2064</v>
      </c>
      <c r="C335" t="s">
        <v>2257</v>
      </c>
      <c r="D335">
        <v>3</v>
      </c>
      <c r="E335">
        <v>1</v>
      </c>
      <c r="F335">
        <v>9</v>
      </c>
      <c r="H335" t="s">
        <v>2282</v>
      </c>
      <c r="I335" t="str">
        <f t="shared" si="318"/>
        <v>f3_1_9_sufficient_food_received_flour</v>
      </c>
      <c r="J335" s="40" t="str">
        <f>"Was the food received sufficient to answer the needs of IDPs in the collective site? -{"&amp;choices!C502&amp;"}"</f>
        <v>Was the food received sufficient to answer the needs of IDPs in the collective site? -{Wheat and/or corn flour }</v>
      </c>
      <c r="K335" s="40" t="str">
        <f>"Было ли полученных продуктов питания достаточно, чтобы удовлетворить потребности ВПЛ в МВП? -{"&amp;choices!D502&amp;"}"</f>
        <v>Было ли полученных продуктов питания достаточно, чтобы удовлетворить потребности ВПЛ в МВП? -{Пшеничная и/или кукурузная мука}</v>
      </c>
      <c r="L335" s="40" t="str">
        <f>"Чи достатньо було отриманих продуктів харчування для задоволення потреб ВПО в МТП? -{"&amp;choices!E502&amp;"}"</f>
        <v>Чи достатньо було отриманих продуктів харчування для задоволення потреб ВПО в МТП? -{Пшеничне та/або кукурудзяне борошно}</v>
      </c>
      <c r="M335" t="str">
        <f t="shared" si="312"/>
        <v>F3_1_9</v>
      </c>
      <c r="N335" t="str">
        <f t="shared" si="313"/>
        <v>F3.1.9. Was the food received sufficient to answer the needs of IDPs in the collective site? -{Wheat and/or corn flour }</v>
      </c>
      <c r="O335" t="str">
        <f t="shared" si="314"/>
        <v>F3.1.9. Было ли полученных продуктов питания достаточно, чтобы удовлетворить потребности ВПЛ в МВП? -{Пшеничная и/или кукурузная мука}</v>
      </c>
      <c r="P335" t="str">
        <f t="shared" si="315"/>
        <v>F3.1.9. Чи достатньо було отриманих продуктів харчування для задоволення потреб ВПО в МТП? -{Пшеничне та/або кукурудзяне борошно}</v>
      </c>
      <c r="Q335" s="11" t="s">
        <v>1759</v>
      </c>
      <c r="R335" s="11" t="s">
        <v>24</v>
      </c>
      <c r="S335" t="s">
        <v>25</v>
      </c>
      <c r="T335" t="s">
        <v>1760</v>
      </c>
      <c r="U335" s="11" t="s">
        <v>1761</v>
      </c>
      <c r="V335" t="s">
        <v>1762</v>
      </c>
      <c r="W335" t="s">
        <v>1763</v>
      </c>
      <c r="X335" s="11"/>
      <c r="Y335" s="22"/>
      <c r="Z335" t="str">
        <f>"selected(${"&amp;$I$325&amp;"}, '"&amp;choices!B502&amp;"')"</f>
        <v>selected(${f3_types_food_provided}, 'flour')</v>
      </c>
    </row>
    <row r="336" spans="2:30" ht="45.6" customHeight="1">
      <c r="B336" t="s">
        <v>2064</v>
      </c>
      <c r="C336" t="s">
        <v>2257</v>
      </c>
      <c r="D336">
        <v>3</v>
      </c>
      <c r="E336">
        <v>1</v>
      </c>
      <c r="F336">
        <v>10</v>
      </c>
      <c r="H336" t="s">
        <v>2283</v>
      </c>
      <c r="I336" t="str">
        <f t="shared" ref="I336" si="323">IF(C336="",H336,IF(D336="",C336&amp;"_"&amp;H336,_xlfn.TEXTJOIN("_",TRUE,C336&amp;D336,E336,F336,G336,H336)))</f>
        <v>f3_1_10_sufficient_food_received_spices</v>
      </c>
      <c r="J336" s="40" t="str">
        <f>"Was the food received sufficient to answer the needs of IDPs in the collective site? -{"&amp;choices!C503&amp;"}"</f>
        <v>Was the food received sufficient to answer the needs of IDPs in the collective site? -{Spices (salt, pepper, coffee, tea)}</v>
      </c>
      <c r="K336" s="40" t="str">
        <f>"Было ли полученных продуктов питания достаточно, чтобы удовлетворить потребности ВПЛ в МВП? -{"&amp;choices!D503&amp;"}"</f>
        <v>Было ли полученных продуктов питания достаточно, чтобы удовлетворить потребности ВПЛ в МВП? -{Специи (соль, перец, кофе, чай)}</v>
      </c>
      <c r="L336" s="40" t="str">
        <f>"Чи достатньо було отриманих продуктів харчування для задоволення потреб ВПО в МТП? -{"&amp;choices!E503&amp;"}"</f>
        <v>Чи достатньо було отриманих продуктів харчування для задоволення потреб ВПО в МТП? -{Спеції (сіль, перець, кава, чай)}</v>
      </c>
      <c r="M336" t="str">
        <f t="shared" si="312"/>
        <v>F3_1_10</v>
      </c>
      <c r="N336" t="str">
        <f t="shared" si="313"/>
        <v>F3.1.10. Was the food received sufficient to answer the needs of IDPs in the collective site? -{Spices (salt, pepper, coffee, tea)}</v>
      </c>
      <c r="O336" t="str">
        <f t="shared" si="314"/>
        <v>F3.1.10. Было ли полученных продуктов питания достаточно, чтобы удовлетворить потребности ВПЛ в МВП? -{Специи (соль, перец, кофе, чай)}</v>
      </c>
      <c r="P336" t="str">
        <f t="shared" si="315"/>
        <v>F3.1.10. Чи достатньо було отриманих продуктів харчування для задоволення потреб ВПО в МТП? -{Спеції (сіль, перець, кава, чай)}</v>
      </c>
      <c r="Q336" s="11" t="s">
        <v>1759</v>
      </c>
      <c r="R336" s="11" t="s">
        <v>24</v>
      </c>
      <c r="S336" t="s">
        <v>25</v>
      </c>
      <c r="T336" t="s">
        <v>1760</v>
      </c>
      <c r="U336" s="11" t="s">
        <v>1761</v>
      </c>
      <c r="V336" t="s">
        <v>1762</v>
      </c>
      <c r="W336" t="s">
        <v>1763</v>
      </c>
      <c r="X336" s="11"/>
      <c r="Y336" s="22"/>
      <c r="Z336" t="str">
        <f>"selected(${"&amp;$I$325&amp;"}, '"&amp;choices!B503&amp;"')"</f>
        <v>selected(${f3_types_food_provided}, 'spices')</v>
      </c>
    </row>
    <row r="337" spans="2:30" ht="45.6" customHeight="1">
      <c r="B337" t="s">
        <v>2064</v>
      </c>
      <c r="C337" t="s">
        <v>2257</v>
      </c>
      <c r="D337">
        <v>3</v>
      </c>
      <c r="E337">
        <v>1</v>
      </c>
      <c r="F337">
        <v>11</v>
      </c>
      <c r="H337" t="s">
        <v>2284</v>
      </c>
      <c r="I337" t="str">
        <f t="shared" si="318"/>
        <v>f3_1_11_sufficient_food_received_sweets</v>
      </c>
      <c r="J337" s="40" t="str">
        <f>"Was the food received sufficient to answer the needs of IDPs in the collective site? -{"&amp;choices!C504&amp;"}"</f>
        <v>Was the food received sufficient to answer the needs of IDPs in the collective site? -{Sweets (sugar, candy, cookies)}</v>
      </c>
      <c r="K337" s="40" t="str">
        <f>"Было ли полученных продуктов питания достаточно, чтобы удовлетворить потребности ВПЛ в МВП? -{"&amp;choices!D504&amp;"}"</f>
        <v>Было ли полученных продуктов питания достаточно, чтобы удовлетворить потребности ВПЛ в МВП? -{Сладости (сахар, конфеты, печенье)}</v>
      </c>
      <c r="L337" s="40" t="str">
        <f>"Чи достатньо було отриманих продуктів харчування для задоволення потреб ВПО в МТП? -{"&amp;choices!E504&amp;"}"</f>
        <v>Чи достатньо було отриманих продуктів харчування для задоволення потреб ВПО в МТП? -{Солодощі (цукор, цукерки, печиво)}</v>
      </c>
      <c r="M337" t="str">
        <f t="shared" si="312"/>
        <v>F3_1_11</v>
      </c>
      <c r="N337" t="str">
        <f t="shared" si="313"/>
        <v>F3.1.11. Was the food received sufficient to answer the needs of IDPs in the collective site? -{Sweets (sugar, candy, cookies)}</v>
      </c>
      <c r="O337" t="str">
        <f t="shared" si="314"/>
        <v>F3.1.11. Было ли полученных продуктов питания достаточно, чтобы удовлетворить потребности ВПЛ в МВП? -{Сладости (сахар, конфеты, печенье)}</v>
      </c>
      <c r="P337" t="str">
        <f t="shared" si="315"/>
        <v>F3.1.11. Чи достатньо було отриманих продуктів харчування для задоволення потреб ВПО в МТП? -{Солодощі (цукор, цукерки, печиво)}</v>
      </c>
      <c r="Q337" s="11" t="s">
        <v>1759</v>
      </c>
      <c r="R337" s="11" t="s">
        <v>24</v>
      </c>
      <c r="S337" t="s">
        <v>25</v>
      </c>
      <c r="T337" t="s">
        <v>1760</v>
      </c>
      <c r="U337" s="11" t="s">
        <v>1761</v>
      </c>
      <c r="V337" t="s">
        <v>1762</v>
      </c>
      <c r="W337" t="s">
        <v>1763</v>
      </c>
      <c r="X337" s="11"/>
      <c r="Y337" s="22"/>
      <c r="Z337" t="str">
        <f>"selected(${"&amp;$I$325&amp;"}, '"&amp;choices!B504&amp;"')"</f>
        <v>selected(${f3_types_food_provided}, 'sweets')</v>
      </c>
    </row>
    <row r="338" spans="2:30" ht="45.6" customHeight="1">
      <c r="B338" t="s">
        <v>2064</v>
      </c>
      <c r="C338" t="s">
        <v>2257</v>
      </c>
      <c r="D338">
        <v>3</v>
      </c>
      <c r="E338">
        <v>1</v>
      </c>
      <c r="F338">
        <v>12</v>
      </c>
      <c r="H338" t="s">
        <v>2285</v>
      </c>
      <c r="I338" t="str">
        <f t="shared" ref="I338" si="324">IF(C338="",H338,IF(D338="",C338&amp;"_"&amp;H338,_xlfn.TEXTJOIN("_",TRUE,C338&amp;D338,E338,F338,G338,H338)))</f>
        <v>f3_1_12_sufficient_food_received_babyfood_instant_formula</v>
      </c>
      <c r="J338" s="40" t="str">
        <f>"Was the food received sufficient to answer the needs of IDPs in the collective site? -{"&amp;choices!C505&amp;"}"</f>
        <v>Was the food received sufficient to answer the needs of IDPs in the collective site? -{Babyfood - instant formula}</v>
      </c>
      <c r="K338" s="40" t="str">
        <f>"Было ли полученных продуктов питания достаточно, чтобы удовлетворить потребности ВПЛ в МВП? -{"&amp;choices!D505&amp;"}"</f>
        <v>Было ли полученных продуктов питания достаточно, чтобы удовлетворить потребности ВПЛ в МВП? -{Молочная смесь для детей}</v>
      </c>
      <c r="L338" s="40" t="str">
        <f>"Чи достатньо було отриманих продуктів харчування для задоволення потреб ВПО в МТП? -{"&amp;choices!E505&amp;"}"</f>
        <v>Чи достатньо було отриманих продуктів харчування для задоволення потреб ВПО в МТП? -{Молочна суміш для дітей}</v>
      </c>
      <c r="M338" t="str">
        <f t="shared" si="312"/>
        <v>F3_1_12</v>
      </c>
      <c r="N338" t="str">
        <f t="shared" si="313"/>
        <v>F3.1.12. Was the food received sufficient to answer the needs of IDPs in the collective site? -{Babyfood - instant formula}</v>
      </c>
      <c r="O338" t="str">
        <f t="shared" si="314"/>
        <v>F3.1.12. Было ли полученных продуктов питания достаточно, чтобы удовлетворить потребности ВПЛ в МВП? -{Молочная смесь для детей}</v>
      </c>
      <c r="P338" t="str">
        <f t="shared" si="315"/>
        <v>F3.1.12. Чи достатньо було отриманих продуктів харчування для задоволення потреб ВПО в МТП? -{Молочна суміш для дітей}</v>
      </c>
      <c r="Q338" s="11" t="s">
        <v>1759</v>
      </c>
      <c r="R338" s="11" t="s">
        <v>24</v>
      </c>
      <c r="S338" t="s">
        <v>25</v>
      </c>
      <c r="T338" t="s">
        <v>1760</v>
      </c>
      <c r="U338" s="11" t="s">
        <v>1761</v>
      </c>
      <c r="V338" t="s">
        <v>1762</v>
      </c>
      <c r="W338" t="s">
        <v>1763</v>
      </c>
      <c r="X338" s="11"/>
      <c r="Y338" s="22"/>
      <c r="Z338" t="str">
        <f>"selected(${"&amp;$I$325&amp;"}, '"&amp;choices!B505&amp;"')"</f>
        <v>selected(${f3_types_food_provided}, 'babyfood_instant_formula')</v>
      </c>
    </row>
    <row r="339" spans="2:30" ht="45.6" customHeight="1">
      <c r="B339" t="s">
        <v>2064</v>
      </c>
      <c r="C339" t="s">
        <v>2257</v>
      </c>
      <c r="D339">
        <v>3</v>
      </c>
      <c r="E339">
        <v>1</v>
      </c>
      <c r="F339">
        <v>13</v>
      </c>
      <c r="H339" t="s">
        <v>2286</v>
      </c>
      <c r="I339" t="str">
        <f t="shared" si="318"/>
        <v>f3_1_13_sufficient_food_received_babyfood_puree</v>
      </c>
      <c r="J339" s="40" t="str">
        <f>"Was the food received sufficient to answer the needs of IDPs in the collective site? -{"&amp;choices!C506&amp;"}"</f>
        <v>Was the food received sufficient to answer the needs of IDPs in the collective site? -{Babyfood - puree}</v>
      </c>
      <c r="K339" s="40" t="str">
        <f>"Было ли полученных продуктов питания достаточно, чтобы удовлетворить потребности ВПЛ в МВП? -{"&amp;choices!D506&amp;"}"</f>
        <v>Было ли полученных продуктов питания достаточно, чтобы удовлетворить потребности ВПЛ в МВП? -{Детские пюре }</v>
      </c>
      <c r="L339" s="40" t="str">
        <f>"Чи достатньо було отриманих продуктів харчування для задоволення потреб ВПО в МТП? -{"&amp;choices!E506&amp;"}"</f>
        <v>Чи достатньо було отриманих продуктів харчування для задоволення потреб ВПО в МТП? -{Дитячі пюре}</v>
      </c>
      <c r="M339" t="str">
        <f t="shared" si="312"/>
        <v>F3_1_13</v>
      </c>
      <c r="N339" t="str">
        <f t="shared" si="313"/>
        <v>F3.1.13. Was the food received sufficient to answer the needs of IDPs in the collective site? -{Babyfood - puree}</v>
      </c>
      <c r="O339" t="str">
        <f t="shared" si="314"/>
        <v>F3.1.13. Было ли полученных продуктов питания достаточно, чтобы удовлетворить потребности ВПЛ в МВП? -{Детские пюре }</v>
      </c>
      <c r="P339" t="str">
        <f t="shared" si="315"/>
        <v>F3.1.13. Чи достатньо було отриманих продуктів харчування для задоволення потреб ВПО в МТП? -{Дитячі пюре}</v>
      </c>
      <c r="Q339" s="11" t="s">
        <v>1759</v>
      </c>
      <c r="R339" s="11" t="s">
        <v>24</v>
      </c>
      <c r="S339" t="s">
        <v>25</v>
      </c>
      <c r="T339" t="s">
        <v>1760</v>
      </c>
      <c r="U339" s="11" t="s">
        <v>1761</v>
      </c>
      <c r="V339" t="s">
        <v>1762</v>
      </c>
      <c r="W339" t="s">
        <v>1763</v>
      </c>
      <c r="X339" s="11"/>
      <c r="Y339" s="22"/>
      <c r="Z339" t="str">
        <f>"selected(${"&amp;$I$325&amp;"}, '"&amp;choices!B506&amp;"')"</f>
        <v>selected(${f3_types_food_provided}, 'babyfood_puree')</v>
      </c>
    </row>
    <row r="340" spans="2:30" ht="45.6" customHeight="1">
      <c r="B340" t="s">
        <v>2064</v>
      </c>
      <c r="C340" t="s">
        <v>2257</v>
      </c>
      <c r="D340">
        <v>3</v>
      </c>
      <c r="E340">
        <v>1</v>
      </c>
      <c r="F340">
        <v>14</v>
      </c>
      <c r="H340" t="s">
        <v>2287</v>
      </c>
      <c r="I340" t="str">
        <f t="shared" ref="I340" si="325">IF(C340="",H340,IF(D340="",C340&amp;"_"&amp;H340,_xlfn.TEXTJOIN("_",TRUE,C340&amp;D340,E340,F340,G340,H340)))</f>
        <v>f3_1_14_sufficient_food_received_oth</v>
      </c>
      <c r="J340" s="40" t="str">
        <f>"Was the food received sufficient to answer the needs of IDPs in the collective site? - Other (*${"&amp;I326&amp;"}*)"</f>
        <v>Was the food received sufficient to answer the needs of IDPs in the collective site? - Other (*${f3_1_types_food_provided_other}*)</v>
      </c>
      <c r="K340" s="40" t="str">
        <f>"Было ли полученных продуктов питания достаточно, чтобы удовлетворить потребности ВПЛ в МВП? - Other (*${"&amp;I326&amp;"}*)"</f>
        <v>Было ли полученных продуктов питания достаточно, чтобы удовлетворить потребности ВПЛ в МВП? - Other (*${f3_1_types_food_provided_other}*)</v>
      </c>
      <c r="L340" s="40" t="str">
        <f>"Чи достатньо було отриманих продуктів харчування для задоволення потреб ВПО в МТП? - Other (*${"&amp;I326&amp;"}*)"</f>
        <v>Чи достатньо було отриманих продуктів харчування для задоволення потреб ВПО в МТП? - Other (*${f3_1_types_food_provided_other}*)</v>
      </c>
      <c r="M340" t="str">
        <f t="shared" si="312"/>
        <v>F3_1_14</v>
      </c>
      <c r="N340" t="str">
        <f t="shared" si="313"/>
        <v>F3.1.14. Was the food received sufficient to answer the needs of IDPs in the collective site? - Other (*${f3_1_types_food_provided_other}*)</v>
      </c>
      <c r="O340" t="str">
        <f t="shared" si="314"/>
        <v>F3.1.14. Было ли полученных продуктов питания достаточно, чтобы удовлетворить потребности ВПЛ в МВП? - Other (*${f3_1_types_food_provided_other}*)</v>
      </c>
      <c r="P340" t="str">
        <f t="shared" si="315"/>
        <v>F3.1.14. Чи достатньо було отриманих продуктів харчування для задоволення потреб ВПО в МТП? - Other (*${f3_1_types_food_provided_other}*)</v>
      </c>
      <c r="Q340" s="11" t="s">
        <v>1759</v>
      </c>
      <c r="R340" s="11" t="s">
        <v>24</v>
      </c>
      <c r="S340" t="s">
        <v>25</v>
      </c>
      <c r="T340" t="s">
        <v>1760</v>
      </c>
      <c r="U340" s="11" t="s">
        <v>1761</v>
      </c>
      <c r="V340" t="s">
        <v>1762</v>
      </c>
      <c r="W340" t="s">
        <v>1763</v>
      </c>
      <c r="X340" s="11"/>
      <c r="Y340" s="22"/>
      <c r="Z340" t="str">
        <f>"selected(${"&amp;$I$325&amp;"}, '"&amp;choices!B493&amp;"')"</f>
        <v>selected(${f3_types_food_provided}, 'other')</v>
      </c>
    </row>
    <row r="341" spans="2:30">
      <c r="B341" s="6" t="s">
        <v>1751</v>
      </c>
      <c r="D341" s="2" t="s">
        <v>1752</v>
      </c>
      <c r="E341" s="2" t="s">
        <v>1752</v>
      </c>
      <c r="F341" s="2"/>
      <c r="G341" s="2"/>
      <c r="H341" t="s">
        <v>2255</v>
      </c>
      <c r="I341" t="str">
        <f>IF(C341="",H341,IF(D341="",C341&amp;"_"&amp;H341,_xlfn.TEXTJOIN("_",TRUE,C341&amp;D341,E341,F341,H341)))</f>
        <v>food</v>
      </c>
      <c r="M341" t="str">
        <f>_xlfn.TEXTJOIN("_",TRUE,UPPER($C341)&amp;$D341,$E341,$F341)</f>
        <v/>
      </c>
      <c r="N341" s="23" t="str">
        <f t="shared" ref="N341:P342" si="326">IF(J341="","",IF(AND($C341="",$D341="",J341=""),"",IF(AND($C341="",$D341=""),J341,IF($D341="",UPPER($C341)&amp;"_"&amp;J341,_xlfn.TEXTJOIN(".",TRUE,UPPER($C341)&amp;$D341,$E341,$F341,J341)))))</f>
        <v/>
      </c>
      <c r="O341" t="str">
        <f t="shared" si="326"/>
        <v/>
      </c>
      <c r="P341" t="str">
        <f t="shared" si="326"/>
        <v/>
      </c>
    </row>
    <row r="342" spans="2:30" s="18" customFormat="1">
      <c r="B342" s="33" t="s">
        <v>1746</v>
      </c>
      <c r="D342" s="17" t="s">
        <v>1752</v>
      </c>
      <c r="E342" s="17"/>
      <c r="F342" s="17"/>
      <c r="G342" s="17"/>
      <c r="H342" s="18" t="s">
        <v>2288</v>
      </c>
      <c r="I342" s="18" t="str">
        <f>IF(C342="",H342,IF(D342="",C342&amp;"_"&amp;H342,_xlfn.TEXTJOIN("_",TRUE,C342&amp;D342,E342,F342,H342)))</f>
        <v>nfi</v>
      </c>
      <c r="J342" s="23" t="s">
        <v>861</v>
      </c>
      <c r="K342" s="23" t="s">
        <v>862</v>
      </c>
      <c r="L342" s="18" t="s">
        <v>863</v>
      </c>
      <c r="M342" t="str">
        <f>_xlfn.TEXTJOIN("_",TRUE,UPPER($C342)&amp;$D342,$E342,$F342)</f>
        <v/>
      </c>
      <c r="N342" s="23" t="str">
        <f t="shared" si="326"/>
        <v>NFI</v>
      </c>
      <c r="O342" s="18" t="str">
        <f t="shared" si="326"/>
        <v>Непродовольственные товары и услуги</v>
      </c>
      <c r="P342" s="18" t="str">
        <f t="shared" si="326"/>
        <v>Непродовольчі товари та послуги</v>
      </c>
      <c r="Z342" s="18" t="str">
        <f>"not(selected(${"&amp;I45&amp;"}, 'no')"&amp;" or selected(${"&amp;I45&amp;"}, ''))"&amp;" and ${"&amp;I$50&amp;"}&gt;=10"</f>
        <v>not(selected(${a1_site_active}, 'no') or selected(${a1_site_active}, '')) and ${a1_2_people_can_hosted_number}&gt;=10</v>
      </c>
    </row>
    <row r="343" spans="2:30" ht="33.6" customHeight="1">
      <c r="B343" t="s">
        <v>2289</v>
      </c>
      <c r="C343" t="s">
        <v>2290</v>
      </c>
      <c r="D343">
        <v>1</v>
      </c>
      <c r="H343" t="s">
        <v>2291</v>
      </c>
      <c r="I343" t="str">
        <f t="shared" ref="I343:I344" si="327">IF(C343="",H343,IF(D343="",C343&amp;"_"&amp;H343,_xlfn.TEXTJOIN("_",TRUE,C343&amp;D343,E343,F343,G343,H343)))</f>
        <v>g1_types_nfi_need</v>
      </c>
      <c r="J343" s="40" t="s">
        <v>866</v>
      </c>
      <c r="K343" s="40" t="s">
        <v>5596</v>
      </c>
      <c r="L343" s="40" t="s">
        <v>5597</v>
      </c>
      <c r="M343" t="str">
        <f t="shared" ref="M343:M369" si="328">_xlfn.TEXTJOIN("_",TRUE,UPPER($C343)&amp;$D343,$E343,$F343,$G343)</f>
        <v>G1</v>
      </c>
      <c r="N343" t="str">
        <f t="shared" ref="N343:N369" si="329">IF(J343="","",IF(AND($C343="",$D343="",J343=""),"",IF(AND($C343="",$D343=""),J343,IF($D343="",UPPER($C343)&amp;"_"&amp;J343,_xlfn.TEXTJOIN(".",TRUE,UPPER($C343)&amp;$D343,$E343,$F343,$G343)))))&amp;". "&amp;J343</f>
        <v>G1. What types of NFIs are needed in the collective site?</v>
      </c>
      <c r="O343" t="str">
        <f t="shared" ref="O343:O369" si="330">IF(K343="","",IF(AND($C343="",$D343="",K343=""),"",IF(AND($C343="",$D343=""),K343,IF($D343="",UPPER($C343)&amp;"_"&amp;K343,_xlfn.TEXTJOIN(".",TRUE,UPPER($C343)&amp;$D343,$E343,$F343,$G343)))))&amp;". "&amp;K343</f>
        <v>G1. Какие непродовольственные товары нужны в МВП?</v>
      </c>
      <c r="P343" t="str">
        <f t="shared" ref="P343:P369" si="331">IF(L343="","",IF(AND($C343="",$D343="",L343=""),"",IF(AND($C343="",$D343=""),L343,IF($D343="",UPPER($C343)&amp;"_"&amp;L343,_xlfn.TEXTJOIN(".",TRUE,UPPER($C343)&amp;$D343,$E343,$F343,$G343)))))&amp;". "&amp;L343</f>
        <v>G1. Які непродовольчі товари потрібні в МТП?</v>
      </c>
      <c r="Q343" s="36" t="s">
        <v>13216</v>
      </c>
      <c r="R343" s="36" t="s">
        <v>13217</v>
      </c>
      <c r="S343" s="22" t="s">
        <v>13218</v>
      </c>
      <c r="T343" t="s">
        <v>1760</v>
      </c>
      <c r="U343" s="11" t="s">
        <v>1761</v>
      </c>
      <c r="V343" t="s">
        <v>1762</v>
      </c>
      <c r="W343" t="s">
        <v>1763</v>
      </c>
      <c r="AA343" t="s">
        <v>1928</v>
      </c>
      <c r="AB343" t="s">
        <v>2059</v>
      </c>
      <c r="AC343" t="s">
        <v>1940</v>
      </c>
      <c r="AD343" t="s">
        <v>1941</v>
      </c>
    </row>
    <row r="344" spans="2:30">
      <c r="B344" t="s">
        <v>1765</v>
      </c>
      <c r="C344" t="s">
        <v>2290</v>
      </c>
      <c r="D344">
        <v>1</v>
      </c>
      <c r="E344">
        <v>0</v>
      </c>
      <c r="F344">
        <v>1</v>
      </c>
      <c r="H344" t="str">
        <f>""&amp;H343&amp;"_other"</f>
        <v>types_nfi_need_other</v>
      </c>
      <c r="I344" t="str">
        <f t="shared" si="327"/>
        <v>g1_0_1_types_nfi_need_other</v>
      </c>
      <c r="J344" s="22" t="s">
        <v>2062</v>
      </c>
      <c r="K344" s="22" t="s">
        <v>2063</v>
      </c>
      <c r="L344" t="s">
        <v>1768</v>
      </c>
      <c r="M344" t="str">
        <f t="shared" si="328"/>
        <v>G1_0_1</v>
      </c>
      <c r="N344" t="str">
        <f t="shared" si="329"/>
        <v>G1.0.1. Other (specify)</v>
      </c>
      <c r="O344" t="str">
        <f t="shared" si="330"/>
        <v>G1.0.1. Другое (укажите)</v>
      </c>
      <c r="P344" t="str">
        <f t="shared" si="331"/>
        <v>G1.0.1. Інше, уточніть</v>
      </c>
      <c r="Q344" s="11" t="s">
        <v>96</v>
      </c>
      <c r="R344" s="11" t="s">
        <v>101</v>
      </c>
      <c r="S344" s="11" t="s">
        <v>102</v>
      </c>
      <c r="T344" t="s">
        <v>1760</v>
      </c>
      <c r="U344" s="11" t="s">
        <v>1761</v>
      </c>
      <c r="V344" t="s">
        <v>1762</v>
      </c>
      <c r="W344" t="s">
        <v>1763</v>
      </c>
      <c r="Z344" t="str">
        <f>"selected(${"&amp;I343&amp;"}, 'other')"</f>
        <v>selected(${g1_types_nfi_need}, 'other')</v>
      </c>
    </row>
    <row r="345" spans="2:30" ht="33.6" customHeight="1">
      <c r="B345" t="s">
        <v>2292</v>
      </c>
      <c r="C345" t="s">
        <v>2290</v>
      </c>
      <c r="D345">
        <v>1</v>
      </c>
      <c r="E345">
        <v>1</v>
      </c>
      <c r="H345" t="s">
        <v>2293</v>
      </c>
      <c r="I345" t="str">
        <f t="shared" ref="I345:I346" si="332">IF(C345="",H345,IF(D345="",C345&amp;"_"&amp;H345,_xlfn.TEXTJOIN("_",TRUE,C345&amp;D345,E345,F345,G345,H345)))</f>
        <v>g1_1_furniture_need</v>
      </c>
      <c r="J345" s="371" t="str">
        <f>CS_Monitoring_R12!F193</f>
        <v>What furniture and /or sleeping NFIs are needed?</v>
      </c>
      <c r="K345" s="371" t="str">
        <f>CS_Monitoring_R12!G193</f>
        <v xml:space="preserve">Какая мебель и/или спальные принадлежности нужны?   </v>
      </c>
      <c r="L345" s="371" t="str">
        <f>CS_Monitoring_R12!H193</f>
        <v>Які меблі та/або постільні речі потрібні?</v>
      </c>
      <c r="M345" t="str">
        <f t="shared" si="328"/>
        <v>G1_1</v>
      </c>
      <c r="N345" t="str">
        <f t="shared" si="329"/>
        <v>G1.1. What furniture and /or sleeping NFIs are needed?</v>
      </c>
      <c r="O345" t="str">
        <f t="shared" si="330"/>
        <v xml:space="preserve">G1.1. Какая мебель и/или спальные принадлежности нужны?   </v>
      </c>
      <c r="P345" t="str">
        <f t="shared" si="331"/>
        <v>G1.1. Які меблі та/або постільні речі потрібні?</v>
      </c>
      <c r="Q345" s="36" t="s">
        <v>1868</v>
      </c>
      <c r="R345" s="11" t="s">
        <v>362</v>
      </c>
      <c r="S345" t="s">
        <v>222</v>
      </c>
      <c r="T345" t="s">
        <v>1760</v>
      </c>
      <c r="U345" s="11" t="s">
        <v>1761</v>
      </c>
      <c r="V345" t="s">
        <v>1762</v>
      </c>
      <c r="W345" t="s">
        <v>1763</v>
      </c>
      <c r="Z345" t="str">
        <f>"selected(${"&amp;I343&amp;"}, 'furniture')"&amp;" or selected(${"&amp;I343&amp;"}, 'sleeping_items')"</f>
        <v>selected(${g1_types_nfi_need}, 'furniture') or selected(${g1_types_nfi_need}, 'sleeping_items')</v>
      </c>
    </row>
    <row r="346" spans="2:30">
      <c r="B346" t="s">
        <v>1765</v>
      </c>
      <c r="C346" t="s">
        <v>2290</v>
      </c>
      <c r="D346">
        <v>1</v>
      </c>
      <c r="E346">
        <v>1</v>
      </c>
      <c r="F346">
        <v>1</v>
      </c>
      <c r="H346" t="str">
        <f>""&amp;H345&amp;"_other"</f>
        <v>furniture_need_other</v>
      </c>
      <c r="I346" t="str">
        <f t="shared" si="332"/>
        <v>g1_1_1_furniture_need_other</v>
      </c>
      <c r="J346" s="22" t="s">
        <v>2062</v>
      </c>
      <c r="K346" s="22" t="s">
        <v>2063</v>
      </c>
      <c r="L346" t="s">
        <v>1768</v>
      </c>
      <c r="M346" t="str">
        <f t="shared" si="328"/>
        <v>G1_1_1</v>
      </c>
      <c r="N346" t="str">
        <f t="shared" si="329"/>
        <v>G1.1.1. Other (specify)</v>
      </c>
      <c r="O346" t="str">
        <f t="shared" si="330"/>
        <v>G1.1.1. Другое (укажите)</v>
      </c>
      <c r="P346" t="str">
        <f t="shared" si="331"/>
        <v>G1.1.1. Інше, уточніть</v>
      </c>
      <c r="Q346" s="11" t="s">
        <v>96</v>
      </c>
      <c r="R346" s="11" t="s">
        <v>101</v>
      </c>
      <c r="S346" s="11" t="s">
        <v>102</v>
      </c>
      <c r="T346" t="s">
        <v>1760</v>
      </c>
      <c r="U346" s="11" t="s">
        <v>1761</v>
      </c>
      <c r="V346" t="s">
        <v>1762</v>
      </c>
      <c r="W346" t="s">
        <v>1763</v>
      </c>
      <c r="Z346" t="str">
        <f>"selected(${"&amp;I345&amp;"}, 'other')"</f>
        <v>selected(${g1_1_furniture_need}, 'other')</v>
      </c>
    </row>
    <row r="347" spans="2:30" s="9" customFormat="1" ht="36.6" customHeight="1">
      <c r="B347" s="9" t="s">
        <v>1748</v>
      </c>
      <c r="C347" s="9" t="s">
        <v>2290</v>
      </c>
      <c r="D347" s="9">
        <v>1</v>
      </c>
      <c r="E347" s="9">
        <v>1</v>
      </c>
      <c r="F347" s="9">
        <v>2</v>
      </c>
      <c r="H347" s="9" t="s">
        <v>13070</v>
      </c>
      <c r="I347" s="9" t="str">
        <f>IF(C347="",H347,IF(D347="",C347&amp;"_"&amp;H347,_xlfn.TEXTJOIN("_",TRUE,C347&amp;D347,E347,F347,G347,H347)))</f>
        <v>g1_1_2_mistake_furniture</v>
      </c>
      <c r="J347" s="777" t="s">
        <v>13072</v>
      </c>
      <c r="K347" s="777" t="s">
        <v>13074</v>
      </c>
      <c r="L347" s="777" t="s">
        <v>13079</v>
      </c>
      <c r="M347" s="9" t="str">
        <f>_xlfn.TEXTJOIN("_",TRUE,UPPER($C347)&amp;$D347,$E347,$F347,$G347)</f>
        <v>G1_1_2</v>
      </c>
      <c r="N347" s="9" t="str">
        <f t="shared" ref="N347:O348" si="333">IF(J347="","",IF(AND($C347="",$D347="",J347=""),"",IF(AND($C347="",$D347=""),J347,IF($D347="",UPPER($C347)&amp;"_"&amp;J347,_xlfn.TEXTJOIN(".",TRUE,UPPER($C347)&amp;$D347,$E347,$F347,$G347)))))&amp;". "&amp;J347</f>
        <v>G1.1.2. You have selected an option related to furniture, but did not select the answer option "Furniture (communal and individual use)" in question G1. Please correct the error.</v>
      </c>
      <c r="O347" s="9" t="str">
        <f t="shared" si="333"/>
        <v>G1.1.2. Вы выбрали опцию, которая связана с мебелью, но не выбрали вариант ответа "Мебель (общего и индивидуального пользования)" в вопросе G1. Пожалуйста, исправьте ошибку.</v>
      </c>
      <c r="P347" s="9" t="str">
        <f>IF(L347="","",IF(AND($C347="",$D347="",L347=""),"",IF(AND($C347="",$D347=""),L347,IF($D347="",UPPER($C347)&amp;"_"&amp;L347,_xlfn.TEXTJOIN(".",TRUE,UPPER($C347)&amp;$D347,$E347,$F347,$G347)))))&amp;". "&amp;L347</f>
        <v>G1.1.2. Ви обрали опцію, яка пов'язана з меблями, але не обрали варіант відповіді "Меблі (загального та індивідуального користування)" у питанні G1 "Які непродовольчі товари (НПТ) потрібні в МТП?". Будь ласка, виправте помилку.</v>
      </c>
      <c r="Q347" s="776"/>
      <c r="R347" s="776"/>
      <c r="S347" s="776"/>
      <c r="T347" s="9" t="s">
        <v>1760</v>
      </c>
      <c r="U347" s="776" t="s">
        <v>1761</v>
      </c>
      <c r="V347" s="9" t="s">
        <v>1762</v>
      </c>
      <c r="W347" s="9" t="s">
        <v>1763</v>
      </c>
      <c r="Z347" s="9" t="str">
        <f>"(selected(${"&amp;I345&amp;"}, 'tables')"&amp;" or selected(${"&amp;I345&amp;"}, 'chairs') "&amp;" or  selected(${"&amp;I345&amp;"}, 'cupboards') "&amp;" or selected(${"&amp;I345&amp;"}, 'personal_lockers') "&amp;" or selected(${"&amp;I345&amp;"}, 'wardrobes')) and not(selected(${"&amp;I343&amp;"}, 'furniture'))"</f>
        <v>(selected(${g1_1_furniture_need}, 'tables') or selected(${g1_1_furniture_need}, 'chairs')  or  selected(${g1_1_furniture_need}, 'cupboards')  or selected(${g1_1_furniture_need}, 'personal_lockers')  or selected(${g1_1_furniture_need}, 'wardrobes')) and not(selected(${g1_types_nfi_need}, 'furniture'))</v>
      </c>
    </row>
    <row r="348" spans="2:30" s="9" customFormat="1" ht="24.6" customHeight="1">
      <c r="B348" s="9" t="s">
        <v>1748</v>
      </c>
      <c r="C348" s="9" t="s">
        <v>2290</v>
      </c>
      <c r="D348" s="9">
        <v>1</v>
      </c>
      <c r="E348" s="9">
        <v>1</v>
      </c>
      <c r="F348" s="9">
        <v>3</v>
      </c>
      <c r="H348" s="9" t="s">
        <v>13071</v>
      </c>
      <c r="I348" s="9" t="str">
        <f>IF(C348="",H348,IF(D348="",C348&amp;"_"&amp;H348,_xlfn.TEXTJOIN("_",TRUE,C348&amp;D348,E348,F348,G348,H348)))</f>
        <v>g1_1_3_mistake_sleeping_items</v>
      </c>
      <c r="J348" s="777" t="s">
        <v>13073</v>
      </c>
      <c r="K348" s="777" t="s">
        <v>13075</v>
      </c>
      <c r="L348" s="777" t="s">
        <v>13078</v>
      </c>
      <c r="M348" s="9" t="str">
        <f>_xlfn.TEXTJOIN("_",TRUE,UPPER($C348)&amp;$D348,$E348,$F348,$G348)</f>
        <v>G1_1_3</v>
      </c>
      <c r="N348" s="9" t="str">
        <f t="shared" si="333"/>
        <v>G1.1.3. You selected an option related to bedding, but did not select the answer option "Sleeping items" in question G1. Please correct the error.</v>
      </c>
      <c r="O348" s="9" t="str">
        <f t="shared" si="333"/>
        <v>G1.1.3. Вы выбрали опцию, которая связана с постельными принадлежностями, но не выбрали вариант ответа "Спальные принадлежности" в вопросе G1. Пожалуйста, исправьте ошибку.</v>
      </c>
      <c r="P348" s="9" t="str">
        <f t="shared" ref="P348:P350" si="334">IF(L348="","",IF(AND($C348="",$D348="",L348=""),"",IF(AND($C348="",$D348=""),L348,IF($D348="",UPPER($C348)&amp;"_"&amp;L348,_xlfn.TEXTJOIN(".",TRUE,UPPER($C348)&amp;$D348,$E348,$F348,$G348)))))&amp;". "&amp;L348</f>
        <v>G1.1.3. Ви обрали опцію, яка пов'язана з "постільними речами", але не обрали варіант відповіді "Постільні речі" у питанні G1 "Які непродовольчі товари (НПТ) потрібні в МТП?". Будь ласка, виправте помилку.</v>
      </c>
      <c r="Q348" s="776"/>
      <c r="R348" s="776"/>
      <c r="S348" s="776"/>
      <c r="T348" s="9" t="s">
        <v>1760</v>
      </c>
      <c r="U348" s="776" t="s">
        <v>1761</v>
      </c>
      <c r="V348" s="9" t="s">
        <v>1762</v>
      </c>
      <c r="W348" s="9" t="s">
        <v>1763</v>
      </c>
      <c r="Z348" s="9" t="str">
        <f>"(selected(${"&amp;I345&amp;"}, 'beds')"&amp;" or  selected(${"&amp;I345&amp;"}, 'folding_beds')"&amp;" or selected(${"&amp;I345&amp;"}, 'functional_beds_specific_needs')"&amp;" or selected(${"&amp;I345&amp;"}, 'mattresses')"&amp;" or selected(${"&amp;I345&amp;"}, 'bed_linen')"&amp;" or selected(${"&amp;I345&amp;"}, 'pillows')"&amp;" or selected(${"&amp;I345&amp;"}, 'blankets')"&amp;" or selected(${"&amp;I345&amp;"}, 'winter_blankets')) and not(selected(${"&amp;I343&amp;"}, 'sleeping_items'))"</f>
        <v>(selected(${g1_1_furniture_need}, 'beds') or  selected(${g1_1_furniture_need}, 'folding_beds') or selected(${g1_1_furniture_need}, 'functional_beds_specific_needs') or selected(${g1_1_furniture_need}, 'mattresses') or selected(${g1_1_furniture_need}, 'bed_linen') or selected(${g1_1_furniture_need}, 'pillows') or selected(${g1_1_furniture_need}, 'blankets') or selected(${g1_1_furniture_need}, 'winter_blankets')) and not(selected(${g1_types_nfi_need}, 'sleeping_items'))</v>
      </c>
    </row>
    <row r="349" spans="2:30" s="9" customFormat="1" ht="25.8" customHeight="1">
      <c r="B349" s="9" t="s">
        <v>1748</v>
      </c>
      <c r="C349" s="9" t="s">
        <v>2290</v>
      </c>
      <c r="D349" s="9">
        <v>1</v>
      </c>
      <c r="E349" s="9">
        <v>1</v>
      </c>
      <c r="F349" s="9">
        <v>4</v>
      </c>
      <c r="H349" s="9" t="s">
        <v>13076</v>
      </c>
      <c r="I349" s="9" t="str">
        <f>IF(C349="",H349,IF(D349="",C349&amp;"_"&amp;H349,_xlfn.TEXTJOIN("_",TRUE,C349&amp;D349,E349,F349,G349,H349)))</f>
        <v>g1_1_4_mistake_furniture_none</v>
      </c>
      <c r="J349" s="777" t="s">
        <v>13085</v>
      </c>
      <c r="K349" s="777" t="s">
        <v>13082</v>
      </c>
      <c r="L349" s="777" t="s">
        <v>13080</v>
      </c>
      <c r="M349" s="9" t="str">
        <f>_xlfn.TEXTJOIN("_",TRUE,UPPER($C349)&amp;$D349,$E349,$F349,$G349)</f>
        <v>G1_1_4</v>
      </c>
      <c r="N349" s="9" t="str">
        <f t="shared" ref="N349:N350" si="335">IF(J349="","",IF(AND($C349="",$D349="",J349=""),"",IF(AND($C349="",$D349=""),J349,IF($D349="",UPPER($C349)&amp;"_"&amp;J349,_xlfn.TEXTJOIN(".",TRUE,UPPER($C349)&amp;$D349,$E349,$F349,$G349)))))&amp;". "&amp;J349</f>
        <v>G1.1.4. You have selected the option "Furniture (general and individual use)" in question G1 "What non-food items (NFIs) are needed in the ICC?", but you have not selected any option in question G1.1 "What furniture and /or sleeping NFIs are needed?" that would be related to "Furniture". Please correct this mistake.</v>
      </c>
      <c r="O349" s="9" t="str">
        <f t="shared" ref="O349:O350" si="336">IF(K349="","",IF(AND($C349="",$D349="",K349=""),"",IF(AND($C349="",$D349=""),K349,IF($D349="",UPPER($C349)&amp;"_"&amp;K349,_xlfn.TEXTJOIN(".",TRUE,UPPER($C349)&amp;$D349,$E349,$F349,$G349)))))&amp;". "&amp;K349</f>
        <v>G1.1.4. Вы выбрали в вопросе G1 "Какие непродовольственные товары (НПТ) нужны в МТП?" опцию "Мебель (общего и индивидуального пользования)", но не выбрали ни одной опции в вопросе G1.1 "Какие мебель и/или постельные принадлежности нужны?" которая была бы связана с "Мебелью". Пожалуйста, исправьте ошибку.</v>
      </c>
      <c r="P349" s="9" t="str">
        <f t="shared" si="334"/>
        <v>G1.1.4. Ви обрали у питанні G1 "Які непродовольчі товари (НПТ) потрібні в МТП?"  опцію "Мебель (общего и индивидуального пользования)", але не обрали жодної опції у питанні G1.1 "Які меблі та/або постільні речі потрібні?" яка б була пов'язана з "Меблями". Будь ласка, виправте помилку.</v>
      </c>
      <c r="Q349" s="776"/>
      <c r="R349" s="776"/>
      <c r="S349" s="776"/>
      <c r="T349" s="9" t="s">
        <v>1760</v>
      </c>
      <c r="U349" s="776" t="s">
        <v>1761</v>
      </c>
      <c r="V349" s="9" t="s">
        <v>1762</v>
      </c>
      <c r="W349" s="9" t="s">
        <v>1763</v>
      </c>
      <c r="Z349" s="9" t="str">
        <f>"(not(selected(${"&amp;I345&amp;"}, 'tables')"&amp;" or selected(${"&amp;I345&amp;"}, 'chairs') "&amp;" or  selected(${"&amp;I345&amp;"}, 'cupboards') "&amp;" or selected(${"&amp;I345&amp;"}, 'personal_lockers') "&amp;" or selected(${"&amp;I345&amp;"}, 'wardrobes'))) and selected(${"&amp;I343&amp;"}, 'furniture')"</f>
        <v>(not(selected(${g1_1_furniture_need}, 'tables') or selected(${g1_1_furniture_need}, 'chairs')  or  selected(${g1_1_furniture_need}, 'cupboards')  or selected(${g1_1_furniture_need}, 'personal_lockers')  or selected(${g1_1_furniture_need}, 'wardrobes'))) and selected(${g1_types_nfi_need}, 'furniture')</v>
      </c>
    </row>
    <row r="350" spans="2:30" s="9" customFormat="1" ht="25.8" customHeight="1">
      <c r="B350" s="9" t="s">
        <v>1748</v>
      </c>
      <c r="C350" s="9" t="s">
        <v>2290</v>
      </c>
      <c r="D350" s="9">
        <v>1</v>
      </c>
      <c r="E350" s="9">
        <v>1</v>
      </c>
      <c r="F350" s="9">
        <v>5</v>
      </c>
      <c r="H350" s="9" t="s">
        <v>13077</v>
      </c>
      <c r="I350" s="9" t="str">
        <f>IF(C350="",H350,IF(D350="",C350&amp;"_"&amp;H350,_xlfn.TEXTJOIN("_",TRUE,C350&amp;D350,E350,F350,G350,H350)))</f>
        <v>g1_1_5_mistake_sleeping_items_none</v>
      </c>
      <c r="J350" s="777" t="s">
        <v>13084</v>
      </c>
      <c r="K350" s="777" t="s">
        <v>13083</v>
      </c>
      <c r="L350" s="777" t="s">
        <v>13081</v>
      </c>
      <c r="M350" s="9" t="str">
        <f>_xlfn.TEXTJOIN("_",TRUE,UPPER($C350)&amp;$D350,$E350,$F350,$G350)</f>
        <v>G1_1_5</v>
      </c>
      <c r="N350" s="9" t="str">
        <f t="shared" si="335"/>
        <v>G1.1.5. You have selected the option "Sleeping items" in question G1 "What non-food items (NFIs) are needed in the ICC?", but you have not selected any option in question G1.1 "What furniture and /or sleeping NFIs are needed??" that would be related to "Sleeping items". Please correct the error.</v>
      </c>
      <c r="O350" s="9" t="str">
        <f t="shared" si="336"/>
        <v>G1.1.5. Вы выбрали в вопросе G1 "Какие непродовольственные товары (НПТ) нужны в МТП?" опцию "Постельные принадлежности", но не выбрали ни одной опции в вопросе G1.1 "Какая мебель и/или постельные принадлежности нужны?" которая была бы связана с "Постельными принадлежностями".</v>
      </c>
      <c r="P350" s="9" t="str">
        <f t="shared" si="334"/>
        <v>G1.1.5. Ви обрали у питанні G1 "Які непродовольчі товари (НПТ) потрібні в МТП?" опцію "Постільні речі", але не обрали жодної опції у питанні G1.1 "Які меблі та/або постільні речі потрібні?" яка б була пов'язана з "Постільними речами" .Будь ласка, виправте помилку.</v>
      </c>
      <c r="Q350" s="776"/>
      <c r="R350" s="776"/>
      <c r="S350" s="776"/>
      <c r="T350" s="9" t="s">
        <v>1760</v>
      </c>
      <c r="U350" s="776" t="s">
        <v>1761</v>
      </c>
      <c r="V350" s="9" t="s">
        <v>1762</v>
      </c>
      <c r="W350" s="9" t="s">
        <v>1763</v>
      </c>
      <c r="Z350" s="9" t="str">
        <f>"(not(selected(${"&amp;I345&amp;"}, 'beds')"&amp;" or  selected(${"&amp;I345&amp;"}, 'folding_beds')"&amp;" or selected(${"&amp;I345&amp;"}, 'functional_beds_specific_needs')"&amp;" or selected(${"&amp;I345&amp;"}, 'mattresses')"&amp;" or selected(${"&amp;I345&amp;"}, 'bed_linen')"&amp;" or selected(${"&amp;I345&amp;"}, 'pillows')"&amp;" or selected(${"&amp;I345&amp;"}, 'blankets')"&amp;" or selected(${"&amp;I345&amp;"}, 'winter_blankets'))) and selected(${"&amp;I343&amp;"}, 'sleeping_items')"</f>
        <v>(not(selected(${g1_1_furniture_need}, 'beds') or  selected(${g1_1_furniture_need}, 'folding_beds') or selected(${g1_1_furniture_need}, 'functional_beds_specific_needs') or selected(${g1_1_furniture_need}, 'mattresses') or selected(${g1_1_furniture_need}, 'bed_linen') or selected(${g1_1_furniture_need}, 'pillows') or selected(${g1_1_furniture_need}, 'blankets') or selected(${g1_1_furniture_need}, 'winter_blankets'))) and selected(${g1_types_nfi_need}, 'sleeping_items')</v>
      </c>
    </row>
    <row r="351" spans="2:30" s="9" customFormat="1" ht="33.6" customHeight="1">
      <c r="B351" s="9" t="s">
        <v>12702</v>
      </c>
      <c r="C351" s="9" t="s">
        <v>2290</v>
      </c>
      <c r="D351" s="9">
        <v>1</v>
      </c>
      <c r="E351" s="9">
        <v>2</v>
      </c>
      <c r="H351" s="9" t="s">
        <v>12701</v>
      </c>
      <c r="I351" s="9" t="str">
        <f t="shared" ref="I351:I352" si="337">IF(C351="",H351,IF(D351="",C351&amp;"_"&amp;H351,_xlfn.TEXTJOIN("_",TRUE,C351&amp;D351,E351,F351,G351,H351)))</f>
        <v>g1_2_hygiene_cleaning_items_need</v>
      </c>
      <c r="J351" s="775" t="str">
        <f>CS_Monitoring_R12!F195</f>
        <v>What hygiene and cleaning items are needed?</v>
      </c>
      <c r="K351" s="775" t="str">
        <f>CS_Monitoring_R12!G195</f>
        <v>Какие средства личной гигиены и/или чистящие средства нужны?</v>
      </c>
      <c r="L351" s="775" t="str">
        <f>CS_Monitoring_R12!H195</f>
        <v>Які засоби особистої гігієни та/або чистячі засоби потрібні?</v>
      </c>
      <c r="M351" s="9" t="str">
        <f t="shared" si="328"/>
        <v>G1_2</v>
      </c>
      <c r="N351" s="9" t="str">
        <f t="shared" si="329"/>
        <v>G1.2. What hygiene and cleaning items are needed?</v>
      </c>
      <c r="O351" s="9" t="str">
        <f t="shared" si="330"/>
        <v>G1.2. Какие средства личной гигиены и/или чистящие средства нужны?</v>
      </c>
      <c r="P351" s="9" t="str">
        <f t="shared" si="331"/>
        <v>G1.2. Які засоби особистої гігієни та/або чистячі засоби потрібні?</v>
      </c>
      <c r="Q351" s="863" t="s">
        <v>1868</v>
      </c>
      <c r="R351" s="776" t="s">
        <v>362</v>
      </c>
      <c r="S351" s="9" t="s">
        <v>222</v>
      </c>
      <c r="T351" s="9" t="s">
        <v>1760</v>
      </c>
      <c r="U351" s="776" t="s">
        <v>1761</v>
      </c>
      <c r="V351" s="9" t="s">
        <v>1762</v>
      </c>
      <c r="W351" s="9" t="s">
        <v>1763</v>
      </c>
      <c r="Z351" s="9" t="str">
        <f>"selected(${"&amp;I343&amp;"}, 'hygiene_and_cleaning_items')"</f>
        <v>selected(${g1_types_nfi_need}, 'hygiene_and_cleaning_items')</v>
      </c>
    </row>
    <row r="352" spans="2:30" s="9" customFormat="1">
      <c r="B352" s="9" t="s">
        <v>1765</v>
      </c>
      <c r="C352" s="9" t="s">
        <v>2290</v>
      </c>
      <c r="D352" s="9">
        <v>1</v>
      </c>
      <c r="E352" s="9">
        <v>2</v>
      </c>
      <c r="F352" s="9">
        <v>1</v>
      </c>
      <c r="H352" t="str">
        <f>""&amp;H351&amp;"_other"</f>
        <v>hygiene_cleaning_items_need_other</v>
      </c>
      <c r="I352" s="9" t="str">
        <f t="shared" si="337"/>
        <v>g1_2_1_hygiene_cleaning_items_need_other</v>
      </c>
      <c r="J352" s="777" t="s">
        <v>2062</v>
      </c>
      <c r="K352" s="777" t="s">
        <v>2063</v>
      </c>
      <c r="L352" s="9" t="s">
        <v>1768</v>
      </c>
      <c r="M352" s="9" t="str">
        <f t="shared" si="328"/>
        <v>G1_2_1</v>
      </c>
      <c r="N352" s="9" t="str">
        <f t="shared" si="329"/>
        <v>G1.2.1. Other (specify)</v>
      </c>
      <c r="O352" s="9" t="str">
        <f t="shared" si="330"/>
        <v>G1.2.1. Другое (укажите)</v>
      </c>
      <c r="P352" s="9" t="str">
        <f t="shared" si="331"/>
        <v>G1.2.1. Інше, уточніть</v>
      </c>
      <c r="Q352" s="776" t="s">
        <v>96</v>
      </c>
      <c r="R352" s="776" t="s">
        <v>101</v>
      </c>
      <c r="S352" s="776" t="s">
        <v>102</v>
      </c>
      <c r="T352" s="9" t="s">
        <v>1760</v>
      </c>
      <c r="U352" s="776" t="s">
        <v>1761</v>
      </c>
      <c r="V352" s="9" t="s">
        <v>1762</v>
      </c>
      <c r="W352" s="9" t="s">
        <v>1763</v>
      </c>
      <c r="Z352" s="9" t="str">
        <f>"selected(${"&amp;I351&amp;"}, 'other')"</f>
        <v>selected(${g1_2_hygiene_cleaning_items_need}, 'other')</v>
      </c>
    </row>
    <row r="353" spans="2:30" ht="34.950000000000003" customHeight="1">
      <c r="B353" t="s">
        <v>2294</v>
      </c>
      <c r="C353" t="s">
        <v>2290</v>
      </c>
      <c r="D353">
        <v>1</v>
      </c>
      <c r="E353">
        <v>3</v>
      </c>
      <c r="H353" t="s">
        <v>2295</v>
      </c>
      <c r="I353" t="str">
        <f t="shared" ref="I353:I354" si="338">IF(C353="",H353,IF(D353="",C353&amp;"_"&amp;H353,_xlfn.TEXTJOIN("_",TRUE,C353&amp;D353,E353,F353,G353,H353)))</f>
        <v>g1_3_kitchen_amenities_nfi_need</v>
      </c>
      <c r="J353" s="371" t="str">
        <f>CS_Monitoring_R12!F196</f>
        <v>What kitchen amenities NFIs are needed?</v>
      </c>
      <c r="K353" s="371" t="str">
        <f>CS_Monitoring_R12!G196</f>
        <v>Какие кухонные принадлежности и бытовая техника нужны?</v>
      </c>
      <c r="L353" s="371" t="str">
        <f>CS_Monitoring_R12!H196</f>
        <v>Які є потреби в кухонному приладді та побутовій технхіці ?</v>
      </c>
      <c r="M353" t="str">
        <f t="shared" si="328"/>
        <v>G1_3</v>
      </c>
      <c r="N353" t="str">
        <f t="shared" si="329"/>
        <v>G1.3. What kitchen amenities NFIs are needed?</v>
      </c>
      <c r="O353" t="str">
        <f t="shared" si="330"/>
        <v>G1.3. Какие кухонные принадлежности и бытовая техника нужны?</v>
      </c>
      <c r="P353" t="str">
        <f t="shared" si="331"/>
        <v>G1.3. Які є потреби в кухонному приладді та побутовій технхіці ?</v>
      </c>
      <c r="Q353" s="36" t="s">
        <v>1868</v>
      </c>
      <c r="R353" s="11" t="s">
        <v>362</v>
      </c>
      <c r="S353" t="s">
        <v>222</v>
      </c>
      <c r="T353" t="s">
        <v>1760</v>
      </c>
      <c r="U353" s="11" t="s">
        <v>1761</v>
      </c>
      <c r="V353" t="s">
        <v>1762</v>
      </c>
      <c r="W353" t="s">
        <v>1763</v>
      </c>
      <c r="Z353" t="str">
        <f>"selected(${"&amp;I343&amp;"}, 'kitchen_amenities')"</f>
        <v>selected(${g1_types_nfi_need}, 'kitchen_amenities')</v>
      </c>
    </row>
    <row r="354" spans="2:30">
      <c r="B354" t="s">
        <v>1765</v>
      </c>
      <c r="C354" t="s">
        <v>2290</v>
      </c>
      <c r="D354">
        <v>1</v>
      </c>
      <c r="E354">
        <v>3</v>
      </c>
      <c r="F354">
        <v>1</v>
      </c>
      <c r="H354" t="str">
        <f>""&amp;H353&amp;"_other"</f>
        <v>kitchen_amenities_nfi_need_other</v>
      </c>
      <c r="I354" t="str">
        <f t="shared" si="338"/>
        <v>g1_3_1_kitchen_amenities_nfi_need_other</v>
      </c>
      <c r="J354" s="22" t="s">
        <v>2062</v>
      </c>
      <c r="K354" s="22" t="s">
        <v>2063</v>
      </c>
      <c r="L354" t="s">
        <v>1768</v>
      </c>
      <c r="M354" t="str">
        <f t="shared" si="328"/>
        <v>G1_3_1</v>
      </c>
      <c r="N354" t="str">
        <f t="shared" si="329"/>
        <v>G1.3.1. Other (specify)</v>
      </c>
      <c r="O354" t="str">
        <f t="shared" si="330"/>
        <v>G1.3.1. Другое (укажите)</v>
      </c>
      <c r="P354" t="str">
        <f t="shared" si="331"/>
        <v>G1.3.1. Інше, уточніть</v>
      </c>
      <c r="Q354" s="11" t="s">
        <v>96</v>
      </c>
      <c r="R354" s="11" t="s">
        <v>101</v>
      </c>
      <c r="S354" s="11" t="s">
        <v>102</v>
      </c>
      <c r="T354" t="s">
        <v>1760</v>
      </c>
      <c r="U354" s="11" t="s">
        <v>1761</v>
      </c>
      <c r="V354" t="s">
        <v>1762</v>
      </c>
      <c r="W354" t="s">
        <v>1763</v>
      </c>
      <c r="Z354" t="str">
        <f>"selected(${"&amp;I353&amp;"}, 'other')"</f>
        <v>selected(${g1_3_kitchen_amenities_nfi_need}, 'other')</v>
      </c>
    </row>
    <row r="355" spans="2:30" ht="33.6" customHeight="1">
      <c r="B355" t="s">
        <v>2296</v>
      </c>
      <c r="C355" t="s">
        <v>2290</v>
      </c>
      <c r="D355">
        <v>1</v>
      </c>
      <c r="E355">
        <v>4</v>
      </c>
      <c r="H355" t="s">
        <v>2297</v>
      </c>
      <c r="I355" t="str">
        <f t="shared" ref="I355:I359" si="339">IF(C355="",H355,IF(D355="",C355&amp;"_"&amp;H355,_xlfn.TEXTJOIN("_",TRUE,C355&amp;D355,E355,F355,G355,H355)))</f>
        <v>g1_4_clothing_shoe_nfi_need</v>
      </c>
      <c r="J355" s="40" t="str">
        <f>CS_Monitoring_R11!F182</f>
        <v>What clothing or shoe NFIs are needed?</v>
      </c>
      <c r="K355" s="40" t="str">
        <f>CS_Monitoring_R11!G182</f>
        <v>Какая одежда или обувь нужна?</v>
      </c>
      <c r="L355" s="40" t="str">
        <f>CS_Monitoring_R11!H182</f>
        <v>Який одяг чи взуття потрібні?</v>
      </c>
      <c r="M355" t="str">
        <f t="shared" si="328"/>
        <v>G1_4</v>
      </c>
      <c r="N355" t="str">
        <f t="shared" si="329"/>
        <v>G1.4. What clothing or shoe NFIs are needed?</v>
      </c>
      <c r="O355" t="str">
        <f t="shared" si="330"/>
        <v>G1.4. Какая одежда или обувь нужна?</v>
      </c>
      <c r="P355" t="str">
        <f t="shared" si="331"/>
        <v>G1.4. Який одяг чи взуття потрібні?</v>
      </c>
      <c r="Q355" s="36" t="s">
        <v>1868</v>
      </c>
      <c r="R355" s="11" t="s">
        <v>362</v>
      </c>
      <c r="S355" t="s">
        <v>222</v>
      </c>
      <c r="T355" t="s">
        <v>1760</v>
      </c>
      <c r="U355" s="11" t="s">
        <v>1761</v>
      </c>
      <c r="V355" t="s">
        <v>1762</v>
      </c>
      <c r="W355" t="s">
        <v>1763</v>
      </c>
      <c r="Z355" t="str">
        <f>"selected(${"&amp;I343&amp;"}, 'clothes_shoes')"</f>
        <v>selected(${g1_types_nfi_need}, 'clothes_shoes')</v>
      </c>
    </row>
    <row r="356" spans="2:30">
      <c r="B356" t="s">
        <v>1765</v>
      </c>
      <c r="C356" t="s">
        <v>2290</v>
      </c>
      <c r="D356">
        <v>1</v>
      </c>
      <c r="E356">
        <v>4</v>
      </c>
      <c r="F356">
        <v>1</v>
      </c>
      <c r="H356" t="str">
        <f>""&amp;H355&amp;"_other"</f>
        <v>clothing_shoe_nfi_need_other</v>
      </c>
      <c r="I356" t="str">
        <f t="shared" si="339"/>
        <v>g1_4_1_clothing_shoe_nfi_need_other</v>
      </c>
      <c r="J356" s="22" t="s">
        <v>2062</v>
      </c>
      <c r="K356" s="22" t="s">
        <v>2063</v>
      </c>
      <c r="L356" t="s">
        <v>1768</v>
      </c>
      <c r="M356" t="str">
        <f t="shared" si="328"/>
        <v>G1_4_1</v>
      </c>
      <c r="N356" t="str">
        <f t="shared" si="329"/>
        <v>G1.4.1. Other (specify)</v>
      </c>
      <c r="O356" t="str">
        <f t="shared" si="330"/>
        <v>G1.4.1. Другое (укажите)</v>
      </c>
      <c r="P356" t="str">
        <f t="shared" si="331"/>
        <v>G1.4.1. Інше, уточніть</v>
      </c>
      <c r="Q356" s="11" t="s">
        <v>96</v>
      </c>
      <c r="R356" s="11" t="s">
        <v>101</v>
      </c>
      <c r="S356" s="11" t="s">
        <v>102</v>
      </c>
      <c r="T356" t="s">
        <v>1760</v>
      </c>
      <c r="U356" s="11" t="s">
        <v>1761</v>
      </c>
      <c r="V356" t="s">
        <v>1762</v>
      </c>
      <c r="W356" t="s">
        <v>1763</v>
      </c>
      <c r="Z356" t="str">
        <f>"selected(${"&amp;I355&amp;"}, 'other')"</f>
        <v>selected(${g1_4_clothing_shoe_nfi_need}, 'other')</v>
      </c>
    </row>
    <row r="357" spans="2:30" ht="74.400000000000006" customHeight="1">
      <c r="B357" t="s">
        <v>2298</v>
      </c>
      <c r="C357" t="s">
        <v>2290</v>
      </c>
      <c r="D357">
        <v>2</v>
      </c>
      <c r="H357" t="s">
        <v>2299</v>
      </c>
      <c r="I357" t="str">
        <f t="shared" si="339"/>
        <v>g2_items_for_arranging_beds</v>
      </c>
      <c r="J357" s="40" t="str">
        <f>CS_Monitoring_R12!F198</f>
        <v>Are the residents of the collective site provided with items for arranging beds, including beds, furniture for storing personal belongings, bedding (mattresses, pillows, blankets, bed linen)?</v>
      </c>
      <c r="K357" s="40" t="str">
        <f>CS_Monitoring_R12!G198</f>
        <v>Обеспечены ли жители МВП предметами для обустройства спальных мест, в том числе кроватями, мебелью для хранения личных вещей, постельными принадлежностями (матрасы, подушки, одеяла, постельное белье)?</v>
      </c>
      <c r="L357" s="40" t="str">
        <f>CS_Monitoring_R12!H198</f>
        <v>Чи забезпечені мешканці МТП предметами для облаштування спальних місць, в тому числі ліжками, меблями для зберігання особистих речей, постільними речами (матраци, подушки, ковдри, постільна білизна)?</v>
      </c>
      <c r="M357" t="str">
        <f t="shared" si="328"/>
        <v>G2</v>
      </c>
      <c r="N357" t="str">
        <f t="shared" si="329"/>
        <v>G2. Are the residents of the collective site provided with items for arranging beds, including beds, furniture for storing personal belongings, bedding (mattresses, pillows, blankets, bed linen)?</v>
      </c>
      <c r="O357" t="str">
        <f t="shared" si="330"/>
        <v>G2. Обеспечены ли жители МВП предметами для обустройства спальных мест, в том числе кроватями, мебелью для хранения личных вещей, постельными принадлежностями (матрасы, подушки, одеяла, постельное белье)?</v>
      </c>
      <c r="P357" t="str">
        <f t="shared" si="331"/>
        <v>G2. Чи забезпечені мешканці МТП предметами для облаштування спальних місць, в тому числі ліжками, меблями для зберігання особистих речей, постільними речами (матраци, подушки, ковдри, постільна білизна)?</v>
      </c>
      <c r="Q357" t="s">
        <v>1759</v>
      </c>
      <c r="R357" t="s">
        <v>24</v>
      </c>
      <c r="S357" t="s">
        <v>25</v>
      </c>
      <c r="T357" t="s">
        <v>1760</v>
      </c>
      <c r="U357" s="11" t="s">
        <v>1761</v>
      </c>
      <c r="V357" t="s">
        <v>1762</v>
      </c>
      <c r="W357" t="s">
        <v>1763</v>
      </c>
    </row>
    <row r="358" spans="2:30" ht="33.6" customHeight="1">
      <c r="B358" t="s">
        <v>13192</v>
      </c>
      <c r="C358" s="1" t="s">
        <v>2290</v>
      </c>
      <c r="D358" s="1">
        <v>3</v>
      </c>
      <c r="E358" s="1"/>
      <c r="F358" s="1"/>
      <c r="G358" s="1"/>
      <c r="H358" t="s">
        <v>13191</v>
      </c>
      <c r="I358" t="str">
        <f t="shared" si="339"/>
        <v>g3_types_nfis_provided</v>
      </c>
      <c r="J358" s="871" t="str">
        <f>CS_Monitoring_R12!F199</f>
        <v>What types of NFIs were provided in the past three (3) months to IDPs in the collective site?</v>
      </c>
      <c r="K358" s="871" t="str">
        <f>CS_Monitoring_R12!G199</f>
        <v>Какие виды непродовольственных товаров были предоставлены ВПЛ в МВП за последние 3 (три) месяца?</v>
      </c>
      <c r="L358" s="871" t="str">
        <f>CS_Monitoring_R12!H199</f>
        <v>Які типи непродовольчих товарів були надані ВПО в МТП протягом останніх 3 (трьох) місяців?</v>
      </c>
      <c r="M358" t="str">
        <f t="shared" si="328"/>
        <v>G3</v>
      </c>
      <c r="N358" t="str">
        <f t="shared" si="329"/>
        <v>G3. What types of NFIs were provided in the past three (3) months to IDPs in the collective site?</v>
      </c>
      <c r="O358" t="str">
        <f t="shared" si="330"/>
        <v>G3. Какие виды непродовольственных товаров были предоставлены ВПЛ в МВП за последние 3 (три) месяца?</v>
      </c>
      <c r="P358" t="str">
        <f t="shared" si="331"/>
        <v>G3. Які типи непродовольчих товарів були надані ВПО в МТП протягом останніх 3 (трьох) місяців?</v>
      </c>
      <c r="Q358" s="36" t="s">
        <v>1868</v>
      </c>
      <c r="R358" s="11" t="s">
        <v>362</v>
      </c>
      <c r="S358" t="s">
        <v>222</v>
      </c>
      <c r="T358" t="s">
        <v>1760</v>
      </c>
      <c r="U358" s="11" t="s">
        <v>1761</v>
      </c>
      <c r="V358" t="s">
        <v>1762</v>
      </c>
      <c r="W358" t="s">
        <v>1763</v>
      </c>
      <c r="Z358" s="46"/>
      <c r="AA358" t="s">
        <v>1928</v>
      </c>
      <c r="AB358" t="s">
        <v>2059</v>
      </c>
      <c r="AC358" t="s">
        <v>1940</v>
      </c>
      <c r="AD358" t="s">
        <v>1941</v>
      </c>
    </row>
    <row r="359" spans="2:30">
      <c r="B359" t="s">
        <v>1765</v>
      </c>
      <c r="C359" s="1" t="s">
        <v>2290</v>
      </c>
      <c r="D359" s="1">
        <v>3</v>
      </c>
      <c r="E359" s="1">
        <v>0</v>
      </c>
      <c r="F359" s="1">
        <v>1</v>
      </c>
      <c r="G359" s="1"/>
      <c r="H359" t="str">
        <f>H358&amp;"_other"</f>
        <v>types_nfis_provided_other</v>
      </c>
      <c r="I359" t="str">
        <f t="shared" si="339"/>
        <v>g3_0_1_types_nfis_provided_other</v>
      </c>
      <c r="J359" s="22" t="s">
        <v>2062</v>
      </c>
      <c r="K359" s="22" t="s">
        <v>2063</v>
      </c>
      <c r="L359" t="s">
        <v>1768</v>
      </c>
      <c r="M359" t="str">
        <f t="shared" si="328"/>
        <v>G3_0_1</v>
      </c>
      <c r="N359" t="str">
        <f t="shared" si="329"/>
        <v>G3.0.1. Other (specify)</v>
      </c>
      <c r="O359" t="str">
        <f t="shared" si="330"/>
        <v>G3.0.1. Другое (укажите)</v>
      </c>
      <c r="P359" t="str">
        <f t="shared" si="331"/>
        <v>G3.0.1. Інше, уточніть</v>
      </c>
      <c r="Q359" s="11" t="s">
        <v>96</v>
      </c>
      <c r="R359" s="11" t="s">
        <v>101</v>
      </c>
      <c r="S359" s="11" t="s">
        <v>102</v>
      </c>
      <c r="T359" t="s">
        <v>1760</v>
      </c>
      <c r="U359" s="11" t="s">
        <v>1761</v>
      </c>
      <c r="V359" t="s">
        <v>1762</v>
      </c>
      <c r="W359" t="s">
        <v>1763</v>
      </c>
      <c r="Z359" t="str">
        <f>"selected(${"&amp;I358&amp;"}, 'other')"</f>
        <v>selected(${g3_types_nfis_provided}, 'other')</v>
      </c>
    </row>
    <row r="360" spans="2:30" ht="61.2" customHeight="1">
      <c r="B360" t="s">
        <v>2064</v>
      </c>
      <c r="C360" t="s">
        <v>2290</v>
      </c>
      <c r="D360">
        <v>3</v>
      </c>
      <c r="E360">
        <v>1</v>
      </c>
      <c r="F360">
        <v>1</v>
      </c>
      <c r="H360" t="s">
        <v>2300</v>
      </c>
      <c r="I360" t="str">
        <f t="shared" ref="I360" si="340">IF(C360="",H360,IF(D360="",C360&amp;"_"&amp;H360,_xlfn.TEXTJOIN("_",TRUE,C360&amp;D360,E360,F360,G360,H360)))</f>
        <v>g3_1_1_provided_furniture</v>
      </c>
      <c r="J360" s="40" t="str">
        <f>"Was the NFIs received sufficient to answer the needs of IDPs in the collective site? -{"&amp;choices!C380&amp;"}"</f>
        <v>Was the NFIs received sufficient to answer the needs of IDPs in the collective site? -{Furniture (communal and individual use)}</v>
      </c>
      <c r="K360" s="40" t="str">
        <f>"Было ли достаточно полученных НПТ, чтобы удовлетворить потребности ВПЛ в МВП?  -{"&amp;choices!D380&amp;"}"</f>
        <v>Было ли достаточно полученных НПТ, чтобы удовлетворить потребности ВПЛ в МВП?  -{Мебель (общего и индивидуального пользования)}</v>
      </c>
      <c r="L360" s="40" t="str">
        <f>"Чи були достатньо отриманих НПТ, щоб задовольнити потреби ВПО в МТП? -{"&amp;choices!E380&amp;"}"</f>
        <v>Чи були достатньо отриманих НПТ, щоб задовольнити потреби ВПО в МТП? -{Меблі (загального та індивідуального користування)}</v>
      </c>
      <c r="M360" t="str">
        <f t="shared" si="328"/>
        <v>G3_1_1</v>
      </c>
      <c r="N360" t="str">
        <f t="shared" si="329"/>
        <v>G3.1.1. Was the NFIs received sufficient to answer the needs of IDPs in the collective site? -{Furniture (communal and individual use)}</v>
      </c>
      <c r="O360" t="str">
        <f t="shared" si="330"/>
        <v>G3.1.1. Было ли достаточно полученных НПТ, чтобы удовлетворить потребности ВПЛ в МВП?  -{Мебель (общего и индивидуального пользования)}</v>
      </c>
      <c r="P360" t="str">
        <f t="shared" si="331"/>
        <v>G3.1.1. Чи були достатньо отриманих НПТ, щоб задовольнити потреби ВПО в МТП? -{Меблі (загального та індивідуального користування)}</v>
      </c>
      <c r="Q360" t="s">
        <v>1759</v>
      </c>
      <c r="R360" t="s">
        <v>24</v>
      </c>
      <c r="S360" t="s">
        <v>25</v>
      </c>
      <c r="T360" t="s">
        <v>1760</v>
      </c>
      <c r="U360" s="11" t="s">
        <v>1761</v>
      </c>
      <c r="V360" t="s">
        <v>1762</v>
      </c>
      <c r="W360" t="s">
        <v>1763</v>
      </c>
      <c r="Z360" t="str">
        <f>"selected(${"&amp;$I$358&amp;"}, '"&amp;choices!B380&amp;"')"</f>
        <v>selected(${g3_types_nfis_provided}, 'furniture')</v>
      </c>
    </row>
    <row r="361" spans="2:30" ht="33.6" customHeight="1">
      <c r="B361" t="s">
        <v>2064</v>
      </c>
      <c r="C361" t="s">
        <v>2290</v>
      </c>
      <c r="D361">
        <v>3</v>
      </c>
      <c r="E361">
        <v>1</v>
      </c>
      <c r="F361">
        <v>2</v>
      </c>
      <c r="H361" t="s">
        <v>2301</v>
      </c>
      <c r="I361" t="str">
        <f t="shared" ref="I361" si="341">IF(C361="",H361,IF(D361="",C361&amp;"_"&amp;H361,_xlfn.TEXTJOIN("_",TRUE,C361&amp;D361,E361,F361,G361,H361)))</f>
        <v>g3_1_2_provided_sleeping_items</v>
      </c>
      <c r="J361" s="40" t="str">
        <f>"Was the NFIs received sufficient to answer the needs of IDPs in the collective site? -{"&amp;choices!C381&amp;"}"</f>
        <v>Was the NFIs received sufficient to answer the needs of IDPs in the collective site? -{Sleeping items}</v>
      </c>
      <c r="K361" s="40" t="str">
        <f>"Было ли достаточно полученных НПТ, чтобы удовлетворить потребности ВПЛ в МВП?  -{"&amp;choices!D381&amp;"}"</f>
        <v>Было ли достаточно полученных НПТ, чтобы удовлетворить потребности ВПЛ в МВП?  -{Спальные принадлежности}</v>
      </c>
      <c r="L361" s="40" t="str">
        <f>"Чи були достатньо отриманих НПТ, щоб задовольнити потреби ВПО в МТП? -{"&amp;choices!E381&amp;"}"</f>
        <v>Чи були достатньо отриманих НПТ, щоб задовольнити потреби ВПО в МТП? -{Постільні речі}</v>
      </c>
      <c r="M361" t="str">
        <f t="shared" si="328"/>
        <v>G3_1_2</v>
      </c>
      <c r="N361" t="str">
        <f t="shared" si="329"/>
        <v>G3.1.2. Was the NFIs received sufficient to answer the needs of IDPs in the collective site? -{Sleeping items}</v>
      </c>
      <c r="O361" t="str">
        <f t="shared" si="330"/>
        <v>G3.1.2. Было ли достаточно полученных НПТ, чтобы удовлетворить потребности ВПЛ в МВП?  -{Спальные принадлежности}</v>
      </c>
      <c r="P361" t="str">
        <f t="shared" si="331"/>
        <v>G3.1.2. Чи були достатньо отриманих НПТ, щоб задовольнити потреби ВПО в МТП? -{Постільні речі}</v>
      </c>
      <c r="Q361" t="s">
        <v>1759</v>
      </c>
      <c r="R361" t="s">
        <v>24</v>
      </c>
      <c r="S361" t="s">
        <v>25</v>
      </c>
      <c r="T361" t="s">
        <v>1760</v>
      </c>
      <c r="U361" s="11" t="s">
        <v>1761</v>
      </c>
      <c r="V361" t="s">
        <v>1762</v>
      </c>
      <c r="W361" t="s">
        <v>1763</v>
      </c>
      <c r="Z361" t="str">
        <f>"selected(${"&amp;$I$358&amp;"}, '"&amp;choices!B381&amp;"')"</f>
        <v>selected(${g3_types_nfis_provided}, 'sleeping_items')</v>
      </c>
    </row>
    <row r="362" spans="2:30" s="9" customFormat="1" ht="33.6" customHeight="1">
      <c r="B362" s="9" t="s">
        <v>2064</v>
      </c>
      <c r="C362" s="9" t="s">
        <v>2290</v>
      </c>
      <c r="D362" s="9">
        <v>3</v>
      </c>
      <c r="E362" s="9">
        <v>1</v>
      </c>
      <c r="F362" s="9">
        <v>3</v>
      </c>
      <c r="H362" s="9" t="s">
        <v>13247</v>
      </c>
      <c r="I362" s="9" t="str">
        <f t="shared" ref="I362" si="342">IF(C362="",H362,IF(D362="",C362&amp;"_"&amp;H362,_xlfn.TEXTJOIN("_",TRUE,C362&amp;D362,E362,F362,G362,H362)))</f>
        <v>g3_1_3_provided_hygiene_and_cleaning_items</v>
      </c>
      <c r="J362" s="775" t="str">
        <f>"Was the NFIs received sufficient to answer the needs of IDPs in the collective site? -{"&amp;choices!C382&amp;"}"</f>
        <v>Was the NFIs received sufficient to answer the needs of IDPs in the collective site? -{Hygiene and cleaning items}</v>
      </c>
      <c r="K362" s="40" t="str">
        <f>"Было ли достаточно полученных НПТ, чтобы удовлетворить потребности ВПЛ в МВП?  -{"&amp;choices!D382&amp;"}"</f>
        <v>Было ли достаточно полученных НПТ, чтобы удовлетворить потребности ВПЛ в МВП?  -{Средства личной гигиены и чистящие средства}</v>
      </c>
      <c r="L362" s="40" t="str">
        <f>"Чи були достатньо отриманих НПТ, щоб задовольнити потреби ВПО в МТП? -{"&amp;choices!E382&amp;"}"</f>
        <v>Чи були достатньо отриманих НПТ, щоб задовольнити потреби ВПО в МТП? -{Засоби особистої гігієни та чистячі засоби}</v>
      </c>
      <c r="M362" s="9" t="str">
        <f t="shared" si="328"/>
        <v>G3_1_3</v>
      </c>
      <c r="N362" s="9" t="str">
        <f t="shared" ref="N362" si="343">IF(J362="","",IF(AND($C362="",$D362="",J362=""),"",IF(AND($C362="",$D362=""),J362,IF($D362="",UPPER($C362)&amp;"_"&amp;J362,_xlfn.TEXTJOIN(".",TRUE,UPPER($C362)&amp;$D362,$E362,$F362,$G362)))))&amp;". "&amp;J362</f>
        <v>G3.1.3. Was the NFIs received sufficient to answer the needs of IDPs in the collective site? -{Hygiene and cleaning items}</v>
      </c>
      <c r="O362" s="9" t="str">
        <f t="shared" ref="O362" si="344">IF(K362="","",IF(AND($C362="",$D362="",K362=""),"",IF(AND($C362="",$D362=""),K362,IF($D362="",UPPER($C362)&amp;"_"&amp;K362,_xlfn.TEXTJOIN(".",TRUE,UPPER($C362)&amp;$D362,$E362,$F362,$G362)))))&amp;". "&amp;K362</f>
        <v>G3.1.3. Было ли достаточно полученных НПТ, чтобы удовлетворить потребности ВПЛ в МВП?  -{Средства личной гигиены и чистящие средства}</v>
      </c>
      <c r="P362" s="9" t="str">
        <f t="shared" ref="P362" si="345">IF(L362="","",IF(AND($C362="",$D362="",L362=""),"",IF(AND($C362="",$D362=""),L362,IF($D362="",UPPER($C362)&amp;"_"&amp;L362,_xlfn.TEXTJOIN(".",TRUE,UPPER($C362)&amp;$D362,$E362,$F362,$G362)))))&amp;". "&amp;L362</f>
        <v>G3.1.3. Чи були достатньо отриманих НПТ, щоб задовольнити потреби ВПО в МТП? -{Засоби особистої гігієни та чистячі засоби}</v>
      </c>
      <c r="Q362" s="9" t="s">
        <v>1759</v>
      </c>
      <c r="R362" s="9" t="s">
        <v>24</v>
      </c>
      <c r="S362" s="9" t="s">
        <v>25</v>
      </c>
      <c r="T362" s="9" t="s">
        <v>1760</v>
      </c>
      <c r="U362" s="776" t="s">
        <v>1761</v>
      </c>
      <c r="V362" s="9" t="s">
        <v>1762</v>
      </c>
      <c r="W362" s="9" t="s">
        <v>1763</v>
      </c>
      <c r="Z362" s="9" t="str">
        <f>"selected(${"&amp;$I$358&amp;"}, '"&amp;choices!B382&amp;"')"</f>
        <v>selected(${g3_types_nfis_provided}, 'hygiene_and_cleaning_items')</v>
      </c>
    </row>
    <row r="363" spans="2:30" ht="33.6" customHeight="1">
      <c r="B363" t="s">
        <v>2064</v>
      </c>
      <c r="C363" t="s">
        <v>2290</v>
      </c>
      <c r="D363">
        <v>3</v>
      </c>
      <c r="E363">
        <v>1</v>
      </c>
      <c r="F363">
        <v>4</v>
      </c>
      <c r="H363" t="s">
        <v>2302</v>
      </c>
      <c r="I363" t="str">
        <f t="shared" ref="I363" si="346">IF(C363="",H363,IF(D363="",C363&amp;"_"&amp;H363,_xlfn.TEXTJOIN("_",TRUE,C363&amp;D363,E363,F363,G363,H363)))</f>
        <v>g3_1_4_provided_kitchen_amenities</v>
      </c>
      <c r="J363" s="40" t="str">
        <f>"Was the NFIs received sufficient to answer the needs of IDPs in the collective site? -{"&amp;choices!C383&amp;"}"</f>
        <v>Was the NFIs received sufficient to answer the needs of IDPs in the collective site? -{Kitchen amenities}</v>
      </c>
      <c r="K363" s="40" t="str">
        <f>"Было ли достаточно полученных НПТ, чтобы удовлетворить потребности ВПЛ в МВП?  -{"&amp;choices!D383&amp;"}"</f>
        <v>Было ли достаточно полученных НПТ, чтобы удовлетворить потребности ВПЛ в МВП?  -{Кухонные оборудование и принадлежности}</v>
      </c>
      <c r="L363" s="40" t="str">
        <f>"Чи були достатньо отриманих НПТ, щоб задовольнити потреби ВПО в МТП? -{"&amp;choices!E383&amp;"}"</f>
        <v>Чи були достатньо отриманих НПТ, щоб задовольнити потреби ВПО в МТП? -{Кухонне обладнання та приладдя}</v>
      </c>
      <c r="M363" t="str">
        <f t="shared" si="328"/>
        <v>G3_1_4</v>
      </c>
      <c r="N363" t="str">
        <f t="shared" si="329"/>
        <v>G3.1.4. Was the NFIs received sufficient to answer the needs of IDPs in the collective site? -{Kitchen amenities}</v>
      </c>
      <c r="O363" t="str">
        <f t="shared" si="330"/>
        <v>G3.1.4. Было ли достаточно полученных НПТ, чтобы удовлетворить потребности ВПЛ в МВП?  -{Кухонные оборудование и принадлежности}</v>
      </c>
      <c r="P363" t="str">
        <f t="shared" si="331"/>
        <v>G3.1.4. Чи були достатньо отриманих НПТ, щоб задовольнити потреби ВПО в МТП? -{Кухонне обладнання та приладдя}</v>
      </c>
      <c r="Q363" t="s">
        <v>1759</v>
      </c>
      <c r="R363" t="s">
        <v>24</v>
      </c>
      <c r="S363" t="s">
        <v>25</v>
      </c>
      <c r="T363" t="s">
        <v>1760</v>
      </c>
      <c r="U363" s="11" t="s">
        <v>1761</v>
      </c>
      <c r="V363" t="s">
        <v>1762</v>
      </c>
      <c r="W363" t="s">
        <v>1763</v>
      </c>
      <c r="Z363" t="str">
        <f>"selected(${"&amp;$I$358&amp;"}, '"&amp;choices!B383&amp;"')"</f>
        <v>selected(${g3_types_nfis_provided}, 'kitchen_amenities')</v>
      </c>
    </row>
    <row r="364" spans="2:30" ht="33.6" customHeight="1">
      <c r="B364" t="s">
        <v>2064</v>
      </c>
      <c r="C364" t="s">
        <v>2290</v>
      </c>
      <c r="D364">
        <v>3</v>
      </c>
      <c r="E364">
        <v>1</v>
      </c>
      <c r="F364">
        <v>5</v>
      </c>
      <c r="H364" t="s">
        <v>2303</v>
      </c>
      <c r="I364" t="str">
        <f t="shared" ref="I364:I365" si="347">IF(C364="",H364,IF(D364="",C364&amp;"_"&amp;H364,_xlfn.TEXTJOIN("_",TRUE,C364&amp;D364,E364,F364,G364,H364)))</f>
        <v>g3_1_5_provided_clothes_shoes</v>
      </c>
      <c r="J364" s="40" t="str">
        <f>"Was the NFIs received sufficient to answer the needs of IDPs in the collective site? -{"&amp;choices!C384&amp;"}"</f>
        <v>Was the NFIs received sufficient to answer the needs of IDPs in the collective site? -{Clothes and/or shoes}</v>
      </c>
      <c r="K364" s="40" t="str">
        <f>"Было ли достаточно полученных НПТ, чтобы удовлетворить потребности ВПЛ в МВП?  -{"&amp;choices!D384&amp;"}"</f>
        <v>Было ли достаточно полученных НПТ, чтобы удовлетворить потребности ВПЛ в МВП?  -{Одежда и/или обувь}</v>
      </c>
      <c r="L364" s="40" t="str">
        <f>"Чи були достатньо отриманих НПТ, щоб задовольнити потреби ВПО в МТП? -{"&amp;choices!E384&amp;"}"</f>
        <v>Чи були достатньо отриманих НПТ, щоб задовольнити потреби ВПО в МТП? -{Одяг і/чи взуття}</v>
      </c>
      <c r="M364" t="str">
        <f t="shared" si="328"/>
        <v>G3_1_5</v>
      </c>
      <c r="N364" t="str">
        <f t="shared" si="329"/>
        <v>G3.1.5. Was the NFIs received sufficient to answer the needs of IDPs in the collective site? -{Clothes and/or shoes}</v>
      </c>
      <c r="O364" t="str">
        <f t="shared" si="330"/>
        <v>G3.1.5. Было ли достаточно полученных НПТ, чтобы удовлетворить потребности ВПЛ в МВП?  -{Одежда и/или обувь}</v>
      </c>
      <c r="P364" t="str">
        <f t="shared" si="331"/>
        <v>G3.1.5. Чи були достатньо отриманих НПТ, щоб задовольнити потреби ВПО в МТП? -{Одяг і/чи взуття}</v>
      </c>
      <c r="Q364" t="s">
        <v>1759</v>
      </c>
      <c r="R364" t="s">
        <v>24</v>
      </c>
      <c r="S364" t="s">
        <v>25</v>
      </c>
      <c r="T364" t="s">
        <v>1760</v>
      </c>
      <c r="U364" s="11" t="s">
        <v>1761</v>
      </c>
      <c r="V364" t="s">
        <v>1762</v>
      </c>
      <c r="W364" t="s">
        <v>1763</v>
      </c>
      <c r="Z364" t="str">
        <f>"selected(${"&amp;$I$358&amp;"}, '"&amp;choices!B384&amp;"')"</f>
        <v>selected(${g3_types_nfis_provided}, 'clothes_shoes')</v>
      </c>
    </row>
    <row r="365" spans="2:30" ht="33.6" customHeight="1">
      <c r="B365" t="s">
        <v>2064</v>
      </c>
      <c r="C365" t="s">
        <v>2290</v>
      </c>
      <c r="D365">
        <v>3</v>
      </c>
      <c r="E365">
        <v>1</v>
      </c>
      <c r="F365">
        <v>6</v>
      </c>
      <c r="H365" t="s">
        <v>2304</v>
      </c>
      <c r="I365" t="str">
        <f t="shared" si="347"/>
        <v>g3_1_6_provided_communications_equipment</v>
      </c>
      <c r="J365" s="40" t="str">
        <f>"Was the NFIs received sufficient to answer the needs of IDPs in the collective site? -{"&amp;choices!C385&amp;"}"</f>
        <v>Was the NFIs received sufficient to answer the needs of IDPs in the collective site? -{Communications equipment (Wifi, computer equipment, etc.)}</v>
      </c>
      <c r="K365" s="40" t="str">
        <f>"Было ли достаточно полученных НПТ, чтобы удовлетворить потребности ВПЛ в МВП?  -{"&amp;choices!D385&amp;"}"</f>
        <v>Было ли достаточно полученных НПТ, чтобы удовлетворить потребности ВПЛ в МВП?  -{Средства связи (Wifi, компьютерная техника и т.д.)}</v>
      </c>
      <c r="L365" s="40" t="str">
        <f>"Чи були достатньо отриманих НПТ, щоб задовольнити потреби ВПО в МТП? -{"&amp;choices!E385&amp;"}"</f>
        <v>Чи були достатньо отриманих НПТ, щоб задовольнити потреби ВПО в МТП? -{Засоби зв'язку (Wifi, комп'ютерна техніка і т.д.)}</v>
      </c>
      <c r="M365" t="str">
        <f t="shared" si="328"/>
        <v>G3_1_6</v>
      </c>
      <c r="N365" t="str">
        <f t="shared" si="329"/>
        <v>G3.1.6. Was the NFIs received sufficient to answer the needs of IDPs in the collective site? -{Communications equipment (Wifi, computer equipment, etc.)}</v>
      </c>
      <c r="O365" t="str">
        <f t="shared" si="330"/>
        <v>G3.1.6. Было ли достаточно полученных НПТ, чтобы удовлетворить потребности ВПЛ в МВП?  -{Средства связи (Wifi, компьютерная техника и т.д.)}</v>
      </c>
      <c r="P365" t="str">
        <f t="shared" si="331"/>
        <v>G3.1.6. Чи були достатньо отриманих НПТ, щоб задовольнити потреби ВПО в МТП? -{Засоби зв'язку (Wifi, комп'ютерна техніка і т.д.)}</v>
      </c>
      <c r="Q365" t="s">
        <v>1759</v>
      </c>
      <c r="R365" t="s">
        <v>24</v>
      </c>
      <c r="S365" t="s">
        <v>25</v>
      </c>
      <c r="T365" t="s">
        <v>1760</v>
      </c>
      <c r="U365" s="11" t="s">
        <v>1761</v>
      </c>
      <c r="V365" t="s">
        <v>1762</v>
      </c>
      <c r="W365" t="s">
        <v>1763</v>
      </c>
      <c r="Z365" t="str">
        <f>"selected(${"&amp;$I$358&amp;"}, '"&amp;choices!B385&amp;"')"</f>
        <v>selected(${g3_types_nfis_provided}, 'communications_equipment')</v>
      </c>
    </row>
    <row r="366" spans="2:30" ht="33.6" customHeight="1">
      <c r="B366" t="s">
        <v>2064</v>
      </c>
      <c r="C366" t="s">
        <v>2290</v>
      </c>
      <c r="D366">
        <v>3</v>
      </c>
      <c r="E366">
        <v>1</v>
      </c>
      <c r="F366">
        <v>7</v>
      </c>
      <c r="H366" t="s">
        <v>2305</v>
      </c>
      <c r="I366" t="str">
        <f t="shared" ref="I366" si="348">IF(C366="",H366,IF(D366="",C366&amp;"_"&amp;H366,_xlfn.TEXTJOIN("_",TRUE,C366&amp;D366,E366,F366,G366,H366)))</f>
        <v>g3_1_7_provided_oth</v>
      </c>
      <c r="J366" s="40" t="str">
        <f>"Was the NFIs received sufficient to answer the needs of IDPs in the collective site? - Other (*${"&amp;I359&amp;"}*)"</f>
        <v>Was the NFIs received sufficient to answer the needs of IDPs in the collective site? - Other (*${g3_0_1_types_nfis_provided_other}*)</v>
      </c>
      <c r="K366" s="40" t="str">
        <f>"Было ли полученных непродовольственных товаров достаточно, чтобы удовлетворить потребности ВПЛ в МВП?  -Other (*${"&amp;I359&amp;"}*)"</f>
        <v>Было ли полученных непродовольственных товаров достаточно, чтобы удовлетворить потребности ВПЛ в МВП?  -Other (*${g3_0_1_types_nfis_provided_other}*)</v>
      </c>
      <c r="L366" s="40" t="str">
        <f>"Чи були отримані непродовольчі товари достатніми, щоб задовольнити потреби ВПО в МТП? -Other (*${"&amp;I359&amp;"}*)"</f>
        <v>Чи були отримані непродовольчі товари достатніми, щоб задовольнити потреби ВПО в МТП? -Other (*${g3_0_1_types_nfis_provided_other}*)</v>
      </c>
      <c r="M366" t="str">
        <f t="shared" si="328"/>
        <v>G3_1_7</v>
      </c>
      <c r="N366" t="str">
        <f t="shared" si="329"/>
        <v>G3.1.7. Was the NFIs received sufficient to answer the needs of IDPs in the collective site? - Other (*${g3_0_1_types_nfis_provided_other}*)</v>
      </c>
      <c r="O366" t="str">
        <f t="shared" si="330"/>
        <v>G3.1.7. Было ли полученных непродовольственных товаров достаточно, чтобы удовлетворить потребности ВПЛ в МВП?  -Other (*${g3_0_1_types_nfis_provided_other}*)</v>
      </c>
      <c r="P366" t="str">
        <f t="shared" si="331"/>
        <v>G3.1.7. Чи були отримані непродовольчі товари достатніми, щоб задовольнити потреби ВПО в МТП? -Other (*${g3_0_1_types_nfis_provided_other}*)</v>
      </c>
      <c r="Q366" t="s">
        <v>1759</v>
      </c>
      <c r="R366" t="s">
        <v>24</v>
      </c>
      <c r="S366" t="s">
        <v>25</v>
      </c>
      <c r="T366" t="s">
        <v>1760</v>
      </c>
      <c r="U366" s="11" t="s">
        <v>1761</v>
      </c>
      <c r="V366" t="s">
        <v>1762</v>
      </c>
      <c r="W366" t="s">
        <v>1763</v>
      </c>
      <c r="Z366" t="str">
        <f>"selected(${"&amp;$I$358&amp;"}, '"&amp;choices!B386&amp;"')"</f>
        <v>selected(${g3_types_nfis_provided}, 'other')</v>
      </c>
    </row>
    <row r="367" spans="2:30" ht="28.8">
      <c r="B367" t="s">
        <v>2306</v>
      </c>
      <c r="C367" t="s">
        <v>2290</v>
      </c>
      <c r="D367">
        <v>4</v>
      </c>
      <c r="H367" t="s">
        <v>2307</v>
      </c>
      <c r="I367" t="str">
        <f t="shared" ref="I367:I368" si="349">IF(C367="",H367,IF(D367="",C367&amp;"_"&amp;H367,_xlfn.TEXTJOIN("_",TRUE,C367&amp;D367,E367,F367,G367,H367)))</f>
        <v>g4_wifi_connection</v>
      </c>
      <c r="J367" s="40" t="str">
        <f>CS_Monitoring_R11!F186</f>
        <v>Is there Wifi connection available for the residents of the site?</v>
      </c>
      <c r="K367" s="40" t="str">
        <f>CS_Monitoring_R11!G186</f>
        <v>Доступен ли для жителей МВП Wi-Fi?</v>
      </c>
      <c r="L367" s="40" t="str">
        <f>CS_Monitoring_R11!H186</f>
        <v>Чи доступний мешканцям МТП Wi-Fi?</v>
      </c>
      <c r="M367" t="str">
        <f t="shared" si="328"/>
        <v>G4</v>
      </c>
      <c r="N367" t="str">
        <f t="shared" si="329"/>
        <v>G4. Is there Wifi connection available for the residents of the site?</v>
      </c>
      <c r="O367" t="str">
        <f t="shared" si="330"/>
        <v>G4. Доступен ли для жителей МВП Wi-Fi?</v>
      </c>
      <c r="P367" t="str">
        <f t="shared" si="331"/>
        <v>G4. Чи доступний мешканцям МТП Wi-Fi?</v>
      </c>
      <c r="Q367" t="s">
        <v>1759</v>
      </c>
      <c r="R367" t="s">
        <v>24</v>
      </c>
      <c r="S367" t="s">
        <v>25</v>
      </c>
      <c r="T367" t="s">
        <v>1760</v>
      </c>
      <c r="U367" s="11" t="s">
        <v>1761</v>
      </c>
      <c r="V367" t="s">
        <v>1762</v>
      </c>
      <c r="W367" t="s">
        <v>1763</v>
      </c>
      <c r="X367" t="s">
        <v>1785</v>
      </c>
    </row>
    <row r="368" spans="2:30" ht="28.8">
      <c r="B368" t="s">
        <v>2308</v>
      </c>
      <c r="C368" t="s">
        <v>2290</v>
      </c>
      <c r="D368">
        <v>4</v>
      </c>
      <c r="E368">
        <v>1</v>
      </c>
      <c r="H368" t="s">
        <v>2309</v>
      </c>
      <c r="I368" t="str">
        <f t="shared" si="349"/>
        <v>g4_1_wifi_free</v>
      </c>
      <c r="J368" s="40" t="str">
        <f>CS_Monitoring_R11!F187</f>
        <v>Is Wifi connection free or on pay-per-use basis?</v>
      </c>
      <c r="K368" s="40" t="str">
        <f>CS_Monitoring_R11!G187</f>
        <v>Пользование Wi-Fi является бесплатным или платным для ВПЛ?</v>
      </c>
      <c r="L368" s="40" t="str">
        <f>CS_Monitoring_R11!H187</f>
        <v>Користування Wi-Fi є безкоштовним чи платним для ВПО?</v>
      </c>
      <c r="M368" t="str">
        <f t="shared" si="328"/>
        <v>G4_1</v>
      </c>
      <c r="N368" t="str">
        <f t="shared" si="329"/>
        <v>G4.1. Is Wifi connection free or on pay-per-use basis?</v>
      </c>
      <c r="O368" t="str">
        <f t="shared" si="330"/>
        <v>G4.1. Пользование Wi-Fi является бесплатным или платным для ВПЛ?</v>
      </c>
      <c r="P368" t="str">
        <f t="shared" si="331"/>
        <v>G4.1. Користування Wi-Fi є безкоштовним чи платним для ВПО?</v>
      </c>
      <c r="Q368" t="s">
        <v>1759</v>
      </c>
      <c r="R368" t="s">
        <v>24</v>
      </c>
      <c r="S368" t="s">
        <v>25</v>
      </c>
      <c r="T368" t="s">
        <v>1760</v>
      </c>
      <c r="U368" s="11" t="s">
        <v>1761</v>
      </c>
      <c r="V368" t="s">
        <v>1762</v>
      </c>
      <c r="W368" t="s">
        <v>1763</v>
      </c>
      <c r="X368" t="s">
        <v>1785</v>
      </c>
      <c r="Z368" t="str">
        <f>"selected(${"&amp;I367&amp;"}, 'yes_full_access') or selected(${"&amp;I367&amp;"}, 'yes_occasional_access')"</f>
        <v>selected(${g4_wifi_connection}, 'yes_full_access') or selected(${g4_wifi_connection}, 'yes_occasional_access')</v>
      </c>
    </row>
    <row r="369" spans="2:30" ht="28.8">
      <c r="B369" t="s">
        <v>2310</v>
      </c>
      <c r="C369" t="s">
        <v>2290</v>
      </c>
      <c r="D369">
        <v>5</v>
      </c>
      <c r="H369" t="s">
        <v>2311</v>
      </c>
      <c r="I369" t="str">
        <f t="shared" ref="I369" si="350">IF(C369="",H369,IF(D369="",C369&amp;"_"&amp;H369,_xlfn.TEXTJOIN("_",TRUE,C369&amp;D369,E369,F369,G369,H369)))</f>
        <v>g5_mobile_signal</v>
      </c>
      <c r="J369" s="40" t="str">
        <f>CS_Monitoring_R11!F188</f>
        <v>Please rate mobile network signal strength in this location</v>
      </c>
      <c r="K369" s="40" t="str">
        <f>CS_Monitoring_R11!G188</f>
        <v>Пожалуйста, оцените мощность сигнала мобильной сети в этом МВП:</v>
      </c>
      <c r="L369" s="40" t="str">
        <f>CS_Monitoring_R11!H188</f>
        <v>Оцініть, будь ласка, потужність сигналу мобільного зв'язку у цьому МТП:</v>
      </c>
      <c r="M369" t="str">
        <f t="shared" si="328"/>
        <v>G5</v>
      </c>
      <c r="N369" t="str">
        <f t="shared" si="329"/>
        <v>G5. Please rate mobile network signal strength in this location</v>
      </c>
      <c r="O369" t="str">
        <f t="shared" si="330"/>
        <v>G5. Пожалуйста, оцените мощность сигнала мобильной сети в этом МВП:</v>
      </c>
      <c r="P369" t="str">
        <f t="shared" si="331"/>
        <v>G5. Оцініть, будь ласка, потужність сигналу мобільного зв'язку у цьому МТП:</v>
      </c>
      <c r="Q369" t="s">
        <v>1759</v>
      </c>
      <c r="R369" t="s">
        <v>24</v>
      </c>
      <c r="S369" t="s">
        <v>25</v>
      </c>
      <c r="T369" t="s">
        <v>1760</v>
      </c>
      <c r="U369" s="11" t="s">
        <v>1761</v>
      </c>
      <c r="V369" t="s">
        <v>1762</v>
      </c>
      <c r="W369" t="s">
        <v>1763</v>
      </c>
      <c r="X369" t="s">
        <v>1785</v>
      </c>
    </row>
    <row r="370" spans="2:30" s="18" customFormat="1">
      <c r="B370" s="33" t="s">
        <v>1751</v>
      </c>
      <c r="D370" s="17" t="s">
        <v>1752</v>
      </c>
      <c r="E370" s="17" t="s">
        <v>1752</v>
      </c>
      <c r="F370" s="17"/>
      <c r="G370" s="17"/>
      <c r="H370" s="18" t="s">
        <v>2288</v>
      </c>
      <c r="I370" s="18" t="str">
        <f>IF(C370="",H370,IF(D370="",C370&amp;"_"&amp;H370,_xlfn.TEXTJOIN("_",TRUE,C370&amp;D370,E370,F370,H370)))</f>
        <v>nfi</v>
      </c>
      <c r="J370" s="23"/>
      <c r="K370" s="23"/>
      <c r="M370" s="18" t="str">
        <f>_xlfn.TEXTJOIN("_",TRUE,UPPER($C370)&amp;$D370,$E370,$F370)</f>
        <v/>
      </c>
      <c r="N370" s="23" t="str">
        <f>IF(J370="","",IF(AND($C370="",$D370="",J370=""),"",IF(AND($C370="",$D370=""),J370,IF($D370="",UPPER($C370)&amp;"_"&amp;J370,_xlfn.TEXTJOIN(".",TRUE,UPPER($C370)&amp;$D370,$E370,$F370,J370)))))</f>
        <v/>
      </c>
      <c r="O370" s="18" t="str">
        <f>IF(K370="","",IF(AND($C370="",$D370="",K370=""),"",IF(AND($C370="",$D370=""),K370,IF($D370="",UPPER($C370)&amp;"_"&amp;K370,_xlfn.TEXTJOIN(".",TRUE,UPPER($C370)&amp;$D370,$E370,$F370,K370)))))</f>
        <v/>
      </c>
      <c r="P370" s="18" t="str">
        <f>IF(L370="","",IF(AND($C370="",$D370="",L370=""),"",IF(AND($C370="",$D370=""),L370,IF($D370="",UPPER($C370)&amp;"_"&amp;L370,_xlfn.TEXTJOIN(".",TRUE,UPPER($C370)&amp;$D370,$E370,$F370,L370)))))</f>
        <v/>
      </c>
    </row>
    <row r="371" spans="2:30" s="18" customFormat="1">
      <c r="B371" s="32" t="s">
        <v>1746</v>
      </c>
      <c r="D371" s="17" t="s">
        <v>1752</v>
      </c>
      <c r="E371" s="17"/>
      <c r="F371" s="17"/>
      <c r="G371" s="17"/>
      <c r="H371" s="18" t="s">
        <v>2312</v>
      </c>
      <c r="I371" s="18" t="str">
        <f t="shared" ref="I371:I413" si="351">IF(C371="",H371,IF(D371="",C371&amp;"_"&amp;H371,_xlfn.TEXTJOIN("_",TRUE,C371&amp;D371,E371,F371,H371)))</f>
        <v>protection</v>
      </c>
      <c r="J371" s="23" t="s">
        <v>1453</v>
      </c>
      <c r="K371" s="23" t="s">
        <v>13221</v>
      </c>
      <c r="L371" s="18" t="s">
        <v>12240</v>
      </c>
      <c r="M371" t="str">
        <f t="shared" ref="M371:M427" si="352">_xlfn.TEXTJOIN("_",TRUE,UPPER($C371)&amp;$D371,$E371,$F371)</f>
        <v/>
      </c>
      <c r="N371" s="23" t="str">
        <f t="shared" ref="N371" si="353">IF(J371="","",IF(AND($C371="",$D371="",J371=""),"",IF(AND($C371="",$D371=""),J371,IF($D371="",UPPER($C371)&amp;"_"&amp;J371,_xlfn.TEXTJOIN(".",TRUE,UPPER($C371)&amp;$D371,$E371,$F371,J371)))))</f>
        <v>Protection</v>
      </c>
      <c r="O371" s="18" t="str">
        <f>IF(K371="","",IF(AND($C371="",$D371="",K371=""),"",IF(AND($C371="",$D371=""),K371,IF($D371="",UPPER($C371)&amp;"_"&amp;K371,_xlfn.TEXTJOIN(".",TRUE,UPPER($C371)&amp;$D371,$E371,$F371,K371)))))</f>
        <v>Сфера защиты</v>
      </c>
      <c r="P371" s="18" t="str">
        <f t="shared" ref="P371" si="354">IF(L371="","",IF(AND($C371="",$D371="",L371=""),"",IF(AND($C371="",$D371=""),L371,IF($D371="",UPPER($C371)&amp;"_"&amp;L371,_xlfn.TEXTJOIN(".",TRUE,UPPER($C371)&amp;$D371,$E371,$F371,L371)))))</f>
        <v>Сфера захисту</v>
      </c>
      <c r="Z371" s="675" t="str">
        <f>"(selected(${"&amp;I45&amp;"}, 'yes') and not(selected(${"&amp;I45&amp;"}, 'no')"&amp;" or selected(${"&amp;I45&amp;"}, '')))"&amp;" and ${"&amp;I$50&amp;"}&gt;=10"</f>
        <v>(selected(${a1_site_active}, 'yes') and not(selected(${a1_site_active}, 'no') or selected(${a1_site_active}, ''))) and ${a1_2_people_can_hosted_number}&gt;=10</v>
      </c>
    </row>
    <row r="372" spans="2:30" ht="34.200000000000003" customHeight="1">
      <c r="B372" t="s">
        <v>1865</v>
      </c>
      <c r="C372" t="s">
        <v>2314</v>
      </c>
      <c r="D372" s="1">
        <v>1</v>
      </c>
      <c r="H372" t="s">
        <v>2321</v>
      </c>
      <c r="I372" t="str">
        <f t="shared" ref="I372:I377" si="355">IF(C372="",H372,IF(D372="",C372&amp;"_"&amp;H372,_xlfn.TEXTJOIN("_",TRUE,C372&amp;D372,E372,F372,G372,H372)))</f>
        <v>h1_adult_pss</v>
      </c>
      <c r="J372" s="371" t="str">
        <f>CS_Monitoring_R12!F205</f>
        <v>Is psychosocial support for adults available at the site?</v>
      </c>
      <c r="K372" s="371" t="str">
        <f>CS_Monitoring_R12!G205</f>
        <v>Доступна ли в МВП психосоциальная поддержка для взрослых?</v>
      </c>
      <c r="L372" s="371" t="str">
        <f>CS_Monitoring_R12!H205</f>
        <v xml:space="preserve">Чи доступна в МТП психосоціальна підтримка для дорослих? </v>
      </c>
      <c r="M372" t="str">
        <f t="shared" ref="M372:M385" si="356">_xlfn.TEXTJOIN("_",TRUE,UPPER($C372)&amp;$D372,$E372,$F372,$G372)</f>
        <v>H1</v>
      </c>
      <c r="N372" t="str">
        <f t="shared" ref="N372:N385" si="357">IF(J372="","",IF(AND($C372="",$D372="",J372=""),"",IF(AND($C372="",$D372=""),J372,IF($D372="",UPPER($C372)&amp;"_"&amp;J372,_xlfn.TEXTJOIN(".",TRUE,UPPER($C372)&amp;$D372,$E372,$F372,$G372)))))&amp;". "&amp;J372</f>
        <v>H1. Is psychosocial support for adults available at the site?</v>
      </c>
      <c r="O372" t="str">
        <f t="shared" ref="O372:O385" si="358">IF(K372="","",IF(AND($C372="",$D372="",K372=""),"",IF(AND($C372="",$D372=""),K372,IF($D372="",UPPER($C372)&amp;"_"&amp;K372,_xlfn.TEXTJOIN(".",TRUE,UPPER($C372)&amp;$D372,$E372,$F372,$G372)))))&amp;". "&amp;K372</f>
        <v>H1. Доступна ли в МВП психосоциальная поддержка для взрослых?</v>
      </c>
      <c r="P372" t="str">
        <f t="shared" ref="P372:P385" si="359">IF(L372="","",IF(AND($C372="",$D372="",L372=""),"",IF(AND($C372="",$D372=""),L372,IF($D372="",UPPER($C372)&amp;"_"&amp;L372,_xlfn.TEXTJOIN(".",TRUE,UPPER($C372)&amp;$D372,$E372,$F372,$G372)))))&amp;". "&amp;L372</f>
        <v xml:space="preserve">H1. Чи доступна в МТП психосоціальна підтримка для дорослих? </v>
      </c>
      <c r="Q372" t="s">
        <v>2322</v>
      </c>
      <c r="R372" t="s">
        <v>2323</v>
      </c>
      <c r="S372" t="s">
        <v>2324</v>
      </c>
      <c r="T372" t="s">
        <v>1760</v>
      </c>
      <c r="U372" s="11" t="s">
        <v>1761</v>
      </c>
      <c r="V372" t="s">
        <v>1762</v>
      </c>
      <c r="W372" t="s">
        <v>1763</v>
      </c>
      <c r="X372" t="s">
        <v>1785</v>
      </c>
    </row>
    <row r="373" spans="2:30" ht="28.8">
      <c r="B373" t="s">
        <v>1942</v>
      </c>
      <c r="C373" t="s">
        <v>2314</v>
      </c>
      <c r="D373" s="1">
        <v>2</v>
      </c>
      <c r="E373" s="1"/>
      <c r="H373" t="s">
        <v>2325</v>
      </c>
      <c r="I373" t="str">
        <f t="shared" si="355"/>
        <v>h2_known_pss</v>
      </c>
      <c r="J373" s="371" t="str">
        <f>CS_Monitoring_R12!F206</f>
        <v>Do the residents of the site know how to get there and receive such support?</v>
      </c>
      <c r="K373" s="371" t="str">
        <f>CS_Monitoring_R12!G206</f>
        <v>Знают ли жители МВП, к кому обращаться и как получить такую поддержку?</v>
      </c>
      <c r="L373" s="371" t="str">
        <f>CS_Monitoring_R12!H206</f>
        <v>Чи обізнані мешканці МТП, до кого звертатись та як отримати таку підтримку?</v>
      </c>
      <c r="M373" t="str">
        <f t="shared" si="356"/>
        <v>H2</v>
      </c>
      <c r="N373" t="str">
        <f t="shared" si="357"/>
        <v>H2. Do the residents of the site know how to get there and receive such support?</v>
      </c>
      <c r="O373" t="str">
        <f t="shared" si="358"/>
        <v>H2. Знают ли жители МВП, к кому обращаться и как получить такую поддержку?</v>
      </c>
      <c r="P373" t="str">
        <f t="shared" si="359"/>
        <v>H2. Чи обізнані мешканці МТП, до кого звертатись та як отримати таку підтримку?</v>
      </c>
      <c r="Q373" t="s">
        <v>1759</v>
      </c>
      <c r="R373" t="s">
        <v>24</v>
      </c>
      <c r="S373" t="s">
        <v>25</v>
      </c>
      <c r="T373" t="s">
        <v>1760</v>
      </c>
      <c r="U373" s="11" t="s">
        <v>1761</v>
      </c>
      <c r="V373" t="s">
        <v>1762</v>
      </c>
      <c r="W373" t="s">
        <v>1763</v>
      </c>
      <c r="X373" t="s">
        <v>1785</v>
      </c>
      <c r="Z373" t="str">
        <f>"selected(${"&amp;I372&amp;"}, 'yes')"</f>
        <v>selected(${h1_adult_pss}, 'yes')</v>
      </c>
    </row>
    <row r="374" spans="2:30" ht="28.8">
      <c r="B374" t="s">
        <v>2326</v>
      </c>
      <c r="C374" t="s">
        <v>2314</v>
      </c>
      <c r="D374" s="1">
        <v>2</v>
      </c>
      <c r="E374" s="1">
        <v>1</v>
      </c>
      <c r="H374" t="s">
        <v>2327</v>
      </c>
      <c r="I374" t="str">
        <f t="shared" si="355"/>
        <v>h2_1_adult_pss_yes</v>
      </c>
      <c r="J374" s="371" t="str">
        <f>CS_Monitoring_R12!F207</f>
        <v>What are the modalities of the psychological services for adults that are available on the site?</v>
      </c>
      <c r="K374" s="371" t="str">
        <f>CS_Monitoring_R12!G207</f>
        <v xml:space="preserve">Какая основная форма предоставления психологических услуг взрослым в МВП? </v>
      </c>
      <c r="L374" s="371" t="str">
        <f>CS_Monitoring_R12!H207</f>
        <v>Яка основна форма надання психологічних послуг дорослим в МТП?</v>
      </c>
      <c r="M374" t="str">
        <f t="shared" si="356"/>
        <v>H2_1</v>
      </c>
      <c r="N374" t="str">
        <f t="shared" si="357"/>
        <v>H2.1. What are the modalities of the psychological services for adults that are available on the site?</v>
      </c>
      <c r="O374" t="str">
        <f t="shared" si="358"/>
        <v xml:space="preserve">H2.1. Какая основная форма предоставления психологических услуг взрослым в МВП? </v>
      </c>
      <c r="P374" t="str">
        <f t="shared" si="359"/>
        <v>H2.1. Яка основна форма надання психологічних послуг дорослим в МТП?</v>
      </c>
      <c r="Q374" t="s">
        <v>1759</v>
      </c>
      <c r="R374" t="s">
        <v>24</v>
      </c>
      <c r="S374" t="s">
        <v>25</v>
      </c>
      <c r="T374" t="s">
        <v>1760</v>
      </c>
      <c r="U374" s="11" t="s">
        <v>1761</v>
      </c>
      <c r="V374" t="s">
        <v>1762</v>
      </c>
      <c r="W374" t="s">
        <v>1763</v>
      </c>
      <c r="X374" t="s">
        <v>1785</v>
      </c>
      <c r="Z374" t="str">
        <f>"selected(${"&amp;I372&amp;"}, 'yes')"</f>
        <v>selected(${h1_adult_pss}, 'yes')</v>
      </c>
      <c r="AA374" t="str">
        <f>"if(selected(${"&amp;I376&amp;"}, 'counselling_not_available'),not(selected(.,'services_not_available')),not(selected(.,'')))"</f>
        <v>if(selected(${h2_2_advisory_service}, 'counselling_not_available'),not(selected(.,'services_not_available')),not(selected(.,'')))</v>
      </c>
      <c r="AB374" t="s">
        <v>2328</v>
      </c>
      <c r="AC374" t="s">
        <v>2329</v>
      </c>
      <c r="AD374" t="s">
        <v>2330</v>
      </c>
    </row>
    <row r="375" spans="2:30">
      <c r="B375" t="s">
        <v>1765</v>
      </c>
      <c r="C375" t="s">
        <v>2314</v>
      </c>
      <c r="D375" s="1">
        <v>2</v>
      </c>
      <c r="E375" s="1">
        <v>1</v>
      </c>
      <c r="F375" s="1">
        <v>1</v>
      </c>
      <c r="H375" t="s">
        <v>2331</v>
      </c>
      <c r="I375" t="str">
        <f t="shared" si="355"/>
        <v>h2_1_1_adult_pss_other</v>
      </c>
      <c r="J375" s="22" t="s">
        <v>1766</v>
      </c>
      <c r="K375" s="22" t="s">
        <v>1767</v>
      </c>
      <c r="L375" t="s">
        <v>1768</v>
      </c>
      <c r="M375" t="str">
        <f t="shared" si="356"/>
        <v>H2_1_1</v>
      </c>
      <c r="N375" t="str">
        <f t="shared" si="357"/>
        <v>H2.1.1. If other, please specify:</v>
      </c>
      <c r="O375" t="str">
        <f t="shared" si="358"/>
        <v>H2.1.1. Другое (уточните)</v>
      </c>
      <c r="P375" t="str">
        <f t="shared" si="359"/>
        <v>H2.1.1. Інше, уточніть</v>
      </c>
      <c r="Q375" s="11" t="s">
        <v>96</v>
      </c>
      <c r="R375" s="11" t="s">
        <v>101</v>
      </c>
      <c r="S375" s="11" t="s">
        <v>102</v>
      </c>
      <c r="T375" t="s">
        <v>1760</v>
      </c>
      <c r="U375" s="11" t="s">
        <v>1761</v>
      </c>
      <c r="V375" t="s">
        <v>1762</v>
      </c>
      <c r="W375" t="s">
        <v>1763</v>
      </c>
      <c r="Z375" t="str">
        <f>"selected(${"&amp;I374&amp;"}, 'other')"</f>
        <v>selected(${h2_1_adult_pss_yes}, 'other')</v>
      </c>
    </row>
    <row r="376" spans="2:30" ht="39" customHeight="1">
      <c r="B376" t="s">
        <v>2332</v>
      </c>
      <c r="C376" t="s">
        <v>2314</v>
      </c>
      <c r="D376" s="1">
        <v>2</v>
      </c>
      <c r="E376" s="1">
        <v>2</v>
      </c>
      <c r="F376" s="1"/>
      <c r="H376" t="s">
        <v>2333</v>
      </c>
      <c r="I376" t="str">
        <f t="shared" si="355"/>
        <v>h2_2_advisory_service</v>
      </c>
      <c r="J376" s="371" t="str">
        <f>CS_Monitoring_R12!F208</f>
        <v>What are the modalities of the сounselling services that are available on the site?</v>
      </c>
      <c r="K376" s="371" t="str">
        <f>CS_Monitoring_R12!G208</f>
        <v>Какая основная форма предоставления консультационных услуг в МВП?</v>
      </c>
      <c r="L376" s="371" t="str">
        <f>CS_Monitoring_R12!H208</f>
        <v xml:space="preserve"> Яка основна форма надання консультаційних послуг в МТП?</v>
      </c>
      <c r="M376" t="str">
        <f t="shared" si="356"/>
        <v>H2_2</v>
      </c>
      <c r="N376" t="str">
        <f t="shared" si="357"/>
        <v>H2.2. What are the modalities of the сounselling services that are available on the site?</v>
      </c>
      <c r="O376" t="str">
        <f t="shared" si="358"/>
        <v>H2.2. Какая основная форма предоставления консультационных услуг в МВП?</v>
      </c>
      <c r="P376" t="str">
        <f t="shared" si="359"/>
        <v>H2.2.  Яка основна форма надання консультаційних послуг в МТП?</v>
      </c>
      <c r="Q376" s="36" t="s">
        <v>2334</v>
      </c>
      <c r="R376" s="36" t="s">
        <v>2335</v>
      </c>
      <c r="S376" s="22" t="s">
        <v>2336</v>
      </c>
      <c r="T376" t="s">
        <v>1760</v>
      </c>
      <c r="U376" s="11" t="s">
        <v>1761</v>
      </c>
      <c r="V376" t="s">
        <v>1762</v>
      </c>
      <c r="W376" t="s">
        <v>1763</v>
      </c>
      <c r="X376" t="s">
        <v>1785</v>
      </c>
      <c r="Z376" t="str">
        <f>"selected(${"&amp;I372&amp;"}, 'yes')"</f>
        <v>selected(${h1_adult_pss}, 'yes')</v>
      </c>
      <c r="AA376" t="str">
        <f>"if(selected(${"&amp;I374&amp;"}, 'services_not_available'),not(selected(.,'counselling_not_available')),not(selected(.,'')))"</f>
        <v>if(selected(${h2_1_adult_pss_yes}, 'services_not_available'),not(selected(.,'counselling_not_available')),not(selected(.,'')))</v>
      </c>
      <c r="AB376" t="s">
        <v>2328</v>
      </c>
      <c r="AC376" t="s">
        <v>2329</v>
      </c>
      <c r="AD376" t="s">
        <v>2330</v>
      </c>
    </row>
    <row r="377" spans="2:30" ht="39" customHeight="1">
      <c r="B377" t="s">
        <v>1765</v>
      </c>
      <c r="C377" t="s">
        <v>2314</v>
      </c>
      <c r="D377" s="1">
        <v>2</v>
      </c>
      <c r="E377" s="1">
        <v>2</v>
      </c>
      <c r="F377" s="1">
        <v>1</v>
      </c>
      <c r="H377" t="str">
        <f>""&amp;H376&amp;"_other"</f>
        <v>advisory_service_other</v>
      </c>
      <c r="I377" t="str">
        <f t="shared" si="355"/>
        <v>h2_2_1_advisory_service_other</v>
      </c>
      <c r="J377" s="22" t="s">
        <v>1766</v>
      </c>
      <c r="K377" s="22" t="s">
        <v>1767</v>
      </c>
      <c r="L377" t="s">
        <v>1768</v>
      </c>
      <c r="M377" t="str">
        <f t="shared" si="356"/>
        <v>H2_2_1</v>
      </c>
      <c r="N377" t="str">
        <f t="shared" si="357"/>
        <v>H2.2.1. If other, please specify:</v>
      </c>
      <c r="O377" t="str">
        <f t="shared" si="358"/>
        <v>H2.2.1. Другое (уточните)</v>
      </c>
      <c r="P377" t="str">
        <f t="shared" si="359"/>
        <v>H2.2.1. Інше, уточніть</v>
      </c>
      <c r="Q377" s="11" t="s">
        <v>96</v>
      </c>
      <c r="R377" s="11" t="s">
        <v>101</v>
      </c>
      <c r="S377" s="11" t="s">
        <v>102</v>
      </c>
      <c r="T377" t="s">
        <v>1760</v>
      </c>
      <c r="U377" s="11" t="s">
        <v>1761</v>
      </c>
      <c r="V377" t="s">
        <v>1762</v>
      </c>
      <c r="W377" t="s">
        <v>1763</v>
      </c>
      <c r="Z377" t="str">
        <f>"selected(${"&amp;I376&amp;"}, 'other')"</f>
        <v>selected(${h2_2_advisory_service}, 'other')</v>
      </c>
    </row>
    <row r="378" spans="2:30" ht="28.8">
      <c r="B378" t="s">
        <v>2337</v>
      </c>
      <c r="C378" t="s">
        <v>2314</v>
      </c>
      <c r="D378" s="1">
        <v>3</v>
      </c>
      <c r="E378" s="1"/>
      <c r="F378" s="1"/>
      <c r="H378" t="s">
        <v>2338</v>
      </c>
      <c r="I378" t="str">
        <f t="shared" ref="I378:I379" si="360">IF(C378="",H378,IF(D378="",C378&amp;"_"&amp;H378,_xlfn.TEXTJOIN("_",TRUE,C378&amp;D378,E378,F378,G378,H378)))</f>
        <v>h3_services_children_well_being</v>
      </c>
      <c r="J378" s="371" t="str">
        <f>CS_Monitoring_R12!F209</f>
        <v>Which of the following psychosocial support services for children are available on the site?</v>
      </c>
      <c r="K378" s="371" t="str">
        <f>CS_Monitoring_R12!G209</f>
        <v>Какие из перечисленных видов психосоциальной поддержки для детей доступны в МВП?</v>
      </c>
      <c r="L378" s="371" t="str">
        <f>CS_Monitoring_R12!H209</f>
        <v>Які з перерахованих видів психосоціальної підтримки для дітей доступні в МТП?</v>
      </c>
      <c r="M378" t="str">
        <f t="shared" si="356"/>
        <v>H3</v>
      </c>
      <c r="N378" t="str">
        <f t="shared" si="357"/>
        <v>H3. Which of the following psychosocial support services for children are available on the site?</v>
      </c>
      <c r="O378" t="str">
        <f t="shared" si="358"/>
        <v>H3. Какие из перечисленных видов психосоциальной поддержки для детей доступны в МВП?</v>
      </c>
      <c r="P378" t="str">
        <f t="shared" si="359"/>
        <v>H3. Які з перерахованих видів психосоціальної підтримки для дітей доступні в МТП?</v>
      </c>
      <c r="Q378" t="s">
        <v>2339</v>
      </c>
      <c r="R378" t="s">
        <v>2340</v>
      </c>
      <c r="S378" t="s">
        <v>2341</v>
      </c>
      <c r="T378" t="s">
        <v>1760</v>
      </c>
      <c r="U378" s="11" t="s">
        <v>1761</v>
      </c>
      <c r="V378" t="s">
        <v>1762</v>
      </c>
      <c r="W378" t="s">
        <v>1763</v>
      </c>
      <c r="X378" t="s">
        <v>1785</v>
      </c>
      <c r="AA378" t="s">
        <v>2342</v>
      </c>
      <c r="AB378" t="s">
        <v>2343</v>
      </c>
      <c r="AC378" t="s">
        <v>2344</v>
      </c>
      <c r="AD378" t="s">
        <v>2345</v>
      </c>
    </row>
    <row r="379" spans="2:30" ht="39" customHeight="1">
      <c r="B379" t="s">
        <v>1765</v>
      </c>
      <c r="C379" t="s">
        <v>2314</v>
      </c>
      <c r="D379" s="1">
        <v>3</v>
      </c>
      <c r="E379" s="1">
        <v>0</v>
      </c>
      <c r="F379" s="1">
        <v>1</v>
      </c>
      <c r="H379" t="str">
        <f>""&amp;H378&amp;"_other"</f>
        <v>services_children_well_being_other</v>
      </c>
      <c r="I379" t="str">
        <f t="shared" si="360"/>
        <v>h3_0_1_services_children_well_being_other</v>
      </c>
      <c r="J379" s="22" t="s">
        <v>1766</v>
      </c>
      <c r="K379" s="22" t="s">
        <v>1767</v>
      </c>
      <c r="L379" t="s">
        <v>1768</v>
      </c>
      <c r="M379" t="str">
        <f t="shared" si="356"/>
        <v>H3_0_1</v>
      </c>
      <c r="N379" t="str">
        <f t="shared" si="357"/>
        <v>H3.0.1. If other, please specify:</v>
      </c>
      <c r="O379" t="str">
        <f t="shared" si="358"/>
        <v>H3.0.1. Другое (уточните)</v>
      </c>
      <c r="P379" t="str">
        <f t="shared" si="359"/>
        <v>H3.0.1. Інше, уточніть</v>
      </c>
      <c r="Q379" s="11" t="s">
        <v>96</v>
      </c>
      <c r="R379" s="11" t="s">
        <v>101</v>
      </c>
      <c r="S379" s="11" t="s">
        <v>102</v>
      </c>
      <c r="T379" t="s">
        <v>1760</v>
      </c>
      <c r="U379" s="11" t="s">
        <v>1761</v>
      </c>
      <c r="V379" t="s">
        <v>1762</v>
      </c>
      <c r="W379" t="s">
        <v>1763</v>
      </c>
      <c r="Z379" t="str">
        <f>"selected(${"&amp;I378&amp;"}, 'other')"</f>
        <v>selected(${h3_services_children_well_being}, 'other')</v>
      </c>
    </row>
    <row r="380" spans="2:30" ht="28.8">
      <c r="B380" t="s">
        <v>1942</v>
      </c>
      <c r="C380" t="s">
        <v>2314</v>
      </c>
      <c r="D380" s="1">
        <v>4</v>
      </c>
      <c r="E380" s="1"/>
      <c r="H380" t="s">
        <v>2346</v>
      </c>
      <c r="I380" t="str">
        <f t="shared" ref="I380" si="361">IF(C380="",H380,IF(D380="",C380&amp;"_"&amp;H380,_xlfn.TEXTJOIN("_",TRUE,C380&amp;D380,E380,F380,G380,H380)))</f>
        <v>h4_known_pss_children</v>
      </c>
      <c r="J380" s="371" t="str">
        <f>CS_Monitoring_R12!F210</f>
        <v>Do the residents of the site know how to access  psychosocial support for children?</v>
      </c>
      <c r="K380" s="371" t="str">
        <f>CS_Monitoring_R12!G210</f>
        <v>Знают ли жители МВП, к кому обращаться и как получить психосоциальную поддержку для детей?</v>
      </c>
      <c r="L380" s="371" t="str">
        <f>CS_Monitoring_R12!H210</f>
        <v>Чи обізнані мешканці МТП, до кого звертатись та як отримати психосоціальну підтримку для дітей?</v>
      </c>
      <c r="M380" t="str">
        <f t="shared" si="356"/>
        <v>H4</v>
      </c>
      <c r="N380" t="str">
        <f t="shared" si="357"/>
        <v>H4. Do the residents of the site know how to access  psychosocial support for children?</v>
      </c>
      <c r="O380" t="str">
        <f t="shared" si="358"/>
        <v>H4. Знают ли жители МВП, к кому обращаться и как получить психосоциальную поддержку для детей?</v>
      </c>
      <c r="P380" t="str">
        <f t="shared" si="359"/>
        <v>H4. Чи обізнані мешканці МТП, до кого звертатись та як отримати психосоціальну підтримку для дітей?</v>
      </c>
      <c r="Q380" t="s">
        <v>1759</v>
      </c>
      <c r="R380" t="s">
        <v>24</v>
      </c>
      <c r="S380" t="s">
        <v>25</v>
      </c>
      <c r="T380" t="s">
        <v>1760</v>
      </c>
      <c r="U380" s="11" t="s">
        <v>1761</v>
      </c>
      <c r="V380" t="s">
        <v>1762</v>
      </c>
      <c r="W380" t="s">
        <v>1763</v>
      </c>
      <c r="X380" t="s">
        <v>1785</v>
      </c>
      <c r="Z380" s="22" t="str">
        <f>"not(selected(${"&amp;I378&amp;"}, 'none') or selected(${"&amp;I378&amp;"}, 'dont_know') or selected(${"&amp;I378&amp;"}, ''))"</f>
        <v>not(selected(${h3_services_children_well_being}, 'none') or selected(${h3_services_children_well_being}, 'dont_know') or selected(${h3_services_children_well_being}, ''))</v>
      </c>
    </row>
    <row r="381" spans="2:30" ht="48" customHeight="1">
      <c r="B381" t="s">
        <v>1865</v>
      </c>
      <c r="C381" t="s">
        <v>2314</v>
      </c>
      <c r="D381">
        <v>5</v>
      </c>
      <c r="H381" t="s">
        <v>2347</v>
      </c>
      <c r="I381" t="str">
        <f t="shared" ref="I381:I383" si="362">IF(C381="",H381,IF(D381="",C381&amp;"_"&amp;H381,_xlfn.TEXTJOIN("_",TRUE,C381&amp;D381,E381,F381,G381,H381)))</f>
        <v>h5_social_workers_visit</v>
      </c>
      <c r="J381" s="40" t="str">
        <f>CS_Monitoring_R11!F202</f>
        <v>Do social workers visit the site?</v>
      </c>
      <c r="K381" s="40" t="str">
        <f>CS_Monitoring_R11!G202</f>
        <v>Посещают ли МВП социальные работники?</v>
      </c>
      <c r="L381" s="40" t="str">
        <f>CS_Monitoring_R11!H202</f>
        <v>Чи відвідують МТП соціальні працівники?</v>
      </c>
      <c r="M381" t="str">
        <f t="shared" si="356"/>
        <v>H5</v>
      </c>
      <c r="N381" t="str">
        <f t="shared" si="357"/>
        <v>H5. Do social workers visit the site?</v>
      </c>
      <c r="O381" t="str">
        <f t="shared" si="358"/>
        <v>H5. Посещают ли МВП социальные работники?</v>
      </c>
      <c r="P381" t="str">
        <f t="shared" si="359"/>
        <v>H5. Чи відвідують МТП соціальні працівники?</v>
      </c>
      <c r="Q381" t="s">
        <v>1759</v>
      </c>
      <c r="R381" t="s">
        <v>24</v>
      </c>
      <c r="S381" t="s">
        <v>25</v>
      </c>
      <c r="T381" t="s">
        <v>1760</v>
      </c>
      <c r="U381" s="11" t="s">
        <v>1761</v>
      </c>
      <c r="V381" t="s">
        <v>1762</v>
      </c>
      <c r="W381" t="s">
        <v>1763</v>
      </c>
      <c r="X381" t="s">
        <v>1785</v>
      </c>
    </row>
    <row r="382" spans="2:30" ht="28.8">
      <c r="B382" t="s">
        <v>2348</v>
      </c>
      <c r="C382" t="s">
        <v>2314</v>
      </c>
      <c r="D382">
        <v>5</v>
      </c>
      <c r="E382">
        <v>1</v>
      </c>
      <c r="H382" t="s">
        <v>2349</v>
      </c>
      <c r="I382" t="str">
        <f t="shared" si="362"/>
        <v>h5_1_social_workers_visit_frequency</v>
      </c>
      <c r="J382" s="40" t="str">
        <f>CS_Monitoring_R11!F203</f>
        <v>If "Yes", how often do social workers visit the site?</v>
      </c>
      <c r="K382" s="40" t="str">
        <f>CS_Monitoring_R11!G203</f>
        <v>Если "Да", то как часто социальные работники посещают МВП?</v>
      </c>
      <c r="L382" s="40" t="str">
        <f>CS_Monitoring_R11!H203</f>
        <v>Якщо "Так", то як часто соціальні працівники відвідують МТП?</v>
      </c>
      <c r="M382" t="str">
        <f t="shared" si="356"/>
        <v>H5_1</v>
      </c>
      <c r="N382" t="str">
        <f t="shared" si="357"/>
        <v>H5.1. If "Yes", how often do social workers visit the site?</v>
      </c>
      <c r="O382" t="str">
        <f t="shared" si="358"/>
        <v>H5.1. Если "Да", то как часто социальные работники посещают МВП?</v>
      </c>
      <c r="P382" t="str">
        <f t="shared" si="359"/>
        <v>H5.1. Якщо "Так", то як часто соціальні працівники відвідують МТП?</v>
      </c>
      <c r="Q382" t="s">
        <v>1759</v>
      </c>
      <c r="R382" t="s">
        <v>24</v>
      </c>
      <c r="S382" t="s">
        <v>25</v>
      </c>
      <c r="T382" t="s">
        <v>1760</v>
      </c>
      <c r="U382" s="11" t="s">
        <v>1761</v>
      </c>
      <c r="V382" t="s">
        <v>1762</v>
      </c>
      <c r="W382" t="s">
        <v>1763</v>
      </c>
      <c r="X382" t="s">
        <v>1785</v>
      </c>
      <c r="Z382" t="str">
        <f>"selected(${"&amp;I381&amp;"}, 'yes')"</f>
        <v>selected(${h5_social_workers_visit}, 'yes')</v>
      </c>
    </row>
    <row r="383" spans="2:30" ht="43.95" customHeight="1">
      <c r="B383" t="s">
        <v>2064</v>
      </c>
      <c r="C383" t="s">
        <v>2314</v>
      </c>
      <c r="D383">
        <v>5</v>
      </c>
      <c r="E383">
        <v>2</v>
      </c>
      <c r="H383" t="s">
        <v>2350</v>
      </c>
      <c r="I383" t="str">
        <f t="shared" si="362"/>
        <v>h5_2_sufficient_visits_social_workers</v>
      </c>
      <c r="J383" s="40" t="str">
        <f>CS_Monitoring_R11!F204</f>
        <v xml:space="preserve">Are the visits by social workers sufficient to answer the needs of IDPs in the collective site? </v>
      </c>
      <c r="K383" s="40" t="str">
        <f>CS_Monitoring_R11!G204</f>
        <v>Достаточно ли визитов социальных работников, чтобы удовлетворить потребности ВПЛ в МВП?</v>
      </c>
      <c r="L383" s="40" t="str">
        <f>CS_Monitoring_R11!H204</f>
        <v>Чи достатньо візитів соціальних працівників, щоб задовольнити потреби ВПО у МТП?</v>
      </c>
      <c r="M383" t="str">
        <f t="shared" si="356"/>
        <v>H5_2</v>
      </c>
      <c r="N383" t="str">
        <f t="shared" si="357"/>
        <v xml:space="preserve">H5.2. Are the visits by social workers sufficient to answer the needs of IDPs in the collective site? </v>
      </c>
      <c r="O383" t="str">
        <f t="shared" si="358"/>
        <v>H5.2. Достаточно ли визитов социальных работников, чтобы удовлетворить потребности ВПЛ в МВП?</v>
      </c>
      <c r="P383" t="str">
        <f t="shared" si="359"/>
        <v>H5.2. Чи достатньо візитів соціальних працівників, щоб задовольнити потреби ВПО у МТП?</v>
      </c>
      <c r="Q383" t="s">
        <v>1759</v>
      </c>
      <c r="R383" t="s">
        <v>24</v>
      </c>
      <c r="S383" t="s">
        <v>25</v>
      </c>
      <c r="T383" t="s">
        <v>1760</v>
      </c>
      <c r="U383" s="11" t="s">
        <v>1761</v>
      </c>
      <c r="V383" t="s">
        <v>1762</v>
      </c>
      <c r="W383" t="s">
        <v>1763</v>
      </c>
      <c r="X383" t="s">
        <v>1785</v>
      </c>
      <c r="Z383" t="str">
        <f>"selected(${"&amp;I381&amp;"}, 'yes')"</f>
        <v>selected(${h5_social_workers_visit}, 'yes')</v>
      </c>
    </row>
    <row r="384" spans="2:30" s="9" customFormat="1" ht="43.2">
      <c r="B384" s="9" t="s">
        <v>12777</v>
      </c>
      <c r="C384" s="9" t="s">
        <v>2314</v>
      </c>
      <c r="D384" s="9">
        <v>5</v>
      </c>
      <c r="E384" s="9">
        <v>3</v>
      </c>
      <c r="H384" s="9" t="s">
        <v>12776</v>
      </c>
      <c r="I384" s="9" t="str">
        <f t="shared" ref="I384:I386" si="363">IF(C384="",H384,IF(D384="",C384&amp;"_"&amp;H384,_xlfn.TEXTJOIN("_",TRUE,C384&amp;D384,E384,F384,G384,H384)))</f>
        <v>h5_3_idp_employment</v>
      </c>
      <c r="J384" s="775" t="str">
        <f>CS_Monitoring_R12!F214</f>
        <v xml:space="preserve">To your knowledge, among the working-age site residents (18-59 years old), what is approximately the proportion that is currently employed? </v>
      </c>
      <c r="K384" s="775" t="str">
        <f>CS_Monitoring_R12!G214</f>
        <v xml:space="preserve">
Известен ли Вам процент работающих среди жителей МВП трудоспособного возраста (18-59 лет)?</v>
      </c>
      <c r="L384" s="775" t="str">
        <f>CS_Monitoring_R12!H214</f>
        <v xml:space="preserve">
Чи відомий Вам відсоток працюючих серед мешканців МТП працездатного віку (18-59 років)?</v>
      </c>
      <c r="M384" s="9" t="str">
        <f t="shared" si="356"/>
        <v>H5_3</v>
      </c>
      <c r="N384" s="9" t="str">
        <f t="shared" si="357"/>
        <v xml:space="preserve">H5.3. To your knowledge, among the working-age site residents (18-59 years old), what is approximately the proportion that is currently employed? </v>
      </c>
      <c r="O384" s="9" t="str">
        <f t="shared" si="358"/>
        <v>H5.3. 
Известен ли Вам процент работающих среди жителей МВП трудоспособного возраста (18-59 лет)?</v>
      </c>
      <c r="P384" s="9" t="str">
        <f t="shared" si="359"/>
        <v>H5.3. 
Чи відомий Вам відсоток працюючих серед мешканців МТП працездатного віку (18-59 років)?</v>
      </c>
      <c r="Q384" s="9" t="s">
        <v>1759</v>
      </c>
      <c r="R384" s="9" t="s">
        <v>24</v>
      </c>
      <c r="S384" s="9" t="s">
        <v>25</v>
      </c>
      <c r="T384" s="9" t="s">
        <v>1760</v>
      </c>
      <c r="U384" s="776" t="s">
        <v>1761</v>
      </c>
      <c r="V384" s="9" t="s">
        <v>1762</v>
      </c>
      <c r="W384" s="9" t="s">
        <v>1763</v>
      </c>
      <c r="X384" s="9" t="s">
        <v>1785</v>
      </c>
    </row>
    <row r="385" spans="2:36" s="9" customFormat="1" ht="38.4" customHeight="1">
      <c r="B385" s="9" t="s">
        <v>12789</v>
      </c>
      <c r="C385" s="9" t="s">
        <v>2314</v>
      </c>
      <c r="D385" s="9">
        <v>5</v>
      </c>
      <c r="E385" s="9">
        <v>4</v>
      </c>
      <c r="H385" s="9" t="s">
        <v>12788</v>
      </c>
      <c r="I385" s="9" t="str">
        <f t="shared" si="363"/>
        <v>h5_4_causes_of_unemployment</v>
      </c>
      <c r="J385" s="775" t="str">
        <f>CS_Monitoring_R12!F215</f>
        <v>To your knowledge, what are the main reasons the site residents are currently unemployed?</v>
      </c>
      <c r="K385" s="775" t="str">
        <f>CS_Monitoring_R12!G215</f>
        <v>По Вашему мнению, каковы наиболее распространенные причины безработицы для неработающих жителей МВП?</v>
      </c>
      <c r="L385" s="775" t="str">
        <f>CS_Monitoring_R12!H215</f>
        <v xml:space="preserve">На Вашу думку, якими є основні причини безробіття серед непрацюючих мешканців МТП? </v>
      </c>
      <c r="M385" s="9" t="str">
        <f t="shared" si="356"/>
        <v>H5_4</v>
      </c>
      <c r="N385" s="9" t="str">
        <f t="shared" si="357"/>
        <v>H5.4. To your knowledge, what are the main reasons the site residents are currently unemployed?</v>
      </c>
      <c r="O385" s="9" t="str">
        <f t="shared" si="358"/>
        <v>H5.4. По Вашему мнению, каковы наиболее распространенные причины безработицы для неработающих жителей МВП?</v>
      </c>
      <c r="P385" s="9" t="str">
        <f t="shared" si="359"/>
        <v xml:space="preserve">H5.4. На Вашу думку, якими є основні причини безробіття серед непрацюючих мешканців МТП? </v>
      </c>
      <c r="Q385" s="863" t="s">
        <v>1868</v>
      </c>
      <c r="R385" s="863" t="s">
        <v>362</v>
      </c>
      <c r="S385" s="777" t="s">
        <v>222</v>
      </c>
      <c r="T385" s="9" t="s">
        <v>1760</v>
      </c>
      <c r="U385" s="776" t="s">
        <v>1761</v>
      </c>
      <c r="V385" s="9" t="s">
        <v>1762</v>
      </c>
      <c r="W385" s="9" t="s">
        <v>1763</v>
      </c>
      <c r="Z385" s="870" t="str">
        <f>"not(selected(${"&amp;I384&amp;"}, '100') or selected(${"&amp;I384&amp;"}, ''))"</f>
        <v>not(selected(${h5_3_idp_employment}, '100') or selected(${h5_3_idp_employment}, ''))</v>
      </c>
      <c r="AA385" s="9" t="s">
        <v>1874</v>
      </c>
      <c r="AB385" s="9" t="s">
        <v>1875</v>
      </c>
      <c r="AC385" s="9" t="s">
        <v>1876</v>
      </c>
      <c r="AD385" s="9" t="s">
        <v>1877</v>
      </c>
      <c r="AE385" s="777"/>
    </row>
    <row r="386" spans="2:36" s="9" customFormat="1">
      <c r="B386" s="9" t="s">
        <v>1765</v>
      </c>
      <c r="C386" s="9" t="s">
        <v>2314</v>
      </c>
      <c r="D386" s="9">
        <v>5</v>
      </c>
      <c r="E386" s="9">
        <v>4</v>
      </c>
      <c r="F386" s="9">
        <v>1</v>
      </c>
      <c r="H386" t="str">
        <f>""&amp;H385&amp;"_other"</f>
        <v>causes_of_unemployment_other</v>
      </c>
      <c r="I386" s="9" t="str">
        <f t="shared" si="363"/>
        <v>h5_4_1_causes_of_unemployment_other</v>
      </c>
      <c r="J386" s="777" t="s">
        <v>2062</v>
      </c>
      <c r="K386" s="777" t="s">
        <v>2063</v>
      </c>
      <c r="L386" s="9" t="s">
        <v>1768</v>
      </c>
      <c r="M386" s="9" t="str">
        <f t="shared" ref="M386" si="364">_xlfn.TEXTJOIN("_",TRUE,UPPER($C386)&amp;$D386,$E386,$F386,$G386)</f>
        <v>H5_4_1</v>
      </c>
      <c r="N386" s="9" t="str">
        <f t="shared" ref="N386" si="365">IF(J386="","",IF(AND($C386="",$D386="",J386=""),"",IF(AND($C386="",$D386=""),J386,IF($D386="",UPPER($C386)&amp;"_"&amp;J386,_xlfn.TEXTJOIN(".",TRUE,UPPER($C386)&amp;$D386,$E386,$F386,$G386)))))&amp;". "&amp;J386</f>
        <v>H5.4.1. Other (specify)</v>
      </c>
      <c r="O386" s="9" t="str">
        <f t="shared" ref="O386" si="366">IF(K386="","",IF(AND($C386="",$D386="",K386=""),"",IF(AND($C386="",$D386=""),K386,IF($D386="",UPPER($C386)&amp;"_"&amp;K386,_xlfn.TEXTJOIN(".",TRUE,UPPER($C386)&amp;$D386,$E386,$F386,$G386)))))&amp;". "&amp;K386</f>
        <v>H5.4.1. Другое (укажите)</v>
      </c>
      <c r="P386" s="9" t="str">
        <f t="shared" ref="P386" si="367">IF(L386="","",IF(AND($C386="",$D386="",L386=""),"",IF(AND($C386="",$D386=""),L386,IF($D386="",UPPER($C386)&amp;"_"&amp;L386,_xlfn.TEXTJOIN(".",TRUE,UPPER($C386)&amp;$D386,$E386,$F386,$G386)))))&amp;". "&amp;L386</f>
        <v>H5.4.1. Інше, уточніть</v>
      </c>
      <c r="Q386" s="776" t="s">
        <v>96</v>
      </c>
      <c r="R386" s="776" t="s">
        <v>101</v>
      </c>
      <c r="S386" s="776" t="s">
        <v>102</v>
      </c>
      <c r="T386" s="9" t="s">
        <v>1760</v>
      </c>
      <c r="U386" s="776" t="s">
        <v>1761</v>
      </c>
      <c r="V386" s="9" t="s">
        <v>1762</v>
      </c>
      <c r="W386" s="9" t="s">
        <v>1763</v>
      </c>
      <c r="Z386" s="9" t="str">
        <f>"selected(${"&amp;I385&amp;"}, 'other')"</f>
        <v>selected(${h5_4_causes_of_unemployment}, 'other')</v>
      </c>
    </row>
    <row r="387" spans="2:36" ht="58.8" customHeight="1">
      <c r="B387" t="s">
        <v>2351</v>
      </c>
      <c r="C387" s="39" t="s">
        <v>2314</v>
      </c>
      <c r="D387" s="54">
        <v>6</v>
      </c>
      <c r="H387" t="s">
        <v>2352</v>
      </c>
      <c r="I387" t="str">
        <f t="shared" ref="I387:I392" si="368">IF(C387="",H387,IF(D387="",C387&amp;"_"&amp;H387,_xlfn.TEXTJOIN("_",TRUE,C387&amp;D387,E387,F387,G387,H387)))</f>
        <v>h6_social_activity</v>
      </c>
      <c r="J387" s="40" t="str">
        <f>CS_Monitoring_R11!F205</f>
        <v xml:space="preserve">To your knowledge, do residents of the site participate in any social activity within the host community? </v>
      </c>
      <c r="K387" s="40" t="str">
        <f>CS_Monitoring_R11!G205</f>
        <v xml:space="preserve">Насколько Вам известно, участвуют ли жители МВП в каких-либо социальных мероприятиях совместно с жителями принимающей громады? </v>
      </c>
      <c r="L387" s="40" t="str">
        <f>CS_Monitoring_R11!H205</f>
        <v>Наскільки Вам відомо, чи приймають участь мешканці МТП у будь-яких соціальних заходах спільно з мешканцями приймаючої громади?</v>
      </c>
      <c r="M387" t="str">
        <f>_xlfn.TEXTJOIN("_",TRUE,UPPER($C387)&amp;$D387,$E387,$F387,$G387)</f>
        <v>H6</v>
      </c>
      <c r="N387" t="str">
        <f t="shared" ref="N387:P391" si="369">IF(J387="","",IF(AND($C387="",$D387="",J387=""),"",IF(AND($C387="",$D387=""),J387,IF($D387="",UPPER($C387)&amp;"_"&amp;J387,_xlfn.TEXTJOIN(".",TRUE,UPPER($C387)&amp;$D387,$E387,$F387,$G387)))))&amp;". "&amp;J387</f>
        <v xml:space="preserve">H6. To your knowledge, do residents of the site participate in any social activity within the host community? </v>
      </c>
      <c r="O387" t="str">
        <f t="shared" si="369"/>
        <v xml:space="preserve">H6. Насколько Вам известно, участвуют ли жители МВП в каких-либо социальных мероприятиях совместно с жителями принимающей громады? </v>
      </c>
      <c r="P387" t="str">
        <f t="shared" si="369"/>
        <v>H6. Наскільки Вам відомо, чи приймають участь мешканці МТП у будь-яких соціальних заходах спільно з мешканцями приймаючої громади?</v>
      </c>
      <c r="Q387" t="s">
        <v>1759</v>
      </c>
      <c r="R387" t="s">
        <v>24</v>
      </c>
      <c r="S387" t="s">
        <v>25</v>
      </c>
      <c r="T387" t="s">
        <v>1760</v>
      </c>
      <c r="U387" s="11" t="s">
        <v>1761</v>
      </c>
      <c r="V387" t="s">
        <v>1762</v>
      </c>
      <c r="W387" t="s">
        <v>1763</v>
      </c>
      <c r="X387" t="s">
        <v>1785</v>
      </c>
    </row>
    <row r="388" spans="2:36" ht="98.4" customHeight="1">
      <c r="B388" t="s">
        <v>2353</v>
      </c>
      <c r="C388" t="s">
        <v>2314</v>
      </c>
      <c r="D388">
        <v>6</v>
      </c>
      <c r="E388">
        <v>1</v>
      </c>
      <c r="H388" t="s">
        <v>2354</v>
      </c>
      <c r="I388" t="str">
        <f t="shared" si="368"/>
        <v>h6_1_not_participate_social_activities</v>
      </c>
      <c r="J388" s="40" t="str">
        <f>CS_Monitoring_R11!F206</f>
        <v xml:space="preserve">To your knowledge, for what reasons do the residents of the site not participate in social activities? </v>
      </c>
      <c r="K388" s="40" t="str">
        <f>CS_Monitoring_R11!G206</f>
        <v xml:space="preserve">Насколько Вам известно, по каким причинам жители МВП не участвуют в социальных мероприятиях? </v>
      </c>
      <c r="L388" s="40" t="str">
        <f>CS_Monitoring_R11!H206</f>
        <v>Наскільки Вам відомо, з яких причин жителі МТП не приймають участі у соціальних заходах?</v>
      </c>
      <c r="M388" t="str">
        <f>_xlfn.TEXTJOIN("_",TRUE,UPPER($C388)&amp;$D388,$E388,$F388,$G388)</f>
        <v>H6_1</v>
      </c>
      <c r="N388" t="str">
        <f t="shared" si="369"/>
        <v xml:space="preserve">H6.1. To your knowledge, for what reasons do the residents of the site not participate in social activities? </v>
      </c>
      <c r="O388" t="str">
        <f t="shared" si="369"/>
        <v xml:space="preserve">H6.1. Насколько Вам известно, по каким причинам жители МВП не участвуют в социальных мероприятиях? </v>
      </c>
      <c r="P388" t="str">
        <f t="shared" si="369"/>
        <v>H6.1. Наскільки Вам відомо, з яких причин жителі МТП не приймають участі у соціальних заходах?</v>
      </c>
      <c r="Q388" s="36" t="s">
        <v>2339</v>
      </c>
      <c r="R388" s="36" t="s">
        <v>2340</v>
      </c>
      <c r="S388" s="22" t="s">
        <v>2341</v>
      </c>
      <c r="T388" t="s">
        <v>1760</v>
      </c>
      <c r="U388" s="11" t="s">
        <v>1761</v>
      </c>
      <c r="V388" t="s">
        <v>1762</v>
      </c>
      <c r="W388" t="s">
        <v>1763</v>
      </c>
      <c r="Z388" t="str">
        <f>"not(selected(${"&amp;I387&amp;"}, 'dont_know') or selected(${"&amp;I387&amp;"}, ''))"</f>
        <v>not(selected(${h6_social_activity}, 'dont_know') or selected(${h6_social_activity}, ''))</v>
      </c>
      <c r="AA388" t="s">
        <v>1874</v>
      </c>
      <c r="AB388" t="s">
        <v>1875</v>
      </c>
      <c r="AC388" t="s">
        <v>1876</v>
      </c>
      <c r="AD388" t="s">
        <v>1877</v>
      </c>
    </row>
    <row r="389" spans="2:36">
      <c r="B389" t="s">
        <v>1765</v>
      </c>
      <c r="C389" t="s">
        <v>2314</v>
      </c>
      <c r="D389">
        <v>6</v>
      </c>
      <c r="E389">
        <v>1</v>
      </c>
      <c r="F389">
        <v>1</v>
      </c>
      <c r="H389" t="str">
        <f>""&amp;H388&amp;"_other"</f>
        <v>not_participate_social_activities_other</v>
      </c>
      <c r="I389" t="str">
        <f t="shared" si="368"/>
        <v>h6_1_1_not_participate_social_activities_other</v>
      </c>
      <c r="J389" s="22" t="s">
        <v>1766</v>
      </c>
      <c r="K389" s="22" t="s">
        <v>1767</v>
      </c>
      <c r="L389" t="s">
        <v>1768</v>
      </c>
      <c r="M389" t="str">
        <f>_xlfn.TEXTJOIN("_",TRUE,UPPER($C389)&amp;$D389,$E389,$F389,$G389)</f>
        <v>H6_1_1</v>
      </c>
      <c r="N389" t="str">
        <f t="shared" si="369"/>
        <v>H6.1.1. If other, please specify:</v>
      </c>
      <c r="O389" t="str">
        <f t="shared" si="369"/>
        <v>H6.1.1. Другое (уточните)</v>
      </c>
      <c r="P389" t="str">
        <f t="shared" si="369"/>
        <v>H6.1.1. Інше, уточніть</v>
      </c>
      <c r="Q389" s="11" t="s">
        <v>96</v>
      </c>
      <c r="R389" s="11" t="s">
        <v>101</v>
      </c>
      <c r="S389" s="11" t="s">
        <v>102</v>
      </c>
      <c r="T389" t="s">
        <v>1760</v>
      </c>
      <c r="U389" s="11" t="s">
        <v>1761</v>
      </c>
      <c r="V389" t="s">
        <v>1762</v>
      </c>
      <c r="W389" t="s">
        <v>1763</v>
      </c>
      <c r="Z389" t="str">
        <f>"selected(${"&amp;I388&amp;"}, 'other')"</f>
        <v>selected(${h6_1_not_participate_social_activities}, 'other')</v>
      </c>
    </row>
    <row r="390" spans="2:36" s="9" customFormat="1" ht="58.2" customHeight="1">
      <c r="B390" s="9" t="s">
        <v>12832</v>
      </c>
      <c r="C390" s="9" t="s">
        <v>2314</v>
      </c>
      <c r="D390" s="9">
        <v>6</v>
      </c>
      <c r="E390" s="9">
        <v>2</v>
      </c>
      <c r="H390" s="9" t="s">
        <v>12831</v>
      </c>
      <c r="I390" s="9" t="str">
        <f t="shared" si="368"/>
        <v>h6_2_relationship_site_residents_host_community</v>
      </c>
      <c r="J390" s="775" t="str">
        <f>CS_Monitoring_R12!F218</f>
        <v>How would you describe the relationship between the site residents and the host community?</v>
      </c>
      <c r="K390" s="775" t="str">
        <f>CS_Monitoring_R12!G218</f>
        <v>Как вы описали бы отношения между жителями МВП и принимающей громадой?</v>
      </c>
      <c r="L390" s="775" t="str">
        <f>CS_Monitoring_R12!H218</f>
        <v>Як би ви описали відносини між мешканцями МТП та приймаючою громадою?</v>
      </c>
      <c r="M390" s="9" t="str">
        <f>_xlfn.TEXTJOIN("_",TRUE,UPPER($C390)&amp;$D390,$E390,$F390,$G390)</f>
        <v>H6_2</v>
      </c>
      <c r="N390" s="9" t="str">
        <f t="shared" si="369"/>
        <v>H6.2. How would you describe the relationship between the site residents and the host community?</v>
      </c>
      <c r="O390" s="9" t="str">
        <f t="shared" si="369"/>
        <v>H6.2. Как вы описали бы отношения между жителями МВП и принимающей громадой?</v>
      </c>
      <c r="P390" s="9" t="str">
        <f t="shared" si="369"/>
        <v>H6.2. Як би ви описали відносини між мешканцями МТП та приймаючою громадою?</v>
      </c>
      <c r="Q390" s="9" t="s">
        <v>1759</v>
      </c>
      <c r="R390" s="9" t="s">
        <v>24</v>
      </c>
      <c r="S390" s="9" t="s">
        <v>25</v>
      </c>
      <c r="T390" s="9" t="s">
        <v>1760</v>
      </c>
      <c r="U390" s="776" t="s">
        <v>1761</v>
      </c>
      <c r="V390" s="9" t="s">
        <v>1762</v>
      </c>
      <c r="W390" s="9" t="s">
        <v>1763</v>
      </c>
      <c r="X390" s="9" t="s">
        <v>1785</v>
      </c>
    </row>
    <row r="391" spans="2:36" s="9" customFormat="1" ht="48" customHeight="1">
      <c r="B391" s="9" t="s">
        <v>12834</v>
      </c>
      <c r="C391" s="9" t="s">
        <v>2314</v>
      </c>
      <c r="D391" s="9">
        <v>6</v>
      </c>
      <c r="E391" s="9">
        <v>3</v>
      </c>
      <c r="H391" s="9" t="s">
        <v>12833</v>
      </c>
      <c r="I391" s="9" t="str">
        <f t="shared" si="368"/>
        <v>h6_3_social_cohesion_negative_factors</v>
      </c>
      <c r="J391" s="775" t="str">
        <f>CS_Monitoring_R12!F219</f>
        <v xml:space="preserve">What are in your opinion the factors that negatively influence social cohesion in this settlement? </v>
      </c>
      <c r="K391" s="775" t="str">
        <f>CS_Monitoring_R12!G219</f>
        <v>Какие факторы, по-вашему, негативно влияют на социальную сплоченность в данном населенном пункте?</v>
      </c>
      <c r="L391" s="775" t="str">
        <f>CS_Monitoring_R12!H219</f>
        <v>Які фактори, на вашу думку, негативно впливають на соціальну згуртованість у цьому населеному пункті?</v>
      </c>
      <c r="M391" s="9" t="str">
        <f>_xlfn.TEXTJOIN("_",TRUE,UPPER($C391)&amp;$D391,$E391,$F391,$G391)</f>
        <v>H6_3</v>
      </c>
      <c r="N391" s="9" t="str">
        <f t="shared" si="369"/>
        <v xml:space="preserve">H6.3. What are in your opinion the factors that negatively influence social cohesion in this settlement? </v>
      </c>
      <c r="O391" s="9" t="str">
        <f t="shared" si="369"/>
        <v>H6.3. Какие факторы, по-вашему, негативно влияют на социальную сплоченность в данном населенном пункте?</v>
      </c>
      <c r="P391" s="9" t="str">
        <f t="shared" si="369"/>
        <v>H6.3. Які фактори, на вашу думку, негативно впливають на соціальну згуртованість у цьому населеному пункті?</v>
      </c>
      <c r="Q391" s="863" t="s">
        <v>1868</v>
      </c>
      <c r="R391" s="863" t="s">
        <v>362</v>
      </c>
      <c r="S391" s="777" t="s">
        <v>222</v>
      </c>
      <c r="T391" s="9" t="s">
        <v>1760</v>
      </c>
      <c r="U391" s="776" t="s">
        <v>1761</v>
      </c>
      <c r="V391" s="9" t="s">
        <v>1762</v>
      </c>
      <c r="W391" s="9" t="s">
        <v>1763</v>
      </c>
      <c r="AA391" s="9" t="s">
        <v>1874</v>
      </c>
      <c r="AB391" s="9" t="s">
        <v>1875</v>
      </c>
      <c r="AC391" s="9" t="s">
        <v>1876</v>
      </c>
      <c r="AD391" s="9" t="s">
        <v>1877</v>
      </c>
      <c r="AE391" s="777"/>
    </row>
    <row r="392" spans="2:36" s="9" customFormat="1">
      <c r="B392" s="9" t="s">
        <v>1765</v>
      </c>
      <c r="C392" s="9" t="s">
        <v>2290</v>
      </c>
      <c r="D392" s="9">
        <v>6</v>
      </c>
      <c r="E392" s="9">
        <v>3</v>
      </c>
      <c r="F392" s="9">
        <v>1</v>
      </c>
      <c r="H392" t="str">
        <f>""&amp;H391&amp;"_other"</f>
        <v>social_cohesion_negative_factors_other</v>
      </c>
      <c r="I392" s="9" t="str">
        <f t="shared" si="368"/>
        <v>g6_3_1_social_cohesion_negative_factors_other</v>
      </c>
      <c r="J392" s="777" t="s">
        <v>2062</v>
      </c>
      <c r="K392" s="777" t="s">
        <v>2063</v>
      </c>
      <c r="L392" s="9" t="s">
        <v>1768</v>
      </c>
      <c r="M392" s="9" t="str">
        <f t="shared" ref="M392" si="370">_xlfn.TEXTJOIN("_",TRUE,UPPER($C392)&amp;$D392,$E392,$F392,$G392)</f>
        <v>G6_3_1</v>
      </c>
      <c r="N392" s="9" t="str">
        <f t="shared" ref="N392" si="371">IF(J392="","",IF(AND($C392="",$D392="",J392=""),"",IF(AND($C392="",$D392=""),J392,IF($D392="",UPPER($C392)&amp;"_"&amp;J392,_xlfn.TEXTJOIN(".",TRUE,UPPER($C392)&amp;$D392,$E392,$F392,$G392)))))&amp;". "&amp;J392</f>
        <v>G6.3.1. Other (specify)</v>
      </c>
      <c r="O392" s="9" t="str">
        <f t="shared" ref="O392" si="372">IF(K392="","",IF(AND($C392="",$D392="",K392=""),"",IF(AND($C392="",$D392=""),K392,IF($D392="",UPPER($C392)&amp;"_"&amp;K392,_xlfn.TEXTJOIN(".",TRUE,UPPER($C392)&amp;$D392,$E392,$F392,$G392)))))&amp;". "&amp;K392</f>
        <v>G6.3.1. Другое (укажите)</v>
      </c>
      <c r="P392" s="9" t="str">
        <f t="shared" ref="P392" si="373">IF(L392="","",IF(AND($C392="",$D392="",L392=""),"",IF(AND($C392="",$D392=""),L392,IF($D392="",UPPER($C392)&amp;"_"&amp;L392,_xlfn.TEXTJOIN(".",TRUE,UPPER($C392)&amp;$D392,$E392,$F392,$G392)))))&amp;". "&amp;L392</f>
        <v>G6.3.1. Інше, уточніть</v>
      </c>
      <c r="Q392" s="776" t="s">
        <v>96</v>
      </c>
      <c r="R392" s="776" t="s">
        <v>101</v>
      </c>
      <c r="S392" s="776" t="s">
        <v>102</v>
      </c>
      <c r="T392" s="9" t="s">
        <v>1760</v>
      </c>
      <c r="U392" s="776" t="s">
        <v>1761</v>
      </c>
      <c r="V392" s="9" t="s">
        <v>1762</v>
      </c>
      <c r="W392" s="9" t="s">
        <v>1763</v>
      </c>
      <c r="Z392" s="9" t="str">
        <f>"selected(${"&amp;I391&amp;"}, 'other')"</f>
        <v>selected(${h6_3_social_cohesion_negative_factors}, 'other')</v>
      </c>
    </row>
    <row r="393" spans="2:36" ht="38.4" customHeight="1">
      <c r="B393" t="s">
        <v>2313</v>
      </c>
      <c r="C393" t="s">
        <v>2314</v>
      </c>
      <c r="D393" s="1">
        <v>7</v>
      </c>
      <c r="E393" s="1"/>
      <c r="F393" s="1"/>
      <c r="H393" t="s">
        <v>2315</v>
      </c>
      <c r="I393" t="str">
        <f t="shared" ref="I393:I395" si="374">IF(C393="",H393,IF(D393="",C393&amp;"_"&amp;H393,_xlfn.TEXTJOIN("_",TRUE,C393&amp;D393,E393,F393,G393,H393)))</f>
        <v>h7_protection_needs</v>
      </c>
      <c r="J393" s="371" t="str">
        <f>CS_Monitoring_R12!F220</f>
        <v>What are Protection concerns or needs in the collective site?</v>
      </c>
      <c r="K393" s="371" t="str">
        <f>CS_Monitoring_R12!G220</f>
        <v>Каковы проблемы или потребности в сфере защиты в МВП?</v>
      </c>
      <c r="L393" s="371" t="str">
        <f>CS_Monitoring_R12!H220</f>
        <v>Які проблеми чи потреби у сфері захисту має МТП?</v>
      </c>
      <c r="M393" t="str">
        <f>_xlfn.TEXTJOIN("_",TRUE,UPPER($C393)&amp;$D393,$E393,$F393,$G393)</f>
        <v>H7</v>
      </c>
      <c r="N393" t="str">
        <f>IF(J393="","",IF(AND($C393="",$D393="",J393=""),"",IF(AND($C393="",$D393=""),J393,IF($D393="",UPPER($C393)&amp;"_"&amp;J393,_xlfn.TEXTJOIN(".",TRUE,UPPER($C393)&amp;$D393,$E393,$F393,$G393)))))&amp;". "&amp;J393</f>
        <v>H7. What are Protection concerns or needs in the collective site?</v>
      </c>
      <c r="O393" t="str">
        <f>IF(K393="","",IF(AND($C393="",$D393="",K393=""),"",IF(AND($C393="",$D393=""),K393,IF($D393="",UPPER($C393)&amp;"_"&amp;K393,_xlfn.TEXTJOIN(".",TRUE,UPPER($C393)&amp;$D393,$E393,$F393,$G393)))))&amp;". "&amp;K393</f>
        <v>H7. Каковы проблемы или потребности в сфере защиты в МВП?</v>
      </c>
      <c r="P393" t="str">
        <f>IF(L393="","",IF(AND($C393="",$D393="",L393=""),"",IF(AND($C393="",$D393=""),L393,IF($D393="",UPPER($C393)&amp;"_"&amp;L393,_xlfn.TEXTJOIN(".",TRUE,UPPER($C393)&amp;$D393,$E393,$F393,$G393)))))&amp;". "&amp;L393</f>
        <v>H7. Які проблеми чи потреби у сфері захисту має МТП?</v>
      </c>
      <c r="Q393" s="748" t="s">
        <v>1868</v>
      </c>
      <c r="R393" s="748" t="s">
        <v>362</v>
      </c>
      <c r="S393" s="25" t="s">
        <v>222</v>
      </c>
      <c r="T393" t="s">
        <v>1760</v>
      </c>
      <c r="U393" s="11" t="s">
        <v>1761</v>
      </c>
      <c r="V393" t="s">
        <v>1762</v>
      </c>
      <c r="W393" t="s">
        <v>1763</v>
      </c>
      <c r="AA393" t="s">
        <v>1928</v>
      </c>
      <c r="AB393" t="s">
        <v>1929</v>
      </c>
      <c r="AC393" t="s">
        <v>2127</v>
      </c>
      <c r="AD393" t="s">
        <v>2128</v>
      </c>
      <c r="AE393" s="22"/>
    </row>
    <row r="394" spans="2:36">
      <c r="B394" t="s">
        <v>1765</v>
      </c>
      <c r="C394" t="s">
        <v>2314</v>
      </c>
      <c r="D394" s="1">
        <v>7</v>
      </c>
      <c r="E394" s="1">
        <v>0</v>
      </c>
      <c r="F394" s="1">
        <v>1</v>
      </c>
      <c r="H394" t="str">
        <f>""&amp;H393&amp;"_other"</f>
        <v>protection_needs_other</v>
      </c>
      <c r="I394" t="str">
        <f t="shared" si="374"/>
        <v>h7_0_1_protection_needs_other</v>
      </c>
      <c r="J394" s="22" t="s">
        <v>1766</v>
      </c>
      <c r="K394" s="22" t="s">
        <v>1767</v>
      </c>
      <c r="L394" t="s">
        <v>1768</v>
      </c>
      <c r="M394" t="str">
        <f t="shared" ref="M394:M412" si="375">_xlfn.TEXTJOIN("_",TRUE,UPPER($C394)&amp;$D394,$E394,$F394,$G394)</f>
        <v>H7_0_1</v>
      </c>
      <c r="N394" t="str">
        <f t="shared" ref="N394:N395" si="376">IF(J394="","",IF(AND($C394="",$D394="",J394=""),"",IF(AND($C394="",$D394=""),J394,IF($D394="",UPPER($C394)&amp;"_"&amp;J394,_xlfn.TEXTJOIN(".",TRUE,UPPER($C394)&amp;$D394,$E394,$F394,$G394)))))&amp;". "&amp;J394</f>
        <v>H7.0.1. If other, please specify:</v>
      </c>
      <c r="O394" t="str">
        <f t="shared" ref="O394:O395" si="377">IF(K394="","",IF(AND($C394="",$D394="",K394=""),"",IF(AND($C394="",$D394=""),K394,IF($D394="",UPPER($C394)&amp;"_"&amp;K394,_xlfn.TEXTJOIN(".",TRUE,UPPER($C394)&amp;$D394,$E394,$F394,$G394)))))&amp;". "&amp;K394</f>
        <v>H7.0.1. Другое (уточните)</v>
      </c>
      <c r="P394" t="str">
        <f t="shared" ref="P394:P395" si="378">IF(L394="","",IF(AND($C394="",$D394="",L394=""),"",IF(AND($C394="",$D394=""),L394,IF($D394="",UPPER($C394)&amp;"_"&amp;L394,_xlfn.TEXTJOIN(".",TRUE,UPPER($C394)&amp;$D394,$E394,$F394,$G394)))))&amp;". "&amp;L394</f>
        <v>H7.0.1. Інше, уточніть</v>
      </c>
      <c r="Q394" s="11" t="s">
        <v>96</v>
      </c>
      <c r="R394" s="11" t="s">
        <v>101</v>
      </c>
      <c r="S394" s="11" t="s">
        <v>102</v>
      </c>
      <c r="T394" t="s">
        <v>1760</v>
      </c>
      <c r="U394" s="11" t="s">
        <v>1761</v>
      </c>
      <c r="V394" t="s">
        <v>1762</v>
      </c>
      <c r="W394" t="s">
        <v>1763</v>
      </c>
      <c r="Z394" t="str">
        <f>"selected(${"&amp;I393&amp;"}, 'other')"</f>
        <v>selected(${h7_protection_needs}, 'other')</v>
      </c>
    </row>
    <row r="395" spans="2:36" ht="90.6" customHeight="1">
      <c r="B395" t="s">
        <v>2313</v>
      </c>
      <c r="C395" t="s">
        <v>2314</v>
      </c>
      <c r="D395" s="1">
        <v>7</v>
      </c>
      <c r="E395" s="1">
        <v>1</v>
      </c>
      <c r="H395" t="s">
        <v>2316</v>
      </c>
      <c r="I395" t="str">
        <f t="shared" si="374"/>
        <v>h7_1_top_3_protection_needs</v>
      </c>
      <c r="J395" s="40" t="str">
        <f>CS_Monitoring_R12!F221</f>
        <v xml:space="preserve">What are the most urgent Protection concerns or needs in the collective site? (Select up to three) </v>
      </c>
      <c r="K395" s="40" t="str">
        <f>CS_Monitoring_R12!G221</f>
        <v xml:space="preserve">Каковы наиболее актуальные проблемы или потребности в области защиты в МВП? (Выберите не более 3 вариантов) </v>
      </c>
      <c r="L395" s="40" t="str">
        <f>CS_Monitoring_R12!H221</f>
        <v>Які найбільш нагальні проблеми чи потреби у сфері захисту має МТП? (Виберіть не більше 3 варіантів)</v>
      </c>
      <c r="M395" t="str">
        <f t="shared" si="375"/>
        <v>H7_1</v>
      </c>
      <c r="N395" t="str">
        <f t="shared" si="376"/>
        <v xml:space="preserve">H7.1. What are the most urgent Protection concerns or needs in the collective site? (Select up to three) </v>
      </c>
      <c r="O395" t="str">
        <f t="shared" si="377"/>
        <v xml:space="preserve">H7.1. Каковы наиболее актуальные проблемы или потребности в области защиты в МВП? (Выберите не более 3 вариантов) </v>
      </c>
      <c r="P395" t="str">
        <f t="shared" si="378"/>
        <v>H7.1. Які найбільш нагальні проблеми чи потреби у сфері захисту має МТП? (Виберіть не більше 3 варіантів)</v>
      </c>
      <c r="Q395" s="16" t="s">
        <v>13234</v>
      </c>
      <c r="R395" s="748" t="s">
        <v>1690</v>
      </c>
      <c r="S395" s="1" t="s">
        <v>1691</v>
      </c>
      <c r="T395" t="s">
        <v>1760</v>
      </c>
      <c r="U395" s="11" t="s">
        <v>1761</v>
      </c>
      <c r="V395" t="s">
        <v>1762</v>
      </c>
      <c r="W395" t="s">
        <v>1763</v>
      </c>
      <c r="Y395" s="22" t="str">
        <f>"selected(${"&amp;I393&amp;"}, name)"</f>
        <v>selected(${h7_protection_needs}, name)</v>
      </c>
      <c r="Z395" s="22" t="str">
        <f>"not(selected(${"&amp;I393&amp;"}, 'none') or selected(${"&amp;I393&amp;"}, ''))"</f>
        <v>not(selected(${h7_protection_needs}, 'none') or selected(${h7_protection_needs}, ''))</v>
      </c>
      <c r="AA395" t="s">
        <v>2096</v>
      </c>
      <c r="AB395" t="s">
        <v>2133</v>
      </c>
      <c r="AC395" t="s">
        <v>2134</v>
      </c>
      <c r="AD395" t="s">
        <v>2135</v>
      </c>
      <c r="AE395" s="22"/>
      <c r="AF395" s="22"/>
      <c r="AG395" s="22"/>
      <c r="AH395" s="22"/>
      <c r="AI395" s="22"/>
      <c r="AJ395" s="22"/>
    </row>
    <row r="396" spans="2:36">
      <c r="B396" t="s">
        <v>1765</v>
      </c>
      <c r="C396" t="s">
        <v>2314</v>
      </c>
      <c r="D396" s="1">
        <v>7</v>
      </c>
      <c r="E396" s="1">
        <v>1</v>
      </c>
      <c r="F396">
        <v>1</v>
      </c>
      <c r="H396" t="str">
        <f>""&amp;H395&amp;"_other"</f>
        <v>top_3_protection_needs_other</v>
      </c>
      <c r="I396" t="str">
        <f t="shared" ref="I396:I397" si="379">IF(C396="",H396,IF(D396="",C396&amp;"_"&amp;H396,_xlfn.TEXTJOIN("_",TRUE,C396&amp;D396,E396,F396,G396,H396)))</f>
        <v>h7_1_1_top_3_protection_needs_other</v>
      </c>
      <c r="J396" s="22" t="s">
        <v>1766</v>
      </c>
      <c r="K396" s="22" t="s">
        <v>1767</v>
      </c>
      <c r="L396" t="s">
        <v>1768</v>
      </c>
      <c r="M396" t="str">
        <f t="shared" si="375"/>
        <v>H7_1_1</v>
      </c>
      <c r="N396" t="str">
        <f t="shared" ref="N396:N397" si="380">IF(J396="","",IF(AND($C396="",$D396="",J396=""),"",IF(AND($C396="",$D396=""),J396,IF($D396="",UPPER($C396)&amp;"_"&amp;J396,_xlfn.TEXTJOIN(".",TRUE,UPPER($C396)&amp;$D396,$E396,$F396,$G396)))))&amp;". "&amp;J396</f>
        <v>H7.1.1. If other, please specify:</v>
      </c>
      <c r="O396" t="str">
        <f t="shared" ref="O396:O397" si="381">IF(K396="","",IF(AND($C396="",$D396="",K396=""),"",IF(AND($C396="",$D396=""),K396,IF($D396="",UPPER($C396)&amp;"_"&amp;K396,_xlfn.TEXTJOIN(".",TRUE,UPPER($C396)&amp;$D396,$E396,$F396,$G396)))))&amp;". "&amp;K396</f>
        <v>H7.1.1. Другое (уточните)</v>
      </c>
      <c r="P396" t="str">
        <f t="shared" ref="P396:P397" si="382">IF(L396="","",IF(AND($C396="",$D396="",L396=""),"",IF(AND($C396="",$D396=""),L396,IF($D396="",UPPER($C396)&amp;"_"&amp;L396,_xlfn.TEXTJOIN(".",TRUE,UPPER($C396)&amp;$D396,$E396,$F396,$G396)))))&amp;". "&amp;L396</f>
        <v>H7.1.1. Інше, уточніть</v>
      </c>
      <c r="Q396" s="11" t="s">
        <v>96</v>
      </c>
      <c r="R396" s="11" t="s">
        <v>101</v>
      </c>
      <c r="S396" s="11" t="s">
        <v>102</v>
      </c>
      <c r="T396" t="s">
        <v>1760</v>
      </c>
      <c r="U396" s="11" t="s">
        <v>1761</v>
      </c>
      <c r="V396" t="s">
        <v>1762</v>
      </c>
      <c r="W396" t="s">
        <v>1763</v>
      </c>
      <c r="Z396" t="str">
        <f>"selected(${"&amp;I395&amp;"}, 'other')"</f>
        <v>selected(${h7_1_top_3_protection_needs}, 'other')</v>
      </c>
    </row>
    <row r="397" spans="2:36" ht="28.8">
      <c r="B397" t="s">
        <v>2317</v>
      </c>
      <c r="C397" t="s">
        <v>2314</v>
      </c>
      <c r="D397" s="1">
        <v>8</v>
      </c>
      <c r="H397" t="s">
        <v>2318</v>
      </c>
      <c r="I397" t="str">
        <f t="shared" si="379"/>
        <v>h8_protection_support</v>
      </c>
      <c r="J397" s="371" t="str">
        <f>CS_Monitoring_R12!F222</f>
        <v>What Protection support, if any, was received over the past three (3) months on the site?</v>
      </c>
      <c r="K397" s="371" t="str">
        <f>CS_Monitoring_R12!G222</f>
        <v>Какую помощь в сфере защиты, если таковая была, получило МВП в течение последних 3 (трех) месяцев?</v>
      </c>
      <c r="L397" s="371" t="str">
        <f>CS_Monitoring_R12!H222</f>
        <v xml:space="preserve">Яку допомогу у сфері захисту, якщо така була, отримало МТП впродовж останніх 3 (трьох) місяців? </v>
      </c>
      <c r="M397" t="str">
        <f t="shared" si="375"/>
        <v>H8</v>
      </c>
      <c r="N397" t="str">
        <f t="shared" si="380"/>
        <v>H8. What Protection support, if any, was received over the past three (3) months on the site?</v>
      </c>
      <c r="O397" t="str">
        <f t="shared" si="381"/>
        <v>H8. Какую помощь в сфере защиты, если таковая была, получило МВП в течение последних 3 (трех) месяцев?</v>
      </c>
      <c r="P397" t="str">
        <f t="shared" si="382"/>
        <v xml:space="preserve">H8. Яку допомогу у сфері захисту, якщо така була, отримало МТП впродовж останніх 3 (трьох) місяців? </v>
      </c>
      <c r="Q397" s="11" t="s">
        <v>13237</v>
      </c>
      <c r="R397" s="11" t="s">
        <v>13238</v>
      </c>
      <c r="S397" t="s">
        <v>13239</v>
      </c>
      <c r="T397" t="s">
        <v>1760</v>
      </c>
      <c r="U397" s="11" t="s">
        <v>1761</v>
      </c>
      <c r="V397" t="s">
        <v>1762</v>
      </c>
      <c r="W397" t="s">
        <v>1763</v>
      </c>
      <c r="Y397" s="22"/>
      <c r="AA397" t="s">
        <v>1928</v>
      </c>
      <c r="AB397" t="s">
        <v>1929</v>
      </c>
      <c r="AC397" t="s">
        <v>2127</v>
      </c>
      <c r="AD397" t="s">
        <v>2128</v>
      </c>
      <c r="AE397" s="22"/>
      <c r="AF397" s="22"/>
      <c r="AG397" s="22"/>
      <c r="AH397" s="22"/>
      <c r="AI397" s="22"/>
      <c r="AJ397" s="22"/>
    </row>
    <row r="398" spans="2:36">
      <c r="B398" t="s">
        <v>1765</v>
      </c>
      <c r="C398" t="s">
        <v>2314</v>
      </c>
      <c r="D398" s="1">
        <v>8</v>
      </c>
      <c r="E398">
        <v>0</v>
      </c>
      <c r="F398">
        <v>1</v>
      </c>
      <c r="H398" t="str">
        <f>""&amp;H397&amp;"_other"</f>
        <v>protection_support_other</v>
      </c>
      <c r="I398" t="str">
        <f t="shared" ref="I398:I411" si="383">IF(C398="",H398,IF(D398="",C398&amp;"_"&amp;H398,_xlfn.TEXTJOIN("_",TRUE,C398&amp;D398,E398,F398,G398,H398)))</f>
        <v>h8_0_1_protection_support_other</v>
      </c>
      <c r="J398" s="22" t="s">
        <v>1766</v>
      </c>
      <c r="K398" s="22" t="s">
        <v>1767</v>
      </c>
      <c r="L398" t="s">
        <v>1768</v>
      </c>
      <c r="M398" t="str">
        <f t="shared" si="375"/>
        <v>H8_0_1</v>
      </c>
      <c r="N398" t="str">
        <f t="shared" ref="N398:N411" si="384">IF(J398="","",IF(AND($C398="",$D398="",J398=""),"",IF(AND($C398="",$D398=""),J398,IF($D398="",UPPER($C398)&amp;"_"&amp;J398,_xlfn.TEXTJOIN(".",TRUE,UPPER($C398)&amp;$D398,$E398,$F398,$G398)))))&amp;". "&amp;J398</f>
        <v>H8.0.1. If other, please specify:</v>
      </c>
      <c r="O398" t="str">
        <f t="shared" ref="O398:O411" si="385">IF(K398="","",IF(AND($C398="",$D398="",K398=""),"",IF(AND($C398="",$D398=""),K398,IF($D398="",UPPER($C398)&amp;"_"&amp;K398,_xlfn.TEXTJOIN(".",TRUE,UPPER($C398)&amp;$D398,$E398,$F398,$G398)))))&amp;". "&amp;K398</f>
        <v>H8.0.1. Другое (уточните)</v>
      </c>
      <c r="P398" t="str">
        <f t="shared" ref="P398:P411" si="386">IF(L398="","",IF(AND($C398="",$D398="",L398=""),"",IF(AND($C398="",$D398=""),L398,IF($D398="",UPPER($C398)&amp;"_"&amp;L398,_xlfn.TEXTJOIN(".",TRUE,UPPER($C398)&amp;$D398,$E398,$F398,$G398)))))&amp;". "&amp;L398</f>
        <v>H8.0.1. Інше, уточніть</v>
      </c>
      <c r="Q398" s="11" t="s">
        <v>96</v>
      </c>
      <c r="R398" s="11" t="s">
        <v>101</v>
      </c>
      <c r="S398" s="11" t="s">
        <v>102</v>
      </c>
      <c r="T398" t="s">
        <v>1760</v>
      </c>
      <c r="U398" s="11" t="s">
        <v>1761</v>
      </c>
      <c r="V398" t="s">
        <v>1762</v>
      </c>
      <c r="W398" t="s">
        <v>1763</v>
      </c>
      <c r="Z398" t="str">
        <f>"selected(${"&amp;I397&amp;"}, 'other')"</f>
        <v>selected(${h8_protection_support}, 'other')</v>
      </c>
    </row>
    <row r="399" spans="2:36" ht="45.6" customHeight="1">
      <c r="B399" t="s">
        <v>2064</v>
      </c>
      <c r="C399" t="s">
        <v>2314</v>
      </c>
      <c r="D399" s="1">
        <v>8</v>
      </c>
      <c r="E399">
        <v>1</v>
      </c>
      <c r="F399">
        <v>1</v>
      </c>
      <c r="H399" t="s">
        <v>12964</v>
      </c>
      <c r="I399" t="str">
        <f t="shared" si="383"/>
        <v>h8_1_1_sufficient_protection_support_improving_safety_situation_around_collection_site</v>
      </c>
      <c r="J399" s="40" t="str">
        <f>"Was the Protection support received sufficient to answer the needs of IDPs in the collective site? -{"&amp;choices!C646&amp;"}"</f>
        <v>Was the Protection support received sufficient to answer the needs of IDPs in the collective site? -{Improving the safety situation in and / or around the collection site}</v>
      </c>
      <c r="K399" s="40" t="str">
        <f>"Была ли полученная поддержка в области защиты достаточной для удовлетворения потребностей ВПЛ в МВП? -{"&amp;choices!D646&amp;"}"</f>
        <v>Была ли полученная поддержка в области защиты достаточной для удовлетворения потребностей ВПЛ в МВП? -{Улучшение ситуации с безопасностью в МВП и/или на окружающей его территории}</v>
      </c>
      <c r="L399" s="40" t="str">
        <f>"Чи була отримана підтримка у сфері захисту достатньою для задоволення потреб ВПО в МТП? -{"&amp;choices!E646&amp;"}"</f>
        <v>Чи була отримана підтримка у сфері захисту достатньою для задоволення потреб ВПО в МТП? -{Покращення ситуації з безпекою в МТП та/або на території біля МТП}</v>
      </c>
      <c r="M399" t="str">
        <f t="shared" si="375"/>
        <v>H8_1_1</v>
      </c>
      <c r="N399" t="str">
        <f t="shared" si="384"/>
        <v>H8.1.1. Was the Protection support received sufficient to answer the needs of IDPs in the collective site? -{Improving the safety situation in and / or around the collection site}</v>
      </c>
      <c r="O399" t="str">
        <f t="shared" si="385"/>
        <v>H8.1.1. Была ли полученная поддержка в области защиты достаточной для удовлетворения потребностей ВПЛ в МВП? -{Улучшение ситуации с безопасностью в МВП и/или на окружающей его территории}</v>
      </c>
      <c r="P399" t="str">
        <f t="shared" si="386"/>
        <v>H8.1.1. Чи була отримана підтримка у сфері захисту достатньою для задоволення потреб ВПО в МТП? -{Покращення ситуації з безпекою в МТП та/або на території біля МТП}</v>
      </c>
      <c r="Q399" s="11" t="s">
        <v>1759</v>
      </c>
      <c r="R399" s="11" t="s">
        <v>24</v>
      </c>
      <c r="S399" t="s">
        <v>25</v>
      </c>
      <c r="T399" t="s">
        <v>1760</v>
      </c>
      <c r="U399" s="11" t="s">
        <v>1761</v>
      </c>
      <c r="V399" t="s">
        <v>1762</v>
      </c>
      <c r="W399" t="s">
        <v>1763</v>
      </c>
      <c r="X399" s="11"/>
      <c r="Y399" s="22"/>
      <c r="Z399" t="str">
        <f>"selected(${"&amp;$I$397&amp;"}, '"&amp;choices!B646&amp;"')"</f>
        <v>selected(${h8_protection_support}, 'improving_safety_situation_around_collection_site')</v>
      </c>
    </row>
    <row r="400" spans="2:36" ht="45.6" customHeight="1">
      <c r="B400" t="s">
        <v>2064</v>
      </c>
      <c r="C400" t="s">
        <v>2314</v>
      </c>
      <c r="D400" s="1">
        <v>8</v>
      </c>
      <c r="E400">
        <v>1</v>
      </c>
      <c r="F400">
        <v>2</v>
      </c>
      <c r="H400" t="s">
        <v>12965</v>
      </c>
      <c r="I400" t="str">
        <f t="shared" si="383"/>
        <v>h8_1_2_sufficient_protection_support_provision_information_about_assistance_provided_humanitarian_actors</v>
      </c>
      <c r="J400" s="40" t="str">
        <f>"Was the Protection support received sufficient to answer the needs of IDPs in the collective site? -{"&amp;choices!C647&amp;"}"</f>
        <v>Was the Protection support received sufficient to answer the needs of IDPs in the collective site? -{Provision of information about assistance provided by humanitarian actors}</v>
      </c>
      <c r="K400" s="40" t="str">
        <f>"Была ли полученная поддержка в области защиты достаточной для удовлетворения потребностей ВПЛ в МВП? -{"&amp;choices!D647&amp;"}"</f>
        <v>Была ли полученная поддержка в области защиты достаточной для удовлетворения потребностей ВПЛ в МВП? -{Предоставление информации о помощи, оказываемой гуманитарными организациями}</v>
      </c>
      <c r="L400" s="40" t="str">
        <f>"Чи була отримана підтримка у сфері захисту достатньою для задоволення потреб ВПО в МТП? -{"&amp;choices!E647&amp;"}"</f>
        <v>Чи була отримана підтримка у сфері захисту достатньою для задоволення потреб ВПО в МТП? -{Надання інформації про допомогу, яку надають гуманітарні організації}</v>
      </c>
      <c r="M400" t="str">
        <f t="shared" si="375"/>
        <v>H8_1_2</v>
      </c>
      <c r="N400" t="str">
        <f t="shared" si="384"/>
        <v>H8.1.2. Was the Protection support received sufficient to answer the needs of IDPs in the collective site? -{Provision of information about assistance provided by humanitarian actors}</v>
      </c>
      <c r="O400" t="str">
        <f t="shared" si="385"/>
        <v>H8.1.2. Была ли полученная поддержка в области защиты достаточной для удовлетворения потребностей ВПЛ в МВП? -{Предоставление информации о помощи, оказываемой гуманитарными организациями}</v>
      </c>
      <c r="P400" t="str">
        <f t="shared" si="386"/>
        <v>H8.1.2. Чи була отримана підтримка у сфері захисту достатньою для задоволення потреб ВПО в МТП? -{Надання інформації про допомогу, яку надають гуманітарні організації}</v>
      </c>
      <c r="Q400" s="11" t="s">
        <v>1759</v>
      </c>
      <c r="R400" s="11" t="s">
        <v>24</v>
      </c>
      <c r="S400" t="s">
        <v>25</v>
      </c>
      <c r="T400" t="s">
        <v>1760</v>
      </c>
      <c r="U400" s="11" t="s">
        <v>1761</v>
      </c>
      <c r="V400" t="s">
        <v>1762</v>
      </c>
      <c r="W400" t="s">
        <v>1763</v>
      </c>
      <c r="X400" s="11"/>
      <c r="Y400" s="22"/>
      <c r="Z400" t="str">
        <f>"selected(${"&amp;$I$397&amp;"}, '"&amp;choices!B647&amp;"')"</f>
        <v>selected(${h8_protection_support}, 'provision_information_about_assistance_provided_humanitarian_actors')</v>
      </c>
    </row>
    <row r="401" spans="2:26" ht="45.6" customHeight="1">
      <c r="B401" t="s">
        <v>2064</v>
      </c>
      <c r="C401" t="s">
        <v>2314</v>
      </c>
      <c r="D401" s="1">
        <v>8</v>
      </c>
      <c r="E401">
        <v>1</v>
      </c>
      <c r="F401">
        <v>3</v>
      </c>
      <c r="H401" t="s">
        <v>12966</v>
      </c>
      <c r="I401" t="str">
        <f t="shared" ref="I401" si="387">IF(C401="",H401,IF(D401="",C401&amp;"_"&amp;H401,_xlfn.TEXTJOIN("_",TRUE,C401&amp;D401,E401,F401,G401,H401)))</f>
        <v>h8_1_3_sufficient_protection_support_provision_information_available_administrative_social_services_entitlements</v>
      </c>
      <c r="J401" s="40" t="str">
        <f>"Was the Protection support received sufficient to answer the needs of IDPs in the collective site? -{"&amp;choices!C648&amp;"}"</f>
        <v>Was the Protection support received sufficient to answer the needs of IDPs in the collective site? -{Provision of information on available administrative and social services and entitlements }</v>
      </c>
      <c r="K401" s="40" t="str">
        <f>"Была ли полученная поддержка в области защиты достаточной для удовлетворения потребностей ВПЛ в МВП? -{"&amp;choices!D648&amp;"}"</f>
        <v>Была ли полученная поддержка в области защиты достаточной для удовлетворения потребностей ВПЛ в МВП? -{Предоставление информации о доступных административных и социальных услугах, а также льготах}</v>
      </c>
      <c r="L401" s="40" t="str">
        <f>"Чи була отримана підтримка у сфері захисту достатньою для задоволення потреб ВПО в МТП? -{"&amp;choices!E648&amp;"}"</f>
        <v>Чи була отримана підтримка у сфері захисту достатньою для задоволення потреб ВПО в МТП? -{Надання інформації про доступні адміністративні та соціальні послуги, а також пільги}</v>
      </c>
      <c r="M401" t="str">
        <f t="shared" si="375"/>
        <v>H8_1_3</v>
      </c>
      <c r="N401" t="str">
        <f t="shared" ref="N401" si="388">IF(J401="","",IF(AND($C401="",$D401="",J401=""),"",IF(AND($C401="",$D401=""),J401,IF($D401="",UPPER($C401)&amp;"_"&amp;J401,_xlfn.TEXTJOIN(".",TRUE,UPPER($C401)&amp;$D401,$E401,$F401,$G401)))))&amp;". "&amp;J401</f>
        <v>H8.1.3. Was the Protection support received sufficient to answer the needs of IDPs in the collective site? -{Provision of information on available administrative and social services and entitlements }</v>
      </c>
      <c r="O401" t="str">
        <f t="shared" ref="O401" si="389">IF(K401="","",IF(AND($C401="",$D401="",K401=""),"",IF(AND($C401="",$D401=""),K401,IF($D401="",UPPER($C401)&amp;"_"&amp;K401,_xlfn.TEXTJOIN(".",TRUE,UPPER($C401)&amp;$D401,$E401,$F401,$G401)))))&amp;". "&amp;K401</f>
        <v>H8.1.3. Была ли полученная поддержка в области защиты достаточной для удовлетворения потребностей ВПЛ в МВП? -{Предоставление информации о доступных административных и социальных услугах, а также льготах}</v>
      </c>
      <c r="P401" t="str">
        <f t="shared" ref="P401" si="390">IF(L401="","",IF(AND($C401="",$D401="",L401=""),"",IF(AND($C401="",$D401=""),L401,IF($D401="",UPPER($C401)&amp;"_"&amp;L401,_xlfn.TEXTJOIN(".",TRUE,UPPER($C401)&amp;$D401,$E401,$F401,$G401)))))&amp;". "&amp;L401</f>
        <v>H8.1.3. Чи була отримана підтримка у сфері захисту достатньою для задоволення потреб ВПО в МТП? -{Надання інформації про доступні адміністративні та соціальні послуги, а також пільги}</v>
      </c>
      <c r="Q401" s="11" t="s">
        <v>1759</v>
      </c>
      <c r="R401" s="11" t="s">
        <v>24</v>
      </c>
      <c r="S401" t="s">
        <v>25</v>
      </c>
      <c r="T401" t="s">
        <v>1760</v>
      </c>
      <c r="U401" s="11" t="s">
        <v>1761</v>
      </c>
      <c r="V401" t="s">
        <v>1762</v>
      </c>
      <c r="W401" t="s">
        <v>1763</v>
      </c>
      <c r="X401" s="11"/>
      <c r="Y401" s="22"/>
      <c r="Z401" t="str">
        <f>"selected(${"&amp;$I$397&amp;"}, '"&amp;choices!B648&amp;"')"</f>
        <v>selected(${h8_protection_support}, 'provision_information_available_administrative_social_services_entitlements')</v>
      </c>
    </row>
    <row r="402" spans="2:26" ht="45.6" customHeight="1">
      <c r="B402" t="s">
        <v>2064</v>
      </c>
      <c r="C402" t="s">
        <v>2314</v>
      </c>
      <c r="D402" s="1">
        <v>8</v>
      </c>
      <c r="E402">
        <v>1</v>
      </c>
      <c r="F402">
        <v>4</v>
      </c>
      <c r="H402" t="s">
        <v>12967</v>
      </c>
      <c r="I402" t="str">
        <f t="shared" si="383"/>
        <v>h8_1_4_sufficient_protection_support_protection_counseling_legal_assistance</v>
      </c>
      <c r="J402" s="40" t="str">
        <f>"Was the Protection support received sufficient to answer the needs of IDPs in the collective site? -{"&amp;choices!C649&amp;"}"</f>
        <v>Was the Protection support received sufficient to answer the needs of IDPs in the collective site? -{Protection counseling and legal assistance}</v>
      </c>
      <c r="K402" s="40" t="str">
        <f>"Была ли полученная поддержка в области защиты достаточной для удовлетворения потребностей ВПЛ в МВП? -{"&amp;choices!D649&amp;"}"</f>
        <v>Была ли полученная поддержка в области защиты достаточной для удовлетворения потребностей ВПЛ в МВП? -{Консультации по вопросам защиты и юридическая помощь}</v>
      </c>
      <c r="L402" s="40" t="str">
        <f>"Чи була отримана підтримка у сфері захисту достатньою для задоволення потреб ВПО в МТП? -{"&amp;choices!E649&amp;"}"</f>
        <v>Чи була отримана підтримка у сфері захисту достатньою для задоволення потреб ВПО в МТП? -{Консультації з питань захисту та юридична допомога}</v>
      </c>
      <c r="M402" t="str">
        <f t="shared" si="375"/>
        <v>H8_1_4</v>
      </c>
      <c r="N402" t="str">
        <f t="shared" si="384"/>
        <v>H8.1.4. Was the Protection support received sufficient to answer the needs of IDPs in the collective site? -{Protection counseling and legal assistance}</v>
      </c>
      <c r="O402" t="str">
        <f t="shared" si="385"/>
        <v>H8.1.4. Была ли полученная поддержка в области защиты достаточной для удовлетворения потребностей ВПЛ в МВП? -{Консультации по вопросам защиты и юридическая помощь}</v>
      </c>
      <c r="P402" t="str">
        <f t="shared" si="386"/>
        <v>H8.1.4. Чи була отримана підтримка у сфері захисту достатньою для задоволення потреб ВПО в МТП? -{Консультації з питань захисту та юридична допомога}</v>
      </c>
      <c r="Q402" s="11" t="s">
        <v>1759</v>
      </c>
      <c r="R402" s="11" t="s">
        <v>24</v>
      </c>
      <c r="S402" t="s">
        <v>25</v>
      </c>
      <c r="T402" t="s">
        <v>1760</v>
      </c>
      <c r="U402" s="11" t="s">
        <v>1761</v>
      </c>
      <c r="V402" t="s">
        <v>1762</v>
      </c>
      <c r="W402" t="s">
        <v>1763</v>
      </c>
      <c r="X402" s="11"/>
      <c r="Y402" s="22"/>
      <c r="Z402" t="str">
        <f>"selected(${"&amp;$I$397&amp;"}, '"&amp;choices!B649&amp;"')"</f>
        <v>selected(${h8_protection_support}, 'protection_counseling_legal_assistance')</v>
      </c>
    </row>
    <row r="403" spans="2:26" ht="45.6" customHeight="1">
      <c r="B403" t="s">
        <v>2064</v>
      </c>
      <c r="C403" t="s">
        <v>2314</v>
      </c>
      <c r="D403" s="1">
        <v>8</v>
      </c>
      <c r="E403">
        <v>1</v>
      </c>
      <c r="F403">
        <v>5</v>
      </c>
      <c r="H403" t="s">
        <v>12968</v>
      </c>
      <c r="I403" t="str">
        <f t="shared" si="383"/>
        <v>h8_1_5_sufficient_protection_support_hlp_awareness_raising</v>
      </c>
      <c r="J403" s="40" t="str">
        <f>"Was the Protection support received sufficient to answer the needs of IDPs in the collective site? -{"&amp;choices!C650&amp;"}"</f>
        <v>Was the Protection support received sufficient to answer the needs of IDPs in the collective site? -{HLP awareness raising}</v>
      </c>
      <c r="K403" s="40" t="str">
        <f>"Была ли полученная поддержка в области защиты достаточной для удовлетворения потребностей ВПЛ в МВП? -{"&amp;choices!D650&amp;"}"</f>
        <v>Была ли полученная поддержка в области защиты достаточной для удовлетворения потребностей ВПЛ в МВП? -{Повышение осведомленности о правах в сфере собвтенности на землю и жилье}</v>
      </c>
      <c r="L403" s="40" t="str">
        <f>"Чи була отримана підтримка у сфері захисту достатньою для задоволення потреб ВПО в МТП? -{"&amp;choices!E650&amp;"}"</f>
        <v>Чи була отримана підтримка у сфері захисту достатньою для задоволення потреб ВПО в МТП? -{Підвищення обізнаності про права у сфері власності на землю та житло}</v>
      </c>
      <c r="M403" t="str">
        <f t="shared" si="375"/>
        <v>H8_1_5</v>
      </c>
      <c r="N403" t="str">
        <f t="shared" si="384"/>
        <v>H8.1.5. Was the Protection support received sufficient to answer the needs of IDPs in the collective site? -{HLP awareness raising}</v>
      </c>
      <c r="O403" t="str">
        <f t="shared" si="385"/>
        <v>H8.1.5. Была ли полученная поддержка в области защиты достаточной для удовлетворения потребностей ВПЛ в МВП? -{Повышение осведомленности о правах в сфере собвтенности на землю и жилье}</v>
      </c>
      <c r="P403" t="str">
        <f t="shared" si="386"/>
        <v>H8.1.5. Чи була отримана підтримка у сфері захисту достатньою для задоволення потреб ВПО в МТП? -{Підвищення обізнаності про права у сфері власності на землю та житло}</v>
      </c>
      <c r="Q403" s="11" t="s">
        <v>1759</v>
      </c>
      <c r="R403" s="11" t="s">
        <v>24</v>
      </c>
      <c r="S403" t="s">
        <v>25</v>
      </c>
      <c r="T403" t="s">
        <v>1760</v>
      </c>
      <c r="U403" s="11" t="s">
        <v>1761</v>
      </c>
      <c r="V403" t="s">
        <v>1762</v>
      </c>
      <c r="W403" t="s">
        <v>1763</v>
      </c>
      <c r="X403" s="11"/>
      <c r="Y403" s="22"/>
      <c r="Z403" t="str">
        <f>"selected(${"&amp;$I$397&amp;"}, '"&amp;choices!B650&amp;"')"</f>
        <v>selected(${h8_protection_support}, 'hlp_awareness_raising')</v>
      </c>
    </row>
    <row r="404" spans="2:26" ht="45.6" customHeight="1">
      <c r="B404" t="s">
        <v>2064</v>
      </c>
      <c r="C404" t="s">
        <v>2314</v>
      </c>
      <c r="D404" s="1">
        <v>8</v>
      </c>
      <c r="E404">
        <v>1</v>
      </c>
      <c r="F404">
        <v>6</v>
      </c>
      <c r="H404" t="s">
        <v>12969</v>
      </c>
      <c r="I404" t="str">
        <f t="shared" ref="I404:I409" si="391">IF(C404="",H404,IF(D404="",C404&amp;"_"&amp;H404,_xlfn.TEXTJOIN("_",TRUE,C404&amp;D404,E404,F404,G404,H404)))</f>
        <v>h8_1_6_sufficient_protection_support_psychosocial_support_adults</v>
      </c>
      <c r="J404" s="40" t="str">
        <f>"Was the Protection support received sufficient to answer the needs of IDPs in the collective site? -{"&amp;choices!C651&amp;"}"</f>
        <v>Was the Protection support received sufficient to answer the needs of IDPs in the collective site? -{Psychosocial support for adults}</v>
      </c>
      <c r="K404" s="40" t="str">
        <f>"Была ли полученная поддержка в области защиты достаточной для удовлетворения потребностей ВПЛ в МВП? -{"&amp;choices!D651&amp;"}"</f>
        <v>Была ли полученная поддержка в области защиты достаточной для удовлетворения потребностей ВПЛ в МВП? -{Психосоциальная поддержка для взрослых}</v>
      </c>
      <c r="L404" s="40" t="str">
        <f>"Чи була отримана підтримка у сфері захисту достатньою для задоволення потреб ВПО в МТП? -{"&amp;choices!E651&amp;"}"</f>
        <v>Чи була отримана підтримка у сфері захисту достатньою для задоволення потреб ВПО в МТП? -{Психосоціальна підтримка для дорослих}</v>
      </c>
      <c r="M404" t="str">
        <f t="shared" si="375"/>
        <v>H8_1_6</v>
      </c>
      <c r="N404" t="str">
        <f t="shared" ref="N404:N409" si="392">IF(J404="","",IF(AND($C404="",$D404="",J404=""),"",IF(AND($C404="",$D404=""),J404,IF($D404="",UPPER($C404)&amp;"_"&amp;J404,_xlfn.TEXTJOIN(".",TRUE,UPPER($C404)&amp;$D404,$E404,$F404,$G404)))))&amp;". "&amp;J404</f>
        <v>H8.1.6. Was the Protection support received sufficient to answer the needs of IDPs in the collective site? -{Psychosocial support for adults}</v>
      </c>
      <c r="O404" t="str">
        <f t="shared" ref="O404:O409" si="393">IF(K404="","",IF(AND($C404="",$D404="",K404=""),"",IF(AND($C404="",$D404=""),K404,IF($D404="",UPPER($C404)&amp;"_"&amp;K404,_xlfn.TEXTJOIN(".",TRUE,UPPER($C404)&amp;$D404,$E404,$F404,$G404)))))&amp;". "&amp;K404</f>
        <v>H8.1.6. Была ли полученная поддержка в области защиты достаточной для удовлетворения потребностей ВПЛ в МВП? -{Психосоциальная поддержка для взрослых}</v>
      </c>
      <c r="P404" t="str">
        <f t="shared" ref="P404:P409" si="394">IF(L404="","",IF(AND($C404="",$D404="",L404=""),"",IF(AND($C404="",$D404=""),L404,IF($D404="",UPPER($C404)&amp;"_"&amp;L404,_xlfn.TEXTJOIN(".",TRUE,UPPER($C404)&amp;$D404,$E404,$F404,$G404)))))&amp;". "&amp;L404</f>
        <v>H8.1.6. Чи була отримана підтримка у сфері захисту достатньою для задоволення потреб ВПО в МТП? -{Психосоціальна підтримка для дорослих}</v>
      </c>
      <c r="Q404" s="11" t="s">
        <v>1759</v>
      </c>
      <c r="R404" s="11" t="s">
        <v>24</v>
      </c>
      <c r="S404" t="s">
        <v>25</v>
      </c>
      <c r="T404" t="s">
        <v>1760</v>
      </c>
      <c r="U404" s="11" t="s">
        <v>1761</v>
      </c>
      <c r="V404" t="s">
        <v>1762</v>
      </c>
      <c r="W404" t="s">
        <v>1763</v>
      </c>
      <c r="X404" s="11"/>
      <c r="Y404" s="22"/>
      <c r="Z404" t="str">
        <f>"selected(${"&amp;$I$397&amp;"}, '"&amp;choices!B651&amp;"')"</f>
        <v>selected(${h8_protection_support}, 'psychosocial_support_adults')</v>
      </c>
    </row>
    <row r="405" spans="2:26" ht="45.6" customHeight="1">
      <c r="B405" t="s">
        <v>2064</v>
      </c>
      <c r="C405" t="s">
        <v>2314</v>
      </c>
      <c r="D405" s="1">
        <v>8</v>
      </c>
      <c r="E405">
        <v>1</v>
      </c>
      <c r="F405">
        <v>7</v>
      </c>
      <c r="H405" t="s">
        <v>12970</v>
      </c>
      <c r="I405" t="str">
        <f t="shared" si="391"/>
        <v>h8_1_7_sufficient_protection_support_psychosocial_support_children</v>
      </c>
      <c r="J405" s="40" t="str">
        <f>"Was the Protection support received sufficient to answer the needs of IDPs in the collective site? -{"&amp;choices!C652&amp;"}"</f>
        <v>Was the Protection support received sufficient to answer the needs of IDPs in the collective site? -{Psychosocial support for children}</v>
      </c>
      <c r="K405" s="40" t="str">
        <f>"Была ли полученная поддержка в области защиты достаточной для удовлетворения потребностей ВПЛ в МВП? -{"&amp;choices!D652&amp;"}"</f>
        <v>Была ли полученная поддержка в области защиты достаточной для удовлетворения потребностей ВПЛ в МВП? -{Психосоциальная поддержка для детей}</v>
      </c>
      <c r="L405" s="40" t="str">
        <f>"Чи була отримана підтримка у сфері захисту достатньою для задоволення потреб ВПО в МТП? -{"&amp;choices!E652&amp;"}"</f>
        <v>Чи була отримана підтримка у сфері захисту достатньою для задоволення потреб ВПО в МТП? -{Психосоціальна підтримка для дітей}</v>
      </c>
      <c r="M405" t="str">
        <f t="shared" si="375"/>
        <v>H8_1_7</v>
      </c>
      <c r="N405" t="str">
        <f t="shared" si="392"/>
        <v>H8.1.7. Was the Protection support received sufficient to answer the needs of IDPs in the collective site? -{Psychosocial support for children}</v>
      </c>
      <c r="O405" t="str">
        <f t="shared" si="393"/>
        <v>H8.1.7. Была ли полученная поддержка в области защиты достаточной для удовлетворения потребностей ВПЛ в МВП? -{Психосоциальная поддержка для детей}</v>
      </c>
      <c r="P405" t="str">
        <f t="shared" si="394"/>
        <v>H8.1.7. Чи була отримана підтримка у сфері захисту достатньою для задоволення потреб ВПО в МТП? -{Психосоціальна підтримка для дітей}</v>
      </c>
      <c r="Q405" s="11" t="s">
        <v>1759</v>
      </c>
      <c r="R405" s="11" t="s">
        <v>24</v>
      </c>
      <c r="S405" t="s">
        <v>25</v>
      </c>
      <c r="T405" t="s">
        <v>1760</v>
      </c>
      <c r="U405" s="11" t="s">
        <v>1761</v>
      </c>
      <c r="V405" t="s">
        <v>1762</v>
      </c>
      <c r="W405" t="s">
        <v>1763</v>
      </c>
      <c r="X405" s="11"/>
      <c r="Y405" s="22"/>
      <c r="Z405" t="str">
        <f>"selected(${"&amp;$I$397&amp;"}, '"&amp;choices!B652&amp;"')"</f>
        <v>selected(${h8_protection_support}, 'psychosocial_support_children')</v>
      </c>
    </row>
    <row r="406" spans="2:26" ht="45.6" customHeight="1">
      <c r="B406" t="s">
        <v>2064</v>
      </c>
      <c r="C406" t="s">
        <v>2314</v>
      </c>
      <c r="D406" s="1">
        <v>8</v>
      </c>
      <c r="E406">
        <v>1</v>
      </c>
      <c r="F406">
        <v>8</v>
      </c>
      <c r="H406" t="s">
        <v>12971</v>
      </c>
      <c r="I406" t="str">
        <f t="shared" si="391"/>
        <v>h8_1_8_sufficient_protection_support_assistance_with_equipping_child_friendly_space</v>
      </c>
      <c r="J406" s="40" t="str">
        <f>"Was the Protection support received sufficient to answer the needs of IDPs in the collective site? -{"&amp;choices!C653&amp;"}"</f>
        <v>Was the Protection support received sufficient to answer the needs of IDPs in the collective site? -{Assistance with equipping child-friendly space}</v>
      </c>
      <c r="K406" s="40" t="str">
        <f>"Была ли полученная поддержка в области защиты достаточной для удовлетворения потребностей ВПЛ в МВП? -{"&amp;choices!D653&amp;"}"</f>
        <v>Была ли полученная поддержка в области защиты достаточной для удовлетворения потребностей ВПЛ в МВП? -{Помощь в обустройствеигровых площадок для детей}</v>
      </c>
      <c r="L406" s="40" t="str">
        <f>"Чи була отримана підтримка у сфері захисту достатньою для задоволення потреб ВПО в МТП? -{"&amp;choices!E653&amp;"}"</f>
        <v>Чи була отримана підтримка у сфері захисту достатньою для задоволення потреб ВПО в МТП? -{Допомога в облаштуванні ігрових майданчиків для дітей}</v>
      </c>
      <c r="M406" t="str">
        <f t="shared" si="375"/>
        <v>H8_1_8</v>
      </c>
      <c r="N406" t="str">
        <f t="shared" si="392"/>
        <v>H8.1.8. Was the Protection support received sufficient to answer the needs of IDPs in the collective site? -{Assistance with equipping child-friendly space}</v>
      </c>
      <c r="O406" t="str">
        <f t="shared" si="393"/>
        <v>H8.1.8. Была ли полученная поддержка в области защиты достаточной для удовлетворения потребностей ВПЛ в МВП? -{Помощь в обустройствеигровых площадок для детей}</v>
      </c>
      <c r="P406" t="str">
        <f t="shared" si="394"/>
        <v>H8.1.8. Чи була отримана підтримка у сфері захисту достатньою для задоволення потреб ВПО в МТП? -{Допомога в облаштуванні ігрових майданчиків для дітей}</v>
      </c>
      <c r="Q406" s="11" t="s">
        <v>1759</v>
      </c>
      <c r="R406" s="11" t="s">
        <v>24</v>
      </c>
      <c r="S406" t="s">
        <v>25</v>
      </c>
      <c r="T406" t="s">
        <v>1760</v>
      </c>
      <c r="U406" s="11" t="s">
        <v>1761</v>
      </c>
      <c r="V406" t="s">
        <v>1762</v>
      </c>
      <c r="W406" t="s">
        <v>1763</v>
      </c>
      <c r="X406" s="11"/>
      <c r="Y406" s="22"/>
      <c r="Z406" t="str">
        <f>"selected(${"&amp;$I$397&amp;"}, '"&amp;choices!B653&amp;"')"</f>
        <v>selected(${h8_protection_support}, 'assistance_with_equipping_child_friendly_space')</v>
      </c>
    </row>
    <row r="407" spans="2:26" ht="45.6" customHeight="1">
      <c r="B407" t="s">
        <v>2064</v>
      </c>
      <c r="C407" t="s">
        <v>2314</v>
      </c>
      <c r="D407" s="1">
        <v>8</v>
      </c>
      <c r="E407">
        <v>1</v>
      </c>
      <c r="F407">
        <v>9</v>
      </c>
      <c r="H407" t="s">
        <v>12972</v>
      </c>
      <c r="I407" t="str">
        <f t="shared" si="391"/>
        <v>h8_1_9_sufficient_protection_support_case_management_social_accompaniment</v>
      </c>
      <c r="J407" s="40" t="str">
        <f>"Was the Protection support received sufficient to answer the needs of IDPs in the collective site? -{"&amp;choices!C654&amp;"}"</f>
        <v>Was the Protection support received sufficient to answer the needs of IDPs in the collective site? -{Case management and social accompaniment}</v>
      </c>
      <c r="K407" s="40" t="str">
        <f>"Была ли полученная поддержка в области защиты достаточной для удовлетворения потребностей ВПЛ в МВП? -{"&amp;choices!D654&amp;"}"</f>
        <v>Была ли полученная поддержка в области защиты достаточной для удовлетворения потребностей ВПЛ в МВП? -{Индивидуальное консультирование и социальное сопровождение}</v>
      </c>
      <c r="L407" s="40" t="str">
        <f>"Чи була отримана підтримка у сфері захисту достатньою для задоволення потреб ВПО в МТП? -{"&amp;choices!E654&amp;"}"</f>
        <v>Чи була отримана підтримка у сфері захисту достатньою для задоволення потреб ВПО в МТП? -{Індивідуальне консультування та соціальний супровід}</v>
      </c>
      <c r="M407" t="str">
        <f t="shared" si="375"/>
        <v>H8_1_9</v>
      </c>
      <c r="N407" t="str">
        <f t="shared" si="392"/>
        <v>H8.1.9. Was the Protection support received sufficient to answer the needs of IDPs in the collective site? -{Case management and social accompaniment}</v>
      </c>
      <c r="O407" t="str">
        <f t="shared" si="393"/>
        <v>H8.1.9. Была ли полученная поддержка в области защиты достаточной для удовлетворения потребностей ВПЛ в МВП? -{Индивидуальное консультирование и социальное сопровождение}</v>
      </c>
      <c r="P407" t="str">
        <f t="shared" si="394"/>
        <v>H8.1.9. Чи була отримана підтримка у сфері захисту достатньою для задоволення потреб ВПО в МТП? -{Індивідуальне консультування та соціальний супровід}</v>
      </c>
      <c r="Q407" s="11" t="s">
        <v>1759</v>
      </c>
      <c r="R407" s="11" t="s">
        <v>24</v>
      </c>
      <c r="S407" t="s">
        <v>25</v>
      </c>
      <c r="T407" t="s">
        <v>1760</v>
      </c>
      <c r="U407" s="11" t="s">
        <v>1761</v>
      </c>
      <c r="V407" t="s">
        <v>1762</v>
      </c>
      <c r="W407" t="s">
        <v>1763</v>
      </c>
      <c r="X407" s="11"/>
      <c r="Y407" s="22"/>
      <c r="Z407" t="str">
        <f>"selected(${"&amp;$I$397&amp;"}, '"&amp;choices!B654&amp;"')"</f>
        <v>selected(${h8_protection_support}, 'case_management_social_accompaniment')</v>
      </c>
    </row>
    <row r="408" spans="2:26" ht="45.6" customHeight="1">
      <c r="B408" t="s">
        <v>2064</v>
      </c>
      <c r="C408" t="s">
        <v>2314</v>
      </c>
      <c r="D408" s="1">
        <v>8</v>
      </c>
      <c r="E408">
        <v>1</v>
      </c>
      <c r="F408">
        <v>10</v>
      </c>
      <c r="H408" t="s">
        <v>2319</v>
      </c>
      <c r="I408" t="str">
        <f t="shared" si="391"/>
        <v>h8_1_10_sufficient_protection_support_transportation_assistance</v>
      </c>
      <c r="J408" s="40" t="str">
        <f>"Was the Protection support received sufficient to answer the needs of IDPs in the collective site? -{"&amp;choices!C655&amp;"}"</f>
        <v>Was the Protection support received sufficient to answer the needs of IDPs in the collective site? -{Transportation assistance}</v>
      </c>
      <c r="K408" s="40" t="str">
        <f>"Была ли полученная поддержка в области защиты достаточной для удовлетворения потребностей ВПЛ в МВП? -{"&amp;choices!D655&amp;"}"</f>
        <v>Была ли полученная поддержка в области защиты достаточной для удовлетворения потребностей ВПЛ в МВП? -{Помощь транспортом}</v>
      </c>
      <c r="L408" s="40" t="str">
        <f>"Чи була отримана підтримка у сфері захисту достатньою для задоволення потреб ВПО в МТП? -{"&amp;choices!E655&amp;"}"</f>
        <v>Чи була отримана підтримка у сфері захисту достатньою для задоволення потреб ВПО в МТП? -{Допомога транспортом}</v>
      </c>
      <c r="M408" t="str">
        <f t="shared" si="375"/>
        <v>H8_1_10</v>
      </c>
      <c r="N408" t="str">
        <f t="shared" si="392"/>
        <v>H8.1.10. Was the Protection support received sufficient to answer the needs of IDPs in the collective site? -{Transportation assistance}</v>
      </c>
      <c r="O408" t="str">
        <f t="shared" si="393"/>
        <v>H8.1.10. Была ли полученная поддержка в области защиты достаточной для удовлетворения потребностей ВПЛ в МВП? -{Помощь транспортом}</v>
      </c>
      <c r="P408" t="str">
        <f t="shared" si="394"/>
        <v>H8.1.10. Чи була отримана підтримка у сфері захисту достатньою для задоволення потреб ВПО в МТП? -{Допомога транспортом}</v>
      </c>
      <c r="Q408" s="11" t="s">
        <v>1759</v>
      </c>
      <c r="R408" s="11" t="s">
        <v>24</v>
      </c>
      <c r="S408" t="s">
        <v>25</v>
      </c>
      <c r="T408" t="s">
        <v>1760</v>
      </c>
      <c r="U408" s="11" t="s">
        <v>1761</v>
      </c>
      <c r="V408" t="s">
        <v>1762</v>
      </c>
      <c r="W408" t="s">
        <v>1763</v>
      </c>
      <c r="X408" s="11"/>
      <c r="Y408" s="22"/>
      <c r="Z408" t="str">
        <f>"selected(${"&amp;$I$397&amp;"}, '"&amp;choices!B655&amp;"')"</f>
        <v>selected(${h8_protection_support}, 'transportation_assistance')</v>
      </c>
    </row>
    <row r="409" spans="2:26" ht="45.6" customHeight="1">
      <c r="B409" t="s">
        <v>2064</v>
      </c>
      <c r="C409" t="s">
        <v>2314</v>
      </c>
      <c r="D409" s="1">
        <v>8</v>
      </c>
      <c r="E409">
        <v>1</v>
      </c>
      <c r="F409">
        <v>11</v>
      </c>
      <c r="H409" t="s">
        <v>12973</v>
      </c>
      <c r="I409" t="str">
        <f t="shared" si="391"/>
        <v>h8_1_11_sufficient_protection_support_social_services_older_people_people_disabilities_need_external_assistance</v>
      </c>
      <c r="J409" s="40" t="str">
        <f>"Was the Protection support received sufficient to answer the needs of IDPs in the collective site? -{"&amp;choices!C656&amp;"}"</f>
        <v>Was the Protection support received sufficient to answer the needs of IDPs in the collective site? -{Social services for older people and people with disabilities in need of external assistance}</v>
      </c>
      <c r="K409" s="40" t="str">
        <f>"Была ли полученная поддержка в области защиты достаточной для удовлетворения потребностей ВПЛ в МВП? -{"&amp;choices!D656&amp;"}"</f>
        <v>Была ли полученная поддержка в области защиты достаточной для удовлетворения потребностей ВПЛ в МВП? -{Социальные услуги для пожилых людей и людей с инвалидностью, нуждающихся в уходе}</v>
      </c>
      <c r="L409" s="40" t="str">
        <f>"Чи була отримана підтримка у сфері захисту достатньою для задоволення потреб ВПО в МТП? -{"&amp;choices!E656&amp;"}"</f>
        <v>Чи була отримана підтримка у сфері захисту достатньою для задоволення потреб ВПО в МТП? -{Соціальні послуги для людей похилого віку та людей з інвалідністю, які потребують догляду}</v>
      </c>
      <c r="M409" t="str">
        <f t="shared" si="375"/>
        <v>H8_1_11</v>
      </c>
      <c r="N409" t="str">
        <f t="shared" si="392"/>
        <v>H8.1.11. Was the Protection support received sufficient to answer the needs of IDPs in the collective site? -{Social services for older people and people with disabilities in need of external assistance}</v>
      </c>
      <c r="O409" t="str">
        <f t="shared" si="393"/>
        <v>H8.1.11. Была ли полученная поддержка в области защиты достаточной для удовлетворения потребностей ВПЛ в МВП? -{Социальные услуги для пожилых людей и людей с инвалидностью, нуждающихся в уходе}</v>
      </c>
      <c r="P409" t="str">
        <f t="shared" si="394"/>
        <v>H8.1.11. Чи була отримана підтримка у сфері захисту достатньою для задоволення потреб ВПО в МТП? -{Соціальні послуги для людей похилого віку та людей з інвалідністю, які потребують догляду}</v>
      </c>
      <c r="Q409" s="11" t="s">
        <v>1759</v>
      </c>
      <c r="R409" s="11" t="s">
        <v>24</v>
      </c>
      <c r="S409" t="s">
        <v>25</v>
      </c>
      <c r="T409" t="s">
        <v>1760</v>
      </c>
      <c r="U409" s="11" t="s">
        <v>1761</v>
      </c>
      <c r="V409" t="s">
        <v>1762</v>
      </c>
      <c r="W409" t="s">
        <v>1763</v>
      </c>
      <c r="X409" s="11"/>
      <c r="Y409" s="22"/>
      <c r="Z409" t="str">
        <f>"selected(${"&amp;$I$397&amp;"}, '"&amp;choices!B656&amp;"')"</f>
        <v>selected(${h8_protection_support}, 'social_services_older_people_people_disabilities_need_external_assistance')</v>
      </c>
    </row>
    <row r="410" spans="2:26" ht="45.6" customHeight="1">
      <c r="B410" t="s">
        <v>2064</v>
      </c>
      <c r="C410" t="s">
        <v>2314</v>
      </c>
      <c r="D410" s="1">
        <v>8</v>
      </c>
      <c r="E410">
        <v>1</v>
      </c>
      <c r="F410">
        <v>12</v>
      </c>
      <c r="H410" t="s">
        <v>12974</v>
      </c>
      <c r="I410" t="str">
        <f t="shared" ref="I410" si="395">IF(C410="",H410,IF(D410="",C410&amp;"_"&amp;H410,_xlfn.TEXTJOIN("_",TRUE,C410&amp;D410,E410,F410,G410,H410)))</f>
        <v>h8_1_12_sufficient_protection_support_assistive_devices</v>
      </c>
      <c r="J410" s="40" t="str">
        <f>"Was the Protection support received sufficient to answer the needs of IDPs in the collective site? -{"&amp;choices!C657&amp;"}"</f>
        <v>Was the Protection support received sufficient to answer the needs of IDPs in the collective site? -{Assistive devices }</v>
      </c>
      <c r="K410" s="40" t="str">
        <f>"Была ли полученная поддержка в области защиты достаточной для удовлетворения потребностей ВПЛ в МВП? -{"&amp;choices!D657&amp;"}"</f>
        <v>Была ли полученная поддержка в области защиты достаточной для удовлетворения потребностей ВПЛ в МВП? -{Инфрастуктура для людей с инвалидностью и других групп маломобильного населения }</v>
      </c>
      <c r="L410" s="40" t="str">
        <f>"Чи була отримана підтримка у сфері захисту достатньою для задоволення потреб ВПО в МТП? -{"&amp;choices!E657&amp;"}"</f>
        <v>Чи була отримана підтримка у сфері захисту достатньою для задоволення потреб ВПО в МТП? -{Інфрастуктура для людей з інвалідністю та інших груп маломобільного населення}</v>
      </c>
      <c r="M410" t="str">
        <f t="shared" si="375"/>
        <v>H8_1_12</v>
      </c>
      <c r="N410" t="str">
        <f t="shared" ref="N410" si="396">IF(J410="","",IF(AND($C410="",$D410="",J410=""),"",IF(AND($C410="",$D410=""),J410,IF($D410="",UPPER($C410)&amp;"_"&amp;J410,_xlfn.TEXTJOIN(".",TRUE,UPPER($C410)&amp;$D410,$E410,$F410,$G410)))))&amp;". "&amp;J410</f>
        <v>H8.1.12. Was the Protection support received sufficient to answer the needs of IDPs in the collective site? -{Assistive devices }</v>
      </c>
      <c r="O410" t="str">
        <f t="shared" ref="O410" si="397">IF(K410="","",IF(AND($C410="",$D410="",K410=""),"",IF(AND($C410="",$D410=""),K410,IF($D410="",UPPER($C410)&amp;"_"&amp;K410,_xlfn.TEXTJOIN(".",TRUE,UPPER($C410)&amp;$D410,$E410,$F410,$G410)))))&amp;". "&amp;K410</f>
        <v>H8.1.12. Была ли полученная поддержка в области защиты достаточной для удовлетворения потребностей ВПЛ в МВП? -{Инфрастуктура для людей с инвалидностью и других групп маломобильного населения }</v>
      </c>
      <c r="P410" t="str">
        <f t="shared" ref="P410" si="398">IF(L410="","",IF(AND($C410="",$D410="",L410=""),"",IF(AND($C410="",$D410=""),L410,IF($D410="",UPPER($C410)&amp;"_"&amp;L410,_xlfn.TEXTJOIN(".",TRUE,UPPER($C410)&amp;$D410,$E410,$F410,$G410)))))&amp;". "&amp;L410</f>
        <v>H8.1.12. Чи була отримана підтримка у сфері захисту достатньою для задоволення потреб ВПО в МТП? -{Інфрастуктура для людей з інвалідністю та інших груп маломобільного населення}</v>
      </c>
      <c r="Q410" s="11" t="s">
        <v>1759</v>
      </c>
      <c r="R410" s="11" t="s">
        <v>24</v>
      </c>
      <c r="S410" t="s">
        <v>25</v>
      </c>
      <c r="T410" t="s">
        <v>1760</v>
      </c>
      <c r="U410" s="11" t="s">
        <v>1761</v>
      </c>
      <c r="V410" t="s">
        <v>1762</v>
      </c>
      <c r="W410" t="s">
        <v>1763</v>
      </c>
      <c r="X410" s="11"/>
      <c r="Y410" s="22"/>
      <c r="Z410" t="str">
        <f>"selected(${"&amp;$I$397&amp;"}, '"&amp;choices!B657&amp;"')"</f>
        <v>selected(${h8_protection_support}, 'assistive_devices')</v>
      </c>
    </row>
    <row r="411" spans="2:26" ht="45.6" customHeight="1">
      <c r="B411" t="s">
        <v>2064</v>
      </c>
      <c r="C411" t="s">
        <v>2314</v>
      </c>
      <c r="D411" s="1">
        <v>8</v>
      </c>
      <c r="E411">
        <v>1</v>
      </c>
      <c r="F411">
        <v>13</v>
      </c>
      <c r="H411" t="s">
        <v>12975</v>
      </c>
      <c r="I411" t="str">
        <f t="shared" si="383"/>
        <v>h8_1_13_sufficient_protection_support_community_based_protection_activities_focusing_social_cohesion</v>
      </c>
      <c r="J411" s="40" t="str">
        <f>"Was the Protection support received sufficient to answer the needs of IDPs in the collective site? -{"&amp;choices!C658&amp;"}"</f>
        <v>Was the Protection support received sufficient to answer the needs of IDPs in the collective site? -{Community-based protection activities focusing on social cohesion}</v>
      </c>
      <c r="K411" s="40" t="str">
        <f>"Была ли полученная поддержка в области защиты достаточной для удовлетворения потребностей ВПЛ в МВП? -{"&amp;choices!D658&amp;"}"</f>
        <v>Была ли полученная поддержка в области защиты достаточной для удовлетворения потребностей ВПЛ в МВП? -{Мероприятия в сфере защиты на уровне громады, направленные на социальную сплоченность}</v>
      </c>
      <c r="L411" s="40" t="str">
        <f>"Чи була отримана підтримка у сфері захисту достатньою для задоволення потреб ВПО в МТП? -{"&amp;choices!E658&amp;"}"</f>
        <v>Чи була отримана підтримка у сфері захисту достатньою для задоволення потреб ВПО в МТП? -{Заходи у сфері захисту на рівні громади, спрямовані на соціальну згуртованість}</v>
      </c>
      <c r="M411" t="str">
        <f t="shared" si="375"/>
        <v>H8_1_13</v>
      </c>
      <c r="N411" t="str">
        <f t="shared" si="384"/>
        <v>H8.1.13. Was the Protection support received sufficient to answer the needs of IDPs in the collective site? -{Community-based protection activities focusing on social cohesion}</v>
      </c>
      <c r="O411" t="str">
        <f t="shared" si="385"/>
        <v>H8.1.13. Была ли полученная поддержка в области защиты достаточной для удовлетворения потребностей ВПЛ в МВП? -{Мероприятия в сфере защиты на уровне громады, направленные на социальную сплоченность}</v>
      </c>
      <c r="P411" t="str">
        <f t="shared" si="386"/>
        <v>H8.1.13. Чи була отримана підтримка у сфері захисту достатньою для задоволення потреб ВПО в МТП? -{Заходи у сфері захисту на рівні громади, спрямовані на соціальну згуртованість}</v>
      </c>
      <c r="Q411" s="11" t="s">
        <v>1759</v>
      </c>
      <c r="R411" s="11" t="s">
        <v>24</v>
      </c>
      <c r="S411" t="s">
        <v>25</v>
      </c>
      <c r="T411" t="s">
        <v>1760</v>
      </c>
      <c r="U411" s="11" t="s">
        <v>1761</v>
      </c>
      <c r="V411" t="s">
        <v>1762</v>
      </c>
      <c r="W411" t="s">
        <v>1763</v>
      </c>
      <c r="X411" s="11"/>
      <c r="Y411" s="22"/>
      <c r="Z411" t="str">
        <f>"selected(${"&amp;$I$397&amp;"}, '"&amp;choices!B658&amp;"')"</f>
        <v>selected(${h8_protection_support}, 'community_based_protection_activities_focusing_social_cohesion')</v>
      </c>
    </row>
    <row r="412" spans="2:26" ht="45.6" customHeight="1">
      <c r="B412" t="s">
        <v>2064</v>
      </c>
      <c r="C412" t="s">
        <v>2314</v>
      </c>
      <c r="D412" s="1">
        <v>8</v>
      </c>
      <c r="E412">
        <v>1</v>
      </c>
      <c r="F412">
        <v>14</v>
      </c>
      <c r="H412" t="s">
        <v>2320</v>
      </c>
      <c r="I412" t="str">
        <f t="shared" ref="I412" si="399">IF(C412="",H412,IF(D412="",C412&amp;"_"&amp;H412,_xlfn.TEXTJOIN("_",TRUE,C412&amp;D412,E412,F412,G412,H412)))</f>
        <v>h8_1_14_sufficient_protection_support_oth</v>
      </c>
      <c r="J412" s="40" t="str">
        <f>"Was the WASH support received sufficient to answer the needs of IDPs in the collective site?-Other (*${"&amp;I398&amp;"}*)"</f>
        <v>Was the WASH support received sufficient to answer the needs of IDPs in the collective site?-Other (*${h8_0_1_protection_support_other}*)</v>
      </c>
      <c r="K412" s="40" t="str">
        <f>"Была ли полученная поддержка в области защиты достаточной для удовлетворения потребностей ВПЛ в МВП? - Other (*${"&amp;I398&amp;"}*)"</f>
        <v>Была ли полученная поддержка в области защиты достаточной для удовлетворения потребностей ВПЛ в МВП? - Other (*${h8_0_1_protection_support_other}*)</v>
      </c>
      <c r="L412" s="40" t="str">
        <f>"Чи була отримана підтримка у сфері захисту достатньою для задоволення потреб ВПО в МТП? - Other (*${"&amp;I398&amp;"}*)"</f>
        <v>Чи була отримана підтримка у сфері захисту достатньою для задоволення потреб ВПО в МТП? - Other (*${h8_0_1_protection_support_other}*)</v>
      </c>
      <c r="M412" t="str">
        <f t="shared" si="375"/>
        <v>H8_1_14</v>
      </c>
      <c r="N412" t="str">
        <f t="shared" ref="N412" si="400">IF(J412="","",IF(AND($C412="",$D412="",J412=""),"",IF(AND($C412="",$D412=""),J412,IF($D412="",UPPER($C412)&amp;"_"&amp;J412,_xlfn.TEXTJOIN(".",TRUE,UPPER($C412)&amp;$D412,$E412,$F412,$G412)))))&amp;". "&amp;J412</f>
        <v>H8.1.14. Was the WASH support received sufficient to answer the needs of IDPs in the collective site?-Other (*${h8_0_1_protection_support_other}*)</v>
      </c>
      <c r="O412" t="str">
        <f t="shared" ref="O412" si="401">IF(K412="","",IF(AND($C412="",$D412="",K412=""),"",IF(AND($C412="",$D412=""),K412,IF($D412="",UPPER($C412)&amp;"_"&amp;K412,_xlfn.TEXTJOIN(".",TRUE,UPPER($C412)&amp;$D412,$E412,$F412,$G412)))))&amp;". "&amp;K412</f>
        <v>H8.1.14. Была ли полученная поддержка в области защиты достаточной для удовлетворения потребностей ВПЛ в МВП? - Other (*${h8_0_1_protection_support_other}*)</v>
      </c>
      <c r="P412" t="str">
        <f t="shared" ref="P412" si="402">IF(L412="","",IF(AND($C412="",$D412="",L412=""),"",IF(AND($C412="",$D412=""),L412,IF($D412="",UPPER($C412)&amp;"_"&amp;L412,_xlfn.TEXTJOIN(".",TRUE,UPPER($C412)&amp;$D412,$E412,$F412,$G412)))))&amp;". "&amp;L412</f>
        <v>H8.1.14. Чи була отримана підтримка у сфері захисту достатньою для задоволення потреб ВПО в МТП? - Other (*${h8_0_1_protection_support_other}*)</v>
      </c>
      <c r="Q412" s="11" t="s">
        <v>1759</v>
      </c>
      <c r="R412" s="11" t="s">
        <v>24</v>
      </c>
      <c r="S412" t="s">
        <v>25</v>
      </c>
      <c r="T412" t="s">
        <v>1760</v>
      </c>
      <c r="U412" s="11" t="s">
        <v>1761</v>
      </c>
      <c r="V412" t="s">
        <v>1762</v>
      </c>
      <c r="W412" t="s">
        <v>1763</v>
      </c>
      <c r="X412" s="11"/>
      <c r="Y412" s="22"/>
      <c r="Z412" t="str">
        <f>"selected(${"&amp;$I$397&amp;"}, '"&amp;choices!B659&amp;"')"</f>
        <v>selected(${h8_protection_support}, 'other')</v>
      </c>
    </row>
    <row r="413" spans="2:26">
      <c r="B413" s="8" t="s">
        <v>1751</v>
      </c>
      <c r="D413" s="2" t="s">
        <v>1752</v>
      </c>
      <c r="E413" s="2" t="s">
        <v>1752</v>
      </c>
      <c r="F413" s="2"/>
      <c r="G413" s="2"/>
      <c r="H413" t="s">
        <v>2312</v>
      </c>
      <c r="I413" t="str">
        <f t="shared" si="351"/>
        <v>protection</v>
      </c>
      <c r="M413" t="str">
        <f t="shared" si="352"/>
        <v/>
      </c>
      <c r="N413" s="23" t="str">
        <f t="shared" ref="N413:N427" si="403">IF(J413="","",IF(AND($C413="",$D413="",J413=""),"",IF(AND($C413="",$D413=""),J413,IF($D413="",UPPER($C413)&amp;"_"&amp;J413,_xlfn.TEXTJOIN(".",TRUE,UPPER($C413)&amp;$D413,$E413,$F413,J413)))))</f>
        <v/>
      </c>
      <c r="O413" t="str">
        <f>IF(K413="","",IF(AND($C413="",$D413="",K413=""),"",IF(AND($C413="",$D413=""),K413,IF($D413="",UPPER($C413)&amp;"_"&amp;K413,_xlfn.TEXTJOIN(".",TRUE,UPPER($C413)&amp;$D413,$E413,$F413,K413)))))</f>
        <v/>
      </c>
      <c r="P413" t="str">
        <f t="shared" ref="P413:P427" si="404">IF(L413="","",IF(AND($C413="",$D413="",L413=""),"",IF(AND($C413="",$D413=""),L413,IF($D413="",UPPER($C413)&amp;"_"&amp;L413,_xlfn.TEXTJOIN(".",TRUE,UPPER($C413)&amp;$D413,$E413,$F413,L413)))))</f>
        <v/>
      </c>
    </row>
    <row r="414" spans="2:26" s="18" customFormat="1">
      <c r="B414" s="34" t="s">
        <v>1746</v>
      </c>
      <c r="D414" s="17" t="s">
        <v>1752</v>
      </c>
      <c r="E414" s="17"/>
      <c r="F414" s="17"/>
      <c r="G414" s="17"/>
      <c r="H414" s="18" t="s">
        <v>2355</v>
      </c>
      <c r="I414" s="18" t="str">
        <f t="shared" ref="I414:I437" si="405">IF(C414="",H414,IF(D414="",C414&amp;"_"&amp;H414,_xlfn.TEXTJOIN("_",TRUE,C414&amp;D414,E414,F414,H414)))</f>
        <v>health</v>
      </c>
      <c r="J414" s="23" t="s">
        <v>1560</v>
      </c>
      <c r="K414" s="23" t="s">
        <v>1561</v>
      </c>
      <c r="L414" s="18" t="s">
        <v>1562</v>
      </c>
      <c r="M414" t="str">
        <f t="shared" si="352"/>
        <v/>
      </c>
      <c r="N414" s="23" t="str">
        <f t="shared" si="403"/>
        <v>Health</v>
      </c>
      <c r="O414" s="18" t="str">
        <f>IF(K414="","",IF(AND($C414="",$D414="",K414=""),"",IF(AND($C414="",$D414=""),K414,IF($D414="",UPPER($C414)&amp;"_"&amp;K414,_xlfn.TEXTJOIN(".",TRUE,UPPER($C414)&amp;$D414,$E414,$F414,K414)))))</f>
        <v>Здравоохранение</v>
      </c>
      <c r="P414" s="18" t="str">
        <f t="shared" si="404"/>
        <v>Охорона здоров'я</v>
      </c>
      <c r="Z414" s="18" t="str">
        <f>"not(selected(${"&amp;I45&amp;"}, 'no')"&amp;" or selected(${"&amp;I45&amp;"}, ''))"&amp;" and ${"&amp;I$50&amp;"}&gt;=10"</f>
        <v>not(selected(${a1_site_active}, 'no') or selected(${a1_site_active}, '')) and ${a1_2_people_can_hosted_number}&gt;=10</v>
      </c>
    </row>
    <row r="415" spans="2:26" ht="34.200000000000003" customHeight="1">
      <c r="B415" t="s">
        <v>1865</v>
      </c>
      <c r="C415" s="18" t="s">
        <v>2356</v>
      </c>
      <c r="D415">
        <v>1</v>
      </c>
      <c r="H415" t="s">
        <v>2357</v>
      </c>
      <c r="I415" t="str">
        <f t="shared" ref="I415" si="406">IF(C415="",H415,IF(D415="",C415&amp;"_"&amp;H415,_xlfn.TEXTJOIN("_",TRUE,C415&amp;D415,E415,F415,G415,H415)))</f>
        <v>i1_reachable_by_ambulance</v>
      </c>
      <c r="J415" s="40" t="str">
        <f>CS_Monitoring_R11!F208</f>
        <v>Is the site reachable by ambulance?</v>
      </c>
      <c r="K415" s="40" t="str">
        <f>CS_Monitoring_R11!G208</f>
        <v>Может ли машина скорой помощи приехать в МВП в случае необходимости?</v>
      </c>
      <c r="L415" s="40" t="str">
        <f>CS_Monitoring_R11!H208</f>
        <v>Чи може машина швидкої допомоги приїхати до МТП у разі необхідності?</v>
      </c>
      <c r="M415" t="str">
        <f t="shared" ref="M415" si="407">_xlfn.TEXTJOIN("_",TRUE,UPPER($C415)&amp;$D415,$E415,$F415,$G415)</f>
        <v>I1</v>
      </c>
      <c r="N415" t="str">
        <f t="shared" ref="N415" si="408">IF(J415="","",IF(AND($C415="",$D415="",J415=""),"",IF(AND($C415="",$D415=""),J415,IF($D415="",UPPER($C415)&amp;"_"&amp;J415,_xlfn.TEXTJOIN(".",TRUE,UPPER($C415)&amp;$D415,$E415,$F415,$G415)))))&amp;". "&amp;J415</f>
        <v>I1. Is the site reachable by ambulance?</v>
      </c>
      <c r="O415" t="str">
        <f t="shared" ref="O415" si="409">IF(K415="","",IF(AND($C415="",$D415="",K415=""),"",IF(AND($C415="",$D415=""),K415,IF($D415="",UPPER($C415)&amp;"_"&amp;K415,_xlfn.TEXTJOIN(".",TRUE,UPPER($C415)&amp;$D415,$E415,$F415,$G415)))))&amp;". "&amp;K415</f>
        <v>I1. Может ли машина скорой помощи приехать в МВП в случае необходимости?</v>
      </c>
      <c r="P415" t="str">
        <f t="shared" ref="P415" si="410">IF(L415="","",IF(AND($C415="",$D415="",L415=""),"",IF(AND($C415="",$D415=""),L415,IF($D415="",UPPER($C415)&amp;"_"&amp;L415,_xlfn.TEXTJOIN(".",TRUE,UPPER($C415)&amp;$D415,$E415,$F415,$G415)))))&amp;". "&amp;L415</f>
        <v>I1. Чи може машина швидкої допомоги приїхати до МТП у разі необхідності?</v>
      </c>
      <c r="Q415" t="s">
        <v>1759</v>
      </c>
      <c r="R415" t="s">
        <v>24</v>
      </c>
      <c r="S415" t="s">
        <v>25</v>
      </c>
      <c r="T415" t="s">
        <v>1760</v>
      </c>
      <c r="U415" s="11" t="s">
        <v>1761</v>
      </c>
      <c r="V415" t="s">
        <v>1762</v>
      </c>
      <c r="W415" t="s">
        <v>1763</v>
      </c>
      <c r="X415" t="s">
        <v>1785</v>
      </c>
    </row>
    <row r="416" spans="2:26">
      <c r="B416" t="s">
        <v>1942</v>
      </c>
      <c r="C416" s="18" t="s">
        <v>2356</v>
      </c>
      <c r="D416">
        <v>2</v>
      </c>
      <c r="H416" t="s">
        <v>2358</v>
      </c>
      <c r="I416" t="str">
        <f>IF(C416="",H416,IF(D416="",C416&amp;"_"&amp;H416,_xlfn.TEXTJOIN("_",TRUE,C416&amp;D416,E416,F416,G416,H416)))</f>
        <v>i2_first_aid</v>
      </c>
      <c r="J416" s="40" t="str">
        <f>CS_Monitoring_R11!F209</f>
        <v>Are there first aid kits available at the site?</v>
      </c>
      <c r="K416" s="40" t="str">
        <f>CS_Monitoring_R11!G209</f>
        <v xml:space="preserve">Имеются ли в МВП аптечки первой помощи? </v>
      </c>
      <c r="L416" s="40" t="str">
        <f>CS_Monitoring_R11!H209</f>
        <v>Чи наявні у МТП аптечки першої допомоги?</v>
      </c>
      <c r="M416" t="str">
        <f>_xlfn.TEXTJOIN("_",TRUE,UPPER($C416)&amp;$D416,$E416,$F416,$G416)</f>
        <v>I2</v>
      </c>
      <c r="N416" t="str">
        <f t="shared" ref="N416" si="411">IF(J416="","",IF(AND($C416="",$D416="",J416=""),"",IF(AND($C416="",$D416=""),J416,IF($D416="",UPPER($C416)&amp;"_"&amp;J416,_xlfn.TEXTJOIN(".",TRUE,UPPER($C416)&amp;$D416,$E416,$F416,$G416)))))&amp;". "&amp;J416</f>
        <v>I2. Are there first aid kits available at the site?</v>
      </c>
      <c r="O416" t="str">
        <f t="shared" ref="O416" si="412">IF(K416="","",IF(AND($C416="",$D416="",K416=""),"",IF(AND($C416="",$D416=""),K416,IF($D416="",UPPER($C416)&amp;"_"&amp;K416,_xlfn.TEXTJOIN(".",TRUE,UPPER($C416)&amp;$D416,$E416,$F416,$G416)))))&amp;". "&amp;K416</f>
        <v xml:space="preserve">I2. Имеются ли в МВП аптечки первой помощи? </v>
      </c>
      <c r="P416" t="str">
        <f t="shared" ref="P416" si="413">IF(L416="","",IF(AND($C416="",$D416="",L416=""),"",IF(AND($C416="",$D416=""),L416,IF($D416="",UPPER($C416)&amp;"_"&amp;L416,_xlfn.TEXTJOIN(".",TRUE,UPPER($C416)&amp;$D416,$E416,$F416,$G416)))))&amp;". "&amp;L416</f>
        <v>I2. Чи наявні у МТП аптечки першої допомоги?</v>
      </c>
      <c r="Q416" t="s">
        <v>1759</v>
      </c>
      <c r="R416" t="s">
        <v>24</v>
      </c>
      <c r="S416" t="s">
        <v>25</v>
      </c>
      <c r="T416" t="s">
        <v>1760</v>
      </c>
      <c r="U416" s="11" t="s">
        <v>1761</v>
      </c>
      <c r="V416" t="s">
        <v>1762</v>
      </c>
      <c r="W416" t="s">
        <v>1763</v>
      </c>
      <c r="X416" t="s">
        <v>1785</v>
      </c>
    </row>
    <row r="417" spans="2:30" s="9" customFormat="1" ht="28.8">
      <c r="B417" s="9" t="s">
        <v>12978</v>
      </c>
      <c r="C417" s="868" t="s">
        <v>2356</v>
      </c>
      <c r="D417" s="9">
        <v>3</v>
      </c>
      <c r="H417" s="9" t="s">
        <v>12976</v>
      </c>
      <c r="I417" s="9" t="str">
        <f>IF(C417="",H417,IF(D417="",C417&amp;"_"&amp;H417,_xlfn.TEXTJOIN("_",TRUE,C417&amp;D417,E417,F417,G417,H417)))</f>
        <v>i3_healthcare_facilities_near_site</v>
      </c>
      <c r="J417" s="775" t="str">
        <f>CS_Monitoring_R12!F227</f>
        <v>Are there healthcare facilities near the site (up to a 30-minute drive via public transport)?</v>
      </c>
      <c r="K417" s="775" t="str">
        <f>CS_Monitoring_R12!G227</f>
        <v>Имеются ли неподалеку от МВП медицинские учреждения (до 30 минут общественным тарнспортом)?</v>
      </c>
      <c r="L417" s="775" t="str">
        <f>CS_Monitoring_R12!H227</f>
        <v>Чи є поблизу МТП медичні заклади (до 30 хвилин громадським транспортом)?</v>
      </c>
      <c r="M417" s="9" t="str">
        <f>_xlfn.TEXTJOIN("_",TRUE,UPPER($C417)&amp;$D417,$E417,$F417,$G417)</f>
        <v>I3</v>
      </c>
      <c r="N417" s="9" t="str">
        <f t="shared" ref="N417:N419" si="414">IF(J417="","",IF(AND($C417="",$D417="",J417=""),"",IF(AND($C417="",$D417=""),J417,IF($D417="",UPPER($C417)&amp;"_"&amp;J417,_xlfn.TEXTJOIN(".",TRUE,UPPER($C417)&amp;$D417,$E417,$F417,$G417)))))&amp;". "&amp;J417</f>
        <v>I3. Are there healthcare facilities near the site (up to a 30-minute drive via public transport)?</v>
      </c>
      <c r="O417" s="9" t="str">
        <f t="shared" ref="O417:O419" si="415">IF(K417="","",IF(AND($C417="",$D417="",K417=""),"",IF(AND($C417="",$D417=""),K417,IF($D417="",UPPER($C417)&amp;"_"&amp;K417,_xlfn.TEXTJOIN(".",TRUE,UPPER($C417)&amp;$D417,$E417,$F417,$G417)))))&amp;". "&amp;K417</f>
        <v>I3. Имеются ли неподалеку от МВП медицинские учреждения (до 30 минут общественным тарнспортом)?</v>
      </c>
      <c r="P417" s="9" t="str">
        <f t="shared" ref="P417:P419" si="416">IF(L417="","",IF(AND($C417="",$D417="",L417=""),"",IF(AND($C417="",$D417=""),L417,IF($D417="",UPPER($C417)&amp;"_"&amp;L417,_xlfn.TEXTJOIN(".",TRUE,UPPER($C417)&amp;$D417,$E417,$F417,$G417)))))&amp;". "&amp;L417</f>
        <v>I3. Чи є поблизу МТП медичні заклади (до 30 хвилин громадським транспортом)?</v>
      </c>
      <c r="Q417" s="9" t="s">
        <v>1759</v>
      </c>
      <c r="R417" s="9" t="s">
        <v>24</v>
      </c>
      <c r="S417" s="9" t="s">
        <v>25</v>
      </c>
      <c r="T417" s="9" t="s">
        <v>1760</v>
      </c>
      <c r="U417" s="776" t="s">
        <v>1761</v>
      </c>
      <c r="V417" s="9" t="s">
        <v>1762</v>
      </c>
      <c r="W417" s="9" t="s">
        <v>1763</v>
      </c>
      <c r="X417" s="9" t="s">
        <v>1785</v>
      </c>
    </row>
    <row r="418" spans="2:30" s="9" customFormat="1" ht="30" customHeight="1">
      <c r="B418" s="9" t="s">
        <v>12979</v>
      </c>
      <c r="C418" s="868" t="s">
        <v>2356</v>
      </c>
      <c r="D418" s="9">
        <v>4</v>
      </c>
      <c r="H418" s="9" t="s">
        <v>12977</v>
      </c>
      <c r="I418" s="9" t="str">
        <f t="shared" ref="I418:I419" si="417">IF(C418="",H418,IF(D418="",C418&amp;"_"&amp;H418,_xlfn.TEXTJOIN("_",TRUE,C418&amp;D418,E418,F418,G418,H418)))</f>
        <v>i4_access_healthcare_services</v>
      </c>
      <c r="J418" s="775" t="str">
        <f>CS_Monitoring_R12!F228</f>
        <v>To your knowledge, if the site residents have access to healthcare services on site?</v>
      </c>
      <c r="K418" s="775" t="str">
        <f>CS_Monitoring_R12!G228</f>
        <v>По Вашим сведениям, доступны ли жителям МВП медицинские услуги непосредственно в МВП?</v>
      </c>
      <c r="L418" s="775" t="str">
        <f>CS_Monitoring_R12!H228</f>
        <v>Наскільки Вам відомо, чи доступні мешканцям медичні послуги безпосередньо в МТП?</v>
      </c>
      <c r="M418" s="9" t="str">
        <f t="shared" ref="M418:M419" si="418">_xlfn.TEXTJOIN("_",TRUE,UPPER($C418)&amp;$D418,$E418,$F418,$G418)</f>
        <v>I4</v>
      </c>
      <c r="N418" s="9" t="str">
        <f t="shared" si="414"/>
        <v>I4. To your knowledge, if the site residents have access to healthcare services on site?</v>
      </c>
      <c r="O418" s="9" t="str">
        <f t="shared" si="415"/>
        <v>I4. По Вашим сведениям, доступны ли жителям МВП медицинские услуги непосредственно в МВП?</v>
      </c>
      <c r="P418" s="9" t="str">
        <f t="shared" si="416"/>
        <v>I4. Наскільки Вам відомо, чи доступні мешканцям медичні послуги безпосередньо в МТП?</v>
      </c>
      <c r="Q418" s="863" t="s">
        <v>1868</v>
      </c>
      <c r="R418" s="776" t="s">
        <v>362</v>
      </c>
      <c r="S418" s="9" t="s">
        <v>222</v>
      </c>
      <c r="T418" s="9" t="s">
        <v>1760</v>
      </c>
      <c r="U418" s="776" t="s">
        <v>1761</v>
      </c>
      <c r="V418" s="9" t="s">
        <v>1762</v>
      </c>
      <c r="W418" s="9" t="s">
        <v>1763</v>
      </c>
      <c r="AA418" s="9" t="s">
        <v>2342</v>
      </c>
      <c r="AB418" s="776" t="s">
        <v>13019</v>
      </c>
      <c r="AC418" s="776" t="s">
        <v>13020</v>
      </c>
      <c r="AD418" s="9" t="s">
        <v>13021</v>
      </c>
    </row>
    <row r="419" spans="2:30" s="9" customFormat="1">
      <c r="B419" s="9" t="s">
        <v>1765</v>
      </c>
      <c r="C419" s="9" t="s">
        <v>2356</v>
      </c>
      <c r="D419" s="9">
        <v>4</v>
      </c>
      <c r="E419" s="9">
        <v>1</v>
      </c>
      <c r="H419" s="9" t="str">
        <f>""&amp;H418&amp;"_other"</f>
        <v>access_healthcare_services_other</v>
      </c>
      <c r="I419" s="9" t="str">
        <f t="shared" si="417"/>
        <v>i4_1_access_healthcare_services_other</v>
      </c>
      <c r="J419" s="777" t="s">
        <v>1766</v>
      </c>
      <c r="K419" s="777" t="s">
        <v>1767</v>
      </c>
      <c r="L419" s="9" t="s">
        <v>1768</v>
      </c>
      <c r="M419" s="9" t="str">
        <f t="shared" si="418"/>
        <v>I4_1</v>
      </c>
      <c r="N419" s="9" t="str">
        <f t="shared" si="414"/>
        <v>I4.1. If other, please specify:</v>
      </c>
      <c r="O419" s="9" t="str">
        <f t="shared" si="415"/>
        <v>I4.1. Другое (уточните)</v>
      </c>
      <c r="P419" s="9" t="str">
        <f t="shared" si="416"/>
        <v>I4.1. Інше, уточніть</v>
      </c>
      <c r="Q419" s="776" t="s">
        <v>96</v>
      </c>
      <c r="R419" s="776" t="s">
        <v>101</v>
      </c>
      <c r="S419" s="776" t="s">
        <v>102</v>
      </c>
      <c r="T419" s="9" t="s">
        <v>1760</v>
      </c>
      <c r="U419" s="776" t="s">
        <v>1761</v>
      </c>
      <c r="V419" s="9" t="s">
        <v>1762</v>
      </c>
      <c r="W419" s="9" t="s">
        <v>1763</v>
      </c>
      <c r="Z419" s="9" t="str">
        <f>"selected(${"&amp;I418&amp;"}, 'other')"</f>
        <v>selected(${i4_access_healthcare_services}, 'other')</v>
      </c>
    </row>
    <row r="420" spans="2:30" s="18" customFormat="1">
      <c r="B420" s="34" t="s">
        <v>1751</v>
      </c>
      <c r="D420" s="17" t="s">
        <v>1752</v>
      </c>
      <c r="E420" s="17" t="s">
        <v>1752</v>
      </c>
      <c r="F420" s="17"/>
      <c r="G420" s="17"/>
      <c r="H420" s="18" t="s">
        <v>2355</v>
      </c>
      <c r="I420" s="18" t="str">
        <f t="shared" si="405"/>
        <v>health</v>
      </c>
      <c r="J420" s="23"/>
      <c r="K420" s="23"/>
      <c r="M420" s="18" t="str">
        <f t="shared" si="352"/>
        <v/>
      </c>
      <c r="N420" s="23" t="str">
        <f t="shared" si="403"/>
        <v/>
      </c>
      <c r="O420" s="18" t="str">
        <f>IF(K420="","",IF(AND($C420="",$D420="",K420=""),"",IF(AND($C420="",$D420=""),K420,IF($D420="",UPPER($C420)&amp;"_"&amp;K420,_xlfn.TEXTJOIN(".",TRUE,UPPER($C420)&amp;$D420,$E420,$F420,K420)))))</f>
        <v/>
      </c>
      <c r="P420" s="18" t="str">
        <f t="shared" si="404"/>
        <v/>
      </c>
    </row>
    <row r="421" spans="2:30" s="18" customFormat="1">
      <c r="B421" s="35" t="s">
        <v>1746</v>
      </c>
      <c r="D421" s="17" t="s">
        <v>1752</v>
      </c>
      <c r="E421" s="17"/>
      <c r="F421" s="17"/>
      <c r="G421" s="17"/>
      <c r="H421" s="18" t="s">
        <v>2359</v>
      </c>
      <c r="I421" s="18" t="str">
        <f t="shared" si="405"/>
        <v>education</v>
      </c>
      <c r="J421" s="23" t="s">
        <v>1573</v>
      </c>
      <c r="K421" s="23" t="s">
        <v>1574</v>
      </c>
      <c r="L421" s="18" t="s">
        <v>1575</v>
      </c>
      <c r="M421" t="str">
        <f t="shared" si="352"/>
        <v/>
      </c>
      <c r="N421" s="23" t="str">
        <f t="shared" si="403"/>
        <v>Education</v>
      </c>
      <c r="O421" s="18" t="str">
        <f>IF(K421="","",IF(AND($C421="",$D421="",K421=""),"",IF(AND($C421="",$D421=""),K421,IF($D421="",UPPER($C421)&amp;"_"&amp;K421,_xlfn.TEXTJOIN(".",TRUE,UPPER($C421)&amp;$D421,$E421,$F421,K421)))))</f>
        <v>Образование</v>
      </c>
      <c r="P421" s="18" t="str">
        <f t="shared" si="404"/>
        <v>Освіта</v>
      </c>
      <c r="Z421" s="18" t="str">
        <f>"not(selected(${"&amp;I45&amp;"}, 'no')"&amp;" or selected(${"&amp;I45&amp;"}, ''))"&amp;" and ${"&amp;I$50&amp;"}&gt;=10"</f>
        <v>not(selected(${a1_site_active}, 'no') or selected(${a1_site_active}, '')) and ${a1_2_people_can_hosted_number}&gt;=10</v>
      </c>
    </row>
    <row r="422" spans="2:30" ht="43.2">
      <c r="B422" t="s">
        <v>2360</v>
      </c>
      <c r="C422" s="18" t="s">
        <v>2361</v>
      </c>
      <c r="D422">
        <v>1</v>
      </c>
      <c r="H422" t="s">
        <v>2362</v>
      </c>
      <c r="I422" t="str">
        <f t="shared" ref="I422:I426" si="419">IF(C422="",H422,IF(D422="",C422&amp;"_"&amp;H422,_xlfn.TEXTJOIN("_",TRUE,C422&amp;D422,E422,F422,G422,H422)))</f>
        <v>j1_access_education</v>
      </c>
      <c r="J422" s="40" t="str">
        <f>CS_Monitoring_R12!F230</f>
        <v>Are there kindergartens/schools with a current possibility to enroll a child near the site (up to a 30-minute drive via public transport).</v>
      </c>
      <c r="K422" s="40" t="str">
        <f>CS_Monitoring_R12!G230</f>
        <v xml:space="preserve">Есть ли вблизи МВП детские сады/школы с возможностью зачислить ребёнка на обучение (до 30 минут общественным транспортом)? </v>
      </c>
      <c r="L422" s="40" t="str">
        <f>CS_Monitoring_R12!H230</f>
        <v>Чи є поблизу МТП дитячі садочки/школи із можливістю зарахувати дитину до навчання (до 30 хвилин громадським транспортом)?</v>
      </c>
      <c r="M422" t="str">
        <f t="shared" ref="M422:M426" si="420">_xlfn.TEXTJOIN("_",TRUE,UPPER($C422)&amp;$D422,$E422,$F422,$G422)</f>
        <v>J1</v>
      </c>
      <c r="N422" t="str">
        <f t="shared" ref="N422:N426" si="421">IF(J422="","",IF(AND($C422="",$D422="",J422=""),"",IF(AND($C422="",$D422=""),J422,IF($D422="",UPPER($C422)&amp;"_"&amp;J422,_xlfn.TEXTJOIN(".",TRUE,UPPER($C422)&amp;$D422,$E422,$F422,$G422)))))&amp;". "&amp;J422</f>
        <v>J1. Are there kindergartens/schools with a current possibility to enroll a child near the site (up to a 30-minute drive via public transport).</v>
      </c>
      <c r="O422" t="str">
        <f t="shared" ref="O422:O426" si="422">IF(K422="","",IF(AND($C422="",$D422="",K422=""),"",IF(AND($C422="",$D422=""),K422,IF($D422="",UPPER($C422)&amp;"_"&amp;K422,_xlfn.TEXTJOIN(".",TRUE,UPPER($C422)&amp;$D422,$E422,$F422,$G422)))))&amp;". "&amp;K422</f>
        <v xml:space="preserve">J1. Есть ли вблизи МВП детские сады/школы с возможностью зачислить ребёнка на обучение (до 30 минут общественным транспортом)? </v>
      </c>
      <c r="P422" t="str">
        <f t="shared" ref="P422:P426" si="423">IF(L422="","",IF(AND($C422="",$D422="",L422=""),"",IF(AND($C422="",$D422=""),L422,IF($D422="",UPPER($C422)&amp;"_"&amp;L422,_xlfn.TEXTJOIN(".",TRUE,UPPER($C422)&amp;$D422,$E422,$F422,$G422)))))&amp;". "&amp;L422</f>
        <v>J1. Чи є поблизу МТП дитячі садочки/школи із можливістю зарахувати дитину до навчання (до 30 хвилин громадським транспортом)?</v>
      </c>
      <c r="Q422" t="s">
        <v>1759</v>
      </c>
      <c r="R422" t="s">
        <v>24</v>
      </c>
      <c r="S422" t="s">
        <v>25</v>
      </c>
      <c r="T422" t="s">
        <v>1760</v>
      </c>
      <c r="U422" s="11" t="s">
        <v>1761</v>
      </c>
      <c r="V422" t="s">
        <v>1762</v>
      </c>
      <c r="W422" t="s">
        <v>1763</v>
      </c>
      <c r="X422" t="s">
        <v>1785</v>
      </c>
    </row>
    <row r="423" spans="2:30" ht="64.95" customHeight="1">
      <c r="B423" t="s">
        <v>2363</v>
      </c>
      <c r="C423" s="18" t="s">
        <v>2361</v>
      </c>
      <c r="D423">
        <v>2</v>
      </c>
      <c r="H423" t="s">
        <v>2364</v>
      </c>
      <c r="I423" t="str">
        <f t="shared" si="419"/>
        <v>j2_mode_of_education</v>
      </c>
      <c r="J423" s="40" t="str">
        <f>CS_Monitoring_R11!F212</f>
        <v>To your knowledge, which mode of education does the majority of schoolchildren at the site employ?</v>
      </c>
      <c r="K423" s="40" t="str">
        <f>CS_Monitoring_R11!G212</f>
        <v xml:space="preserve">По Вашим сведениям, в какой форме большинство детей школьного возраста в МВП получают образование? </v>
      </c>
      <c r="L423" s="40" t="str">
        <f>CS_Monitoring_R11!H212</f>
        <v>Наскільки Вам відомо, яким чином більшість дітей шкільного віку в МТП отримують освіту?</v>
      </c>
      <c r="M423" t="str">
        <f t="shared" si="420"/>
        <v>J2</v>
      </c>
      <c r="N423" t="str">
        <f t="shared" si="421"/>
        <v>J2. To your knowledge, which mode of education does the majority of schoolchildren at the site employ?</v>
      </c>
      <c r="O423" t="str">
        <f t="shared" si="422"/>
        <v xml:space="preserve">J2. По Вашим сведениям, в какой форме большинство детей школьного возраста в МВП получают образование? </v>
      </c>
      <c r="P423" t="str">
        <f t="shared" si="423"/>
        <v>J2. Наскільки Вам відомо, яким чином більшість дітей шкільного віку в МТП отримують освіту?</v>
      </c>
      <c r="Q423" s="22" t="s">
        <v>13029</v>
      </c>
      <c r="R423" s="22" t="s">
        <v>13030</v>
      </c>
      <c r="S423" s="22" t="s">
        <v>13243</v>
      </c>
      <c r="T423" t="s">
        <v>1760</v>
      </c>
      <c r="U423" s="11" t="s">
        <v>1761</v>
      </c>
      <c r="V423" t="s">
        <v>1762</v>
      </c>
      <c r="W423" t="s">
        <v>1763</v>
      </c>
      <c r="X423" t="s">
        <v>1785</v>
      </c>
      <c r="Z423" t="str">
        <f>"selected(${"&amp;I45&amp;"}, 'yes') and ${"&amp;I130&amp;"}&gt;0"</f>
        <v>selected(${a1_site_active}, 'yes') and ${b1_3_5_children_6_17}&gt;0</v>
      </c>
    </row>
    <row r="424" spans="2:30" ht="30" customHeight="1">
      <c r="B424" t="s">
        <v>2365</v>
      </c>
      <c r="C424" s="18" t="s">
        <v>2361</v>
      </c>
      <c r="D424">
        <v>2</v>
      </c>
      <c r="E424">
        <v>1</v>
      </c>
      <c r="H424" t="s">
        <v>2366</v>
      </c>
      <c r="I424" t="str">
        <f t="shared" si="419"/>
        <v>j2_1_barriers_access_education</v>
      </c>
      <c r="J424" s="371" t="str">
        <f>CS_Monitoring_R11!F213</f>
        <v>What are the barriers for children in terms of access education?</v>
      </c>
      <c r="K424" s="371" t="str">
        <f>CS_Monitoring_R11!G213</f>
        <v>Какие у детей возникают препятствия с доступом к  образованию?</v>
      </c>
      <c r="L424" s="371" t="str">
        <f>CS_Monitoring_R11!H213</f>
        <v>Які перешкоди виникають у дітей з доступом до  навчання?</v>
      </c>
      <c r="M424" t="str">
        <f t="shared" si="420"/>
        <v>J2_1</v>
      </c>
      <c r="N424" t="str">
        <f t="shared" si="421"/>
        <v>J2.1. What are the barriers for children in terms of access education?</v>
      </c>
      <c r="O424" t="str">
        <f t="shared" si="422"/>
        <v>J2.1. Какие у детей возникают препятствия с доступом к  образованию?</v>
      </c>
      <c r="P424" t="str">
        <f t="shared" si="423"/>
        <v>J2.1. Які перешкоди виникають у дітей з доступом до  навчання?</v>
      </c>
      <c r="Q424" s="36" t="s">
        <v>1868</v>
      </c>
      <c r="R424" s="11" t="s">
        <v>362</v>
      </c>
      <c r="S424" t="s">
        <v>222</v>
      </c>
      <c r="T424" t="s">
        <v>1760</v>
      </c>
      <c r="U424" s="11" t="s">
        <v>1761</v>
      </c>
      <c r="V424" t="s">
        <v>1762</v>
      </c>
      <c r="W424" t="s">
        <v>1763</v>
      </c>
      <c r="Z424" s="46" t="str">
        <f>"selected(${"&amp;I45&amp;"}, 'yes') and ${"&amp;I130&amp;"}&gt;0"</f>
        <v>selected(${a1_site_active}, 'yes') and ${b1_3_5_children_6_17}&gt;0</v>
      </c>
      <c r="AA424" s="1" t="s">
        <v>5789</v>
      </c>
      <c r="AB424" s="16" t="s">
        <v>5791</v>
      </c>
      <c r="AC424" s="16" t="s">
        <v>5790</v>
      </c>
      <c r="AD424" s="1" t="s">
        <v>5792</v>
      </c>
    </row>
    <row r="425" spans="2:30">
      <c r="B425" t="s">
        <v>1765</v>
      </c>
      <c r="C425" t="s">
        <v>2361</v>
      </c>
      <c r="D425">
        <v>2</v>
      </c>
      <c r="E425">
        <v>1</v>
      </c>
      <c r="F425">
        <v>1</v>
      </c>
      <c r="H425" t="str">
        <f>""&amp;H424&amp;"_other"</f>
        <v>barriers_access_education_other</v>
      </c>
      <c r="I425" t="str">
        <f t="shared" si="419"/>
        <v>j2_1_1_barriers_access_education_other</v>
      </c>
      <c r="J425" s="22" t="s">
        <v>1766</v>
      </c>
      <c r="K425" s="22" t="s">
        <v>1767</v>
      </c>
      <c r="L425" t="s">
        <v>1768</v>
      </c>
      <c r="M425" t="str">
        <f t="shared" si="420"/>
        <v>J2_1_1</v>
      </c>
      <c r="N425" t="str">
        <f t="shared" si="421"/>
        <v>J2.1.1. If other, please specify:</v>
      </c>
      <c r="O425" t="str">
        <f t="shared" si="422"/>
        <v>J2.1.1. Другое (уточните)</v>
      </c>
      <c r="P425" t="str">
        <f t="shared" si="423"/>
        <v>J2.1.1. Інше, уточніть</v>
      </c>
      <c r="Q425" s="11" t="s">
        <v>96</v>
      </c>
      <c r="R425" s="11" t="s">
        <v>101</v>
      </c>
      <c r="S425" s="11" t="s">
        <v>102</v>
      </c>
      <c r="T425" t="s">
        <v>1760</v>
      </c>
      <c r="U425" s="11" t="s">
        <v>1761</v>
      </c>
      <c r="V425" t="s">
        <v>1762</v>
      </c>
      <c r="W425" t="s">
        <v>1763</v>
      </c>
      <c r="Z425" t="str">
        <f>"selected(${"&amp;I424&amp;"}, 'other')"</f>
        <v>selected(${j2_1_barriers_access_education}, 'other')</v>
      </c>
    </row>
    <row r="426" spans="2:30" s="1" customFormat="1" ht="28.8">
      <c r="B426" s="1" t="s">
        <v>2367</v>
      </c>
      <c r="C426" s="364" t="s">
        <v>2361</v>
      </c>
      <c r="D426" s="1">
        <v>3</v>
      </c>
      <c r="H426" s="1" t="s">
        <v>2368</v>
      </c>
      <c r="I426" s="1" t="str">
        <f t="shared" si="419"/>
        <v>j3_prevented_access_education</v>
      </c>
      <c r="J426" s="371" t="str">
        <f>CS_Monitoring_R11!F215</f>
        <v>Has hosting IDPs inhibited provision of educational services?</v>
      </c>
      <c r="K426" s="371" t="str">
        <f>CS_Monitoring_R11!G215</f>
        <v>Повлияло ли размещение ВПЛ на предоставление образовательных услуг?</v>
      </c>
      <c r="L426" s="371" t="str">
        <f>CS_Monitoring_R11!H215</f>
        <v>Чи вплинуло розміщення ВПО на надання освітніх послуг?</v>
      </c>
      <c r="M426" s="1" t="str">
        <f t="shared" si="420"/>
        <v>J3</v>
      </c>
      <c r="N426" s="1" t="str">
        <f t="shared" si="421"/>
        <v>J3. Has hosting IDPs inhibited provision of educational services?</v>
      </c>
      <c r="O426" s="1" t="str">
        <f t="shared" si="422"/>
        <v>J3. Повлияло ли размещение ВПЛ на предоставление образовательных услуг?</v>
      </c>
      <c r="P426" s="1" t="str">
        <f t="shared" si="423"/>
        <v>J3. Чи вплинуло розміщення ВПО на надання освітніх послуг?</v>
      </c>
      <c r="Q426" s="1" t="s">
        <v>1759</v>
      </c>
      <c r="R426" s="1" t="s">
        <v>24</v>
      </c>
      <c r="S426" s="1" t="s">
        <v>25</v>
      </c>
      <c r="T426" s="1" t="s">
        <v>1760</v>
      </c>
      <c r="U426" s="16" t="s">
        <v>1761</v>
      </c>
      <c r="V426" s="1" t="s">
        <v>1762</v>
      </c>
      <c r="W426" s="1" t="s">
        <v>1763</v>
      </c>
      <c r="X426" s="1" t="s">
        <v>1785</v>
      </c>
      <c r="Z426" s="1" t="str">
        <f>"selected(${"&amp;I60&amp;"}, 'school') or selected(${"&amp;I60&amp;"}, 'kindergarten') or selected(${"&amp;I58&amp;"}, 'dormitory')"</f>
        <v>selected(${a2_2_2_type_non_residential_building}, 'school') or selected(${a2_2_2_type_non_residential_building}, 'kindergarten') or selected(${a2_2_1_type_residential_building}, 'dormitory')</v>
      </c>
    </row>
    <row r="427" spans="2:30">
      <c r="B427" s="13" t="s">
        <v>1751</v>
      </c>
      <c r="C427" s="18"/>
      <c r="D427" s="2" t="s">
        <v>1752</v>
      </c>
      <c r="E427" s="2" t="s">
        <v>1752</v>
      </c>
      <c r="F427" s="2"/>
      <c r="G427" s="2"/>
      <c r="H427" t="s">
        <v>2359</v>
      </c>
      <c r="I427" t="str">
        <f t="shared" si="405"/>
        <v>education</v>
      </c>
      <c r="M427" t="str">
        <f t="shared" si="352"/>
        <v/>
      </c>
      <c r="N427" s="23" t="str">
        <f t="shared" si="403"/>
        <v/>
      </c>
      <c r="O427" t="str">
        <f>IF(K427="","",IF(AND($C427="",$D427="",K427=""),"",IF(AND($C427="",$D427=""),K427,IF($D427="",UPPER($C427)&amp;"_"&amp;K427,_xlfn.TEXTJOIN(".",TRUE,UPPER($C427)&amp;$D427,$E427,$F427,K427)))))</f>
        <v/>
      </c>
      <c r="P427" t="str">
        <f t="shared" si="404"/>
        <v/>
      </c>
    </row>
    <row r="428" spans="2:30" s="18" customFormat="1" ht="13.95" customHeight="1">
      <c r="B428" s="44" t="s">
        <v>1746</v>
      </c>
      <c r="H428" s="18" t="s">
        <v>2369</v>
      </c>
      <c r="I428" s="18" t="str">
        <f>IF(C428="",H428,IF(D428="",C428&amp;"_"&amp;H428,_xlfn.TEXTJOIN("_",TRUE,C428&amp;D428,E428,F428,H428)))</f>
        <v>gps_determination</v>
      </c>
      <c r="J428" s="23" t="s">
        <v>108</v>
      </c>
      <c r="K428" s="23" t="s">
        <v>109</v>
      </c>
      <c r="L428" s="18" t="s">
        <v>110</v>
      </c>
      <c r="M428" s="18" t="str">
        <f t="shared" ref="M428:M430" si="424">_xlfn.TEXTJOIN("_",TRUE,UPPER($C428)&amp;$D428,$E428,$F428,$G428)</f>
        <v/>
      </c>
      <c r="N428" s="18" t="str">
        <f t="shared" ref="N428:N429" si="425">IF(J428="","",IF(AND($C428="",$D428="",J428=""),"",IF(AND($C428="",$D428=""),J428,IF($D428="",UPPER($C428)&amp;"_"&amp;J428,_xlfn.TEXTJOIN(".",TRUE,UPPER($C428)&amp;$D428,$E428,$F428,$G428)))))&amp;". "&amp;J428</f>
        <v>Determination of GPS coordinates. Determination of GPS coordinates</v>
      </c>
      <c r="O428" s="18" t="str">
        <f t="shared" ref="O428:O429" si="426">IF(K428="","",IF(AND($C428="",$D428="",K428=""),"",IF(AND($C428="",$D428=""),K428,IF($D428="",UPPER($C428)&amp;"_"&amp;K428,_xlfn.TEXTJOIN(".",TRUE,UPPER($C428)&amp;$D428,$E428,$F428,$G428)))))&amp;". "&amp;K428</f>
        <v>Определение GPS координат. Определение GPS координат</v>
      </c>
      <c r="P428" s="18" t="str">
        <f t="shared" ref="P428:P429" si="427">IF(L428="","",IF(AND($C428="",$D428="",L428=""),"",IF(AND($C428="",$D428=""),L428,IF($D428="",UPPER($C428)&amp;"_"&amp;L428,_xlfn.TEXTJOIN(".",TRUE,UPPER($C428)&amp;$D428,$E428,$F428,$G428)))))&amp;". "&amp;L428</f>
        <v>Визначення GPS координат. Визначення GPS координат</v>
      </c>
      <c r="Z428" s="364" t="str">
        <f>"selected(${"&amp;I16&amp;"},'physical_visit_to_the_site')"</f>
        <v>selected(${interview_type},'physical_visit_to_the_site')</v>
      </c>
    </row>
    <row r="429" spans="2:30">
      <c r="B429" t="s">
        <v>2370</v>
      </c>
      <c r="C429" s="18" t="s">
        <v>5738</v>
      </c>
      <c r="D429">
        <v>1</v>
      </c>
      <c r="H429" t="s">
        <v>2371</v>
      </c>
      <c r="I429" t="str">
        <f>IF(C429="",H429,IF(D429="",C429&amp;"_"&amp;H429,_xlfn.TEXTJOIN("_",TRUE,C429&amp;D429,E429,F429,G429,H429)))</f>
        <v>k1_gpslocation</v>
      </c>
      <c r="J429" s="39" t="str">
        <f>CS_Monitoring_R11!F217</f>
        <v>Determine the location of the center</v>
      </c>
      <c r="K429" s="39" t="str">
        <f>CS_Monitoring_R11!G217</f>
        <v>Определите местоположение МВП</v>
      </c>
      <c r="L429" s="39" t="str">
        <f>CS_Monitoring_R11!H217</f>
        <v>Визначте місце розташування МТП</v>
      </c>
      <c r="M429" t="str">
        <f t="shared" si="424"/>
        <v>K1</v>
      </c>
      <c r="N429" t="str">
        <f t="shared" si="425"/>
        <v>K1. Determine the location of the center</v>
      </c>
      <c r="O429" t="str">
        <f t="shared" si="426"/>
        <v>K1. Определите местоположение МВП</v>
      </c>
      <c r="P429" t="str">
        <f t="shared" si="427"/>
        <v>K1. Визначте місце розташування МТП</v>
      </c>
      <c r="T429" t="s">
        <v>1760</v>
      </c>
      <c r="U429" s="11" t="s">
        <v>1761</v>
      </c>
      <c r="V429" t="s">
        <v>1762</v>
      </c>
      <c r="W429" t="s">
        <v>1763</v>
      </c>
      <c r="X429" t="s">
        <v>2372</v>
      </c>
    </row>
    <row r="430" spans="2:30">
      <c r="B430" s="45" t="s">
        <v>1751</v>
      </c>
      <c r="C430" s="18"/>
      <c r="H430" t="s">
        <v>2369</v>
      </c>
      <c r="I430" t="str">
        <f>IF(C430="",H430,IF(D430="",C430&amp;"_"&amp;H430,_xlfn.TEXTJOIN("_",TRUE,C430&amp;D430,E430,F430,H430)))</f>
        <v>gps_determination</v>
      </c>
      <c r="M430" t="str">
        <f t="shared" si="424"/>
        <v/>
      </c>
    </row>
    <row r="431" spans="2:30" s="18" customFormat="1">
      <c r="B431" s="30" t="s">
        <v>1746</v>
      </c>
      <c r="D431" s="18" t="s">
        <v>1752</v>
      </c>
      <c r="H431" s="18" t="s">
        <v>2373</v>
      </c>
      <c r="I431" s="18" t="str">
        <f t="shared" si="405"/>
        <v>comments</v>
      </c>
      <c r="J431" s="23" t="s">
        <v>1694</v>
      </c>
      <c r="K431" s="23" t="s">
        <v>1695</v>
      </c>
      <c r="L431" s="18" t="s">
        <v>1696</v>
      </c>
      <c r="M431" t="str">
        <f t="shared" ref="M431:M437" si="428">_xlfn.TEXTJOIN("_",TRUE,UPPER($C431)&amp;$D431,$E431,$F431)</f>
        <v/>
      </c>
      <c r="N431" s="23" t="str">
        <f>IF(J431="","",IF(AND($C431="",$D431="",J431=""),"",IF(AND($C431="",$D431=""),J431,IF($D431="",UPPER($C431)&amp;"_"&amp;J431,_xlfn.TEXTJOIN(".",TRUE,UPPER($C431)&amp;$D431,$E431,$F431,J431)))))</f>
        <v>Comments</v>
      </c>
      <c r="O431" s="18" t="str">
        <f>IF(K431="","",IF(AND($C431="",$D431="",K431=""),"",IF(AND($C431="",$D431=""),K431,IF($D431="",UPPER($C431)&amp;"_"&amp;K431,_xlfn.TEXTJOIN(".",TRUE,UPPER($C431)&amp;$D431,$E431,$F431,K431)))))</f>
        <v>Комментарии</v>
      </c>
      <c r="P431" s="18" t="str">
        <f>IF(L431="","",IF(AND($C431="",$D431="",L431=""),"",IF(AND($C431="",$D431=""),L431,IF($D431="",UPPER($C431)&amp;"_"&amp;L431,_xlfn.TEXTJOIN(".",TRUE,UPPER($C431)&amp;$D431,$E431,$F431,L431)))))</f>
        <v>Коментарі</v>
      </c>
      <c r="Z431" s="18" t="str">
        <f>"not(selected(${"&amp;I45&amp;"}, 'no')"&amp;" or selected(${"&amp;I45&amp;"}, ''))"&amp;" and ${"&amp;I$50&amp;"}!=''"</f>
        <v>not(selected(${a1_site_active}, 'no') or selected(${a1_site_active}, '')) and ${a1_2_people_can_hosted_number}!=''</v>
      </c>
    </row>
    <row r="432" spans="2:30" ht="28.8">
      <c r="B432" t="s">
        <v>1765</v>
      </c>
      <c r="C432" t="s">
        <v>5757</v>
      </c>
      <c r="D432">
        <v>1</v>
      </c>
      <c r="H432" t="s">
        <v>2374</v>
      </c>
      <c r="I432" t="str">
        <f t="shared" ref="I432:I434" si="429">IF(C432="",H432,IF(D432="",C432&amp;"_"&amp;H432,_xlfn.TEXTJOIN("_",TRUE,C432&amp;D432,E432,F432,G432,H432)))</f>
        <v>l1_comments_notes</v>
      </c>
      <c r="J432" s="40" t="s">
        <v>1698</v>
      </c>
      <c r="K432" s="40" t="s">
        <v>5415</v>
      </c>
      <c r="L432" s="40" t="s">
        <v>5527</v>
      </c>
      <c r="M432" t="str">
        <f>_xlfn.TEXTJOIN("_",TRUE,UPPER($C432)&amp;$D432,$E432,$F432,$G432)</f>
        <v>L1</v>
      </c>
      <c r="N432" t="str">
        <f t="shared" ref="N432" si="430">IF(J432="","",IF(AND($C432="",$D432="",J432=""),"",IF(AND($C432="",$D432=""),J432,IF($D432="",UPPER($C432)&amp;"_"&amp;J432,_xlfn.TEXTJOIN(".",TRUE,UPPER($C432)&amp;$D432,$E432,$F432,$G432)))))&amp;". "&amp;J432</f>
        <v>L1. Write down any comments about the center (if available)</v>
      </c>
      <c r="O432" t="str">
        <f t="shared" ref="O432" si="431">IF(K432="","",IF(AND($C432="",$D432="",K432=""),"",IF(AND($C432="",$D432=""),K432,IF($D432="",UPPER($C432)&amp;"_"&amp;K432,_xlfn.TEXTJOIN(".",TRUE,UPPER($C432)&amp;$D432,$E432,$F432,$G432)))))&amp;". "&amp;K432</f>
        <v>L1. Запишите какие-либо комментарии о работе МВП (при наличии)</v>
      </c>
      <c r="P432" t="str">
        <f t="shared" ref="P432" si="432">IF(L432="","",IF(AND($C432="",$D432="",L432=""),"",IF(AND($C432="",$D432=""),L432,IF($D432="",UPPER($C432)&amp;"_"&amp;L432,_xlfn.TEXTJOIN(".",TRUE,UPPER($C432)&amp;$D432,$E432,$F432,$G432)))))&amp;". "&amp;L432</f>
        <v>L1.  Запишіть будь-які коментарі про роботу МТП (за необхідності)</v>
      </c>
      <c r="Q432" s="11" t="s">
        <v>96</v>
      </c>
      <c r="R432" s="11" t="s">
        <v>101</v>
      </c>
      <c r="S432" s="11" t="s">
        <v>102</v>
      </c>
      <c r="X432" t="s">
        <v>1806</v>
      </c>
    </row>
    <row r="433" spans="2:24" ht="29.4" customHeight="1">
      <c r="B433" t="s">
        <v>1765</v>
      </c>
      <c r="C433" t="s">
        <v>5757</v>
      </c>
      <c r="D433">
        <v>2</v>
      </c>
      <c r="H433" t="s">
        <v>2375</v>
      </c>
      <c r="I433" t="str">
        <f t="shared" ref="I433" si="433">IF(C433="",H433,IF(D433="",C433&amp;"_"&amp;H433,_xlfn.TEXTJOIN("_",TRUE,C433&amp;D433,E433,F433,G433,H433)))</f>
        <v>l2_comments_feedback</v>
      </c>
      <c r="J433" s="40" t="str">
        <f>CS_Monitoring_R10!E285</f>
        <v>Feedback</v>
      </c>
      <c r="K433" s="40" t="str">
        <f>CS_Monitoring_R10!F285</f>
        <v>Обратная связь</v>
      </c>
      <c r="L433" s="40" t="str">
        <f>CS_Monitoring_R10!G285</f>
        <v>Зворотній зв'язок</v>
      </c>
      <c r="M433" t="str">
        <f>_xlfn.TEXTJOIN("_",TRUE,UPPER($C433)&amp;$D433,$E433,$F433,$G433)</f>
        <v>L2</v>
      </c>
      <c r="N433" t="str">
        <f t="shared" ref="N433" si="434">IF(J433="","",IF(AND($C433="",$D433="",J433=""),"",IF(AND($C433="",$D433=""),J433,IF($D433="",UPPER($C433)&amp;"_"&amp;J433,_xlfn.TEXTJOIN(".",TRUE,UPPER($C433)&amp;$D433,$E433,$F433,$G433)))))&amp;". "&amp;J433</f>
        <v>L2. Feedback</v>
      </c>
      <c r="O433" t="str">
        <f t="shared" ref="O433" si="435">IF(K433="","",IF(AND($C433="",$D433="",K433=""),"",IF(AND($C433="",$D433=""),K433,IF($D433="",UPPER($C433)&amp;"_"&amp;K433,_xlfn.TEXTJOIN(".",TRUE,UPPER($C433)&amp;$D433,$E433,$F433,$G433)))))&amp;". "&amp;K433</f>
        <v>L2. Обратная связь</v>
      </c>
      <c r="P433" t="str">
        <f t="shared" ref="P433" si="436">IF(L433="","",IF(AND($C433="",$D433="",L433=""),"",IF(AND($C433="",$D433=""),L433,IF($D433="",UPPER($C433)&amp;"_"&amp;L433,_xlfn.TEXTJOIN(".",TRUE,UPPER($C433)&amp;$D433,$E433,$F433,$G433)))))&amp;". "&amp;L433</f>
        <v>L2. Зворотній зв'язок</v>
      </c>
      <c r="Q433" s="36" t="s">
        <v>2376</v>
      </c>
      <c r="R433" s="748" t="s">
        <v>5698</v>
      </c>
      <c r="S433" s="748" t="s">
        <v>5699</v>
      </c>
      <c r="X433" t="s">
        <v>1806</v>
      </c>
    </row>
    <row r="434" spans="2:24">
      <c r="B434" t="s">
        <v>1748</v>
      </c>
      <c r="H434" t="s">
        <v>2377</v>
      </c>
      <c r="I434" t="str">
        <f t="shared" si="429"/>
        <v>thanks3</v>
      </c>
      <c r="J434" s="40" t="str">
        <f>CS_Monitoring_R8!E212</f>
        <v xml:space="preserve">Thank you for your time! </v>
      </c>
      <c r="K434" s="40" t="str">
        <f>CS_Monitoring_R8!F212</f>
        <v>Спасибо за Ваше время!</v>
      </c>
      <c r="L434" s="40" t="str">
        <f>CS_Monitoring_R8!G212</f>
        <v>Дякуємо за Ваш час!</v>
      </c>
      <c r="M434" t="str">
        <f t="shared" si="428"/>
        <v/>
      </c>
      <c r="N434" s="40" t="str">
        <f t="shared" ref="N434" si="437">IF(J434="","",IF(AND($C434="",$D434="",J434=""),"",IF(AND($C434="",$D434=""),J434,IF($D434="",UPPER($C434)&amp;"_"&amp;J434,_xlfn.TEXTJOIN(".",TRUE,UPPER($C434)&amp;$D434,$E434,$F434,J434)))))</f>
        <v xml:space="preserve">Thank you for your time! </v>
      </c>
      <c r="O434" s="39" t="str">
        <f>IF(K434="","",IF(AND($C434="",$D434="",K434=""),"",IF(AND($C434="",$D434=""),K434,IF($D434="",UPPER($C434)&amp;"_"&amp;K434,_xlfn.TEXTJOIN(".",TRUE,UPPER($C434)&amp;$D434,$E434,$F434,K434)))))</f>
        <v>Спасибо за Ваше время!</v>
      </c>
      <c r="P434" s="39" t="str">
        <f t="shared" ref="P434" si="438">IF(L434="","",IF(AND($C434="",$D434="",L434=""),"",IF(AND($C434="",$D434=""),L434,IF($D434="",UPPER($C434)&amp;"_"&amp;L434,_xlfn.TEXTJOIN(".",TRUE,UPPER($C434)&amp;$D434,$E434,$F434,L434)))))</f>
        <v>Дякуємо за Ваш час!</v>
      </c>
      <c r="Q434" s="11" t="s">
        <v>1826</v>
      </c>
      <c r="R434" s="11" t="s">
        <v>1827</v>
      </c>
      <c r="S434" s="11" t="s">
        <v>1828</v>
      </c>
    </row>
    <row r="435" spans="2:24">
      <c r="B435" s="6" t="s">
        <v>1751</v>
      </c>
      <c r="D435" t="s">
        <v>1752</v>
      </c>
      <c r="E435" t="s">
        <v>1752</v>
      </c>
      <c r="H435" s="18" t="s">
        <v>2373</v>
      </c>
      <c r="I435" t="str">
        <f t="shared" si="405"/>
        <v>comments</v>
      </c>
      <c r="N435" s="22" t="str">
        <f t="shared" ref="N435" si="439">IF(J435="","",IF(AND($C435="",$D435="",J435=""),"",IF(AND($C435="",$D435=""),J435,IF($D435="",UPPER($C435)&amp;"_"&amp;J435,_xlfn.TEXTJOIN("_",TRUE,UPPER($C435)&amp;$D435,$E435,$F435,J435)))))</f>
        <v/>
      </c>
      <c r="O435" t="str">
        <f>IF(K435="","",IF(AND($C435="",$D435="",K435=""),"",IF(AND($C435="",$D435=""),K435,IF($D435="",UPPER($C435)&amp;"_"&amp;K435,_xlfn.TEXTJOIN("_",TRUE,UPPER($C435)&amp;$D435,$E435,$F435,K435)))))</f>
        <v/>
      </c>
      <c r="P435" t="str">
        <f t="shared" ref="P435" si="440">IF(L435="","",IF(AND($C435="",$D435="",L435=""),"",IF(AND($C435="",$D435=""),L435,IF($D435="",UPPER($C435)&amp;"_"&amp;L435,_xlfn.TEXTJOIN("_",TRUE,UPPER($C435)&amp;$D435,$E435,$F435,L435)))))</f>
        <v/>
      </c>
    </row>
    <row r="436" spans="2:24">
      <c r="B436" t="s">
        <v>1751</v>
      </c>
      <c r="C436" s="18"/>
      <c r="H436" t="s">
        <v>1838</v>
      </c>
      <c r="I436" t="str">
        <f t="shared" si="405"/>
        <v>site_active_yes_or_host</v>
      </c>
      <c r="N436" s="23"/>
    </row>
    <row r="437" spans="2:24">
      <c r="B437" s="3" t="s">
        <v>1751</v>
      </c>
      <c r="D437" t="s">
        <v>1752</v>
      </c>
      <c r="E437" t="s">
        <v>1752</v>
      </c>
      <c r="H437" t="s">
        <v>1829</v>
      </c>
      <c r="I437" t="str">
        <f t="shared" si="405"/>
        <v>questionnaire</v>
      </c>
      <c r="M437" t="str">
        <f t="shared" si="428"/>
        <v/>
      </c>
    </row>
  </sheetData>
  <autoFilter ref="B1:BO437" xr:uid="{00000000-0001-0000-0000-000000000000}"/>
  <phoneticPr fontId="12" type="noConversion"/>
  <conditionalFormatting sqref="B130:B131 B128">
    <cfRule type="colorScale" priority="6">
      <colorScale>
        <cfvo type="min"/>
        <cfvo type="max"/>
        <color rgb="FFFF7128"/>
        <color rgb="FFFFEF9C"/>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132F-3E45-4985-94E2-B2BFDADDDCA2}">
  <dimension ref="A1:V241"/>
  <sheetViews>
    <sheetView zoomScale="70" zoomScaleNormal="70" workbookViewId="0">
      <pane xSplit="6" ySplit="1" topLeftCell="G207" activePane="bottomRight" state="frozen"/>
      <selection pane="topRight" activeCell="F1" sqref="F1"/>
      <selection pane="bottomLeft" activeCell="A2" sqref="A2"/>
      <selection pane="bottomRight" activeCell="G209" sqref="G209"/>
    </sheetView>
  </sheetViews>
  <sheetFormatPr defaultColWidth="8.88671875" defaultRowHeight="14.4"/>
  <cols>
    <col min="1" max="1" width="8.44140625" style="175" customWidth="1"/>
    <col min="2" max="2" width="8.5546875" style="175" customWidth="1"/>
    <col min="3" max="3" width="21.21875" style="157" hidden="1" customWidth="1"/>
    <col min="4" max="4" width="0.109375" style="164" customWidth="1"/>
    <col min="5" max="5" width="8.77734375" style="161" customWidth="1"/>
    <col min="6" max="6" width="37.21875" style="157" customWidth="1"/>
    <col min="7" max="7" width="43.5546875" style="157" customWidth="1"/>
    <col min="8" max="8" width="42.77734375" style="157" customWidth="1"/>
    <col min="9" max="9" width="19" style="157" bestFit="1" customWidth="1"/>
    <col min="10" max="10" width="12.6640625" style="157" customWidth="1"/>
    <col min="11" max="11" width="22.44140625" style="157" bestFit="1" customWidth="1"/>
    <col min="12" max="12" width="50.44140625" style="157" customWidth="1"/>
    <col min="13" max="13" width="58.44140625" style="157" customWidth="1"/>
    <col min="14" max="14" width="58" style="157" customWidth="1"/>
    <col min="15" max="15" width="49.44140625" style="164" customWidth="1"/>
    <col min="16" max="16" width="49.44140625" style="157" customWidth="1"/>
    <col min="17" max="17" width="36.44140625" style="157" bestFit="1" customWidth="1"/>
    <col min="18" max="18" width="33.6640625" style="157" bestFit="1" customWidth="1"/>
    <col min="19" max="19" width="26.77734375" style="683" bestFit="1" customWidth="1"/>
    <col min="20" max="16384" width="8.88671875" style="680"/>
  </cols>
  <sheetData>
    <row r="1" spans="1:19" ht="82.8" customHeight="1">
      <c r="A1" s="63" t="s">
        <v>0</v>
      </c>
      <c r="B1" s="175" t="s">
        <v>11684</v>
      </c>
      <c r="C1" s="678" t="s">
        <v>1</v>
      </c>
      <c r="D1" s="678" t="s">
        <v>2</v>
      </c>
      <c r="E1" s="158" t="s">
        <v>3</v>
      </c>
      <c r="F1" s="678" t="s">
        <v>4</v>
      </c>
      <c r="G1" s="678" t="s">
        <v>5</v>
      </c>
      <c r="H1" s="678" t="s">
        <v>6</v>
      </c>
      <c r="I1" s="678" t="s">
        <v>7</v>
      </c>
      <c r="J1" s="678" t="s">
        <v>8</v>
      </c>
      <c r="K1" s="678" t="s">
        <v>9</v>
      </c>
      <c r="L1" s="678" t="s">
        <v>10</v>
      </c>
      <c r="M1" s="678" t="s">
        <v>11</v>
      </c>
      <c r="N1" s="678" t="s">
        <v>12</v>
      </c>
      <c r="O1" s="678" t="s">
        <v>13</v>
      </c>
      <c r="P1" s="678" t="s">
        <v>14</v>
      </c>
      <c r="Q1" s="678" t="s">
        <v>15</v>
      </c>
      <c r="R1" s="678" t="s">
        <v>16</v>
      </c>
      <c r="S1" s="679" t="s">
        <v>17</v>
      </c>
    </row>
    <row r="2" spans="1:19" ht="138">
      <c r="A2" s="156">
        <v>1</v>
      </c>
      <c r="B2" s="156"/>
      <c r="C2" s="157" t="s">
        <v>18</v>
      </c>
      <c r="D2" s="916" t="s">
        <v>19</v>
      </c>
      <c r="E2" s="248"/>
      <c r="F2" s="157" t="s">
        <v>20</v>
      </c>
      <c r="G2" s="157" t="s">
        <v>21</v>
      </c>
      <c r="H2" s="157" t="s">
        <v>22</v>
      </c>
      <c r="I2" s="157" t="s">
        <v>23</v>
      </c>
      <c r="J2" s="157" t="s">
        <v>24</v>
      </c>
      <c r="K2" s="157" t="s">
        <v>25</v>
      </c>
      <c r="L2" s="62" t="s">
        <v>11685</v>
      </c>
      <c r="M2" s="62" t="s">
        <v>11686</v>
      </c>
      <c r="N2" s="62" t="s">
        <v>11687</v>
      </c>
      <c r="O2" s="682"/>
    </row>
    <row r="3" spans="1:19" ht="41.4">
      <c r="A3" s="156">
        <v>2</v>
      </c>
      <c r="B3" s="156"/>
      <c r="C3" s="157" t="s">
        <v>18</v>
      </c>
      <c r="D3" s="916"/>
      <c r="E3" s="248"/>
      <c r="F3" s="161" t="s">
        <v>29</v>
      </c>
      <c r="G3" s="157" t="s">
        <v>30</v>
      </c>
      <c r="H3" s="157" t="s">
        <v>31</v>
      </c>
      <c r="I3" s="157" t="s">
        <v>23</v>
      </c>
      <c r="J3" s="157" t="s">
        <v>24</v>
      </c>
      <c r="K3" s="157" t="s">
        <v>25</v>
      </c>
      <c r="L3" s="157" t="s">
        <v>32</v>
      </c>
      <c r="O3" s="341" t="s">
        <v>33</v>
      </c>
    </row>
    <row r="4" spans="1:19">
      <c r="A4" s="156" t="s">
        <v>34</v>
      </c>
      <c r="B4" s="156"/>
      <c r="C4" s="157" t="s">
        <v>18</v>
      </c>
      <c r="D4" s="916"/>
      <c r="E4" s="248"/>
      <c r="F4" s="161" t="s">
        <v>4036</v>
      </c>
      <c r="G4" s="157" t="s">
        <v>36</v>
      </c>
      <c r="H4" s="157" t="s">
        <v>37</v>
      </c>
      <c r="I4" s="157" t="s">
        <v>38</v>
      </c>
      <c r="J4" s="157" t="s">
        <v>39</v>
      </c>
      <c r="K4" s="157" t="s">
        <v>39</v>
      </c>
      <c r="O4" s="164" t="s">
        <v>40</v>
      </c>
    </row>
    <row r="5" spans="1:19">
      <c r="A5" s="156" t="s">
        <v>4037</v>
      </c>
      <c r="B5" s="156"/>
      <c r="C5" s="157" t="s">
        <v>18</v>
      </c>
      <c r="D5" s="916"/>
      <c r="E5" s="248"/>
      <c r="F5" s="161" t="s">
        <v>35</v>
      </c>
      <c r="I5" s="157" t="s">
        <v>38</v>
      </c>
      <c r="J5" s="157" t="s">
        <v>39</v>
      </c>
      <c r="K5" s="157" t="s">
        <v>39</v>
      </c>
    </row>
    <row r="6" spans="1:19" ht="41.4">
      <c r="A6" s="156" t="s">
        <v>41</v>
      </c>
      <c r="B6" s="156"/>
      <c r="C6" s="157" t="s">
        <v>18</v>
      </c>
      <c r="D6" s="916"/>
      <c r="E6" s="248"/>
      <c r="F6" s="161" t="s">
        <v>42</v>
      </c>
      <c r="G6" s="157" t="s">
        <v>43</v>
      </c>
      <c r="H6" s="157" t="s">
        <v>44</v>
      </c>
      <c r="I6" s="157" t="s">
        <v>23</v>
      </c>
      <c r="J6" s="157" t="s">
        <v>24</v>
      </c>
      <c r="K6" s="157" t="s">
        <v>25</v>
      </c>
      <c r="L6" s="157" t="s">
        <v>45</v>
      </c>
      <c r="M6" s="157" t="s">
        <v>11688</v>
      </c>
      <c r="N6" s="157" t="s">
        <v>11689</v>
      </c>
      <c r="O6" s="340"/>
    </row>
    <row r="7" spans="1:19" ht="41.4">
      <c r="A7" s="158">
        <v>3</v>
      </c>
      <c r="B7" s="158"/>
      <c r="C7" s="157" t="s">
        <v>18</v>
      </c>
      <c r="D7" s="916"/>
      <c r="E7" s="248"/>
      <c r="F7" s="161" t="s">
        <v>48</v>
      </c>
      <c r="G7" s="161" t="s">
        <v>49</v>
      </c>
      <c r="H7" s="161" t="s">
        <v>49</v>
      </c>
      <c r="I7" s="157" t="s">
        <v>23</v>
      </c>
      <c r="J7" s="157" t="s">
        <v>24</v>
      </c>
      <c r="K7" s="157" t="s">
        <v>25</v>
      </c>
      <c r="L7" s="157" t="s">
        <v>50</v>
      </c>
      <c r="O7" s="340"/>
      <c r="S7" s="683" t="s">
        <v>51</v>
      </c>
    </row>
    <row r="8" spans="1:19" ht="41.4">
      <c r="A8" s="156" t="s">
        <v>52</v>
      </c>
      <c r="B8" s="156"/>
      <c r="C8" s="157" t="s">
        <v>18</v>
      </c>
      <c r="D8" s="916"/>
      <c r="E8" s="248"/>
      <c r="F8" s="161" t="s">
        <v>53</v>
      </c>
      <c r="G8" s="161" t="s">
        <v>54</v>
      </c>
      <c r="H8" s="161" t="s">
        <v>54</v>
      </c>
      <c r="I8" s="157" t="s">
        <v>23</v>
      </c>
      <c r="J8" s="157" t="s">
        <v>24</v>
      </c>
      <c r="K8" s="157" t="s">
        <v>25</v>
      </c>
      <c r="L8" s="157" t="s">
        <v>50</v>
      </c>
      <c r="O8" s="340"/>
      <c r="S8" s="683" t="s">
        <v>51</v>
      </c>
    </row>
    <row r="9" spans="1:19" ht="41.4">
      <c r="A9" s="156" t="s">
        <v>55</v>
      </c>
      <c r="B9" s="156"/>
      <c r="C9" s="157" t="s">
        <v>18</v>
      </c>
      <c r="D9" s="916"/>
      <c r="E9" s="248"/>
      <c r="F9" s="161" t="s">
        <v>56</v>
      </c>
      <c r="G9" s="161" t="s">
        <v>57</v>
      </c>
      <c r="H9" s="161" t="s">
        <v>57</v>
      </c>
      <c r="I9" s="157" t="s">
        <v>23</v>
      </c>
      <c r="J9" s="157" t="s">
        <v>24</v>
      </c>
      <c r="K9" s="157" t="s">
        <v>25</v>
      </c>
      <c r="L9" s="157" t="s">
        <v>50</v>
      </c>
      <c r="O9" s="340"/>
      <c r="S9" s="683" t="s">
        <v>51</v>
      </c>
    </row>
    <row r="10" spans="1:19" ht="41.4">
      <c r="A10" s="156" t="s">
        <v>58</v>
      </c>
      <c r="B10" s="156"/>
      <c r="C10" s="157" t="s">
        <v>18</v>
      </c>
      <c r="D10" s="916"/>
      <c r="E10" s="248"/>
      <c r="F10" s="161" t="s">
        <v>59</v>
      </c>
      <c r="G10" s="161" t="s">
        <v>60</v>
      </c>
      <c r="H10" s="161" t="s">
        <v>61</v>
      </c>
      <c r="I10" s="157" t="s">
        <v>23</v>
      </c>
      <c r="J10" s="157" t="s">
        <v>24</v>
      </c>
      <c r="K10" s="157" t="s">
        <v>25</v>
      </c>
      <c r="L10" s="157" t="s">
        <v>50</v>
      </c>
      <c r="O10" s="340"/>
      <c r="S10" s="683" t="s">
        <v>51</v>
      </c>
    </row>
    <row r="11" spans="1:19">
      <c r="A11" s="156" t="s">
        <v>62</v>
      </c>
      <c r="B11" s="156"/>
      <c r="C11" s="157" t="s">
        <v>18</v>
      </c>
      <c r="D11" s="916"/>
      <c r="E11" s="768"/>
      <c r="F11" s="157" t="s">
        <v>63</v>
      </c>
      <c r="G11" s="157" t="s">
        <v>5312</v>
      </c>
      <c r="H11" s="157" t="s">
        <v>5416</v>
      </c>
      <c r="I11" s="157" t="s">
        <v>66</v>
      </c>
      <c r="J11" s="157" t="s">
        <v>39</v>
      </c>
      <c r="K11" s="157" t="s">
        <v>39</v>
      </c>
      <c r="O11" s="340"/>
    </row>
    <row r="12" spans="1:19" ht="179.4">
      <c r="A12" s="156" t="s">
        <v>67</v>
      </c>
      <c r="B12" s="156"/>
      <c r="C12" s="157" t="s">
        <v>18</v>
      </c>
      <c r="D12" s="916"/>
      <c r="E12" s="768"/>
      <c r="F12" s="157" t="s">
        <v>68</v>
      </c>
      <c r="G12" s="157" t="s">
        <v>69</v>
      </c>
      <c r="H12" s="157" t="s">
        <v>70</v>
      </c>
      <c r="I12" s="157" t="s">
        <v>23</v>
      </c>
      <c r="J12" s="157" t="s">
        <v>24</v>
      </c>
      <c r="K12" s="157" t="s">
        <v>25</v>
      </c>
      <c r="L12" s="157" t="s">
        <v>71</v>
      </c>
      <c r="M12" s="157" t="s">
        <v>4038</v>
      </c>
      <c r="N12" s="157" t="s">
        <v>4039</v>
      </c>
      <c r="O12" s="682"/>
    </row>
    <row r="13" spans="1:19" ht="41.4">
      <c r="A13" s="156" t="s">
        <v>74</v>
      </c>
      <c r="B13" s="156"/>
      <c r="C13" s="157" t="s">
        <v>18</v>
      </c>
      <c r="D13" s="916"/>
      <c r="E13" s="768"/>
      <c r="F13" s="157" t="s">
        <v>75</v>
      </c>
      <c r="G13" s="157" t="s">
        <v>76</v>
      </c>
      <c r="H13" s="157" t="s">
        <v>77</v>
      </c>
      <c r="I13" s="157" t="s">
        <v>78</v>
      </c>
      <c r="J13" s="157" t="s">
        <v>79</v>
      </c>
      <c r="K13" s="157" t="s">
        <v>80</v>
      </c>
      <c r="O13" s="340"/>
    </row>
    <row r="14" spans="1:19" ht="27.6">
      <c r="A14" s="156" t="s">
        <v>81</v>
      </c>
      <c r="B14" s="156"/>
      <c r="C14" s="157" t="s">
        <v>18</v>
      </c>
      <c r="D14" s="916"/>
      <c r="E14" s="768"/>
      <c r="F14" s="157" t="s">
        <v>82</v>
      </c>
      <c r="G14" s="157" t="s">
        <v>83</v>
      </c>
      <c r="H14" s="157" t="s">
        <v>84</v>
      </c>
      <c r="I14" s="157" t="s">
        <v>85</v>
      </c>
      <c r="J14" s="157" t="s">
        <v>86</v>
      </c>
      <c r="K14" s="157" t="s">
        <v>87</v>
      </c>
      <c r="O14" s="340"/>
    </row>
    <row r="15" spans="1:19">
      <c r="A15" s="156" t="s">
        <v>88</v>
      </c>
      <c r="B15" s="156"/>
      <c r="C15" s="157" t="s">
        <v>18</v>
      </c>
      <c r="D15" s="916"/>
      <c r="E15" s="248"/>
      <c r="F15" s="161" t="s">
        <v>89</v>
      </c>
      <c r="G15" s="161" t="s">
        <v>5313</v>
      </c>
      <c r="H15" s="161" t="s">
        <v>5417</v>
      </c>
      <c r="I15" s="157" t="s">
        <v>38</v>
      </c>
      <c r="J15" s="157" t="s">
        <v>39</v>
      </c>
      <c r="K15" s="157" t="s">
        <v>39</v>
      </c>
      <c r="O15" s="340"/>
      <c r="S15" s="683" t="s">
        <v>51</v>
      </c>
    </row>
    <row r="16" spans="1:19">
      <c r="A16" s="156" t="s">
        <v>92</v>
      </c>
      <c r="B16" s="156"/>
      <c r="C16" s="157" t="s">
        <v>18</v>
      </c>
      <c r="D16" s="916"/>
      <c r="E16" s="248"/>
      <c r="F16" s="161" t="s">
        <v>93</v>
      </c>
      <c r="G16" s="161" t="s">
        <v>5314</v>
      </c>
      <c r="H16" s="161" t="s">
        <v>5418</v>
      </c>
      <c r="I16" s="157" t="s">
        <v>96</v>
      </c>
      <c r="J16" s="157" t="s">
        <v>39</v>
      </c>
      <c r="K16" s="157" t="s">
        <v>39</v>
      </c>
      <c r="O16" s="340"/>
    </row>
    <row r="17" spans="1:22" ht="27.6">
      <c r="A17" s="156" t="s">
        <v>97</v>
      </c>
      <c r="B17" s="156"/>
      <c r="C17" s="157" t="s">
        <v>18</v>
      </c>
      <c r="D17" s="916"/>
      <c r="E17" s="768"/>
      <c r="F17" s="157" t="s">
        <v>98</v>
      </c>
      <c r="G17" s="56" t="s">
        <v>5315</v>
      </c>
      <c r="H17" s="157" t="s">
        <v>5419</v>
      </c>
      <c r="I17" s="157" t="s">
        <v>96</v>
      </c>
      <c r="J17" s="157" t="s">
        <v>101</v>
      </c>
      <c r="K17" s="157" t="s">
        <v>102</v>
      </c>
      <c r="O17" s="340"/>
    </row>
    <row r="18" spans="1:22" ht="372.6">
      <c r="A18" s="158">
        <v>5</v>
      </c>
      <c r="B18" s="158"/>
      <c r="C18" s="157" t="s">
        <v>18</v>
      </c>
      <c r="D18" s="916" t="s">
        <v>115</v>
      </c>
      <c r="E18" s="769" t="s">
        <v>116</v>
      </c>
      <c r="F18" s="157" t="s">
        <v>117</v>
      </c>
      <c r="G18" s="56" t="s">
        <v>11690</v>
      </c>
      <c r="H18" s="56" t="s">
        <v>11691</v>
      </c>
      <c r="I18" s="157" t="s">
        <v>23</v>
      </c>
      <c r="J18" s="157" t="s">
        <v>24</v>
      </c>
      <c r="K18" s="157" t="s">
        <v>25</v>
      </c>
      <c r="L18" s="157" t="s">
        <v>120</v>
      </c>
      <c r="M18" s="161" t="s">
        <v>121</v>
      </c>
      <c r="N18" s="685" t="s">
        <v>122</v>
      </c>
    </row>
    <row r="19" spans="1:22" ht="41.4">
      <c r="A19" s="158">
        <v>6</v>
      </c>
      <c r="B19" s="158"/>
      <c r="C19" s="157" t="s">
        <v>18</v>
      </c>
      <c r="D19" s="916"/>
      <c r="E19" s="768" t="s">
        <v>123</v>
      </c>
      <c r="F19" s="157" t="s">
        <v>124</v>
      </c>
      <c r="G19" s="179" t="s">
        <v>5317</v>
      </c>
      <c r="H19" s="179" t="s">
        <v>5421</v>
      </c>
      <c r="I19" s="157" t="s">
        <v>66</v>
      </c>
      <c r="J19" s="157" t="s">
        <v>39</v>
      </c>
      <c r="K19" s="157" t="s">
        <v>39</v>
      </c>
    </row>
    <row r="20" spans="1:22" ht="41.4">
      <c r="A20" s="156" t="s">
        <v>127</v>
      </c>
      <c r="B20" s="156"/>
      <c r="C20" s="157" t="s">
        <v>18</v>
      </c>
      <c r="D20" s="916"/>
      <c r="E20" s="768" t="s">
        <v>123</v>
      </c>
      <c r="F20" s="157" t="s">
        <v>128</v>
      </c>
      <c r="G20" s="179" t="s">
        <v>129</v>
      </c>
      <c r="H20" s="179" t="s">
        <v>130</v>
      </c>
      <c r="I20" s="157" t="s">
        <v>131</v>
      </c>
      <c r="J20" s="157" t="s">
        <v>132</v>
      </c>
      <c r="K20" s="157" t="s">
        <v>133</v>
      </c>
    </row>
    <row r="21" spans="1:22" ht="41.4">
      <c r="A21" s="156" t="s">
        <v>134</v>
      </c>
      <c r="B21" s="156"/>
      <c r="C21" s="157" t="s">
        <v>18</v>
      </c>
      <c r="D21" s="916"/>
      <c r="E21" s="768" t="s">
        <v>123</v>
      </c>
      <c r="F21" s="157" t="s">
        <v>135</v>
      </c>
      <c r="G21" s="179" t="s">
        <v>136</v>
      </c>
      <c r="H21" s="179" t="s">
        <v>137</v>
      </c>
      <c r="I21" s="157" t="s">
        <v>23</v>
      </c>
      <c r="J21" s="157" t="s">
        <v>24</v>
      </c>
      <c r="K21" s="157" t="s">
        <v>25</v>
      </c>
      <c r="L21" s="157" t="s">
        <v>138</v>
      </c>
      <c r="M21" s="157" t="s">
        <v>139</v>
      </c>
      <c r="N21" s="157" t="s">
        <v>140</v>
      </c>
    </row>
    <row r="22" spans="1:22" ht="41.4">
      <c r="A22" s="156" t="s">
        <v>141</v>
      </c>
      <c r="B22" s="156"/>
      <c r="C22" s="157" t="s">
        <v>18</v>
      </c>
      <c r="D22" s="916"/>
      <c r="E22" s="768" t="s">
        <v>123</v>
      </c>
      <c r="F22" s="157" t="s">
        <v>142</v>
      </c>
      <c r="G22" s="179" t="s">
        <v>143</v>
      </c>
      <c r="H22" s="179" t="s">
        <v>144</v>
      </c>
      <c r="I22" s="157" t="s">
        <v>85</v>
      </c>
      <c r="J22" s="157" t="s">
        <v>145</v>
      </c>
      <c r="K22" s="157" t="s">
        <v>146</v>
      </c>
    </row>
    <row r="23" spans="1:22">
      <c r="A23" s="680"/>
      <c r="B23" s="680"/>
      <c r="D23" s="157"/>
      <c r="E23" s="769"/>
      <c r="F23" s="157" t="s">
        <v>1833</v>
      </c>
      <c r="G23" s="179" t="s">
        <v>5318</v>
      </c>
      <c r="H23" s="179" t="s">
        <v>11692</v>
      </c>
      <c r="I23" s="157" t="s">
        <v>66</v>
      </c>
      <c r="J23" s="157" t="s">
        <v>39</v>
      </c>
      <c r="K23" s="157" t="s">
        <v>39</v>
      </c>
    </row>
    <row r="24" spans="1:22" ht="56.1" customHeight="1">
      <c r="A24" s="156" t="s">
        <v>150</v>
      </c>
      <c r="B24" s="782"/>
      <c r="C24" s="157" t="s">
        <v>18</v>
      </c>
      <c r="D24" s="916" t="s">
        <v>4040</v>
      </c>
      <c r="E24" s="768" t="s">
        <v>152</v>
      </c>
      <c r="F24" s="56" t="s">
        <v>153</v>
      </c>
      <c r="G24" s="157" t="s">
        <v>5319</v>
      </c>
      <c r="H24" s="157" t="s">
        <v>5422</v>
      </c>
      <c r="I24" s="157" t="s">
        <v>23</v>
      </c>
      <c r="J24" s="157" t="s">
        <v>24</v>
      </c>
      <c r="K24" s="157" t="s">
        <v>25</v>
      </c>
      <c r="L24" s="68" t="s">
        <v>11693</v>
      </c>
      <c r="M24" s="100" t="s">
        <v>11694</v>
      </c>
      <c r="N24" s="100" t="s">
        <v>11695</v>
      </c>
    </row>
    <row r="25" spans="1:22" s="690" customFormat="1" ht="87.6" customHeight="1">
      <c r="A25" s="270" t="s">
        <v>11696</v>
      </c>
      <c r="B25" s="270"/>
      <c r="C25" s="168" t="s">
        <v>18</v>
      </c>
      <c r="D25" s="916"/>
      <c r="E25" s="771" t="s">
        <v>152</v>
      </c>
      <c r="F25" s="168" t="s">
        <v>11697</v>
      </c>
      <c r="G25" s="168" t="s">
        <v>11698</v>
      </c>
      <c r="H25" s="168" t="s">
        <v>11699</v>
      </c>
      <c r="I25" s="168" t="s">
        <v>23</v>
      </c>
      <c r="J25" s="168" t="s">
        <v>24</v>
      </c>
      <c r="K25" s="168" t="s">
        <v>25</v>
      </c>
      <c r="L25" s="168" t="s">
        <v>11700</v>
      </c>
      <c r="M25" s="168" t="s">
        <v>11701</v>
      </c>
      <c r="N25" s="168" t="s">
        <v>11702</v>
      </c>
      <c r="O25" s="172" t="s">
        <v>11703</v>
      </c>
      <c r="P25" s="168"/>
      <c r="Q25" s="168"/>
      <c r="R25" s="168"/>
      <c r="S25" s="689"/>
    </row>
    <row r="26" spans="1:22" ht="41.4">
      <c r="A26" s="782" t="s">
        <v>159</v>
      </c>
      <c r="B26" s="782"/>
      <c r="C26" s="157" t="s">
        <v>18</v>
      </c>
      <c r="D26" s="916"/>
      <c r="E26" s="768" t="s">
        <v>152</v>
      </c>
      <c r="F26" s="157" t="s">
        <v>160</v>
      </c>
      <c r="G26" s="157" t="s">
        <v>5320</v>
      </c>
      <c r="H26" s="157" t="s">
        <v>5423</v>
      </c>
      <c r="I26" s="157" t="s">
        <v>85</v>
      </c>
      <c r="J26" s="157" t="s">
        <v>86</v>
      </c>
      <c r="K26" s="157" t="s">
        <v>87</v>
      </c>
    </row>
    <row r="27" spans="1:22" ht="82.8">
      <c r="A27" s="782" t="s">
        <v>4041</v>
      </c>
      <c r="B27" s="782"/>
      <c r="C27" s="157" t="s">
        <v>18</v>
      </c>
      <c r="D27" s="916"/>
      <c r="E27" s="768" t="s">
        <v>152</v>
      </c>
      <c r="F27" s="157" t="s">
        <v>4042</v>
      </c>
      <c r="G27" s="157" t="s">
        <v>4043</v>
      </c>
      <c r="H27" s="157" t="s">
        <v>166</v>
      </c>
      <c r="I27" s="157" t="s">
        <v>23</v>
      </c>
      <c r="J27" s="157" t="s">
        <v>24</v>
      </c>
      <c r="K27" s="157" t="s">
        <v>25</v>
      </c>
      <c r="L27" s="157" t="s">
        <v>449</v>
      </c>
      <c r="M27" s="157" t="s">
        <v>4044</v>
      </c>
      <c r="N27" s="157" t="s">
        <v>4045</v>
      </c>
      <c r="P27" s="157" t="s">
        <v>600</v>
      </c>
      <c r="Q27" s="157" t="s">
        <v>601</v>
      </c>
      <c r="R27" s="157" t="s">
        <v>602</v>
      </c>
    </row>
    <row r="28" spans="1:22" s="704" customFormat="1" ht="55.2">
      <c r="A28" s="782" t="s">
        <v>4046</v>
      </c>
      <c r="B28" s="782"/>
      <c r="C28" s="157" t="s">
        <v>18</v>
      </c>
      <c r="D28" s="916"/>
      <c r="E28" s="768" t="s">
        <v>152</v>
      </c>
      <c r="F28" s="157" t="s">
        <v>164</v>
      </c>
      <c r="G28" s="157" t="s">
        <v>165</v>
      </c>
      <c r="H28" s="157" t="s">
        <v>166</v>
      </c>
      <c r="I28" s="157" t="s">
        <v>85</v>
      </c>
      <c r="J28" s="157" t="s">
        <v>86</v>
      </c>
      <c r="K28" s="157" t="s">
        <v>87</v>
      </c>
      <c r="L28" s="157"/>
      <c r="M28" s="56"/>
      <c r="N28" s="157"/>
      <c r="O28" s="157"/>
      <c r="P28" s="157" t="s">
        <v>168</v>
      </c>
      <c r="Q28" s="157" t="s">
        <v>169</v>
      </c>
      <c r="R28" s="157" t="s">
        <v>170</v>
      </c>
      <c r="S28" s="157"/>
      <c r="T28" s="157"/>
      <c r="U28" s="157"/>
      <c r="V28" s="157"/>
    </row>
    <row r="29" spans="1:22" s="784" customFormat="1" ht="82.8">
      <c r="A29" s="782" t="s">
        <v>171</v>
      </c>
      <c r="B29" s="63" t="s">
        <v>171</v>
      </c>
      <c r="C29" s="56" t="s">
        <v>18</v>
      </c>
      <c r="D29" s="916"/>
      <c r="E29" s="768" t="s">
        <v>152</v>
      </c>
      <c r="F29" s="56" t="s">
        <v>172</v>
      </c>
      <c r="G29" s="783" t="s">
        <v>5321</v>
      </c>
      <c r="H29" s="95" t="s">
        <v>5424</v>
      </c>
      <c r="I29" s="56" t="s">
        <v>23</v>
      </c>
      <c r="J29" s="56" t="s">
        <v>24</v>
      </c>
      <c r="K29" s="56" t="s">
        <v>25</v>
      </c>
      <c r="L29" s="56" t="s">
        <v>11704</v>
      </c>
      <c r="M29" s="56" t="s">
        <v>176</v>
      </c>
      <c r="N29" s="56" t="s">
        <v>177</v>
      </c>
      <c r="O29" s="94"/>
      <c r="P29" s="56"/>
      <c r="Q29" s="56"/>
      <c r="R29" s="56"/>
      <c r="S29" s="79"/>
    </row>
    <row r="30" spans="1:22" ht="69">
      <c r="A30" s="175" t="s">
        <v>178</v>
      </c>
      <c r="C30" s="157" t="s">
        <v>18</v>
      </c>
      <c r="D30" s="916"/>
      <c r="E30" s="768" t="s">
        <v>152</v>
      </c>
      <c r="F30" s="157" t="s">
        <v>179</v>
      </c>
      <c r="G30" s="157" t="s">
        <v>5322</v>
      </c>
      <c r="H30" s="157" t="s">
        <v>5425</v>
      </c>
      <c r="I30" s="157" t="s">
        <v>23</v>
      </c>
      <c r="J30" s="157" t="s">
        <v>24</v>
      </c>
      <c r="K30" s="157" t="s">
        <v>25</v>
      </c>
      <c r="L30" s="157" t="s">
        <v>4047</v>
      </c>
      <c r="M30" s="157" t="s">
        <v>4048</v>
      </c>
      <c r="N30" s="157" t="s">
        <v>4049</v>
      </c>
      <c r="O30" s="164" t="s">
        <v>183</v>
      </c>
      <c r="Q30" s="164"/>
      <c r="R30" s="164"/>
    </row>
    <row r="31" spans="1:22" s="787" customFormat="1" ht="68.400000000000006" customHeight="1">
      <c r="A31" s="288" t="s">
        <v>4052</v>
      </c>
      <c r="B31" s="785"/>
      <c r="C31" s="62" t="s">
        <v>18</v>
      </c>
      <c r="D31" s="916"/>
      <c r="E31" s="768" t="s">
        <v>185</v>
      </c>
      <c r="F31" s="100" t="s">
        <v>11705</v>
      </c>
      <c r="G31" s="100" t="s">
        <v>11706</v>
      </c>
      <c r="H31" s="100" t="s">
        <v>11707</v>
      </c>
      <c r="I31" s="100" t="s">
        <v>23</v>
      </c>
      <c r="J31" s="100" t="s">
        <v>24</v>
      </c>
      <c r="K31" s="100" t="s">
        <v>25</v>
      </c>
      <c r="L31" s="100" t="s">
        <v>11708</v>
      </c>
      <c r="M31" s="100" t="s">
        <v>11709</v>
      </c>
      <c r="N31" s="100" t="s">
        <v>11709</v>
      </c>
      <c r="O31" s="691"/>
      <c r="P31" s="62"/>
      <c r="Q31" s="275"/>
      <c r="R31" s="275"/>
      <c r="S31" s="786"/>
    </row>
    <row r="32" spans="1:22" s="787" customFormat="1" ht="259.95" customHeight="1">
      <c r="A32" s="288" t="s">
        <v>11710</v>
      </c>
      <c r="B32" s="785"/>
      <c r="C32" s="62" t="s">
        <v>18</v>
      </c>
      <c r="D32" s="916"/>
      <c r="E32" s="768" t="s">
        <v>185</v>
      </c>
      <c r="F32" s="100" t="s">
        <v>11711</v>
      </c>
      <c r="G32" s="100" t="s">
        <v>11712</v>
      </c>
      <c r="H32" s="100" t="s">
        <v>11713</v>
      </c>
      <c r="I32" s="100" t="s">
        <v>23</v>
      </c>
      <c r="J32" s="100" t="s">
        <v>24</v>
      </c>
      <c r="K32" s="100" t="s">
        <v>25</v>
      </c>
      <c r="L32" s="62" t="s">
        <v>11714</v>
      </c>
      <c r="M32" s="68" t="s">
        <v>11715</v>
      </c>
      <c r="N32" s="68" t="s">
        <v>11716</v>
      </c>
      <c r="O32" s="691" t="s">
        <v>11717</v>
      </c>
      <c r="P32" s="62"/>
      <c r="Q32" s="62"/>
      <c r="R32" s="62"/>
      <c r="S32" s="786"/>
    </row>
    <row r="33" spans="1:19" s="787" customFormat="1" ht="175.95" customHeight="1">
      <c r="A33" s="288" t="s">
        <v>11718</v>
      </c>
      <c r="B33" s="785"/>
      <c r="C33" s="62" t="s">
        <v>18</v>
      </c>
      <c r="D33" s="916"/>
      <c r="E33" s="768" t="s">
        <v>185</v>
      </c>
      <c r="F33" s="100" t="s">
        <v>11719</v>
      </c>
      <c r="G33" s="100" t="s">
        <v>11720</v>
      </c>
      <c r="H33" s="100" t="s">
        <v>11721</v>
      </c>
      <c r="I33" s="100" t="s">
        <v>23</v>
      </c>
      <c r="J33" s="100" t="s">
        <v>24</v>
      </c>
      <c r="K33" s="100" t="s">
        <v>25</v>
      </c>
      <c r="L33" s="62" t="s">
        <v>11722</v>
      </c>
      <c r="M33" s="68" t="s">
        <v>11723</v>
      </c>
      <c r="N33" s="68" t="s">
        <v>11724</v>
      </c>
      <c r="O33" s="691" t="s">
        <v>11725</v>
      </c>
      <c r="P33" s="62"/>
      <c r="Q33" s="62"/>
      <c r="R33" s="62"/>
      <c r="S33" s="786"/>
    </row>
    <row r="34" spans="1:19" ht="55.2">
      <c r="A34" s="175" t="s">
        <v>192</v>
      </c>
      <c r="C34" s="157" t="s">
        <v>18</v>
      </c>
      <c r="D34" s="916"/>
      <c r="E34" s="768" t="s">
        <v>193</v>
      </c>
      <c r="F34" s="62" t="s">
        <v>11726</v>
      </c>
      <c r="G34" s="157" t="s">
        <v>13068</v>
      </c>
      <c r="H34" s="157" t="s">
        <v>13069</v>
      </c>
      <c r="I34" s="157" t="s">
        <v>23</v>
      </c>
      <c r="J34" s="157" t="s">
        <v>24</v>
      </c>
      <c r="K34" s="157" t="s">
        <v>25</v>
      </c>
      <c r="L34" s="157" t="s">
        <v>4056</v>
      </c>
      <c r="M34" s="157" t="s">
        <v>4057</v>
      </c>
      <c r="N34" s="157" t="s">
        <v>4058</v>
      </c>
    </row>
    <row r="35" spans="1:19" ht="110.4">
      <c r="A35" s="175" t="s">
        <v>200</v>
      </c>
      <c r="C35" s="157" t="s">
        <v>18</v>
      </c>
      <c r="D35" s="916"/>
      <c r="E35" s="768" t="s">
        <v>193</v>
      </c>
      <c r="F35" s="157" t="s">
        <v>201</v>
      </c>
      <c r="G35" s="157" t="s">
        <v>202</v>
      </c>
      <c r="H35" s="157" t="s">
        <v>203</v>
      </c>
      <c r="I35" s="100" t="s">
        <v>23</v>
      </c>
      <c r="J35" s="100" t="s">
        <v>24</v>
      </c>
      <c r="K35" s="100" t="s">
        <v>25</v>
      </c>
      <c r="L35" s="788" t="s">
        <v>11727</v>
      </c>
      <c r="M35" s="788" t="s">
        <v>11728</v>
      </c>
      <c r="N35" s="788" t="s">
        <v>11729</v>
      </c>
      <c r="O35" s="164" t="s">
        <v>207</v>
      </c>
    </row>
    <row r="36" spans="1:19" ht="55.2">
      <c r="A36" s="175" t="s">
        <v>208</v>
      </c>
      <c r="C36" s="157" t="s">
        <v>18</v>
      </c>
      <c r="D36" s="916"/>
      <c r="E36" s="768" t="s">
        <v>209</v>
      </c>
      <c r="F36" s="157" t="s">
        <v>11730</v>
      </c>
      <c r="G36" s="789" t="s">
        <v>11731</v>
      </c>
      <c r="H36" s="789" t="s">
        <v>11732</v>
      </c>
      <c r="I36" s="157" t="s">
        <v>23</v>
      </c>
      <c r="J36" s="157" t="s">
        <v>24</v>
      </c>
      <c r="K36" s="157" t="s">
        <v>25</v>
      </c>
      <c r="L36" s="157" t="s">
        <v>4056</v>
      </c>
      <c r="M36" s="157" t="s">
        <v>4057</v>
      </c>
      <c r="N36" s="157" t="s">
        <v>4058</v>
      </c>
    </row>
    <row r="37" spans="1:19" ht="119.4" customHeight="1">
      <c r="A37" s="175" t="s">
        <v>216</v>
      </c>
      <c r="C37" s="157" t="s">
        <v>18</v>
      </c>
      <c r="D37" s="916"/>
      <c r="E37" s="768" t="s">
        <v>209</v>
      </c>
      <c r="F37" s="157" t="s">
        <v>217</v>
      </c>
      <c r="G37" s="157" t="s">
        <v>5325</v>
      </c>
      <c r="H37" s="157" t="s">
        <v>5428</v>
      </c>
      <c r="I37" s="157" t="s">
        <v>220</v>
      </c>
      <c r="J37" s="157" t="s">
        <v>221</v>
      </c>
      <c r="K37" s="157" t="s">
        <v>222</v>
      </c>
      <c r="L37" s="157" t="s">
        <v>4062</v>
      </c>
      <c r="M37" s="179" t="s">
        <v>11733</v>
      </c>
      <c r="N37" s="179" t="s">
        <v>11734</v>
      </c>
    </row>
    <row r="38" spans="1:19" s="784" customFormat="1" ht="262.2">
      <c r="A38" s="63" t="s">
        <v>226</v>
      </c>
      <c r="B38" s="63"/>
      <c r="C38" s="56" t="s">
        <v>18</v>
      </c>
      <c r="D38" s="916"/>
      <c r="E38" s="768" t="s">
        <v>209</v>
      </c>
      <c r="F38" s="56" t="s">
        <v>227</v>
      </c>
      <c r="G38" s="56" t="s">
        <v>4065</v>
      </c>
      <c r="H38" s="56" t="s">
        <v>4066</v>
      </c>
      <c r="I38" s="56" t="s">
        <v>220</v>
      </c>
      <c r="J38" s="56" t="s">
        <v>221</v>
      </c>
      <c r="K38" s="56" t="s">
        <v>222</v>
      </c>
      <c r="L38" s="71" t="s">
        <v>230</v>
      </c>
      <c r="M38" s="56" t="s">
        <v>231</v>
      </c>
      <c r="N38" s="56" t="s">
        <v>232</v>
      </c>
      <c r="O38" s="94" t="s">
        <v>233</v>
      </c>
      <c r="P38" s="56"/>
      <c r="Q38" s="56"/>
      <c r="R38" s="56"/>
      <c r="S38" s="79"/>
    </row>
    <row r="39" spans="1:19" ht="55.2">
      <c r="A39" s="175" t="s">
        <v>234</v>
      </c>
      <c r="C39" s="157" t="s">
        <v>18</v>
      </c>
      <c r="D39" s="916"/>
      <c r="E39" s="768" t="s">
        <v>209</v>
      </c>
      <c r="F39" s="157" t="s">
        <v>4067</v>
      </c>
      <c r="G39" s="157" t="s">
        <v>5326</v>
      </c>
      <c r="H39" s="157" t="s">
        <v>5429</v>
      </c>
      <c r="I39" s="157" t="s">
        <v>23</v>
      </c>
      <c r="J39" s="157" t="s">
        <v>24</v>
      </c>
      <c r="K39" s="157" t="s">
        <v>25</v>
      </c>
      <c r="L39" s="157" t="s">
        <v>238</v>
      </c>
      <c r="M39" s="157" t="s">
        <v>239</v>
      </c>
      <c r="N39" s="157" t="s">
        <v>240</v>
      </c>
    </row>
    <row r="40" spans="1:19" ht="82.8">
      <c r="A40" s="175" t="s">
        <v>259</v>
      </c>
      <c r="C40" s="157" t="s">
        <v>18</v>
      </c>
      <c r="D40" s="916"/>
      <c r="E40" s="768" t="s">
        <v>11735</v>
      </c>
      <c r="F40" s="157" t="s">
        <v>260</v>
      </c>
      <c r="G40" s="157" t="s">
        <v>5327</v>
      </c>
      <c r="H40" s="157" t="s">
        <v>5430</v>
      </c>
      <c r="I40" s="157" t="s">
        <v>23</v>
      </c>
      <c r="J40" s="157" t="s">
        <v>24</v>
      </c>
      <c r="K40" s="157" t="s">
        <v>25</v>
      </c>
      <c r="L40" s="157" t="s">
        <v>263</v>
      </c>
      <c r="M40" s="157" t="s">
        <v>264</v>
      </c>
      <c r="N40" s="161" t="s">
        <v>265</v>
      </c>
    </row>
    <row r="41" spans="1:19" ht="179.4">
      <c r="A41" s="175" t="s">
        <v>266</v>
      </c>
      <c r="C41" s="157" t="s">
        <v>18</v>
      </c>
      <c r="D41" s="916"/>
      <c r="E41" s="768" t="s">
        <v>209</v>
      </c>
      <c r="F41" s="157" t="s">
        <v>284</v>
      </c>
      <c r="G41" s="157" t="s">
        <v>5328</v>
      </c>
      <c r="H41" s="157" t="s">
        <v>5431</v>
      </c>
      <c r="I41" s="157" t="s">
        <v>246</v>
      </c>
      <c r="J41" s="157" t="s">
        <v>221</v>
      </c>
      <c r="K41" s="157" t="s">
        <v>222</v>
      </c>
      <c r="L41" s="157" t="s">
        <v>287</v>
      </c>
      <c r="M41" s="62" t="s">
        <v>11736</v>
      </c>
      <c r="N41" s="69" t="s">
        <v>11737</v>
      </c>
      <c r="P41" s="100" t="s">
        <v>11738</v>
      </c>
      <c r="Q41" s="100" t="s">
        <v>11739</v>
      </c>
      <c r="R41" s="100" t="s">
        <v>11740</v>
      </c>
    </row>
    <row r="42" spans="1:19" ht="82.8">
      <c r="A42" s="175" t="s">
        <v>276</v>
      </c>
      <c r="C42" s="157" t="s">
        <v>18</v>
      </c>
      <c r="D42" s="916"/>
      <c r="E42" s="768" t="s">
        <v>11741</v>
      </c>
      <c r="F42" s="179" t="s">
        <v>291</v>
      </c>
      <c r="G42" s="56" t="s">
        <v>5329</v>
      </c>
      <c r="H42" s="56" t="s">
        <v>11742</v>
      </c>
      <c r="I42" s="157" t="s">
        <v>23</v>
      </c>
      <c r="J42" s="157" t="s">
        <v>24</v>
      </c>
      <c r="K42" s="157" t="s">
        <v>25</v>
      </c>
      <c r="L42" s="157" t="s">
        <v>213</v>
      </c>
      <c r="M42" s="157" t="s">
        <v>214</v>
      </c>
      <c r="N42" s="157" t="s">
        <v>281</v>
      </c>
    </row>
    <row r="43" spans="1:19" ht="82.8">
      <c r="A43" s="175" t="s">
        <v>4070</v>
      </c>
      <c r="C43" s="157" t="s">
        <v>18</v>
      </c>
      <c r="D43" s="916"/>
      <c r="E43" s="768" t="s">
        <v>11741</v>
      </c>
      <c r="F43" s="179" t="s">
        <v>295</v>
      </c>
      <c r="G43" s="157" t="s">
        <v>5330</v>
      </c>
      <c r="H43" s="157" t="s">
        <v>5433</v>
      </c>
      <c r="I43" s="157" t="s">
        <v>23</v>
      </c>
      <c r="J43" s="157" t="s">
        <v>24</v>
      </c>
      <c r="K43" s="157" t="s">
        <v>25</v>
      </c>
      <c r="L43" s="157" t="s">
        <v>298</v>
      </c>
      <c r="M43" s="157" t="s">
        <v>11743</v>
      </c>
      <c r="N43" s="157" t="s">
        <v>11744</v>
      </c>
    </row>
    <row r="44" spans="1:19" ht="110.4">
      <c r="A44" s="175" t="s">
        <v>4071</v>
      </c>
      <c r="C44" s="157" t="s">
        <v>18</v>
      </c>
      <c r="D44" s="916"/>
      <c r="E44" s="770" t="s">
        <v>242</v>
      </c>
      <c r="F44" s="157" t="s">
        <v>243</v>
      </c>
      <c r="G44" s="157" t="s">
        <v>5331</v>
      </c>
      <c r="H44" s="157" t="s">
        <v>5434</v>
      </c>
      <c r="I44" s="157" t="s">
        <v>246</v>
      </c>
      <c r="J44" s="157" t="s">
        <v>221</v>
      </c>
      <c r="K44" s="157" t="s">
        <v>222</v>
      </c>
      <c r="L44" s="157" t="s">
        <v>11745</v>
      </c>
      <c r="M44" s="789" t="s">
        <v>11746</v>
      </c>
      <c r="N44" s="789" t="s">
        <v>11747</v>
      </c>
      <c r="O44" s="164" t="s">
        <v>250</v>
      </c>
    </row>
    <row r="45" spans="1:19" ht="108.9" customHeight="1">
      <c r="A45" s="175" t="s">
        <v>303</v>
      </c>
      <c r="C45" s="157" t="s">
        <v>18</v>
      </c>
      <c r="D45" s="916"/>
      <c r="E45" s="770" t="s">
        <v>304</v>
      </c>
      <c r="F45" s="685" t="s">
        <v>305</v>
      </c>
      <c r="G45" s="790" t="s">
        <v>5332</v>
      </c>
      <c r="H45" s="790" t="s">
        <v>5435</v>
      </c>
      <c r="I45" s="685" t="s">
        <v>23</v>
      </c>
      <c r="J45" s="685" t="s">
        <v>24</v>
      </c>
      <c r="K45" s="685" t="s">
        <v>25</v>
      </c>
      <c r="L45" s="685" t="s">
        <v>213</v>
      </c>
      <c r="M45" s="685" t="s">
        <v>214</v>
      </c>
      <c r="N45" s="685" t="s">
        <v>215</v>
      </c>
      <c r="O45" s="341" t="s">
        <v>250</v>
      </c>
    </row>
    <row r="46" spans="1:19" ht="138">
      <c r="A46" s="158" t="s">
        <v>4077</v>
      </c>
      <c r="B46" s="158"/>
      <c r="C46" s="157" t="s">
        <v>18</v>
      </c>
      <c r="D46" s="916"/>
      <c r="E46" s="770" t="s">
        <v>304</v>
      </c>
      <c r="F46" s="685" t="s">
        <v>11748</v>
      </c>
      <c r="G46" s="685" t="s">
        <v>310</v>
      </c>
      <c r="H46" s="685" t="s">
        <v>311</v>
      </c>
      <c r="I46" s="685" t="s">
        <v>246</v>
      </c>
      <c r="J46" s="685" t="s">
        <v>221</v>
      </c>
      <c r="K46" s="685" t="s">
        <v>222</v>
      </c>
      <c r="L46" s="161" t="s">
        <v>11749</v>
      </c>
      <c r="M46" s="790" t="s">
        <v>11750</v>
      </c>
      <c r="N46" s="790" t="s">
        <v>11751</v>
      </c>
      <c r="O46" s="341" t="s">
        <v>4081</v>
      </c>
    </row>
    <row r="47" spans="1:19" ht="113.4" customHeight="1">
      <c r="A47" s="158" t="s">
        <v>317</v>
      </c>
      <c r="C47" s="157" t="s">
        <v>18</v>
      </c>
      <c r="D47" s="916"/>
      <c r="E47" s="768" t="s">
        <v>209</v>
      </c>
      <c r="F47" s="62" t="s">
        <v>318</v>
      </c>
      <c r="G47" s="62" t="s">
        <v>5333</v>
      </c>
      <c r="H47" s="62" t="s">
        <v>5436</v>
      </c>
      <c r="I47" s="157" t="s">
        <v>23</v>
      </c>
      <c r="J47" s="157" t="s">
        <v>4082</v>
      </c>
      <c r="K47" s="157" t="s">
        <v>4083</v>
      </c>
      <c r="L47" s="157" t="s">
        <v>213</v>
      </c>
      <c r="M47" s="179" t="s">
        <v>214</v>
      </c>
      <c r="N47" s="179" t="s">
        <v>281</v>
      </c>
      <c r="O47" s="164" t="s">
        <v>327</v>
      </c>
    </row>
    <row r="48" spans="1:19" ht="106.2" customHeight="1">
      <c r="A48" s="158" t="s">
        <v>4084</v>
      </c>
      <c r="C48" s="157" t="s">
        <v>18</v>
      </c>
      <c r="D48" s="916"/>
      <c r="E48" s="768" t="s">
        <v>209</v>
      </c>
      <c r="F48" s="788" t="s">
        <v>13260</v>
      </c>
      <c r="G48" s="788" t="s">
        <v>13261</v>
      </c>
      <c r="H48" s="788" t="s">
        <v>13262</v>
      </c>
      <c r="I48" s="157" t="s">
        <v>23</v>
      </c>
      <c r="J48" s="157" t="s">
        <v>4082</v>
      </c>
      <c r="K48" s="157" t="s">
        <v>4083</v>
      </c>
      <c r="L48" s="157" t="s">
        <v>449</v>
      </c>
      <c r="M48" s="157" t="s">
        <v>4044</v>
      </c>
      <c r="N48" s="157" t="s">
        <v>4045</v>
      </c>
      <c r="O48" s="164" t="s">
        <v>332</v>
      </c>
      <c r="P48" s="157" t="s">
        <v>600</v>
      </c>
      <c r="Q48" s="157" t="s">
        <v>601</v>
      </c>
      <c r="R48" s="157" t="s">
        <v>602</v>
      </c>
    </row>
    <row r="49" spans="1:19" ht="127.8" customHeight="1">
      <c r="A49" s="158" t="s">
        <v>4085</v>
      </c>
      <c r="C49" s="157" t="s">
        <v>18</v>
      </c>
      <c r="D49" s="916"/>
      <c r="E49" s="768" t="s">
        <v>209</v>
      </c>
      <c r="F49" s="62" t="s">
        <v>13263</v>
      </c>
      <c r="G49" s="62" t="s">
        <v>5334</v>
      </c>
      <c r="H49" s="62" t="s">
        <v>5437</v>
      </c>
      <c r="I49" s="157" t="s">
        <v>85</v>
      </c>
      <c r="J49" s="157" t="s">
        <v>86</v>
      </c>
      <c r="K49" s="157" t="s">
        <v>87</v>
      </c>
      <c r="O49" s="164" t="s">
        <v>4086</v>
      </c>
    </row>
    <row r="50" spans="1:19" ht="82.8">
      <c r="A50" s="175" t="s">
        <v>333</v>
      </c>
      <c r="C50" s="157" t="s">
        <v>18</v>
      </c>
      <c r="D50" s="916"/>
      <c r="E50" s="768" t="s">
        <v>209</v>
      </c>
      <c r="F50" s="157" t="s">
        <v>334</v>
      </c>
      <c r="G50" s="157" t="s">
        <v>5335</v>
      </c>
      <c r="H50" s="157" t="s">
        <v>5438</v>
      </c>
      <c r="I50" s="157" t="s">
        <v>246</v>
      </c>
      <c r="J50" s="157" t="s">
        <v>362</v>
      </c>
      <c r="K50" s="157" t="s">
        <v>222</v>
      </c>
      <c r="L50" s="284" t="s">
        <v>11752</v>
      </c>
      <c r="M50" s="284" t="s">
        <v>11753</v>
      </c>
      <c r="N50" s="284" t="s">
        <v>11754</v>
      </c>
    </row>
    <row r="51" spans="1:19" ht="229.2" customHeight="1">
      <c r="A51" s="63" t="s">
        <v>4090</v>
      </c>
      <c r="C51" s="157" t="s">
        <v>18</v>
      </c>
      <c r="D51" s="916"/>
      <c r="E51" s="768" t="s">
        <v>209</v>
      </c>
      <c r="F51" s="157" t="s">
        <v>339</v>
      </c>
      <c r="G51" s="157" t="s">
        <v>340</v>
      </c>
      <c r="H51" s="157" t="s">
        <v>341</v>
      </c>
      <c r="I51" s="157" t="s">
        <v>220</v>
      </c>
      <c r="J51" s="157" t="s">
        <v>221</v>
      </c>
      <c r="K51" s="157" t="s">
        <v>222</v>
      </c>
      <c r="L51" s="788" t="s">
        <v>11755</v>
      </c>
      <c r="M51" s="788" t="s">
        <v>11756</v>
      </c>
      <c r="N51" s="788" t="s">
        <v>11757</v>
      </c>
      <c r="O51" s="164" t="s">
        <v>343</v>
      </c>
    </row>
    <row r="52" spans="1:19" s="795" customFormat="1" ht="69">
      <c r="A52" s="520" t="s">
        <v>344</v>
      </c>
      <c r="B52" s="791"/>
      <c r="C52" s="157" t="s">
        <v>18</v>
      </c>
      <c r="D52" s="916"/>
      <c r="E52" s="862" t="s">
        <v>209</v>
      </c>
      <c r="F52" s="284" t="s">
        <v>5635</v>
      </c>
      <c r="G52" s="284" t="s">
        <v>5636</v>
      </c>
      <c r="H52" s="284" t="s">
        <v>5637</v>
      </c>
      <c r="I52" s="284" t="s">
        <v>23</v>
      </c>
      <c r="J52" s="284" t="s">
        <v>4082</v>
      </c>
      <c r="K52" s="284" t="s">
        <v>11758</v>
      </c>
      <c r="L52" s="783" t="s">
        <v>449</v>
      </c>
      <c r="M52" s="783" t="s">
        <v>121</v>
      </c>
      <c r="N52" s="783" t="s">
        <v>450</v>
      </c>
      <c r="O52" s="793" t="s">
        <v>343</v>
      </c>
      <c r="P52" s="284" t="s">
        <v>5001</v>
      </c>
      <c r="Q52" s="284" t="s">
        <v>601</v>
      </c>
      <c r="R52" s="284" t="s">
        <v>602</v>
      </c>
      <c r="S52" s="794"/>
    </row>
    <row r="53" spans="1:19" ht="34.799999999999997" customHeight="1">
      <c r="A53" s="63" t="s">
        <v>4094</v>
      </c>
      <c r="C53" s="157" t="s">
        <v>18</v>
      </c>
      <c r="D53" s="916"/>
      <c r="E53" s="768" t="s">
        <v>209</v>
      </c>
      <c r="F53" s="157" t="s">
        <v>5639</v>
      </c>
      <c r="G53" s="157" t="s">
        <v>11759</v>
      </c>
      <c r="H53" s="157" t="s">
        <v>5641</v>
      </c>
      <c r="I53" s="157" t="s">
        <v>85</v>
      </c>
      <c r="J53" s="157" t="s">
        <v>86</v>
      </c>
      <c r="K53" s="157" t="s">
        <v>87</v>
      </c>
      <c r="L53" s="179"/>
      <c r="O53" s="793"/>
    </row>
    <row r="54" spans="1:19" ht="123.6" customHeight="1">
      <c r="A54" s="175" t="s">
        <v>4100</v>
      </c>
      <c r="C54" s="157" t="s">
        <v>18</v>
      </c>
      <c r="D54" s="916"/>
      <c r="E54" s="768" t="s">
        <v>11760</v>
      </c>
      <c r="F54" s="157" t="s">
        <v>359</v>
      </c>
      <c r="G54" s="157" t="s">
        <v>5336</v>
      </c>
      <c r="H54" s="157" t="s">
        <v>5439</v>
      </c>
      <c r="I54" s="157" t="s">
        <v>246</v>
      </c>
      <c r="J54" s="157" t="s">
        <v>362</v>
      </c>
      <c r="K54" s="157" t="s">
        <v>222</v>
      </c>
      <c r="L54" s="69" t="s">
        <v>11761</v>
      </c>
      <c r="M54" s="69" t="s">
        <v>11762</v>
      </c>
      <c r="N54" s="69" t="s">
        <v>11763</v>
      </c>
    </row>
    <row r="55" spans="1:19" s="690" customFormat="1" ht="86.4" customHeight="1">
      <c r="A55" s="181" t="s">
        <v>11764</v>
      </c>
      <c r="B55" s="785"/>
      <c r="C55" s="168" t="s">
        <v>18</v>
      </c>
      <c r="D55" s="916"/>
      <c r="E55" s="771" t="s">
        <v>11765</v>
      </c>
      <c r="F55" s="168" t="s">
        <v>11766</v>
      </c>
      <c r="G55" s="168" t="s">
        <v>13099</v>
      </c>
      <c r="H55" s="168" t="s">
        <v>13098</v>
      </c>
      <c r="I55" s="168" t="s">
        <v>23</v>
      </c>
      <c r="J55" s="168" t="s">
        <v>4082</v>
      </c>
      <c r="K55" s="168" t="s">
        <v>11767</v>
      </c>
      <c r="L55" s="182" t="s">
        <v>213</v>
      </c>
      <c r="M55" s="182" t="s">
        <v>11768</v>
      </c>
      <c r="N55" s="182" t="s">
        <v>11769</v>
      </c>
      <c r="O55" s="172" t="s">
        <v>11770</v>
      </c>
      <c r="P55" s="168"/>
      <c r="Q55" s="168"/>
      <c r="R55" s="168"/>
      <c r="S55" s="689"/>
    </row>
    <row r="56" spans="1:19" ht="229.2" customHeight="1">
      <c r="A56" s="288" t="s">
        <v>11771</v>
      </c>
      <c r="B56" s="785"/>
      <c r="C56" s="157" t="s">
        <v>18</v>
      </c>
      <c r="D56" s="916"/>
      <c r="E56" s="768" t="s">
        <v>4102</v>
      </c>
      <c r="F56" s="157" t="s">
        <v>367</v>
      </c>
      <c r="G56" s="157" t="s">
        <v>5337</v>
      </c>
      <c r="H56" s="157" t="s">
        <v>5440</v>
      </c>
      <c r="I56" s="157" t="s">
        <v>246</v>
      </c>
      <c r="J56" s="157" t="s">
        <v>362</v>
      </c>
      <c r="K56" s="157" t="s">
        <v>222</v>
      </c>
      <c r="L56" s="161" t="s">
        <v>4103</v>
      </c>
      <c r="M56" s="161" t="s">
        <v>11772</v>
      </c>
      <c r="N56" s="161" t="s">
        <v>11773</v>
      </c>
      <c r="P56" s="680"/>
    </row>
    <row r="57" spans="1:19" ht="408.6" customHeight="1">
      <c r="A57" s="175" t="s">
        <v>4104</v>
      </c>
      <c r="C57" s="157" t="s">
        <v>18</v>
      </c>
      <c r="D57" s="916"/>
      <c r="E57" s="768" t="s">
        <v>11774</v>
      </c>
      <c r="F57" s="157" t="s">
        <v>376</v>
      </c>
      <c r="G57" s="157" t="s">
        <v>5338</v>
      </c>
      <c r="H57" s="157" t="s">
        <v>5441</v>
      </c>
      <c r="I57" s="157" t="s">
        <v>246</v>
      </c>
      <c r="J57" s="157" t="s">
        <v>362</v>
      </c>
      <c r="K57" s="157" t="s">
        <v>222</v>
      </c>
      <c r="L57" s="161" t="s">
        <v>4105</v>
      </c>
      <c r="M57" s="157" t="s">
        <v>11775</v>
      </c>
      <c r="N57" s="685" t="s">
        <v>11776</v>
      </c>
      <c r="P57" s="175"/>
    </row>
    <row r="58" spans="1:19" s="802" customFormat="1" ht="124.2">
      <c r="A58" s="796" t="s">
        <v>4106</v>
      </c>
      <c r="B58" s="796"/>
      <c r="C58" s="797" t="s">
        <v>18</v>
      </c>
      <c r="D58" s="916"/>
      <c r="E58" s="771" t="s">
        <v>11777</v>
      </c>
      <c r="F58" s="797" t="s">
        <v>11778</v>
      </c>
      <c r="G58" s="797" t="s">
        <v>13087</v>
      </c>
      <c r="H58" s="797" t="s">
        <v>13088</v>
      </c>
      <c r="I58" s="797" t="s">
        <v>23</v>
      </c>
      <c r="J58" s="797" t="s">
        <v>24</v>
      </c>
      <c r="K58" s="797" t="s">
        <v>25</v>
      </c>
      <c r="L58" s="798" t="s">
        <v>387</v>
      </c>
      <c r="M58" s="797" t="s">
        <v>388</v>
      </c>
      <c r="N58" s="799" t="s">
        <v>389</v>
      </c>
      <c r="O58" s="800"/>
      <c r="P58" s="797"/>
      <c r="Q58" s="797"/>
      <c r="R58" s="797"/>
      <c r="S58" s="801"/>
    </row>
    <row r="59" spans="1:19" s="802" customFormat="1" ht="124.2">
      <c r="A59" s="796" t="s">
        <v>11779</v>
      </c>
      <c r="B59" s="796"/>
      <c r="C59" s="797"/>
      <c r="D59" s="916"/>
      <c r="E59" s="771" t="s">
        <v>11777</v>
      </c>
      <c r="F59" s="797" t="s">
        <v>13105</v>
      </c>
      <c r="G59" s="797" t="s">
        <v>13107</v>
      </c>
      <c r="H59" s="797" t="s">
        <v>13106</v>
      </c>
      <c r="I59" s="797" t="s">
        <v>23</v>
      </c>
      <c r="J59" s="797" t="s">
        <v>24</v>
      </c>
      <c r="K59" s="797" t="s">
        <v>25</v>
      </c>
      <c r="L59" s="803" t="s">
        <v>11780</v>
      </c>
      <c r="M59" s="797" t="s">
        <v>11781</v>
      </c>
      <c r="N59" s="799" t="s">
        <v>11782</v>
      </c>
      <c r="O59" s="800"/>
      <c r="P59" s="797"/>
      <c r="Q59" s="797"/>
      <c r="R59" s="797"/>
      <c r="S59" s="801"/>
    </row>
    <row r="60" spans="1:19" s="802" customFormat="1" ht="124.2">
      <c r="A60" s="796" t="s">
        <v>11783</v>
      </c>
      <c r="B60" s="796"/>
      <c r="C60" s="797"/>
      <c r="D60" s="916"/>
      <c r="E60" s="771" t="s">
        <v>11777</v>
      </c>
      <c r="F60" s="797" t="s">
        <v>13108</v>
      </c>
      <c r="G60" s="797" t="s">
        <v>11784</v>
      </c>
      <c r="H60" s="797" t="s">
        <v>13109</v>
      </c>
      <c r="I60" s="797" t="s">
        <v>220</v>
      </c>
      <c r="J60" s="797" t="s">
        <v>221</v>
      </c>
      <c r="K60" s="797" t="s">
        <v>222</v>
      </c>
      <c r="L60" s="798" t="s">
        <v>11785</v>
      </c>
      <c r="M60" s="797" t="s">
        <v>11786</v>
      </c>
      <c r="N60" s="799" t="s">
        <v>11787</v>
      </c>
      <c r="O60" s="800"/>
      <c r="P60" s="797"/>
      <c r="Q60" s="797"/>
      <c r="R60" s="797"/>
      <c r="S60" s="801"/>
    </row>
    <row r="61" spans="1:19" s="690" customFormat="1" ht="132.6" customHeight="1">
      <c r="A61" s="181" t="s">
        <v>11788</v>
      </c>
      <c r="B61" s="785"/>
      <c r="C61" s="168" t="s">
        <v>18</v>
      </c>
      <c r="D61" s="916"/>
      <c r="E61" s="771" t="s">
        <v>11789</v>
      </c>
      <c r="F61" s="168" t="s">
        <v>11790</v>
      </c>
      <c r="G61" s="168" t="s">
        <v>11791</v>
      </c>
      <c r="H61" s="168" t="s">
        <v>11792</v>
      </c>
      <c r="I61" s="168" t="s">
        <v>23</v>
      </c>
      <c r="J61" s="168" t="s">
        <v>4082</v>
      </c>
      <c r="K61" s="168" t="s">
        <v>11767</v>
      </c>
      <c r="L61" s="182" t="s">
        <v>387</v>
      </c>
      <c r="M61" s="168" t="s">
        <v>388</v>
      </c>
      <c r="N61" s="168" t="s">
        <v>388</v>
      </c>
      <c r="O61" s="172"/>
      <c r="P61" s="168"/>
      <c r="Q61" s="168"/>
      <c r="R61" s="168"/>
      <c r="S61" s="689"/>
    </row>
    <row r="62" spans="1:19" s="690" customFormat="1" ht="69">
      <c r="A62" s="181" t="s">
        <v>11793</v>
      </c>
      <c r="B62" s="785"/>
      <c r="C62" s="168" t="s">
        <v>18</v>
      </c>
      <c r="D62" s="916"/>
      <c r="E62" s="771" t="s">
        <v>11789</v>
      </c>
      <c r="F62" s="168" t="s">
        <v>11794</v>
      </c>
      <c r="G62" s="168" t="s">
        <v>11795</v>
      </c>
      <c r="H62" s="168" t="s">
        <v>13086</v>
      </c>
      <c r="I62" s="168" t="s">
        <v>23</v>
      </c>
      <c r="J62" s="168" t="s">
        <v>4082</v>
      </c>
      <c r="K62" s="168" t="s">
        <v>11767</v>
      </c>
      <c r="L62" s="182" t="s">
        <v>11796</v>
      </c>
      <c r="M62" s="168" t="s">
        <v>11797</v>
      </c>
      <c r="N62" s="168" t="s">
        <v>11798</v>
      </c>
      <c r="O62" s="172" t="s">
        <v>11799</v>
      </c>
      <c r="P62" s="168"/>
      <c r="Q62" s="168"/>
      <c r="R62" s="168"/>
      <c r="S62" s="689"/>
    </row>
    <row r="63" spans="1:19" ht="52.8" customHeight="1">
      <c r="A63" s="175" t="s">
        <v>390</v>
      </c>
      <c r="C63" s="157" t="s">
        <v>18</v>
      </c>
      <c r="D63" s="916"/>
      <c r="E63" s="768" t="s">
        <v>391</v>
      </c>
      <c r="F63" s="62" t="s">
        <v>11800</v>
      </c>
      <c r="G63" s="62" t="s">
        <v>11801</v>
      </c>
      <c r="H63" s="62" t="s">
        <v>11802</v>
      </c>
      <c r="I63" s="157" t="s">
        <v>23</v>
      </c>
      <c r="J63" s="157" t="s">
        <v>24</v>
      </c>
      <c r="K63" s="157" t="s">
        <v>25</v>
      </c>
      <c r="L63" s="157" t="s">
        <v>213</v>
      </c>
      <c r="M63" s="157" t="s">
        <v>395</v>
      </c>
      <c r="N63" s="685" t="s">
        <v>215</v>
      </c>
    </row>
    <row r="64" spans="1:19" ht="96.6">
      <c r="A64" s="175" t="s">
        <v>404</v>
      </c>
      <c r="C64" s="157" t="s">
        <v>18</v>
      </c>
      <c r="D64" s="916"/>
      <c r="E64" s="768" t="s">
        <v>391</v>
      </c>
      <c r="F64" s="157" t="s">
        <v>405</v>
      </c>
      <c r="G64" s="789" t="s">
        <v>11803</v>
      </c>
      <c r="H64" s="789" t="s">
        <v>11804</v>
      </c>
      <c r="I64" s="157" t="s">
        <v>220</v>
      </c>
      <c r="J64" s="157" t="s">
        <v>221</v>
      </c>
      <c r="K64" s="157" t="s">
        <v>222</v>
      </c>
      <c r="L64" s="157" t="s">
        <v>4062</v>
      </c>
      <c r="M64" s="284" t="s">
        <v>11805</v>
      </c>
      <c r="N64" s="284" t="s">
        <v>11806</v>
      </c>
      <c r="O64" s="164" t="s">
        <v>4112</v>
      </c>
    </row>
    <row r="65" spans="1:19" s="704" customFormat="1" ht="262.2">
      <c r="A65" s="286" t="s">
        <v>412</v>
      </c>
      <c r="B65" s="286"/>
      <c r="C65" s="204" t="s">
        <v>18</v>
      </c>
      <c r="D65" s="916"/>
      <c r="E65" s="768" t="s">
        <v>391</v>
      </c>
      <c r="F65" s="237" t="s">
        <v>4113</v>
      </c>
      <c r="G65" s="204" t="s">
        <v>4114</v>
      </c>
      <c r="H65" s="204" t="s">
        <v>4115</v>
      </c>
      <c r="I65" s="204" t="s">
        <v>220</v>
      </c>
      <c r="J65" s="204" t="s">
        <v>221</v>
      </c>
      <c r="K65" s="204" t="s">
        <v>222</v>
      </c>
      <c r="L65" s="201" t="s">
        <v>230</v>
      </c>
      <c r="M65" s="204" t="s">
        <v>231</v>
      </c>
      <c r="N65" s="204" t="s">
        <v>416</v>
      </c>
      <c r="O65" s="393" t="s">
        <v>4116</v>
      </c>
      <c r="P65" s="204"/>
      <c r="Q65" s="204"/>
      <c r="R65" s="204"/>
      <c r="S65" s="703"/>
    </row>
    <row r="66" spans="1:19">
      <c r="D66" s="693"/>
      <c r="E66" s="768"/>
      <c r="F66" s="161" t="s">
        <v>442</v>
      </c>
      <c r="G66" s="157" t="s">
        <v>443</v>
      </c>
      <c r="H66" s="157" t="s">
        <v>444</v>
      </c>
      <c r="I66" s="157" t="s">
        <v>38</v>
      </c>
      <c r="J66" s="157" t="s">
        <v>39</v>
      </c>
      <c r="K66" s="157" t="s">
        <v>39</v>
      </c>
    </row>
    <row r="67" spans="1:19" ht="57.6" customHeight="1">
      <c r="A67" s="175" t="s">
        <v>4117</v>
      </c>
      <c r="C67" s="157" t="s">
        <v>18</v>
      </c>
      <c r="D67" s="916" t="s">
        <v>374</v>
      </c>
      <c r="E67" s="768" t="s">
        <v>442</v>
      </c>
      <c r="F67" s="157" t="s">
        <v>461</v>
      </c>
      <c r="G67" s="157" t="s">
        <v>5341</v>
      </c>
      <c r="H67" s="157" t="s">
        <v>5444</v>
      </c>
      <c r="I67" s="157" t="s">
        <v>85</v>
      </c>
      <c r="J67" s="157" t="s">
        <v>86</v>
      </c>
      <c r="K67" s="157" t="s">
        <v>87</v>
      </c>
    </row>
    <row r="68" spans="1:19" ht="41.4">
      <c r="C68" s="157" t="s">
        <v>18</v>
      </c>
      <c r="D68" s="916"/>
      <c r="E68" s="768" t="s">
        <v>442</v>
      </c>
      <c r="F68" s="62" t="s">
        <v>11807</v>
      </c>
      <c r="G68" s="68" t="s">
        <v>11808</v>
      </c>
      <c r="H68" s="68" t="s">
        <v>11809</v>
      </c>
      <c r="I68" s="157" t="s">
        <v>38</v>
      </c>
      <c r="J68" s="157" t="s">
        <v>39</v>
      </c>
      <c r="K68" s="157" t="s">
        <v>39</v>
      </c>
      <c r="O68" s="164" t="s">
        <v>451</v>
      </c>
      <c r="P68" s="68" t="s">
        <v>11810</v>
      </c>
    </row>
    <row r="69" spans="1:19" ht="27.6">
      <c r="A69" s="175" t="s">
        <v>4119</v>
      </c>
      <c r="C69" s="157" t="s">
        <v>18</v>
      </c>
      <c r="D69" s="916"/>
      <c r="E69" s="768" t="s">
        <v>442</v>
      </c>
      <c r="F69" s="62" t="s">
        <v>11811</v>
      </c>
      <c r="G69" s="788" t="s">
        <v>11812</v>
      </c>
      <c r="H69" s="62" t="s">
        <v>11813</v>
      </c>
      <c r="I69" s="157" t="s">
        <v>85</v>
      </c>
      <c r="J69" s="157" t="s">
        <v>86</v>
      </c>
      <c r="K69" s="157" t="s">
        <v>87</v>
      </c>
      <c r="O69" s="164" t="s">
        <v>451</v>
      </c>
      <c r="P69" s="68" t="s">
        <v>11810</v>
      </c>
    </row>
    <row r="70" spans="1:19" ht="27.6">
      <c r="A70" s="175" t="s">
        <v>4121</v>
      </c>
      <c r="C70" s="157" t="s">
        <v>18</v>
      </c>
      <c r="D70" s="916"/>
      <c r="E70" s="768" t="s">
        <v>442</v>
      </c>
      <c r="F70" s="62" t="s">
        <v>11814</v>
      </c>
      <c r="G70" s="788" t="s">
        <v>11815</v>
      </c>
      <c r="H70" s="62" t="s">
        <v>11816</v>
      </c>
      <c r="I70" s="157" t="s">
        <v>85</v>
      </c>
      <c r="J70" s="157" t="s">
        <v>86</v>
      </c>
      <c r="K70" s="157" t="s">
        <v>87</v>
      </c>
      <c r="O70" s="164" t="s">
        <v>451</v>
      </c>
      <c r="P70" s="68" t="s">
        <v>11810</v>
      </c>
    </row>
    <row r="71" spans="1:19" ht="41.4">
      <c r="C71" s="157" t="s">
        <v>18</v>
      </c>
      <c r="D71" s="916"/>
      <c r="E71" s="768" t="s">
        <v>442</v>
      </c>
      <c r="F71" s="62" t="s">
        <v>13146</v>
      </c>
      <c r="G71" s="62" t="s">
        <v>11817</v>
      </c>
      <c r="H71" s="62" t="s">
        <v>11818</v>
      </c>
      <c r="I71" s="157" t="s">
        <v>66</v>
      </c>
      <c r="J71" s="157" t="s">
        <v>39</v>
      </c>
      <c r="K71" s="157" t="s">
        <v>39</v>
      </c>
      <c r="O71" s="164" t="s">
        <v>451</v>
      </c>
      <c r="P71" s="62" t="s">
        <v>11819</v>
      </c>
    </row>
    <row r="72" spans="1:19" ht="27.6">
      <c r="A72" s="175" t="s">
        <v>4124</v>
      </c>
      <c r="C72" s="157" t="s">
        <v>18</v>
      </c>
      <c r="D72" s="916"/>
      <c r="E72" s="768" t="s">
        <v>442</v>
      </c>
      <c r="F72" s="157" t="s">
        <v>483</v>
      </c>
      <c r="G72" s="789" t="s">
        <v>484</v>
      </c>
      <c r="H72" s="157" t="s">
        <v>485</v>
      </c>
      <c r="I72" s="157" t="s">
        <v>85</v>
      </c>
      <c r="J72" s="157" t="s">
        <v>86</v>
      </c>
      <c r="K72" s="157" t="s">
        <v>87</v>
      </c>
      <c r="O72" s="164" t="s">
        <v>451</v>
      </c>
      <c r="P72" s="62" t="s">
        <v>11819</v>
      </c>
    </row>
    <row r="73" spans="1:19" ht="27.6">
      <c r="A73" s="175" t="s">
        <v>4125</v>
      </c>
      <c r="C73" s="157" t="s">
        <v>18</v>
      </c>
      <c r="D73" s="916"/>
      <c r="E73" s="768" t="s">
        <v>442</v>
      </c>
      <c r="F73" s="157" t="s">
        <v>487</v>
      </c>
      <c r="G73" s="789" t="s">
        <v>488</v>
      </c>
      <c r="H73" s="157" t="s">
        <v>489</v>
      </c>
      <c r="I73" s="157" t="s">
        <v>85</v>
      </c>
      <c r="J73" s="157" t="s">
        <v>86</v>
      </c>
      <c r="K73" s="157" t="s">
        <v>87</v>
      </c>
      <c r="O73" s="164" t="s">
        <v>451</v>
      </c>
      <c r="P73" s="62" t="s">
        <v>11819</v>
      </c>
    </row>
    <row r="74" spans="1:19" ht="27.6">
      <c r="C74" s="157" t="s">
        <v>18</v>
      </c>
      <c r="D74" s="916"/>
      <c r="E74" s="768" t="s">
        <v>442</v>
      </c>
      <c r="F74" s="157" t="s">
        <v>491</v>
      </c>
      <c r="G74" s="157" t="s">
        <v>5344</v>
      </c>
      <c r="H74" s="157" t="s">
        <v>5447</v>
      </c>
      <c r="I74" s="157" t="s">
        <v>85</v>
      </c>
      <c r="J74" s="157" t="s">
        <v>39</v>
      </c>
      <c r="K74" s="157" t="s">
        <v>39</v>
      </c>
      <c r="O74" s="164" t="s">
        <v>451</v>
      </c>
    </row>
    <row r="75" spans="1:19" s="784" customFormat="1" ht="69">
      <c r="A75" s="175" t="s">
        <v>464</v>
      </c>
      <c r="B75" s="63" t="s">
        <v>469</v>
      </c>
      <c r="C75" s="56" t="s">
        <v>18</v>
      </c>
      <c r="D75" s="916"/>
      <c r="E75" s="768" t="s">
        <v>442</v>
      </c>
      <c r="F75" s="56" t="s">
        <v>4126</v>
      </c>
      <c r="G75" s="56" t="s">
        <v>4127</v>
      </c>
      <c r="H75" s="56" t="s">
        <v>4128</v>
      </c>
      <c r="I75" s="56" t="s">
        <v>23</v>
      </c>
      <c r="J75" s="56" t="s">
        <v>4082</v>
      </c>
      <c r="K75" s="56" t="s">
        <v>4083</v>
      </c>
      <c r="L75" s="56" t="s">
        <v>449</v>
      </c>
      <c r="M75" s="56" t="s">
        <v>4044</v>
      </c>
      <c r="N75" s="56" t="s">
        <v>4045</v>
      </c>
      <c r="O75" s="94"/>
      <c r="P75" s="56" t="s">
        <v>600</v>
      </c>
      <c r="Q75" s="56" t="s">
        <v>601</v>
      </c>
      <c r="R75" s="56" t="s">
        <v>602</v>
      </c>
      <c r="S75" s="79"/>
    </row>
    <row r="76" spans="1:19" ht="27.6">
      <c r="A76" s="288" t="s">
        <v>469</v>
      </c>
      <c r="B76" s="785"/>
      <c r="C76" s="157" t="s">
        <v>18</v>
      </c>
      <c r="D76" s="916"/>
      <c r="E76" s="768" t="s">
        <v>442</v>
      </c>
      <c r="F76" s="157" t="s">
        <v>500</v>
      </c>
      <c r="G76" s="157" t="s">
        <v>501</v>
      </c>
      <c r="H76" s="157" t="s">
        <v>502</v>
      </c>
      <c r="I76" s="157" t="s">
        <v>85</v>
      </c>
      <c r="J76" s="157" t="s">
        <v>86</v>
      </c>
      <c r="K76" s="157" t="s">
        <v>87</v>
      </c>
      <c r="O76" s="164" t="s">
        <v>451</v>
      </c>
    </row>
    <row r="77" spans="1:19" ht="27.6">
      <c r="A77" s="288" t="s">
        <v>473</v>
      </c>
      <c r="B77" s="785"/>
      <c r="C77" s="157" t="s">
        <v>18</v>
      </c>
      <c r="D77" s="916"/>
      <c r="E77" s="768" t="s">
        <v>442</v>
      </c>
      <c r="F77" s="157" t="s">
        <v>504</v>
      </c>
      <c r="G77" s="157" t="s">
        <v>505</v>
      </c>
      <c r="H77" s="157" t="s">
        <v>506</v>
      </c>
      <c r="I77" s="157" t="s">
        <v>85</v>
      </c>
      <c r="J77" s="157" t="s">
        <v>86</v>
      </c>
      <c r="K77" s="157" t="s">
        <v>87</v>
      </c>
      <c r="O77" s="164" t="s">
        <v>451</v>
      </c>
    </row>
    <row r="78" spans="1:19" ht="27.6">
      <c r="A78" s="175" t="s">
        <v>4130</v>
      </c>
      <c r="C78" s="157" t="s">
        <v>18</v>
      </c>
      <c r="D78" s="916"/>
      <c r="E78" s="768" t="s">
        <v>442</v>
      </c>
      <c r="F78" s="157" t="s">
        <v>508</v>
      </c>
      <c r="G78" s="157" t="s">
        <v>5345</v>
      </c>
      <c r="H78" s="157" t="s">
        <v>5448</v>
      </c>
      <c r="I78" s="157" t="s">
        <v>85</v>
      </c>
      <c r="J78" s="157" t="s">
        <v>86</v>
      </c>
      <c r="K78" s="157" t="s">
        <v>87</v>
      </c>
      <c r="O78" s="164" t="s">
        <v>451</v>
      </c>
    </row>
    <row r="79" spans="1:19" ht="27.6">
      <c r="A79" s="175" t="s">
        <v>4131</v>
      </c>
      <c r="C79" s="157" t="s">
        <v>18</v>
      </c>
      <c r="D79" s="916"/>
      <c r="E79" s="768" t="s">
        <v>442</v>
      </c>
      <c r="F79" s="157" t="s">
        <v>512</v>
      </c>
      <c r="G79" s="157" t="s">
        <v>5346</v>
      </c>
      <c r="H79" s="157" t="s">
        <v>5449</v>
      </c>
      <c r="I79" s="157" t="s">
        <v>85</v>
      </c>
      <c r="J79" s="157" t="s">
        <v>86</v>
      </c>
      <c r="K79" s="157" t="s">
        <v>87</v>
      </c>
      <c r="O79" s="164" t="s">
        <v>451</v>
      </c>
    </row>
    <row r="80" spans="1:19" s="784" customFormat="1" ht="69">
      <c r="A80" s="290" t="s">
        <v>477</v>
      </c>
      <c r="B80" s="291"/>
      <c r="C80" s="56" t="s">
        <v>18</v>
      </c>
      <c r="D80" s="916"/>
      <c r="E80" s="768" t="s">
        <v>11820</v>
      </c>
      <c r="F80" s="56" t="s">
        <v>516</v>
      </c>
      <c r="G80" s="56" t="s">
        <v>5347</v>
      </c>
      <c r="H80" s="56" t="s">
        <v>5450</v>
      </c>
      <c r="I80" s="56" t="s">
        <v>23</v>
      </c>
      <c r="J80" s="56" t="s">
        <v>24</v>
      </c>
      <c r="K80" s="56" t="s">
        <v>25</v>
      </c>
      <c r="L80" s="56" t="s">
        <v>213</v>
      </c>
      <c r="M80" s="56" t="s">
        <v>214</v>
      </c>
      <c r="N80" s="135" t="s">
        <v>215</v>
      </c>
      <c r="O80" s="94" t="s">
        <v>4132</v>
      </c>
      <c r="P80" s="95" t="s">
        <v>11821</v>
      </c>
      <c r="Q80" s="56" t="s">
        <v>11822</v>
      </c>
      <c r="R80" s="56" t="s">
        <v>11823</v>
      </c>
      <c r="S80" s="79"/>
    </row>
    <row r="81" spans="1:19" ht="55.2">
      <c r="A81" s="291" t="s">
        <v>482</v>
      </c>
      <c r="B81" s="291"/>
      <c r="C81" s="157" t="s">
        <v>18</v>
      </c>
      <c r="D81" s="916"/>
      <c r="E81" s="768" t="s">
        <v>11820</v>
      </c>
      <c r="F81" s="157" t="s">
        <v>524</v>
      </c>
      <c r="G81" s="56" t="s">
        <v>5348</v>
      </c>
      <c r="H81" s="56" t="s">
        <v>5451</v>
      </c>
      <c r="I81" s="157" t="s">
        <v>85</v>
      </c>
      <c r="J81" s="157" t="s">
        <v>86</v>
      </c>
      <c r="K81" s="157" t="s">
        <v>87</v>
      </c>
      <c r="N81" s="685"/>
      <c r="O81" s="164" t="s">
        <v>4133</v>
      </c>
    </row>
    <row r="82" spans="1:19" s="805" customFormat="1" ht="96.6">
      <c r="A82" s="286"/>
      <c r="B82" s="286" t="s">
        <v>486</v>
      </c>
      <c r="C82" s="204" t="s">
        <v>18</v>
      </c>
      <c r="D82" s="916"/>
      <c r="E82" s="768" t="s">
        <v>442</v>
      </c>
      <c r="F82" s="204" t="s">
        <v>5647</v>
      </c>
      <c r="G82" s="204" t="s">
        <v>5648</v>
      </c>
      <c r="H82" s="204" t="s">
        <v>5649</v>
      </c>
      <c r="I82" s="204" t="s">
        <v>23</v>
      </c>
      <c r="J82" s="204" t="s">
        <v>24</v>
      </c>
      <c r="K82" s="204" t="s">
        <v>25</v>
      </c>
      <c r="L82" s="204" t="s">
        <v>532</v>
      </c>
      <c r="M82" s="204" t="s">
        <v>11824</v>
      </c>
      <c r="N82" s="237" t="s">
        <v>11825</v>
      </c>
      <c r="O82" s="804" t="s">
        <v>451</v>
      </c>
      <c r="P82" s="204" t="s">
        <v>4136</v>
      </c>
      <c r="Q82" s="204" t="s">
        <v>11826</v>
      </c>
      <c r="R82" s="204" t="s">
        <v>11827</v>
      </c>
      <c r="S82" s="204"/>
    </row>
    <row r="83" spans="1:19" s="704" customFormat="1" ht="41.4">
      <c r="A83" s="286"/>
      <c r="B83" s="286" t="s">
        <v>4139</v>
      </c>
      <c r="C83" s="204" t="s">
        <v>18</v>
      </c>
      <c r="D83" s="916"/>
      <c r="E83" s="768" t="s">
        <v>442</v>
      </c>
      <c r="F83" s="204" t="s">
        <v>535</v>
      </c>
      <c r="G83" s="204" t="s">
        <v>11828</v>
      </c>
      <c r="H83" s="204" t="s">
        <v>11829</v>
      </c>
      <c r="I83" s="204" t="s">
        <v>85</v>
      </c>
      <c r="J83" s="204" t="s">
        <v>86</v>
      </c>
      <c r="K83" s="204" t="s">
        <v>87</v>
      </c>
      <c r="L83" s="204"/>
      <c r="M83" s="806"/>
      <c r="N83" s="237"/>
      <c r="O83" s="393" t="s">
        <v>4140</v>
      </c>
      <c r="P83" s="204"/>
      <c r="Q83" s="204"/>
      <c r="R83" s="204"/>
      <c r="S83" s="703"/>
    </row>
    <row r="84" spans="1:19" ht="345">
      <c r="A84" s="175" t="s">
        <v>4141</v>
      </c>
      <c r="C84" s="157" t="s">
        <v>18</v>
      </c>
      <c r="D84" s="916"/>
      <c r="E84" s="768" t="s">
        <v>11820</v>
      </c>
      <c r="F84" s="157" t="s">
        <v>541</v>
      </c>
      <c r="G84" s="157" t="s">
        <v>5349</v>
      </c>
      <c r="H84" s="157" t="s">
        <v>5452</v>
      </c>
      <c r="I84" s="157" t="s">
        <v>544</v>
      </c>
      <c r="J84" s="157" t="s">
        <v>545</v>
      </c>
      <c r="K84" s="157" t="s">
        <v>546</v>
      </c>
      <c r="L84" s="62" t="s">
        <v>11830</v>
      </c>
      <c r="M84" s="807" t="s">
        <v>11831</v>
      </c>
      <c r="N84" s="807" t="s">
        <v>11832</v>
      </c>
      <c r="O84" s="164" t="s">
        <v>550</v>
      </c>
      <c r="P84" s="62" t="s">
        <v>11833</v>
      </c>
      <c r="Q84" s="62" t="s">
        <v>11834</v>
      </c>
      <c r="R84" s="62" t="s">
        <v>11835</v>
      </c>
      <c r="S84" s="683" t="s">
        <v>554</v>
      </c>
    </row>
    <row r="85" spans="1:19" s="690" customFormat="1" ht="96.6">
      <c r="A85" s="181" t="s">
        <v>11836</v>
      </c>
      <c r="B85" s="785"/>
      <c r="C85" s="168" t="s">
        <v>18</v>
      </c>
      <c r="D85" s="916"/>
      <c r="E85" s="771" t="s">
        <v>11820</v>
      </c>
      <c r="F85" s="168" t="s">
        <v>11837</v>
      </c>
      <c r="G85" s="168" t="s">
        <v>11838</v>
      </c>
      <c r="H85" s="168" t="s">
        <v>11839</v>
      </c>
      <c r="I85" s="168" t="s">
        <v>85</v>
      </c>
      <c r="J85" s="168" t="s">
        <v>86</v>
      </c>
      <c r="K85" s="168" t="s">
        <v>87</v>
      </c>
      <c r="L85" s="168"/>
      <c r="M85" s="808"/>
      <c r="N85" s="185"/>
      <c r="O85" s="172" t="s">
        <v>11840</v>
      </c>
      <c r="P85" s="168" t="s">
        <v>4136</v>
      </c>
      <c r="Q85" s="168" t="s">
        <v>11826</v>
      </c>
      <c r="R85" s="168" t="s">
        <v>11827</v>
      </c>
      <c r="S85" s="689"/>
    </row>
    <row r="86" spans="1:19" ht="88.8" customHeight="1">
      <c r="A86" s="175" t="s">
        <v>564</v>
      </c>
      <c r="C86" s="157" t="s">
        <v>18</v>
      </c>
      <c r="D86" s="916"/>
      <c r="E86" s="768" t="s">
        <v>11841</v>
      </c>
      <c r="F86" s="62" t="s">
        <v>11842</v>
      </c>
      <c r="G86" s="68" t="s">
        <v>12473</v>
      </c>
      <c r="H86" s="62" t="s">
        <v>13113</v>
      </c>
      <c r="I86" s="157" t="s">
        <v>23</v>
      </c>
      <c r="J86" s="157" t="s">
        <v>24</v>
      </c>
      <c r="K86" s="157" t="s">
        <v>25</v>
      </c>
      <c r="L86" s="161" t="s">
        <v>213</v>
      </c>
      <c r="M86" s="161" t="s">
        <v>214</v>
      </c>
      <c r="N86" s="685" t="s">
        <v>281</v>
      </c>
    </row>
    <row r="87" spans="1:19" ht="43.8" customHeight="1">
      <c r="A87" s="175" t="s">
        <v>568</v>
      </c>
      <c r="C87" s="157" t="s">
        <v>18</v>
      </c>
      <c r="D87" s="916"/>
      <c r="E87" s="768" t="s">
        <v>11841</v>
      </c>
      <c r="F87" s="62" t="s">
        <v>11843</v>
      </c>
      <c r="G87" s="62" t="s">
        <v>11844</v>
      </c>
      <c r="H87" s="62" t="s">
        <v>11845</v>
      </c>
      <c r="I87" s="157" t="s">
        <v>23</v>
      </c>
      <c r="J87" s="157" t="s">
        <v>24</v>
      </c>
      <c r="K87" s="157" t="s">
        <v>25</v>
      </c>
      <c r="L87" s="161" t="s">
        <v>449</v>
      </c>
      <c r="M87" s="161" t="s">
        <v>121</v>
      </c>
      <c r="N87" s="685" t="s">
        <v>450</v>
      </c>
      <c r="O87" s="164" t="s">
        <v>572</v>
      </c>
    </row>
    <row r="88" spans="1:19" ht="31.8" customHeight="1">
      <c r="A88" s="175" t="s">
        <v>573</v>
      </c>
      <c r="C88" s="157" t="s">
        <v>18</v>
      </c>
      <c r="D88" s="916"/>
      <c r="E88" s="768" t="s">
        <v>11841</v>
      </c>
      <c r="F88" s="62" t="s">
        <v>11846</v>
      </c>
      <c r="G88" s="62" t="s">
        <v>11847</v>
      </c>
      <c r="H88" s="62" t="s">
        <v>11848</v>
      </c>
      <c r="I88" s="157" t="s">
        <v>85</v>
      </c>
      <c r="J88" s="157" t="s">
        <v>86</v>
      </c>
      <c r="K88" s="157" t="s">
        <v>87</v>
      </c>
      <c r="L88" s="680"/>
    </row>
    <row r="89" spans="1:19" ht="138">
      <c r="A89" s="809" t="s">
        <v>581</v>
      </c>
      <c r="C89" s="157" t="s">
        <v>18</v>
      </c>
      <c r="D89" s="916"/>
      <c r="E89" s="768" t="s">
        <v>11841</v>
      </c>
      <c r="F89" s="284" t="s">
        <v>582</v>
      </c>
      <c r="G89" s="100" t="s">
        <v>11849</v>
      </c>
      <c r="H89" s="100" t="s">
        <v>11850</v>
      </c>
      <c r="I89" s="157" t="s">
        <v>246</v>
      </c>
      <c r="J89" s="157" t="s">
        <v>362</v>
      </c>
      <c r="K89" s="157" t="s">
        <v>222</v>
      </c>
      <c r="L89" s="68" t="s">
        <v>11851</v>
      </c>
      <c r="M89" s="68" t="s">
        <v>11852</v>
      </c>
      <c r="N89" s="68" t="s">
        <v>11853</v>
      </c>
      <c r="O89" s="164" t="s">
        <v>572</v>
      </c>
    </row>
    <row r="90" spans="1:19" ht="138">
      <c r="A90" s="175" t="s">
        <v>608</v>
      </c>
      <c r="C90" s="157" t="s">
        <v>18</v>
      </c>
      <c r="D90" s="916"/>
      <c r="E90" s="161" t="s">
        <v>349</v>
      </c>
      <c r="F90" s="157" t="s">
        <v>350</v>
      </c>
      <c r="G90" s="157" t="s">
        <v>5350</v>
      </c>
      <c r="H90" s="157" t="s">
        <v>5453</v>
      </c>
      <c r="I90" s="157" t="s">
        <v>23</v>
      </c>
      <c r="J90" s="157" t="s">
        <v>24</v>
      </c>
      <c r="K90" s="157" t="s">
        <v>25</v>
      </c>
      <c r="L90" s="788" t="s">
        <v>11854</v>
      </c>
      <c r="M90" s="788" t="s">
        <v>11855</v>
      </c>
      <c r="N90" s="788" t="s">
        <v>11856</v>
      </c>
      <c r="O90" s="164" t="s">
        <v>356</v>
      </c>
    </row>
    <row r="91" spans="1:19" s="795" customFormat="1" ht="138">
      <c r="A91" s="175" t="s">
        <v>4150</v>
      </c>
      <c r="B91" s="175"/>
      <c r="C91" s="284" t="s">
        <v>18</v>
      </c>
      <c r="D91" s="916"/>
      <c r="E91" s="862" t="s">
        <v>4151</v>
      </c>
      <c r="F91" s="284" t="s">
        <v>11857</v>
      </c>
      <c r="G91" s="284" t="s">
        <v>5661</v>
      </c>
      <c r="H91" s="284" t="s">
        <v>5662</v>
      </c>
      <c r="I91" s="284" t="s">
        <v>23</v>
      </c>
      <c r="J91" s="284" t="s">
        <v>24</v>
      </c>
      <c r="K91" s="284" t="s">
        <v>25</v>
      </c>
      <c r="L91" s="284" t="s">
        <v>4152</v>
      </c>
      <c r="M91" s="783" t="s">
        <v>11858</v>
      </c>
      <c r="N91" s="783" t="s">
        <v>4154</v>
      </c>
      <c r="O91" s="793" t="s">
        <v>4155</v>
      </c>
      <c r="P91" s="284" t="s">
        <v>4156</v>
      </c>
      <c r="Q91" s="284" t="s">
        <v>11859</v>
      </c>
      <c r="R91" s="284" t="s">
        <v>11860</v>
      </c>
      <c r="S91" s="794"/>
    </row>
    <row r="92" spans="1:19" ht="41.4">
      <c r="A92" s="175" t="s">
        <v>624</v>
      </c>
      <c r="C92" s="157" t="s">
        <v>18</v>
      </c>
      <c r="D92" s="916"/>
      <c r="E92" s="768" t="s">
        <v>588</v>
      </c>
      <c r="F92" s="788" t="s">
        <v>11861</v>
      </c>
      <c r="G92" s="62" t="s">
        <v>13114</v>
      </c>
      <c r="H92" s="62" t="s">
        <v>11862</v>
      </c>
      <c r="I92" s="157" t="s">
        <v>23</v>
      </c>
      <c r="J92" s="157" t="s">
        <v>24</v>
      </c>
      <c r="K92" s="157" t="s">
        <v>25</v>
      </c>
      <c r="L92" s="179" t="s">
        <v>592</v>
      </c>
      <c r="M92" s="179" t="s">
        <v>593</v>
      </c>
      <c r="N92" s="179" t="s">
        <v>594</v>
      </c>
      <c r="O92" s="691" t="s">
        <v>11863</v>
      </c>
    </row>
    <row r="93" spans="1:19" ht="69">
      <c r="A93" s="520" t="s">
        <v>632</v>
      </c>
      <c r="B93" s="791"/>
      <c r="C93" s="157" t="s">
        <v>18</v>
      </c>
      <c r="D93" s="916"/>
      <c r="E93" s="768" t="s">
        <v>588</v>
      </c>
      <c r="F93" s="788" t="s">
        <v>11864</v>
      </c>
      <c r="G93" s="62" t="s">
        <v>11865</v>
      </c>
      <c r="H93" s="62" t="s">
        <v>11866</v>
      </c>
      <c r="I93" s="157" t="s">
        <v>23</v>
      </c>
      <c r="J93" s="157" t="s">
        <v>24</v>
      </c>
      <c r="K93" s="157" t="s">
        <v>25</v>
      </c>
      <c r="L93" s="157" t="s">
        <v>449</v>
      </c>
      <c r="M93" s="157" t="s">
        <v>121</v>
      </c>
      <c r="N93" s="157" t="s">
        <v>450</v>
      </c>
      <c r="O93" s="793" t="s">
        <v>11867</v>
      </c>
      <c r="P93" s="157" t="s">
        <v>600</v>
      </c>
      <c r="Q93" s="157" t="s">
        <v>601</v>
      </c>
      <c r="R93" s="157" t="s">
        <v>602</v>
      </c>
    </row>
    <row r="94" spans="1:19" ht="41.4">
      <c r="A94" s="520" t="s">
        <v>4162</v>
      </c>
      <c r="B94" s="791"/>
      <c r="C94" s="157" t="s">
        <v>18</v>
      </c>
      <c r="D94" s="916"/>
      <c r="E94" s="768" t="s">
        <v>588</v>
      </c>
      <c r="F94" s="788" t="s">
        <v>11868</v>
      </c>
      <c r="G94" s="62" t="s">
        <v>11869</v>
      </c>
      <c r="H94" s="62" t="s">
        <v>11870</v>
      </c>
      <c r="I94" s="157" t="s">
        <v>85</v>
      </c>
      <c r="J94" s="157" t="s">
        <v>86</v>
      </c>
      <c r="K94" s="157" t="s">
        <v>87</v>
      </c>
      <c r="L94" s="179"/>
      <c r="M94" s="179"/>
      <c r="N94" s="179"/>
      <c r="O94" s="793" t="s">
        <v>11871</v>
      </c>
    </row>
    <row r="95" spans="1:19" ht="124.2">
      <c r="A95" s="810" t="s">
        <v>4165</v>
      </c>
      <c r="B95" s="791"/>
      <c r="C95" s="157" t="s">
        <v>18</v>
      </c>
      <c r="D95" s="916"/>
      <c r="E95" s="768" t="s">
        <v>609</v>
      </c>
      <c r="F95" s="811" t="s">
        <v>11872</v>
      </c>
      <c r="G95" s="811" t="s">
        <v>11873</v>
      </c>
      <c r="H95" s="811" t="s">
        <v>11874</v>
      </c>
      <c r="I95" s="157" t="s">
        <v>246</v>
      </c>
      <c r="J95" s="157" t="s">
        <v>362</v>
      </c>
      <c r="K95" s="157" t="s">
        <v>222</v>
      </c>
      <c r="L95" s="812" t="s">
        <v>11875</v>
      </c>
      <c r="M95" s="812" t="s">
        <v>11876</v>
      </c>
      <c r="N95" s="812" t="s">
        <v>11877</v>
      </c>
      <c r="O95" s="793" t="s">
        <v>11878</v>
      </c>
    </row>
    <row r="96" spans="1:19" s="802" customFormat="1" ht="110.4">
      <c r="A96" s="796" t="s">
        <v>11879</v>
      </c>
      <c r="B96" s="796"/>
      <c r="C96" s="797"/>
      <c r="D96" s="916"/>
      <c r="E96" s="771"/>
      <c r="F96" s="797" t="s">
        <v>11880</v>
      </c>
      <c r="G96" s="797" t="s">
        <v>11881</v>
      </c>
      <c r="H96" s="797" t="s">
        <v>11882</v>
      </c>
      <c r="I96" s="797" t="s">
        <v>246</v>
      </c>
      <c r="J96" s="797" t="s">
        <v>362</v>
      </c>
      <c r="K96" s="797" t="s">
        <v>222</v>
      </c>
      <c r="L96" s="797" t="s">
        <v>11883</v>
      </c>
      <c r="M96" s="797" t="s">
        <v>11884</v>
      </c>
      <c r="N96" s="797" t="s">
        <v>11885</v>
      </c>
      <c r="O96" s="800" t="s">
        <v>11878</v>
      </c>
      <c r="P96" s="797"/>
      <c r="Q96" s="797"/>
      <c r="R96" s="797"/>
      <c r="S96" s="801"/>
    </row>
    <row r="97" spans="1:19" ht="41.4">
      <c r="A97" s="520" t="s">
        <v>696</v>
      </c>
      <c r="B97" s="791"/>
      <c r="C97" s="157" t="s">
        <v>18</v>
      </c>
      <c r="D97" s="916"/>
      <c r="E97" s="768" t="s">
        <v>625</v>
      </c>
      <c r="F97" s="62" t="s">
        <v>11886</v>
      </c>
      <c r="G97" s="62" t="s">
        <v>12525</v>
      </c>
      <c r="H97" s="62" t="s">
        <v>13093</v>
      </c>
      <c r="I97" s="157" t="s">
        <v>23</v>
      </c>
      <c r="J97" s="157" t="s">
        <v>24</v>
      </c>
      <c r="K97" s="157" t="s">
        <v>25</v>
      </c>
      <c r="L97" s="157" t="s">
        <v>11887</v>
      </c>
      <c r="M97" s="157" t="s">
        <v>11888</v>
      </c>
      <c r="N97" s="157" t="s">
        <v>11889</v>
      </c>
    </row>
    <row r="98" spans="1:19" ht="248.4">
      <c r="A98" s="520" t="s">
        <v>661</v>
      </c>
      <c r="B98" s="791"/>
      <c r="C98" s="157" t="s">
        <v>18</v>
      </c>
      <c r="D98" s="916"/>
      <c r="E98" s="768" t="s">
        <v>643</v>
      </c>
      <c r="F98" s="157" t="s">
        <v>644</v>
      </c>
      <c r="G98" s="62" t="s">
        <v>12526</v>
      </c>
      <c r="H98" s="62" t="s">
        <v>12527</v>
      </c>
      <c r="I98" s="157" t="s">
        <v>246</v>
      </c>
      <c r="J98" s="157" t="s">
        <v>362</v>
      </c>
      <c r="K98" s="157" t="s">
        <v>222</v>
      </c>
      <c r="L98" s="788" t="s">
        <v>11890</v>
      </c>
      <c r="M98" s="788" t="s">
        <v>11891</v>
      </c>
      <c r="N98" s="788" t="s">
        <v>11892</v>
      </c>
      <c r="O98" s="793" t="s">
        <v>11893</v>
      </c>
    </row>
    <row r="99" spans="1:19">
      <c r="D99" s="161"/>
      <c r="E99" s="768"/>
      <c r="F99" s="179" t="s">
        <v>662</v>
      </c>
      <c r="G99" s="157" t="s">
        <v>651</v>
      </c>
      <c r="H99" s="157" t="s">
        <v>652</v>
      </c>
      <c r="I99" s="157" t="s">
        <v>66</v>
      </c>
      <c r="J99" s="157" t="s">
        <v>39</v>
      </c>
      <c r="K99" s="157" t="s">
        <v>39</v>
      </c>
    </row>
    <row r="100" spans="1:19" s="784" customFormat="1" ht="69.900000000000006" customHeight="1">
      <c r="A100" s="520" t="s">
        <v>676</v>
      </c>
      <c r="B100" s="520" t="s">
        <v>676</v>
      </c>
      <c r="C100" s="56" t="s">
        <v>18</v>
      </c>
      <c r="D100" s="922" t="s">
        <v>4040</v>
      </c>
      <c r="E100" s="768" t="s">
        <v>654</v>
      </c>
      <c r="F100" s="56" t="s">
        <v>655</v>
      </c>
      <c r="G100" s="56" t="s">
        <v>5356</v>
      </c>
      <c r="H100" s="56" t="s">
        <v>5667</v>
      </c>
      <c r="I100" s="56" t="s">
        <v>23</v>
      </c>
      <c r="J100" s="56" t="s">
        <v>24</v>
      </c>
      <c r="K100" s="56" t="s">
        <v>25</v>
      </c>
      <c r="L100" s="56" t="s">
        <v>4175</v>
      </c>
      <c r="M100" s="56" t="s">
        <v>4176</v>
      </c>
      <c r="N100" s="56" t="s">
        <v>4177</v>
      </c>
      <c r="O100" s="94"/>
      <c r="P100" s="56"/>
      <c r="Q100" s="56"/>
      <c r="R100" s="56"/>
      <c r="S100" s="79"/>
    </row>
    <row r="101" spans="1:19" ht="69">
      <c r="A101" s="520" t="s">
        <v>734</v>
      </c>
      <c r="B101" s="791"/>
      <c r="C101" s="157" t="s">
        <v>18</v>
      </c>
      <c r="D101" s="920"/>
      <c r="E101" s="768" t="s">
        <v>11894</v>
      </c>
      <c r="F101" s="157" t="s">
        <v>668</v>
      </c>
      <c r="G101" s="157" t="s">
        <v>5357</v>
      </c>
      <c r="H101" s="157" t="s">
        <v>13115</v>
      </c>
      <c r="I101" s="157" t="s">
        <v>23</v>
      </c>
      <c r="J101" s="157" t="s">
        <v>24</v>
      </c>
      <c r="K101" s="157" t="s">
        <v>25</v>
      </c>
      <c r="L101" s="157" t="s">
        <v>4178</v>
      </c>
      <c r="M101" s="157" t="s">
        <v>4179</v>
      </c>
      <c r="N101" s="179" t="s">
        <v>4180</v>
      </c>
    </row>
    <row r="102" spans="1:19" ht="69">
      <c r="A102" s="520" t="s">
        <v>681</v>
      </c>
      <c r="B102" s="791"/>
      <c r="C102" s="157" t="s">
        <v>18</v>
      </c>
      <c r="D102" s="920"/>
      <c r="E102" s="768" t="s">
        <v>11894</v>
      </c>
      <c r="F102" s="157" t="s">
        <v>673</v>
      </c>
      <c r="G102" s="157" t="s">
        <v>674</v>
      </c>
      <c r="H102" s="157" t="s">
        <v>5459</v>
      </c>
      <c r="I102" s="157" t="s">
        <v>23</v>
      </c>
      <c r="J102" s="157" t="s">
        <v>24</v>
      </c>
      <c r="K102" s="157" t="s">
        <v>25</v>
      </c>
      <c r="L102" s="157" t="s">
        <v>213</v>
      </c>
      <c r="M102" s="157" t="s">
        <v>214</v>
      </c>
      <c r="N102" s="179" t="s">
        <v>281</v>
      </c>
    </row>
    <row r="103" spans="1:19" ht="55.2">
      <c r="A103" s="813" t="s">
        <v>11895</v>
      </c>
      <c r="B103" s="791" t="s">
        <v>4182</v>
      </c>
      <c r="C103" s="157" t="s">
        <v>18</v>
      </c>
      <c r="D103" s="920"/>
      <c r="E103" s="768" t="s">
        <v>729</v>
      </c>
      <c r="F103" s="157" t="s">
        <v>730</v>
      </c>
      <c r="G103" s="157" t="s">
        <v>13116</v>
      </c>
      <c r="H103" s="56" t="s">
        <v>13117</v>
      </c>
      <c r="I103" s="157" t="s">
        <v>246</v>
      </c>
      <c r="J103" s="157" t="s">
        <v>362</v>
      </c>
      <c r="K103" s="157" t="s">
        <v>222</v>
      </c>
      <c r="L103" s="157" t="s">
        <v>733</v>
      </c>
      <c r="M103" s="62" t="s">
        <v>11896</v>
      </c>
      <c r="N103" s="68" t="s">
        <v>11897</v>
      </c>
    </row>
    <row r="104" spans="1:19" ht="151.80000000000001">
      <c r="A104" s="813" t="s">
        <v>11898</v>
      </c>
      <c r="B104" s="791" t="s">
        <v>4191</v>
      </c>
      <c r="C104" s="157" t="s">
        <v>18</v>
      </c>
      <c r="D104" s="920"/>
      <c r="E104" s="768" t="s">
        <v>11899</v>
      </c>
      <c r="F104" s="157" t="s">
        <v>11900</v>
      </c>
      <c r="G104" s="157" t="s">
        <v>13124</v>
      </c>
      <c r="H104" s="157" t="s">
        <v>13123</v>
      </c>
      <c r="I104" s="157" t="s">
        <v>246</v>
      </c>
      <c r="J104" s="157" t="s">
        <v>362</v>
      </c>
      <c r="K104" s="157" t="s">
        <v>222</v>
      </c>
      <c r="L104" s="788" t="s">
        <v>11901</v>
      </c>
      <c r="M104" s="62" t="s">
        <v>11902</v>
      </c>
      <c r="N104" s="62" t="s">
        <v>11903</v>
      </c>
      <c r="O104" s="691" t="s">
        <v>11904</v>
      </c>
    </row>
    <row r="105" spans="1:19" s="818" customFormat="1" ht="55.2">
      <c r="A105" s="814" t="s">
        <v>11905</v>
      </c>
      <c r="B105" s="814" t="s">
        <v>4197</v>
      </c>
      <c r="C105" s="812" t="s">
        <v>18</v>
      </c>
      <c r="D105" s="920"/>
      <c r="E105" s="771" t="s">
        <v>729</v>
      </c>
      <c r="F105" s="812" t="s">
        <v>11906</v>
      </c>
      <c r="G105" s="812" t="s">
        <v>11907</v>
      </c>
      <c r="H105" s="812" t="s">
        <v>11908</v>
      </c>
      <c r="I105" s="812" t="s">
        <v>23</v>
      </c>
      <c r="J105" s="812" t="s">
        <v>24</v>
      </c>
      <c r="K105" s="812" t="s">
        <v>25</v>
      </c>
      <c r="L105" s="812" t="s">
        <v>749</v>
      </c>
      <c r="M105" s="812" t="s">
        <v>4216</v>
      </c>
      <c r="N105" s="815" t="s">
        <v>11909</v>
      </c>
      <c r="O105" s="816" t="s">
        <v>11910</v>
      </c>
      <c r="P105" s="812"/>
      <c r="Q105" s="812"/>
      <c r="R105" s="812"/>
      <c r="S105" s="817"/>
    </row>
    <row r="106" spans="1:19" s="802" customFormat="1" ht="110.4">
      <c r="A106" s="796" t="s">
        <v>11911</v>
      </c>
      <c r="B106" s="796"/>
      <c r="C106" s="797"/>
      <c r="D106" s="920"/>
      <c r="E106" s="798" t="s">
        <v>729</v>
      </c>
      <c r="F106" s="797" t="s">
        <v>11912</v>
      </c>
      <c r="G106" s="797" t="s">
        <v>11913</v>
      </c>
      <c r="H106" s="797" t="s">
        <v>11914</v>
      </c>
      <c r="I106" s="797" t="s">
        <v>246</v>
      </c>
      <c r="J106" s="797" t="s">
        <v>362</v>
      </c>
      <c r="K106" s="797" t="s">
        <v>222</v>
      </c>
      <c r="L106" s="797" t="s">
        <v>11915</v>
      </c>
      <c r="M106" s="797" t="s">
        <v>11916</v>
      </c>
      <c r="N106" s="819" t="s">
        <v>11917</v>
      </c>
      <c r="O106" s="800" t="s">
        <v>11918</v>
      </c>
      <c r="P106" s="797"/>
      <c r="Q106" s="797"/>
      <c r="R106" s="797"/>
      <c r="S106" s="801"/>
    </row>
    <row r="107" spans="1:19" s="795" customFormat="1" ht="82.8">
      <c r="A107" s="288" t="s">
        <v>4182</v>
      </c>
      <c r="B107" s="520" t="s">
        <v>4201</v>
      </c>
      <c r="C107" s="284" t="s">
        <v>18</v>
      </c>
      <c r="D107" s="920"/>
      <c r="E107" s="862" t="s">
        <v>11919</v>
      </c>
      <c r="F107" s="284" t="s">
        <v>11920</v>
      </c>
      <c r="G107" s="284" t="s">
        <v>5668</v>
      </c>
      <c r="H107" s="284" t="s">
        <v>11921</v>
      </c>
      <c r="I107" s="284" t="s">
        <v>23</v>
      </c>
      <c r="J107" s="284" t="s">
        <v>24</v>
      </c>
      <c r="K107" s="284" t="s">
        <v>25</v>
      </c>
      <c r="L107" s="788" t="s">
        <v>11922</v>
      </c>
      <c r="M107" s="788" t="s">
        <v>11923</v>
      </c>
      <c r="N107" s="820" t="s">
        <v>11924</v>
      </c>
      <c r="O107" s="793"/>
      <c r="P107" s="284"/>
      <c r="Q107" s="284"/>
      <c r="R107" s="284"/>
      <c r="S107" s="794"/>
    </row>
    <row r="108" spans="1:19" s="787" customFormat="1" ht="41.4">
      <c r="A108" s="288" t="s">
        <v>4206</v>
      </c>
      <c r="B108" s="520" t="s">
        <v>11925</v>
      </c>
      <c r="C108" s="62" t="s">
        <v>18</v>
      </c>
      <c r="D108" s="920"/>
      <c r="E108" s="768" t="s">
        <v>729</v>
      </c>
      <c r="F108" s="100" t="s">
        <v>11926</v>
      </c>
      <c r="G108" s="100" t="s">
        <v>12980</v>
      </c>
      <c r="H108" s="100" t="s">
        <v>12981</v>
      </c>
      <c r="I108" s="62" t="s">
        <v>23</v>
      </c>
      <c r="J108" s="62" t="s">
        <v>24</v>
      </c>
      <c r="K108" s="62" t="s">
        <v>25</v>
      </c>
      <c r="L108" s="62" t="s">
        <v>11927</v>
      </c>
      <c r="M108" s="62" t="s">
        <v>11928</v>
      </c>
      <c r="N108" s="68" t="s">
        <v>11929</v>
      </c>
      <c r="O108" s="691" t="s">
        <v>11930</v>
      </c>
      <c r="P108" s="62" t="s">
        <v>11931</v>
      </c>
      <c r="Q108" s="62" t="s">
        <v>11932</v>
      </c>
      <c r="R108" s="62" t="s">
        <v>11933</v>
      </c>
      <c r="S108" s="786"/>
    </row>
    <row r="109" spans="1:19" ht="234.6">
      <c r="A109" s="288" t="s">
        <v>4218</v>
      </c>
      <c r="B109" s="520" t="s">
        <v>4206</v>
      </c>
      <c r="C109" s="157" t="s">
        <v>18</v>
      </c>
      <c r="D109" s="920"/>
      <c r="E109" s="862" t="s">
        <v>4212</v>
      </c>
      <c r="F109" s="157" t="s">
        <v>699</v>
      </c>
      <c r="G109" s="157" t="s">
        <v>5359</v>
      </c>
      <c r="H109" s="157" t="s">
        <v>5461</v>
      </c>
      <c r="I109" s="157" t="s">
        <v>246</v>
      </c>
      <c r="J109" s="157" t="s">
        <v>362</v>
      </c>
      <c r="K109" s="157" t="s">
        <v>222</v>
      </c>
      <c r="L109" s="788" t="s">
        <v>11934</v>
      </c>
      <c r="M109" s="68" t="s">
        <v>11935</v>
      </c>
      <c r="N109" s="68" t="s">
        <v>11936</v>
      </c>
      <c r="P109" s="157" t="s">
        <v>705</v>
      </c>
      <c r="Q109" s="157" t="s">
        <v>706</v>
      </c>
      <c r="R109" s="157" t="s">
        <v>707</v>
      </c>
    </row>
    <row r="110" spans="1:19" ht="96.6">
      <c r="A110" s="288" t="s">
        <v>4223</v>
      </c>
      <c r="B110" s="520" t="s">
        <v>11937</v>
      </c>
      <c r="C110" s="157" t="s">
        <v>18</v>
      </c>
      <c r="D110" s="920"/>
      <c r="E110" s="768" t="s">
        <v>698</v>
      </c>
      <c r="F110" s="157" t="s">
        <v>708</v>
      </c>
      <c r="G110" s="157" t="s">
        <v>11938</v>
      </c>
      <c r="H110" s="157" t="s">
        <v>11939</v>
      </c>
      <c r="I110" s="157" t="s">
        <v>23</v>
      </c>
      <c r="J110" s="157" t="s">
        <v>24</v>
      </c>
      <c r="K110" s="157" t="s">
        <v>25</v>
      </c>
      <c r="L110" s="62" t="s">
        <v>11940</v>
      </c>
      <c r="M110" s="62" t="s">
        <v>11941</v>
      </c>
      <c r="N110" s="62" t="s">
        <v>11942</v>
      </c>
      <c r="O110" s="275" t="s">
        <v>11943</v>
      </c>
    </row>
    <row r="111" spans="1:19" ht="41.4">
      <c r="A111" s="288" t="s">
        <v>4227</v>
      </c>
      <c r="B111" s="520" t="s">
        <v>4181</v>
      </c>
      <c r="C111" s="157" t="s">
        <v>18</v>
      </c>
      <c r="D111" s="920"/>
      <c r="E111" s="768" t="s">
        <v>677</v>
      </c>
      <c r="F111" s="157" t="s">
        <v>678</v>
      </c>
      <c r="G111" s="789" t="s">
        <v>5358</v>
      </c>
      <c r="H111" s="157" t="s">
        <v>5460</v>
      </c>
      <c r="I111" s="157" t="s">
        <v>23</v>
      </c>
      <c r="J111" s="157" t="s">
        <v>24</v>
      </c>
      <c r="K111" s="157" t="s">
        <v>25</v>
      </c>
      <c r="L111" s="157" t="s">
        <v>213</v>
      </c>
      <c r="M111" s="157" t="s">
        <v>214</v>
      </c>
      <c r="N111" s="179" t="s">
        <v>281</v>
      </c>
    </row>
    <row r="112" spans="1:19" ht="82.8">
      <c r="A112" s="288" t="s">
        <v>4232</v>
      </c>
      <c r="B112" s="175" t="s">
        <v>11944</v>
      </c>
      <c r="C112" s="157" t="s">
        <v>18</v>
      </c>
      <c r="D112" s="920"/>
      <c r="E112" s="768" t="s">
        <v>11945</v>
      </c>
      <c r="F112" s="157" t="s">
        <v>682</v>
      </c>
      <c r="G112" s="56" t="s">
        <v>11946</v>
      </c>
      <c r="H112" s="56" t="s">
        <v>684</v>
      </c>
      <c r="I112" s="157" t="s">
        <v>246</v>
      </c>
      <c r="J112" s="157" t="s">
        <v>362</v>
      </c>
      <c r="K112" s="157" t="s">
        <v>222</v>
      </c>
      <c r="L112" s="157" t="s">
        <v>685</v>
      </c>
      <c r="M112" s="157" t="s">
        <v>4219</v>
      </c>
      <c r="N112" s="179" t="s">
        <v>4220</v>
      </c>
      <c r="P112" s="157" t="s">
        <v>11947</v>
      </c>
      <c r="Q112" s="157" t="s">
        <v>11948</v>
      </c>
      <c r="R112" s="157" t="s">
        <v>11949</v>
      </c>
    </row>
    <row r="113" spans="1:19" ht="69">
      <c r="A113" s="288" t="s">
        <v>4234</v>
      </c>
      <c r="B113" s="175" t="s">
        <v>11950</v>
      </c>
      <c r="C113" s="157" t="s">
        <v>18</v>
      </c>
      <c r="D113" s="920"/>
      <c r="E113" s="768" t="s">
        <v>11951</v>
      </c>
      <c r="F113" s="157" t="s">
        <v>688</v>
      </c>
      <c r="G113" s="157" t="s">
        <v>689</v>
      </c>
      <c r="H113" s="157" t="s">
        <v>690</v>
      </c>
      <c r="I113" s="157" t="s">
        <v>23</v>
      </c>
      <c r="J113" s="157" t="s">
        <v>24</v>
      </c>
      <c r="K113" s="157" t="s">
        <v>25</v>
      </c>
      <c r="L113" s="157" t="s">
        <v>4224</v>
      </c>
      <c r="M113" s="157" t="s">
        <v>4225</v>
      </c>
      <c r="N113" s="179" t="s">
        <v>4226</v>
      </c>
    </row>
    <row r="114" spans="1:19" s="795" customFormat="1" ht="82.8">
      <c r="A114" s="288" t="s">
        <v>4236</v>
      </c>
      <c r="B114" s="520" t="s">
        <v>4211</v>
      </c>
      <c r="C114" s="284" t="s">
        <v>18</v>
      </c>
      <c r="D114" s="920"/>
      <c r="E114" s="862" t="s">
        <v>11952</v>
      </c>
      <c r="F114" s="284" t="s">
        <v>4213</v>
      </c>
      <c r="G114" s="284" t="s">
        <v>4214</v>
      </c>
      <c r="H114" s="284" t="s">
        <v>4215</v>
      </c>
      <c r="I114" s="284" t="s">
        <v>23</v>
      </c>
      <c r="J114" s="284" t="s">
        <v>24</v>
      </c>
      <c r="K114" s="284" t="s">
        <v>25</v>
      </c>
      <c r="L114" s="284" t="s">
        <v>4203</v>
      </c>
      <c r="M114" s="284" t="s">
        <v>4216</v>
      </c>
      <c r="N114" s="783" t="s">
        <v>11909</v>
      </c>
      <c r="O114" s="793"/>
      <c r="P114" s="284"/>
      <c r="Q114" s="284"/>
      <c r="R114" s="284"/>
      <c r="S114" s="794"/>
    </row>
    <row r="115" spans="1:19" s="340" customFormat="1" ht="69">
      <c r="A115" s="288" t="s">
        <v>4244</v>
      </c>
      <c r="B115" s="175" t="s">
        <v>11953</v>
      </c>
      <c r="C115" s="157" t="s">
        <v>18</v>
      </c>
      <c r="D115" s="920"/>
      <c r="E115" s="862" t="s">
        <v>11954</v>
      </c>
      <c r="F115" s="157" t="s">
        <v>663</v>
      </c>
      <c r="G115" s="157" t="s">
        <v>11955</v>
      </c>
      <c r="H115" s="157" t="s">
        <v>11956</v>
      </c>
      <c r="I115" s="157" t="s">
        <v>23</v>
      </c>
      <c r="J115" s="157" t="s">
        <v>24</v>
      </c>
      <c r="K115" s="157" t="s">
        <v>25</v>
      </c>
      <c r="L115" s="157" t="s">
        <v>213</v>
      </c>
      <c r="M115" s="157" t="s">
        <v>214</v>
      </c>
      <c r="N115" s="179" t="s">
        <v>281</v>
      </c>
      <c r="O115" s="164"/>
      <c r="P115" s="157"/>
      <c r="Q115" s="157"/>
      <c r="R115" s="157"/>
      <c r="S115" s="157"/>
    </row>
    <row r="116" spans="1:19" s="795" customFormat="1" ht="69">
      <c r="A116" s="288" t="s">
        <v>4245</v>
      </c>
      <c r="B116" s="520" t="s">
        <v>11957</v>
      </c>
      <c r="C116" s="284" t="s">
        <v>18</v>
      </c>
      <c r="D116" s="920"/>
      <c r="E116" s="862" t="s">
        <v>11958</v>
      </c>
      <c r="F116" s="284" t="s">
        <v>4238</v>
      </c>
      <c r="G116" s="284" t="s">
        <v>4239</v>
      </c>
      <c r="H116" s="284" t="s">
        <v>11959</v>
      </c>
      <c r="I116" s="284" t="s">
        <v>23</v>
      </c>
      <c r="J116" s="284" t="s">
        <v>24</v>
      </c>
      <c r="K116" s="284" t="s">
        <v>25</v>
      </c>
      <c r="L116" s="284" t="s">
        <v>4241</v>
      </c>
      <c r="M116" s="284" t="s">
        <v>11960</v>
      </c>
      <c r="N116" s="783" t="s">
        <v>4243</v>
      </c>
      <c r="O116" s="793"/>
      <c r="P116" s="284"/>
      <c r="Q116" s="284"/>
      <c r="R116" s="284"/>
      <c r="S116" s="794"/>
    </row>
    <row r="117" spans="1:19" s="704" customFormat="1" ht="55.2">
      <c r="A117" s="645" t="s">
        <v>11961</v>
      </c>
      <c r="B117" s="286" t="s">
        <v>11962</v>
      </c>
      <c r="C117" s="204" t="s">
        <v>18</v>
      </c>
      <c r="D117" s="920"/>
      <c r="E117" s="768" t="s">
        <v>729</v>
      </c>
      <c r="F117" s="204" t="s">
        <v>751</v>
      </c>
      <c r="G117" s="204" t="s">
        <v>5518</v>
      </c>
      <c r="H117" s="204" t="s">
        <v>5519</v>
      </c>
      <c r="I117" s="204" t="s">
        <v>23</v>
      </c>
      <c r="J117" s="204" t="s">
        <v>24</v>
      </c>
      <c r="K117" s="204" t="s">
        <v>25</v>
      </c>
      <c r="L117" s="204" t="s">
        <v>754</v>
      </c>
      <c r="M117" s="204"/>
      <c r="N117" s="204"/>
      <c r="O117" s="393"/>
      <c r="P117" s="204"/>
      <c r="Q117" s="204"/>
      <c r="R117" s="204"/>
      <c r="S117" s="703"/>
    </row>
    <row r="118" spans="1:19" s="795" customFormat="1" ht="69">
      <c r="A118" s="821" t="s">
        <v>11961</v>
      </c>
      <c r="B118" s="791" t="s">
        <v>4245</v>
      </c>
      <c r="C118" s="284" t="s">
        <v>18</v>
      </c>
      <c r="D118" s="921"/>
      <c r="E118" s="862" t="s">
        <v>11963</v>
      </c>
      <c r="F118" s="284" t="s">
        <v>4247</v>
      </c>
      <c r="G118" s="284" t="s">
        <v>11964</v>
      </c>
      <c r="H118" s="284" t="s">
        <v>11965</v>
      </c>
      <c r="I118" s="284" t="s">
        <v>23</v>
      </c>
      <c r="J118" s="284" t="s">
        <v>24</v>
      </c>
      <c r="K118" s="284" t="s">
        <v>25</v>
      </c>
      <c r="L118" s="284" t="s">
        <v>1181</v>
      </c>
      <c r="M118" s="284" t="s">
        <v>11966</v>
      </c>
      <c r="N118" s="284" t="s">
        <v>11967</v>
      </c>
      <c r="O118" s="793"/>
      <c r="P118" s="284"/>
      <c r="Q118" s="284"/>
      <c r="R118" s="284"/>
      <c r="S118" s="794"/>
    </row>
    <row r="119" spans="1:19">
      <c r="D119" s="161"/>
      <c r="E119" s="768"/>
      <c r="F119" s="157" t="s">
        <v>755</v>
      </c>
      <c r="G119" s="179" t="s">
        <v>4249</v>
      </c>
      <c r="H119" s="179" t="s">
        <v>4250</v>
      </c>
      <c r="I119" s="157" t="s">
        <v>66</v>
      </c>
    </row>
    <row r="120" spans="1:19" s="690" customFormat="1" ht="123" customHeight="1">
      <c r="A120" s="181" t="s">
        <v>758</v>
      </c>
      <c r="B120" s="181"/>
      <c r="C120" s="168" t="s">
        <v>18</v>
      </c>
      <c r="D120" s="917"/>
      <c r="E120" s="771" t="s">
        <v>11968</v>
      </c>
      <c r="F120" s="168" t="s">
        <v>11969</v>
      </c>
      <c r="G120" s="185" t="s">
        <v>11970</v>
      </c>
      <c r="H120" s="185" t="s">
        <v>11971</v>
      </c>
      <c r="I120" s="168" t="s">
        <v>246</v>
      </c>
      <c r="J120" s="168" t="s">
        <v>362</v>
      </c>
      <c r="K120" s="168" t="s">
        <v>222</v>
      </c>
      <c r="L120" s="168" t="s">
        <v>11972</v>
      </c>
      <c r="M120" s="168" t="s">
        <v>11973</v>
      </c>
      <c r="N120" s="185" t="s">
        <v>11974</v>
      </c>
      <c r="O120" s="172"/>
      <c r="P120" s="168"/>
      <c r="Q120" s="168"/>
      <c r="R120" s="168"/>
      <c r="S120" s="689"/>
    </row>
    <row r="121" spans="1:19" s="690" customFormat="1" ht="95.4" customHeight="1">
      <c r="A121" s="181" t="s">
        <v>765</v>
      </c>
      <c r="B121" s="181"/>
      <c r="C121" s="168" t="s">
        <v>18</v>
      </c>
      <c r="D121" s="917"/>
      <c r="E121" s="771" t="s">
        <v>11968</v>
      </c>
      <c r="F121" s="168" t="s">
        <v>11975</v>
      </c>
      <c r="G121" s="185" t="s">
        <v>11976</v>
      </c>
      <c r="H121" s="185" t="s">
        <v>11977</v>
      </c>
      <c r="I121" s="168" t="s">
        <v>23</v>
      </c>
      <c r="J121" s="168" t="s">
        <v>4082</v>
      </c>
      <c r="K121" s="168" t="s">
        <v>11767</v>
      </c>
      <c r="L121" s="168" t="s">
        <v>11978</v>
      </c>
      <c r="M121" s="168" t="s">
        <v>11979</v>
      </c>
      <c r="N121" s="168" t="s">
        <v>11980</v>
      </c>
      <c r="O121" s="172" t="s">
        <v>11981</v>
      </c>
      <c r="P121" s="168"/>
      <c r="Q121" s="168"/>
      <c r="R121" s="168"/>
      <c r="S121" s="689"/>
    </row>
    <row r="122" spans="1:19" ht="82.8">
      <c r="A122" s="288" t="s">
        <v>782</v>
      </c>
      <c r="B122" s="175" t="s">
        <v>4265</v>
      </c>
      <c r="C122" s="157" t="s">
        <v>18</v>
      </c>
      <c r="D122" s="917"/>
      <c r="E122" s="768" t="s">
        <v>11982</v>
      </c>
      <c r="F122" s="97" t="s">
        <v>11983</v>
      </c>
      <c r="G122" s="97" t="s">
        <v>13095</v>
      </c>
      <c r="H122" s="97" t="s">
        <v>13094</v>
      </c>
      <c r="I122" s="100" t="s">
        <v>23</v>
      </c>
      <c r="J122" s="100" t="s">
        <v>24</v>
      </c>
      <c r="K122" s="100" t="s">
        <v>25</v>
      </c>
      <c r="L122" s="100" t="s">
        <v>213</v>
      </c>
      <c r="M122" s="100" t="s">
        <v>214</v>
      </c>
      <c r="N122" s="100" t="s">
        <v>281</v>
      </c>
      <c r="O122" s="691" t="s">
        <v>11984</v>
      </c>
      <c r="P122" s="157" t="s">
        <v>775</v>
      </c>
      <c r="Q122" s="157" t="s">
        <v>11985</v>
      </c>
      <c r="R122" s="157" t="s">
        <v>11986</v>
      </c>
    </row>
    <row r="123" spans="1:19" ht="69">
      <c r="A123" s="288" t="s">
        <v>808</v>
      </c>
      <c r="B123" s="175" t="s">
        <v>4271</v>
      </c>
      <c r="C123" s="157" t="s">
        <v>18</v>
      </c>
      <c r="D123" s="917"/>
      <c r="E123" s="768" t="s">
        <v>11987</v>
      </c>
      <c r="F123" s="157" t="s">
        <v>777</v>
      </c>
      <c r="G123" s="179" t="s">
        <v>11988</v>
      </c>
      <c r="H123" s="179" t="s">
        <v>11989</v>
      </c>
      <c r="I123" s="157" t="s">
        <v>23</v>
      </c>
      <c r="J123" s="157" t="s">
        <v>24</v>
      </c>
      <c r="K123" s="157" t="s">
        <v>25</v>
      </c>
      <c r="L123" s="157" t="s">
        <v>749</v>
      </c>
      <c r="M123" s="157" t="s">
        <v>4198</v>
      </c>
      <c r="N123" s="179" t="s">
        <v>4199</v>
      </c>
      <c r="P123" s="157" t="s">
        <v>781</v>
      </c>
      <c r="Q123" s="157" t="s">
        <v>4272</v>
      </c>
      <c r="R123" s="157" t="s">
        <v>4273</v>
      </c>
    </row>
    <row r="124" spans="1:19" ht="55.2">
      <c r="A124" s="288" t="s">
        <v>815</v>
      </c>
      <c r="B124" s="175" t="s">
        <v>808</v>
      </c>
      <c r="C124" s="157" t="s">
        <v>18</v>
      </c>
      <c r="D124" s="917"/>
      <c r="E124" s="770" t="s">
        <v>11990</v>
      </c>
      <c r="F124" s="788" t="s">
        <v>13284</v>
      </c>
      <c r="G124" s="788" t="s">
        <v>13286</v>
      </c>
      <c r="H124" s="788" t="s">
        <v>13285</v>
      </c>
      <c r="I124" s="157" t="s">
        <v>23</v>
      </c>
      <c r="J124" s="157" t="s">
        <v>24</v>
      </c>
      <c r="K124" s="157" t="s">
        <v>25</v>
      </c>
      <c r="L124" s="284" t="s">
        <v>11991</v>
      </c>
      <c r="M124" s="284" t="s">
        <v>4278</v>
      </c>
      <c r="N124" s="792" t="s">
        <v>11992</v>
      </c>
    </row>
    <row r="125" spans="1:19" ht="55.2">
      <c r="A125" s="288" t="s">
        <v>11993</v>
      </c>
      <c r="B125" s="175" t="s">
        <v>846</v>
      </c>
      <c r="C125" s="157" t="s">
        <v>18</v>
      </c>
      <c r="D125" s="917"/>
      <c r="E125" s="770" t="s">
        <v>11994</v>
      </c>
      <c r="F125" s="62" t="s">
        <v>13289</v>
      </c>
      <c r="G125" s="62" t="s">
        <v>13287</v>
      </c>
      <c r="H125" s="62" t="s">
        <v>13288</v>
      </c>
      <c r="I125" s="157" t="s">
        <v>23</v>
      </c>
      <c r="J125" s="157" t="s">
        <v>24</v>
      </c>
      <c r="K125" s="157" t="s">
        <v>25</v>
      </c>
      <c r="L125" s="157" t="s">
        <v>213</v>
      </c>
      <c r="M125" s="157" t="s">
        <v>214</v>
      </c>
      <c r="N125" s="179" t="s">
        <v>281</v>
      </c>
      <c r="O125" s="164" t="s">
        <v>11995</v>
      </c>
    </row>
    <row r="126" spans="1:19" ht="55.2" customHeight="1">
      <c r="A126" s="288" t="s">
        <v>11996</v>
      </c>
      <c r="B126" s="175" t="s">
        <v>852</v>
      </c>
      <c r="C126" s="157" t="s">
        <v>18</v>
      </c>
      <c r="D126" s="917"/>
      <c r="E126" s="770" t="s">
        <v>11997</v>
      </c>
      <c r="F126" s="62" t="s">
        <v>13290</v>
      </c>
      <c r="G126" s="788" t="s">
        <v>13291</v>
      </c>
      <c r="H126" s="788" t="s">
        <v>13292</v>
      </c>
      <c r="I126" s="157" t="s">
        <v>23</v>
      </c>
      <c r="J126" s="157" t="s">
        <v>24</v>
      </c>
      <c r="K126" s="157" t="s">
        <v>25</v>
      </c>
      <c r="L126" s="157" t="s">
        <v>213</v>
      </c>
      <c r="M126" s="157" t="s">
        <v>214</v>
      </c>
      <c r="N126" s="179" t="s">
        <v>281</v>
      </c>
      <c r="O126" s="164" t="s">
        <v>11995</v>
      </c>
    </row>
    <row r="127" spans="1:19" ht="409.2" customHeight="1">
      <c r="A127" s="288" t="s">
        <v>824</v>
      </c>
      <c r="B127" s="175" t="s">
        <v>758</v>
      </c>
      <c r="C127" s="157" t="s">
        <v>18</v>
      </c>
      <c r="D127" s="780"/>
      <c r="E127" s="768" t="s">
        <v>759</v>
      </c>
      <c r="F127" s="157" t="s">
        <v>760</v>
      </c>
      <c r="G127" s="789" t="s">
        <v>11998</v>
      </c>
      <c r="H127" s="789" t="s">
        <v>11999</v>
      </c>
      <c r="I127" s="157" t="s">
        <v>246</v>
      </c>
      <c r="J127" s="157" t="s">
        <v>362</v>
      </c>
      <c r="K127" s="157" t="s">
        <v>222</v>
      </c>
      <c r="L127" s="68" t="s">
        <v>12000</v>
      </c>
      <c r="M127" s="68" t="s">
        <v>12001</v>
      </c>
      <c r="N127" s="68" t="s">
        <v>12002</v>
      </c>
      <c r="P127" s="284" t="s">
        <v>12003</v>
      </c>
      <c r="Q127" s="161" t="s">
        <v>12004</v>
      </c>
      <c r="R127" s="157" t="s">
        <v>12005</v>
      </c>
    </row>
    <row r="128" spans="1:19" s="784" customFormat="1" ht="372.6">
      <c r="A128" s="288" t="s">
        <v>12006</v>
      </c>
      <c r="B128" s="63" t="s">
        <v>12007</v>
      </c>
      <c r="C128" s="56" t="s">
        <v>18</v>
      </c>
      <c r="D128" s="822"/>
      <c r="E128" s="768" t="s">
        <v>759</v>
      </c>
      <c r="F128" s="56" t="s">
        <v>766</v>
      </c>
      <c r="G128" s="95" t="s">
        <v>5363</v>
      </c>
      <c r="H128" s="95" t="s">
        <v>5463</v>
      </c>
      <c r="I128" s="56" t="s">
        <v>769</v>
      </c>
      <c r="J128" s="56" t="s">
        <v>1690</v>
      </c>
      <c r="K128" s="56" t="s">
        <v>1691</v>
      </c>
      <c r="L128" s="284" t="s">
        <v>12008</v>
      </c>
      <c r="M128" s="284" t="s">
        <v>12009</v>
      </c>
      <c r="N128" s="284" t="s">
        <v>12010</v>
      </c>
      <c r="O128" s="94"/>
      <c r="P128" s="284" t="s">
        <v>12003</v>
      </c>
      <c r="Q128" s="71" t="s">
        <v>12004</v>
      </c>
      <c r="R128" s="56" t="s">
        <v>12005</v>
      </c>
    </row>
    <row r="129" spans="1:19" ht="409.2" customHeight="1">
      <c r="A129" s="288" t="s">
        <v>832</v>
      </c>
      <c r="B129" s="175" t="s">
        <v>789</v>
      </c>
      <c r="C129" s="157" t="s">
        <v>18</v>
      </c>
      <c r="D129" s="780"/>
      <c r="E129" s="768" t="s">
        <v>783</v>
      </c>
      <c r="F129" s="62" t="s">
        <v>12011</v>
      </c>
      <c r="G129" s="68" t="s">
        <v>12012</v>
      </c>
      <c r="H129" s="68" t="s">
        <v>12013</v>
      </c>
      <c r="I129" s="157" t="s">
        <v>246</v>
      </c>
      <c r="J129" s="157" t="s">
        <v>362</v>
      </c>
      <c r="K129" s="157" t="s">
        <v>222</v>
      </c>
      <c r="L129" s="788" t="s">
        <v>12014</v>
      </c>
      <c r="M129" s="62" t="s">
        <v>12015</v>
      </c>
      <c r="N129" s="68" t="s">
        <v>12016</v>
      </c>
    </row>
    <row r="130" spans="1:19" ht="55.2">
      <c r="A130" s="288" t="s">
        <v>12017</v>
      </c>
      <c r="B130" s="175" t="s">
        <v>4264</v>
      </c>
      <c r="C130" s="157" t="s">
        <v>18</v>
      </c>
      <c r="D130" s="780"/>
      <c r="E130" s="768" t="s">
        <v>783</v>
      </c>
      <c r="F130" s="157" t="s">
        <v>790</v>
      </c>
      <c r="G130" s="789" t="s">
        <v>12018</v>
      </c>
      <c r="H130" s="789" t="s">
        <v>12019</v>
      </c>
      <c r="I130" s="157" t="s">
        <v>23</v>
      </c>
      <c r="J130" s="157" t="s">
        <v>24</v>
      </c>
      <c r="K130" s="157" t="s">
        <v>25</v>
      </c>
      <c r="L130" s="157" t="s">
        <v>749</v>
      </c>
      <c r="M130" s="157" t="s">
        <v>4198</v>
      </c>
      <c r="N130" s="179" t="s">
        <v>4199</v>
      </c>
      <c r="O130" s="164" t="s">
        <v>12020</v>
      </c>
    </row>
    <row r="131" spans="1:19">
      <c r="D131" s="161"/>
      <c r="E131" s="768"/>
      <c r="F131" s="157" t="s">
        <v>1094</v>
      </c>
      <c r="G131" s="157" t="s">
        <v>1095</v>
      </c>
      <c r="H131" s="157" t="s">
        <v>1096</v>
      </c>
      <c r="I131" s="157" t="s">
        <v>66</v>
      </c>
      <c r="J131" s="157" t="s">
        <v>39</v>
      </c>
      <c r="K131" s="157" t="s">
        <v>39</v>
      </c>
      <c r="M131" s="161"/>
      <c r="N131" s="161"/>
    </row>
    <row r="132" spans="1:19" ht="110.4">
      <c r="A132" s="288" t="s">
        <v>864</v>
      </c>
      <c r="B132" s="791" t="s">
        <v>921</v>
      </c>
      <c r="C132" s="157" t="s">
        <v>1119</v>
      </c>
      <c r="D132" s="916"/>
      <c r="E132" s="768" t="s">
        <v>12021</v>
      </c>
      <c r="F132" s="157" t="s">
        <v>1121</v>
      </c>
      <c r="G132" s="161" t="s">
        <v>5369</v>
      </c>
      <c r="H132" s="161" t="s">
        <v>12022</v>
      </c>
      <c r="I132" s="157" t="s">
        <v>23</v>
      </c>
      <c r="J132" s="157" t="s">
        <v>24</v>
      </c>
      <c r="K132" s="157" t="s">
        <v>25</v>
      </c>
      <c r="L132" s="685" t="s">
        <v>1125</v>
      </c>
      <c r="M132" s="685" t="s">
        <v>1126</v>
      </c>
      <c r="N132" s="685" t="s">
        <v>12023</v>
      </c>
    </row>
    <row r="133" spans="1:19" ht="55.2">
      <c r="A133" s="288" t="s">
        <v>895</v>
      </c>
      <c r="B133" s="791" t="s">
        <v>4295</v>
      </c>
      <c r="C133" s="157" t="s">
        <v>1119</v>
      </c>
      <c r="D133" s="916"/>
      <c r="E133" s="768" t="s">
        <v>12024</v>
      </c>
      <c r="F133" s="157" t="s">
        <v>13127</v>
      </c>
      <c r="G133" s="790" t="s">
        <v>13128</v>
      </c>
      <c r="H133" s="790" t="s">
        <v>13129</v>
      </c>
      <c r="I133" s="157" t="s">
        <v>23</v>
      </c>
      <c r="J133" s="157" t="s">
        <v>24</v>
      </c>
      <c r="K133" s="157" t="s">
        <v>25</v>
      </c>
      <c r="L133" s="157" t="s">
        <v>749</v>
      </c>
      <c r="M133" s="157" t="s">
        <v>4198</v>
      </c>
      <c r="N133" s="179" t="s">
        <v>4199</v>
      </c>
      <c r="O133" s="164" t="s">
        <v>4296</v>
      </c>
    </row>
    <row r="134" spans="1:19" ht="110.4">
      <c r="A134" s="288" t="s">
        <v>921</v>
      </c>
      <c r="B134" s="791" t="s">
        <v>944</v>
      </c>
      <c r="C134" s="157" t="s">
        <v>18</v>
      </c>
      <c r="D134" s="916"/>
      <c r="E134" s="768" t="s">
        <v>12025</v>
      </c>
      <c r="F134" s="157" t="s">
        <v>904</v>
      </c>
      <c r="G134" s="62" t="s">
        <v>12026</v>
      </c>
      <c r="H134" s="62" t="s">
        <v>12027</v>
      </c>
      <c r="I134" s="157" t="s">
        <v>23</v>
      </c>
      <c r="J134" s="157" t="s">
        <v>24</v>
      </c>
      <c r="K134" s="157" t="s">
        <v>25</v>
      </c>
      <c r="L134" s="157" t="s">
        <v>387</v>
      </c>
      <c r="M134" s="685" t="s">
        <v>388</v>
      </c>
      <c r="N134" s="685" t="s">
        <v>907</v>
      </c>
    </row>
    <row r="135" spans="1:19" ht="55.2">
      <c r="A135" s="288" t="s">
        <v>4295</v>
      </c>
      <c r="B135" s="520" t="s">
        <v>4301</v>
      </c>
      <c r="C135" s="157" t="s">
        <v>18</v>
      </c>
      <c r="D135" s="916"/>
      <c r="E135" s="768" t="s">
        <v>12028</v>
      </c>
      <c r="F135" s="157" t="s">
        <v>908</v>
      </c>
      <c r="G135" s="157" t="s">
        <v>5370</v>
      </c>
      <c r="H135" s="157" t="s">
        <v>5470</v>
      </c>
      <c r="I135" s="157" t="s">
        <v>23</v>
      </c>
      <c r="J135" s="157" t="s">
        <v>24</v>
      </c>
      <c r="K135" s="157" t="s">
        <v>25</v>
      </c>
      <c r="L135" s="157" t="s">
        <v>911</v>
      </c>
      <c r="M135" s="157" t="s">
        <v>912</v>
      </c>
      <c r="N135" s="685" t="s">
        <v>913</v>
      </c>
      <c r="O135" s="164" t="s">
        <v>12029</v>
      </c>
    </row>
    <row r="136" spans="1:19" s="690" customFormat="1" ht="110.4">
      <c r="A136" s="181" t="s">
        <v>944</v>
      </c>
      <c r="B136" s="181"/>
      <c r="C136" s="168" t="s">
        <v>18</v>
      </c>
      <c r="D136" s="764"/>
      <c r="E136" s="771" t="s">
        <v>12030</v>
      </c>
      <c r="F136" s="168" t="s">
        <v>12031</v>
      </c>
      <c r="G136" s="168" t="s">
        <v>12032</v>
      </c>
      <c r="H136" s="168" t="s">
        <v>12033</v>
      </c>
      <c r="I136" s="168" t="s">
        <v>23</v>
      </c>
      <c r="J136" s="168" t="s">
        <v>24</v>
      </c>
      <c r="K136" s="168" t="s">
        <v>25</v>
      </c>
      <c r="L136" s="168" t="s">
        <v>387</v>
      </c>
      <c r="M136" s="279" t="s">
        <v>388</v>
      </c>
      <c r="N136" s="279" t="s">
        <v>907</v>
      </c>
      <c r="O136" s="172"/>
      <c r="P136" s="168"/>
      <c r="Q136" s="168"/>
      <c r="R136" s="168"/>
      <c r="S136" s="689"/>
    </row>
    <row r="137" spans="1:19" ht="179.4">
      <c r="A137" s="288" t="s">
        <v>4708</v>
      </c>
      <c r="B137" s="791"/>
      <c r="C137" s="157" t="s">
        <v>18</v>
      </c>
      <c r="D137" s="779"/>
      <c r="E137" s="768" t="s">
        <v>1098</v>
      </c>
      <c r="F137" s="157" t="s">
        <v>1099</v>
      </c>
      <c r="G137" s="179" t="s">
        <v>13131</v>
      </c>
      <c r="H137" s="179" t="s">
        <v>13130</v>
      </c>
      <c r="I137" s="157" t="s">
        <v>246</v>
      </c>
      <c r="J137" s="157" t="s">
        <v>362</v>
      </c>
      <c r="K137" s="157" t="s">
        <v>222</v>
      </c>
      <c r="L137" s="62" t="s">
        <v>12034</v>
      </c>
      <c r="M137" s="62" t="s">
        <v>12035</v>
      </c>
      <c r="N137" s="68" t="s">
        <v>12036</v>
      </c>
      <c r="P137" s="284" t="s">
        <v>12037</v>
      </c>
      <c r="Q137" s="157" t="s">
        <v>12038</v>
      </c>
      <c r="R137" s="157" t="s">
        <v>12039</v>
      </c>
    </row>
    <row r="138" spans="1:19" s="784" customFormat="1" ht="165.6">
      <c r="A138" s="288" t="s">
        <v>12040</v>
      </c>
      <c r="B138" s="520" t="s">
        <v>877</v>
      </c>
      <c r="C138" s="56" t="s">
        <v>18</v>
      </c>
      <c r="D138" s="823"/>
      <c r="E138" s="768" t="s">
        <v>1098</v>
      </c>
      <c r="F138" s="56" t="s">
        <v>1104</v>
      </c>
      <c r="G138" s="95" t="s">
        <v>13133</v>
      </c>
      <c r="H138" s="95" t="s">
        <v>13132</v>
      </c>
      <c r="I138" s="56" t="s">
        <v>769</v>
      </c>
      <c r="J138" s="56" t="s">
        <v>1690</v>
      </c>
      <c r="K138" s="56" t="s">
        <v>1691</v>
      </c>
      <c r="L138" s="56" t="s">
        <v>12041</v>
      </c>
      <c r="M138" s="56" t="s">
        <v>12042</v>
      </c>
      <c r="N138" s="95" t="s">
        <v>12043</v>
      </c>
      <c r="O138" s="94"/>
      <c r="P138" s="284" t="s">
        <v>12037</v>
      </c>
      <c r="Q138" s="56" t="s">
        <v>12038</v>
      </c>
      <c r="R138" s="56" t="s">
        <v>12039</v>
      </c>
      <c r="S138" s="79"/>
    </row>
    <row r="139" spans="1:19" ht="138">
      <c r="A139" s="288" t="s">
        <v>952</v>
      </c>
      <c r="B139" s="791"/>
      <c r="C139" s="157" t="s">
        <v>18</v>
      </c>
      <c r="D139" s="779"/>
      <c r="E139" s="768" t="s">
        <v>1108</v>
      </c>
      <c r="F139" s="62" t="s">
        <v>12044</v>
      </c>
      <c r="G139" s="68" t="s">
        <v>13097</v>
      </c>
      <c r="H139" s="68" t="s">
        <v>13096</v>
      </c>
      <c r="I139" s="157" t="s">
        <v>246</v>
      </c>
      <c r="J139" s="157" t="s">
        <v>362</v>
      </c>
      <c r="K139" s="157" t="s">
        <v>222</v>
      </c>
      <c r="L139" s="68" t="s">
        <v>12045</v>
      </c>
      <c r="M139" s="68" t="s">
        <v>12046</v>
      </c>
      <c r="N139" s="68" t="s">
        <v>12047</v>
      </c>
    </row>
    <row r="140" spans="1:19" ht="55.2">
      <c r="A140" s="288" t="s">
        <v>959</v>
      </c>
      <c r="B140" s="791"/>
      <c r="C140" s="157" t="s">
        <v>18</v>
      </c>
      <c r="D140" s="779"/>
      <c r="E140" s="768" t="s">
        <v>1108</v>
      </c>
      <c r="F140" s="157" t="s">
        <v>1114</v>
      </c>
      <c r="G140" s="179" t="s">
        <v>12048</v>
      </c>
      <c r="H140" s="179" t="s">
        <v>12049</v>
      </c>
      <c r="I140" s="157" t="s">
        <v>23</v>
      </c>
      <c r="J140" s="157" t="s">
        <v>24</v>
      </c>
      <c r="K140" s="157" t="s">
        <v>25</v>
      </c>
      <c r="L140" s="157" t="s">
        <v>749</v>
      </c>
      <c r="M140" s="157" t="s">
        <v>4198</v>
      </c>
      <c r="N140" s="179" t="s">
        <v>4199</v>
      </c>
      <c r="O140" s="164" t="s">
        <v>1117</v>
      </c>
    </row>
    <row r="141" spans="1:19">
      <c r="D141" s="161"/>
      <c r="E141" s="768"/>
      <c r="F141" s="157" t="s">
        <v>1155</v>
      </c>
      <c r="G141" s="157" t="s">
        <v>1156</v>
      </c>
      <c r="H141" s="157" t="s">
        <v>1157</v>
      </c>
      <c r="I141" s="157" t="s">
        <v>66</v>
      </c>
      <c r="J141" s="157" t="s">
        <v>39</v>
      </c>
      <c r="K141" s="157" t="s">
        <v>39</v>
      </c>
      <c r="L141" s="161"/>
      <c r="M141" s="161"/>
      <c r="N141" s="161"/>
    </row>
    <row r="142" spans="1:19" s="784" customFormat="1" ht="124.2">
      <c r="A142" s="520" t="s">
        <v>986</v>
      </c>
      <c r="B142" s="824" t="s">
        <v>986</v>
      </c>
      <c r="C142" s="204" t="s">
        <v>18</v>
      </c>
      <c r="D142" s="916" t="s">
        <v>1155</v>
      </c>
      <c r="E142" s="768" t="s">
        <v>1159</v>
      </c>
      <c r="F142" s="56" t="s">
        <v>1164</v>
      </c>
      <c r="G142" s="56" t="s">
        <v>5371</v>
      </c>
      <c r="H142" s="56" t="s">
        <v>5471</v>
      </c>
      <c r="I142" s="56" t="s">
        <v>798</v>
      </c>
      <c r="J142" s="56" t="s">
        <v>362</v>
      </c>
      <c r="K142" s="56" t="s">
        <v>222</v>
      </c>
      <c r="L142" s="71" t="s">
        <v>1167</v>
      </c>
      <c r="M142" s="71" t="s">
        <v>12050</v>
      </c>
      <c r="N142" s="71" t="s">
        <v>12051</v>
      </c>
      <c r="O142" s="94"/>
      <c r="P142" s="56"/>
      <c r="Q142" s="56"/>
      <c r="R142" s="56"/>
      <c r="S142" s="79"/>
    </row>
    <row r="143" spans="1:19" ht="138">
      <c r="A143" s="520" t="s">
        <v>4304</v>
      </c>
      <c r="B143" s="791"/>
      <c r="C143" s="157" t="s">
        <v>18</v>
      </c>
      <c r="D143" s="916"/>
      <c r="E143" s="768" t="s">
        <v>1159</v>
      </c>
      <c r="F143" s="157" t="s">
        <v>1171</v>
      </c>
      <c r="G143" s="697" t="s">
        <v>5372</v>
      </c>
      <c r="H143" s="697" t="s">
        <v>5472</v>
      </c>
      <c r="I143" s="157" t="s">
        <v>798</v>
      </c>
      <c r="J143" s="157" t="s">
        <v>362</v>
      </c>
      <c r="K143" s="157" t="s">
        <v>222</v>
      </c>
      <c r="L143" s="825" t="s">
        <v>12052</v>
      </c>
      <c r="M143" s="825" t="s">
        <v>12053</v>
      </c>
      <c r="N143" s="825" t="s">
        <v>12054</v>
      </c>
    </row>
    <row r="144" spans="1:19" s="704" customFormat="1" ht="82.8">
      <c r="A144" s="824" t="s">
        <v>4306</v>
      </c>
      <c r="B144" s="824"/>
      <c r="C144" s="204" t="s">
        <v>18</v>
      </c>
      <c r="D144" s="916"/>
      <c r="E144" s="201" t="s">
        <v>1159</v>
      </c>
      <c r="F144" s="204" t="s">
        <v>12055</v>
      </c>
      <c r="G144" s="826" t="s">
        <v>1179</v>
      </c>
      <c r="H144" s="826" t="s">
        <v>1180</v>
      </c>
      <c r="I144" s="204" t="s">
        <v>23</v>
      </c>
      <c r="J144" s="204" t="s">
        <v>24</v>
      </c>
      <c r="K144" s="204" t="s">
        <v>25</v>
      </c>
      <c r="L144" s="827" t="s">
        <v>12056</v>
      </c>
      <c r="M144" s="201" t="s">
        <v>4309</v>
      </c>
      <c r="N144" s="201" t="s">
        <v>4310</v>
      </c>
      <c r="O144" s="393"/>
      <c r="P144" s="204"/>
      <c r="Q144" s="204"/>
      <c r="R144" s="204"/>
      <c r="S144" s="703"/>
    </row>
    <row r="145" spans="1:19" ht="151.80000000000001">
      <c r="A145" s="288" t="s">
        <v>4306</v>
      </c>
      <c r="B145" s="791"/>
      <c r="C145" s="157" t="s">
        <v>18</v>
      </c>
      <c r="D145" s="916"/>
      <c r="E145" s="768" t="s">
        <v>1185</v>
      </c>
      <c r="F145" s="698" t="s">
        <v>12057</v>
      </c>
      <c r="G145" s="698" t="s">
        <v>12058</v>
      </c>
      <c r="H145" s="698" t="s">
        <v>12059</v>
      </c>
      <c r="I145" s="157" t="s">
        <v>798</v>
      </c>
      <c r="J145" s="157" t="s">
        <v>362</v>
      </c>
      <c r="K145" s="157" t="s">
        <v>222</v>
      </c>
      <c r="L145" s="828" t="s">
        <v>12060</v>
      </c>
      <c r="M145" s="825" t="s">
        <v>12061</v>
      </c>
      <c r="N145" s="825" t="s">
        <v>12062</v>
      </c>
      <c r="P145" s="157" t="s">
        <v>4312</v>
      </c>
      <c r="Q145" s="179" t="s">
        <v>4313</v>
      </c>
      <c r="R145" s="157" t="s">
        <v>4314</v>
      </c>
    </row>
    <row r="146" spans="1:19" ht="41.4">
      <c r="A146" s="288" t="s">
        <v>4311</v>
      </c>
      <c r="B146" s="791"/>
      <c r="C146" s="157" t="s">
        <v>18</v>
      </c>
      <c r="D146" s="916"/>
      <c r="E146" s="768" t="s">
        <v>1185</v>
      </c>
      <c r="F146" s="179" t="s">
        <v>2173</v>
      </c>
      <c r="G146" s="829" t="s">
        <v>4317</v>
      </c>
      <c r="H146" s="830" t="s">
        <v>2174</v>
      </c>
      <c r="I146" s="157" t="s">
        <v>23</v>
      </c>
      <c r="J146" s="157" t="s">
        <v>24</v>
      </c>
      <c r="K146" s="157" t="s">
        <v>25</v>
      </c>
      <c r="L146" s="697" t="s">
        <v>213</v>
      </c>
      <c r="M146" s="161" t="s">
        <v>214</v>
      </c>
      <c r="N146" s="161" t="s">
        <v>281</v>
      </c>
      <c r="Q146" s="179"/>
    </row>
    <row r="147" spans="1:19" s="795" customFormat="1" ht="96.6">
      <c r="A147" s="288" t="s">
        <v>4318</v>
      </c>
      <c r="B147" s="520" t="s">
        <v>4326</v>
      </c>
      <c r="C147" s="284" t="s">
        <v>18</v>
      </c>
      <c r="D147" s="916"/>
      <c r="E147" s="862" t="s">
        <v>12063</v>
      </c>
      <c r="F147" s="783" t="s">
        <v>4327</v>
      </c>
      <c r="G147" s="831" t="s">
        <v>12064</v>
      </c>
      <c r="H147" s="831" t="s">
        <v>12065</v>
      </c>
      <c r="I147" s="284" t="s">
        <v>23</v>
      </c>
      <c r="J147" s="284" t="s">
        <v>24</v>
      </c>
      <c r="K147" s="284" t="s">
        <v>25</v>
      </c>
      <c r="L147" s="832" t="s">
        <v>12066</v>
      </c>
      <c r="M147" s="833" t="s">
        <v>12067</v>
      </c>
      <c r="N147" s="833" t="s">
        <v>12068</v>
      </c>
      <c r="O147" s="834"/>
      <c r="P147" s="284"/>
      <c r="Q147" s="783"/>
      <c r="R147" s="284"/>
      <c r="S147" s="794"/>
    </row>
    <row r="148" spans="1:19" s="690" customFormat="1" ht="62.4" customHeight="1">
      <c r="A148" s="181" t="s">
        <v>4326</v>
      </c>
      <c r="B148" s="181"/>
      <c r="C148" s="168" t="s">
        <v>18</v>
      </c>
      <c r="D148" s="916"/>
      <c r="E148" s="771" t="s">
        <v>12069</v>
      </c>
      <c r="F148" s="185" t="s">
        <v>12070</v>
      </c>
      <c r="G148" s="699" t="s">
        <v>12071</v>
      </c>
      <c r="H148" s="699" t="s">
        <v>12072</v>
      </c>
      <c r="I148" s="168" t="s">
        <v>23</v>
      </c>
      <c r="J148" s="168" t="s">
        <v>24</v>
      </c>
      <c r="K148" s="168" t="s">
        <v>25</v>
      </c>
      <c r="L148" s="217" t="s">
        <v>449</v>
      </c>
      <c r="M148" s="182" t="s">
        <v>121</v>
      </c>
      <c r="N148" s="182" t="s">
        <v>450</v>
      </c>
      <c r="O148" s="700" t="s">
        <v>12073</v>
      </c>
      <c r="P148" s="168"/>
      <c r="Q148" s="185"/>
      <c r="R148" s="168"/>
      <c r="S148" s="689"/>
    </row>
    <row r="149" spans="1:19" s="795" customFormat="1" ht="96.6">
      <c r="A149" s="288" t="s">
        <v>12074</v>
      </c>
      <c r="B149" s="520" t="s">
        <v>4318</v>
      </c>
      <c r="C149" s="284" t="s">
        <v>18</v>
      </c>
      <c r="D149" s="916"/>
      <c r="E149" s="862" t="s">
        <v>1185</v>
      </c>
      <c r="F149" s="783" t="s">
        <v>4319</v>
      </c>
      <c r="G149" s="831" t="s">
        <v>4320</v>
      </c>
      <c r="H149" s="831" t="s">
        <v>4321</v>
      </c>
      <c r="I149" s="284" t="s">
        <v>246</v>
      </c>
      <c r="J149" s="284" t="s">
        <v>362</v>
      </c>
      <c r="K149" s="284" t="s">
        <v>222</v>
      </c>
      <c r="L149" s="829" t="s">
        <v>4322</v>
      </c>
      <c r="M149" s="792" t="s">
        <v>4323</v>
      </c>
      <c r="N149" s="792" t="s">
        <v>4324</v>
      </c>
      <c r="O149" s="835" t="s">
        <v>12075</v>
      </c>
      <c r="P149" s="284"/>
      <c r="Q149" s="783"/>
      <c r="R149" s="284"/>
      <c r="S149" s="794"/>
    </row>
    <row r="150" spans="1:19" ht="282.75" customHeight="1">
      <c r="A150" s="520" t="s">
        <v>4332</v>
      </c>
      <c r="B150" s="791"/>
      <c r="C150" s="157" t="s">
        <v>18</v>
      </c>
      <c r="D150" s="916"/>
      <c r="E150" s="768" t="s">
        <v>12076</v>
      </c>
      <c r="F150" s="157" t="s">
        <v>1194</v>
      </c>
      <c r="G150" s="179" t="s">
        <v>5523</v>
      </c>
      <c r="H150" s="179" t="s">
        <v>12077</v>
      </c>
      <c r="I150" s="157" t="s">
        <v>246</v>
      </c>
      <c r="J150" s="157" t="s">
        <v>221</v>
      </c>
      <c r="K150" s="157" t="s">
        <v>222</v>
      </c>
      <c r="L150" s="820" t="s">
        <v>12078</v>
      </c>
      <c r="M150" s="820" t="s">
        <v>12079</v>
      </c>
      <c r="N150" s="820" t="s">
        <v>12080</v>
      </c>
      <c r="P150" s="284" t="s">
        <v>12081</v>
      </c>
      <c r="Q150" s="157" t="s">
        <v>12082</v>
      </c>
      <c r="R150" s="157" t="s">
        <v>12083</v>
      </c>
    </row>
    <row r="151" spans="1:19" s="784" customFormat="1" ht="282.75" customHeight="1">
      <c r="A151" s="520" t="s">
        <v>4340</v>
      </c>
      <c r="B151" s="520" t="s">
        <v>4340</v>
      </c>
      <c r="C151" s="56" t="s">
        <v>18</v>
      </c>
      <c r="D151" s="916"/>
      <c r="E151" s="768" t="s">
        <v>1193</v>
      </c>
      <c r="F151" s="56" t="s">
        <v>1199</v>
      </c>
      <c r="G151" s="95" t="s">
        <v>12084</v>
      </c>
      <c r="H151" s="95" t="s">
        <v>5526</v>
      </c>
      <c r="I151" s="56" t="s">
        <v>769</v>
      </c>
      <c r="J151" s="56" t="s">
        <v>1690</v>
      </c>
      <c r="K151" s="56" t="s">
        <v>1691</v>
      </c>
      <c r="L151" s="284" t="s">
        <v>12085</v>
      </c>
      <c r="M151" s="284" t="s">
        <v>12086</v>
      </c>
      <c r="N151" s="284" t="s">
        <v>12087</v>
      </c>
      <c r="O151" s="94"/>
      <c r="P151" s="284" t="s">
        <v>12081</v>
      </c>
      <c r="Q151" s="56" t="s">
        <v>12082</v>
      </c>
      <c r="R151" s="56" t="s">
        <v>12083</v>
      </c>
      <c r="S151" s="79"/>
    </row>
    <row r="152" spans="1:19" ht="289.8">
      <c r="A152" s="520" t="s">
        <v>995</v>
      </c>
      <c r="B152" s="791"/>
      <c r="C152" s="157" t="s">
        <v>18</v>
      </c>
      <c r="D152" s="916"/>
      <c r="E152" s="768" t="s">
        <v>1203</v>
      </c>
      <c r="F152" s="62" t="s">
        <v>12088</v>
      </c>
      <c r="G152" s="62" t="s">
        <v>12089</v>
      </c>
      <c r="H152" s="62" t="s">
        <v>12090</v>
      </c>
      <c r="I152" s="157" t="s">
        <v>246</v>
      </c>
      <c r="J152" s="157" t="s">
        <v>221</v>
      </c>
      <c r="K152" s="157" t="s">
        <v>222</v>
      </c>
      <c r="L152" s="62" t="s">
        <v>12091</v>
      </c>
      <c r="M152" s="62" t="s">
        <v>12092</v>
      </c>
      <c r="N152" s="62" t="s">
        <v>12093</v>
      </c>
      <c r="P152" s="284" t="s">
        <v>12081</v>
      </c>
      <c r="Q152" s="157" t="s">
        <v>12082</v>
      </c>
      <c r="R152" s="157" t="s">
        <v>12083</v>
      </c>
    </row>
    <row r="153" spans="1:19" ht="55.2">
      <c r="A153" s="520" t="s">
        <v>1003</v>
      </c>
      <c r="B153" s="791"/>
      <c r="C153" s="157" t="s">
        <v>18</v>
      </c>
      <c r="D153" s="916"/>
      <c r="E153" s="768" t="s">
        <v>1203</v>
      </c>
      <c r="F153" s="157" t="s">
        <v>1209</v>
      </c>
      <c r="G153" s="179" t="s">
        <v>12094</v>
      </c>
      <c r="H153" s="179" t="s">
        <v>12095</v>
      </c>
      <c r="I153" s="157" t="s">
        <v>23</v>
      </c>
      <c r="J153" s="157" t="s">
        <v>24</v>
      </c>
      <c r="K153" s="157" t="s">
        <v>25</v>
      </c>
      <c r="L153" s="157" t="s">
        <v>749</v>
      </c>
      <c r="M153" s="157" t="s">
        <v>4198</v>
      </c>
      <c r="N153" s="179" t="s">
        <v>4199</v>
      </c>
      <c r="O153" s="164" t="s">
        <v>12096</v>
      </c>
    </row>
    <row r="154" spans="1:19">
      <c r="A154" s="520"/>
      <c r="B154" s="791"/>
      <c r="D154" s="916"/>
      <c r="E154" s="768"/>
      <c r="F154" s="157" t="s">
        <v>1230</v>
      </c>
      <c r="G154" s="697" t="s">
        <v>1231</v>
      </c>
      <c r="H154" s="697" t="s">
        <v>1232</v>
      </c>
      <c r="I154" s="157" t="s">
        <v>66</v>
      </c>
      <c r="J154" s="157" t="s">
        <v>39</v>
      </c>
      <c r="K154" s="157" t="s">
        <v>39</v>
      </c>
      <c r="L154" s="161"/>
      <c r="M154" s="161"/>
      <c r="N154" s="161"/>
    </row>
    <row r="155" spans="1:19" ht="69.599999999999994" customHeight="1">
      <c r="A155" s="520" t="s">
        <v>1011</v>
      </c>
      <c r="B155" s="791"/>
      <c r="C155" s="157" t="s">
        <v>18</v>
      </c>
      <c r="D155" s="916"/>
      <c r="E155" s="768" t="s">
        <v>12097</v>
      </c>
      <c r="F155" s="157" t="s">
        <v>1235</v>
      </c>
      <c r="G155" s="697" t="s">
        <v>5377</v>
      </c>
      <c r="H155" s="697" t="s">
        <v>5477</v>
      </c>
      <c r="I155" s="157" t="s">
        <v>23</v>
      </c>
      <c r="J155" s="157" t="s">
        <v>24</v>
      </c>
      <c r="K155" s="157" t="s">
        <v>25</v>
      </c>
      <c r="L155" s="157" t="s">
        <v>213</v>
      </c>
      <c r="M155" s="179" t="s">
        <v>388</v>
      </c>
      <c r="N155" s="161" t="s">
        <v>389</v>
      </c>
    </row>
    <row r="156" spans="1:19" s="795" customFormat="1" ht="73.95" customHeight="1">
      <c r="A156" s="520" t="s">
        <v>4344</v>
      </c>
      <c r="B156" s="791"/>
      <c r="C156" s="284" t="s">
        <v>18</v>
      </c>
      <c r="D156" s="916"/>
      <c r="E156" s="862" t="s">
        <v>12098</v>
      </c>
      <c r="F156" s="284" t="s">
        <v>4345</v>
      </c>
      <c r="G156" s="829" t="s">
        <v>12099</v>
      </c>
      <c r="H156" s="829" t="s">
        <v>12100</v>
      </c>
      <c r="I156" s="284" t="s">
        <v>23</v>
      </c>
      <c r="J156" s="284" t="s">
        <v>24</v>
      </c>
      <c r="K156" s="284" t="s">
        <v>25</v>
      </c>
      <c r="L156" s="284" t="s">
        <v>213</v>
      </c>
      <c r="M156" s="783" t="s">
        <v>388</v>
      </c>
      <c r="N156" s="792" t="s">
        <v>389</v>
      </c>
      <c r="O156" s="793" t="s">
        <v>4347</v>
      </c>
      <c r="P156" s="284"/>
      <c r="Q156" s="284"/>
      <c r="R156" s="284"/>
      <c r="S156" s="794"/>
    </row>
    <row r="157" spans="1:19" ht="69">
      <c r="A157" s="520" t="s">
        <v>4349</v>
      </c>
      <c r="B157" s="791"/>
      <c r="C157" s="157" t="s">
        <v>18</v>
      </c>
      <c r="D157" s="916"/>
      <c r="E157" s="768" t="s">
        <v>1239</v>
      </c>
      <c r="F157" s="157" t="s">
        <v>1240</v>
      </c>
      <c r="G157" s="157" t="s">
        <v>1241</v>
      </c>
      <c r="H157" s="157" t="s">
        <v>4350</v>
      </c>
      <c r="I157" s="157" t="s">
        <v>23</v>
      </c>
      <c r="J157" s="157" t="s">
        <v>24</v>
      </c>
      <c r="K157" s="157" t="s">
        <v>25</v>
      </c>
      <c r="L157" s="157" t="s">
        <v>449</v>
      </c>
      <c r="M157" s="157" t="s">
        <v>121</v>
      </c>
      <c r="N157" s="157" t="s">
        <v>450</v>
      </c>
      <c r="O157" s="275" t="s">
        <v>12101</v>
      </c>
      <c r="P157" s="157" t="s">
        <v>600</v>
      </c>
      <c r="Q157" s="157" t="s">
        <v>601</v>
      </c>
      <c r="R157" s="157" t="s">
        <v>602</v>
      </c>
    </row>
    <row r="158" spans="1:19" ht="72.599999999999994" customHeight="1">
      <c r="A158" s="520" t="s">
        <v>4351</v>
      </c>
      <c r="B158" s="791"/>
      <c r="C158" s="157" t="s">
        <v>18</v>
      </c>
      <c r="D158" s="916"/>
      <c r="E158" s="768" t="s">
        <v>12102</v>
      </c>
      <c r="F158" s="157" t="s">
        <v>1245</v>
      </c>
      <c r="G158" s="157" t="s">
        <v>1292</v>
      </c>
      <c r="H158" s="157" t="s">
        <v>12103</v>
      </c>
      <c r="I158" s="157" t="s">
        <v>85</v>
      </c>
      <c r="J158" s="157" t="s">
        <v>86</v>
      </c>
      <c r="K158" s="157" t="s">
        <v>87</v>
      </c>
      <c r="L158" s="161"/>
      <c r="O158" s="164" t="s">
        <v>12104</v>
      </c>
      <c r="P158" s="157" t="s">
        <v>4352</v>
      </c>
      <c r="Q158" s="157" t="s">
        <v>1246</v>
      </c>
      <c r="R158" s="157" t="s">
        <v>4353</v>
      </c>
    </row>
    <row r="159" spans="1:19" ht="96.6">
      <c r="A159" s="520" t="s">
        <v>4354</v>
      </c>
      <c r="B159" s="791"/>
      <c r="C159" s="157" t="s">
        <v>18</v>
      </c>
      <c r="D159" s="916"/>
      <c r="E159" s="768" t="s">
        <v>12105</v>
      </c>
      <c r="F159" s="157" t="s">
        <v>1251</v>
      </c>
      <c r="G159" s="157" t="s">
        <v>1252</v>
      </c>
      <c r="H159" s="157" t="s">
        <v>1253</v>
      </c>
      <c r="I159" s="157" t="s">
        <v>23</v>
      </c>
      <c r="J159" s="157" t="s">
        <v>24</v>
      </c>
      <c r="K159" s="157" t="s">
        <v>25</v>
      </c>
      <c r="L159" s="161" t="s">
        <v>1254</v>
      </c>
      <c r="M159" s="157" t="s">
        <v>1255</v>
      </c>
      <c r="N159" s="157" t="s">
        <v>1256</v>
      </c>
      <c r="O159" s="275" t="s">
        <v>12106</v>
      </c>
      <c r="P159" s="157" t="s">
        <v>1257</v>
      </c>
      <c r="Q159" s="157" t="s">
        <v>1258</v>
      </c>
      <c r="R159" s="157" t="s">
        <v>1259</v>
      </c>
    </row>
    <row r="160" spans="1:19" ht="55.2">
      <c r="A160" s="520" t="s">
        <v>4355</v>
      </c>
      <c r="B160" s="791"/>
      <c r="C160" s="157" t="s">
        <v>18</v>
      </c>
      <c r="D160" s="916"/>
      <c r="E160" s="768" t="s">
        <v>1261</v>
      </c>
      <c r="F160" s="157" t="s">
        <v>1262</v>
      </c>
      <c r="G160" s="157" t="s">
        <v>1263</v>
      </c>
      <c r="H160" s="157" t="s">
        <v>1264</v>
      </c>
      <c r="I160" s="157" t="s">
        <v>23</v>
      </c>
      <c r="J160" s="157" t="s">
        <v>24</v>
      </c>
      <c r="K160" s="157" t="s">
        <v>25</v>
      </c>
      <c r="L160" s="161" t="s">
        <v>4356</v>
      </c>
      <c r="M160" s="157" t="s">
        <v>4357</v>
      </c>
      <c r="N160" s="685" t="s">
        <v>1267</v>
      </c>
      <c r="O160" s="275" t="s">
        <v>12101</v>
      </c>
    </row>
    <row r="161" spans="1:19" s="784" customFormat="1" ht="69.900000000000006" customHeight="1">
      <c r="A161" s="520" t="s">
        <v>4358</v>
      </c>
      <c r="B161" s="824" t="s">
        <v>4358</v>
      </c>
      <c r="C161" s="204" t="s">
        <v>18</v>
      </c>
      <c r="D161" s="916"/>
      <c r="E161" s="768" t="s">
        <v>1270</v>
      </c>
      <c r="F161" s="56" t="s">
        <v>1271</v>
      </c>
      <c r="G161" s="95" t="s">
        <v>4359</v>
      </c>
      <c r="H161" s="56" t="s">
        <v>4360</v>
      </c>
      <c r="I161" s="56" t="s">
        <v>23</v>
      </c>
      <c r="J161" s="56" t="s">
        <v>24</v>
      </c>
      <c r="K161" s="56" t="s">
        <v>25</v>
      </c>
      <c r="L161" s="71" t="s">
        <v>1274</v>
      </c>
      <c r="M161" s="56" t="s">
        <v>1275</v>
      </c>
      <c r="N161" s="71" t="s">
        <v>1276</v>
      </c>
      <c r="O161" s="94" t="s">
        <v>12107</v>
      </c>
      <c r="P161" s="56"/>
      <c r="Q161" s="56"/>
      <c r="R161" s="56"/>
      <c r="S161" s="79"/>
    </row>
    <row r="162" spans="1:19" ht="69">
      <c r="A162" s="520" t="s">
        <v>4362</v>
      </c>
      <c r="B162" s="791"/>
      <c r="C162" s="157" t="s">
        <v>18</v>
      </c>
      <c r="D162" s="916"/>
      <c r="E162" s="768" t="s">
        <v>12108</v>
      </c>
      <c r="F162" s="157" t="s">
        <v>1278</v>
      </c>
      <c r="G162" s="789" t="s">
        <v>12109</v>
      </c>
      <c r="H162" s="789" t="s">
        <v>12110</v>
      </c>
      <c r="I162" s="157" t="s">
        <v>23</v>
      </c>
      <c r="J162" s="157" t="s">
        <v>24</v>
      </c>
      <c r="K162" s="157" t="s">
        <v>25</v>
      </c>
      <c r="L162" s="157" t="s">
        <v>213</v>
      </c>
      <c r="M162" s="157" t="s">
        <v>388</v>
      </c>
      <c r="N162" s="685" t="s">
        <v>389</v>
      </c>
      <c r="O162" s="164" t="s">
        <v>12107</v>
      </c>
      <c r="P162" s="284" t="s">
        <v>12111</v>
      </c>
      <c r="Q162" s="284" t="s">
        <v>1283</v>
      </c>
      <c r="R162" s="284" t="s">
        <v>1284</v>
      </c>
    </row>
    <row r="163" spans="1:19" ht="69">
      <c r="A163" s="520" t="s">
        <v>4364</v>
      </c>
      <c r="B163" s="791"/>
      <c r="C163" s="157" t="s">
        <v>18</v>
      </c>
      <c r="D163" s="916"/>
      <c r="E163" s="768" t="s">
        <v>1261</v>
      </c>
      <c r="F163" s="157" t="s">
        <v>1286</v>
      </c>
      <c r="G163" s="789" t="s">
        <v>12112</v>
      </c>
      <c r="H163" s="789" t="s">
        <v>12113</v>
      </c>
      <c r="I163" s="157" t="s">
        <v>23</v>
      </c>
      <c r="J163" s="157" t="s">
        <v>24</v>
      </c>
      <c r="K163" s="157" t="s">
        <v>25</v>
      </c>
      <c r="L163" s="157" t="s">
        <v>449</v>
      </c>
      <c r="M163" s="157" t="s">
        <v>121</v>
      </c>
      <c r="N163" s="157" t="s">
        <v>450</v>
      </c>
      <c r="O163" s="164" t="s">
        <v>12114</v>
      </c>
      <c r="P163" s="157" t="s">
        <v>600</v>
      </c>
      <c r="Q163" s="157" t="s">
        <v>601</v>
      </c>
      <c r="R163" s="157" t="s">
        <v>602</v>
      </c>
    </row>
    <row r="164" spans="1:19" ht="55.2">
      <c r="A164" s="520" t="s">
        <v>4366</v>
      </c>
      <c r="B164" s="791"/>
      <c r="C164" s="157" t="s">
        <v>18</v>
      </c>
      <c r="D164" s="916"/>
      <c r="E164" s="768" t="s">
        <v>1261</v>
      </c>
      <c r="F164" s="157" t="s">
        <v>1291</v>
      </c>
      <c r="G164" s="789" t="s">
        <v>12115</v>
      </c>
      <c r="H164" s="789" t="s">
        <v>12116</v>
      </c>
      <c r="I164" s="157" t="s">
        <v>85</v>
      </c>
      <c r="J164" s="157" t="s">
        <v>86</v>
      </c>
      <c r="K164" s="157" t="s">
        <v>87</v>
      </c>
      <c r="L164" s="161"/>
      <c r="N164" s="685"/>
      <c r="O164" s="164" t="s">
        <v>12117</v>
      </c>
      <c r="P164" s="157" t="s">
        <v>4352</v>
      </c>
      <c r="Q164" s="157" t="s">
        <v>1246</v>
      </c>
      <c r="R164" s="157" t="s">
        <v>4353</v>
      </c>
    </row>
    <row r="165" spans="1:19" ht="82.8">
      <c r="A165" s="520" t="s">
        <v>4368</v>
      </c>
      <c r="B165" s="791"/>
      <c r="C165" s="157" t="s">
        <v>1312</v>
      </c>
      <c r="D165" s="916"/>
      <c r="E165" s="768" t="s">
        <v>12118</v>
      </c>
      <c r="F165" s="157" t="s">
        <v>1313</v>
      </c>
      <c r="G165" s="157" t="s">
        <v>5780</v>
      </c>
      <c r="H165" s="157" t="s">
        <v>12119</v>
      </c>
      <c r="I165" s="157" t="s">
        <v>23</v>
      </c>
      <c r="J165" s="157" t="s">
        <v>24</v>
      </c>
      <c r="K165" s="157" t="s">
        <v>25</v>
      </c>
      <c r="L165" s="157" t="s">
        <v>213</v>
      </c>
      <c r="M165" s="157" t="s">
        <v>388</v>
      </c>
      <c r="N165" s="157" t="s">
        <v>1316</v>
      </c>
    </row>
    <row r="166" spans="1:19" s="795" customFormat="1" ht="82.8">
      <c r="A166" s="520" t="s">
        <v>4370</v>
      </c>
      <c r="B166" s="791"/>
      <c r="C166" s="284" t="s">
        <v>18</v>
      </c>
      <c r="D166" s="916"/>
      <c r="E166" s="862" t="s">
        <v>12120</v>
      </c>
      <c r="F166" s="100" t="s">
        <v>12121</v>
      </c>
      <c r="G166" s="100" t="s">
        <v>12122</v>
      </c>
      <c r="H166" s="100" t="s">
        <v>12123</v>
      </c>
      <c r="I166" s="284" t="s">
        <v>23</v>
      </c>
      <c r="J166" s="284" t="s">
        <v>24</v>
      </c>
      <c r="K166" s="284" t="s">
        <v>25</v>
      </c>
      <c r="L166" s="284" t="s">
        <v>213</v>
      </c>
      <c r="M166" s="284" t="s">
        <v>388</v>
      </c>
      <c r="N166" s="284" t="s">
        <v>1316</v>
      </c>
      <c r="O166" s="793" t="s">
        <v>4374</v>
      </c>
      <c r="P166" s="284"/>
      <c r="Q166" s="284"/>
      <c r="R166" s="284"/>
      <c r="S166" s="794"/>
    </row>
    <row r="167" spans="1:19" ht="96.6">
      <c r="A167" s="288" t="s">
        <v>12124</v>
      </c>
      <c r="B167" s="791"/>
      <c r="C167" s="157" t="s">
        <v>18</v>
      </c>
      <c r="D167" s="916"/>
      <c r="E167" s="768" t="s">
        <v>1304</v>
      </c>
      <c r="F167" s="157" t="s">
        <v>1305</v>
      </c>
      <c r="G167" s="157" t="s">
        <v>5379</v>
      </c>
      <c r="H167" s="157" t="s">
        <v>12125</v>
      </c>
      <c r="I167" s="326" t="s">
        <v>23</v>
      </c>
      <c r="J167" s="157" t="s">
        <v>24</v>
      </c>
      <c r="K167" s="157" t="s">
        <v>25</v>
      </c>
      <c r="L167" s="161" t="s">
        <v>1308</v>
      </c>
      <c r="M167" s="157" t="s">
        <v>1309</v>
      </c>
      <c r="N167" s="157" t="s">
        <v>1310</v>
      </c>
    </row>
    <row r="168" spans="1:19" ht="69">
      <c r="A168" s="520" t="s">
        <v>4375</v>
      </c>
      <c r="B168" s="791"/>
      <c r="C168" s="157" t="s">
        <v>18</v>
      </c>
      <c r="D168" s="916"/>
      <c r="E168" s="768" t="s">
        <v>1318</v>
      </c>
      <c r="F168" s="157" t="s">
        <v>1319</v>
      </c>
      <c r="G168" s="789" t="s">
        <v>12126</v>
      </c>
      <c r="H168" s="789" t="s">
        <v>12127</v>
      </c>
      <c r="I168" s="157" t="s">
        <v>23</v>
      </c>
      <c r="J168" s="157" t="s">
        <v>24</v>
      </c>
      <c r="K168" s="157" t="s">
        <v>25</v>
      </c>
      <c r="L168" s="157" t="s">
        <v>449</v>
      </c>
      <c r="M168" s="157" t="s">
        <v>121</v>
      </c>
      <c r="N168" s="157" t="s">
        <v>450</v>
      </c>
      <c r="O168" s="275" t="s">
        <v>12128</v>
      </c>
      <c r="P168" s="157" t="s">
        <v>600</v>
      </c>
      <c r="Q168" s="157" t="s">
        <v>601</v>
      </c>
      <c r="R168" s="157" t="s">
        <v>602</v>
      </c>
    </row>
    <row r="169" spans="1:19" ht="60" customHeight="1">
      <c r="A169" s="520" t="s">
        <v>4377</v>
      </c>
      <c r="B169" s="791"/>
      <c r="C169" s="157" t="s">
        <v>18</v>
      </c>
      <c r="D169" s="916"/>
      <c r="E169" s="768" t="s">
        <v>12129</v>
      </c>
      <c r="F169" s="157" t="s">
        <v>1324</v>
      </c>
      <c r="G169" s="789" t="s">
        <v>12130</v>
      </c>
      <c r="H169" s="789" t="s">
        <v>12131</v>
      </c>
      <c r="I169" s="157" t="s">
        <v>85</v>
      </c>
      <c r="J169" s="157" t="s">
        <v>86</v>
      </c>
      <c r="K169" s="157" t="s">
        <v>87</v>
      </c>
      <c r="L169" s="161"/>
      <c r="O169" s="164" t="s">
        <v>12132</v>
      </c>
      <c r="P169" s="56" t="s">
        <v>4378</v>
      </c>
      <c r="Q169" s="157" t="s">
        <v>1325</v>
      </c>
      <c r="R169" s="157" t="s">
        <v>4379</v>
      </c>
    </row>
    <row r="170" spans="1:19" ht="96.6">
      <c r="A170" s="520" t="s">
        <v>4380</v>
      </c>
      <c r="B170" s="791"/>
      <c r="C170" s="157" t="s">
        <v>18</v>
      </c>
      <c r="D170" s="916"/>
      <c r="E170" s="768" t="s">
        <v>12133</v>
      </c>
      <c r="F170" s="157" t="s">
        <v>1329</v>
      </c>
      <c r="G170" s="157" t="s">
        <v>1330</v>
      </c>
      <c r="H170" s="157" t="s">
        <v>1331</v>
      </c>
      <c r="I170" s="157" t="s">
        <v>23</v>
      </c>
      <c r="J170" s="157" t="s">
        <v>24</v>
      </c>
      <c r="K170" s="157" t="s">
        <v>25</v>
      </c>
      <c r="L170" s="161" t="s">
        <v>1332</v>
      </c>
      <c r="M170" s="157" t="s">
        <v>1333</v>
      </c>
      <c r="N170" s="157" t="s">
        <v>1334</v>
      </c>
      <c r="O170" s="275" t="s">
        <v>12134</v>
      </c>
      <c r="P170" s="157" t="s">
        <v>4382</v>
      </c>
      <c r="Q170" s="157" t="s">
        <v>4383</v>
      </c>
      <c r="R170" s="157" t="s">
        <v>4384</v>
      </c>
    </row>
    <row r="171" spans="1:19" ht="82.8">
      <c r="A171" s="520" t="s">
        <v>4386</v>
      </c>
      <c r="B171" s="791"/>
      <c r="C171" s="157" t="s">
        <v>18</v>
      </c>
      <c r="D171" s="916"/>
      <c r="E171" s="768" t="s">
        <v>1336</v>
      </c>
      <c r="F171" s="62" t="s">
        <v>4810</v>
      </c>
      <c r="G171" s="157" t="s">
        <v>1338</v>
      </c>
      <c r="H171" s="157" t="s">
        <v>1339</v>
      </c>
      <c r="I171" s="157" t="s">
        <v>23</v>
      </c>
      <c r="J171" s="157" t="s">
        <v>24</v>
      </c>
      <c r="K171" s="157" t="s">
        <v>25</v>
      </c>
      <c r="L171" s="161" t="s">
        <v>1340</v>
      </c>
      <c r="M171" s="179" t="s">
        <v>1341</v>
      </c>
      <c r="N171" s="161" t="s">
        <v>1342</v>
      </c>
      <c r="O171" s="275" t="s">
        <v>12128</v>
      </c>
    </row>
    <row r="172" spans="1:19" ht="82.8">
      <c r="A172" s="520" t="s">
        <v>4387</v>
      </c>
      <c r="B172" s="791"/>
      <c r="C172" s="157" t="s">
        <v>18</v>
      </c>
      <c r="D172" s="916"/>
      <c r="E172" s="768" t="s">
        <v>12135</v>
      </c>
      <c r="F172" s="157" t="s">
        <v>1344</v>
      </c>
      <c r="G172" s="789" t="s">
        <v>12136</v>
      </c>
      <c r="H172" s="789" t="s">
        <v>12137</v>
      </c>
      <c r="I172" s="157" t="s">
        <v>23</v>
      </c>
      <c r="J172" s="157" t="s">
        <v>24</v>
      </c>
      <c r="K172" s="157" t="s">
        <v>25</v>
      </c>
      <c r="L172" s="157" t="s">
        <v>213</v>
      </c>
      <c r="M172" s="161" t="s">
        <v>387</v>
      </c>
      <c r="N172" s="157" t="s">
        <v>388</v>
      </c>
      <c r="P172" s="157" t="s">
        <v>12138</v>
      </c>
      <c r="Q172" s="157" t="s">
        <v>1283</v>
      </c>
      <c r="R172" s="157" t="s">
        <v>1284</v>
      </c>
    </row>
    <row r="173" spans="1:19" ht="69">
      <c r="A173" s="520" t="s">
        <v>4388</v>
      </c>
      <c r="B173" s="791"/>
      <c r="C173" s="157" t="s">
        <v>18</v>
      </c>
      <c r="D173" s="916"/>
      <c r="E173" s="768" t="s">
        <v>1304</v>
      </c>
      <c r="F173" s="161" t="s">
        <v>12139</v>
      </c>
      <c r="G173" s="789" t="s">
        <v>12140</v>
      </c>
      <c r="H173" s="789" t="s">
        <v>12141</v>
      </c>
      <c r="I173" s="157" t="s">
        <v>23</v>
      </c>
      <c r="J173" s="157" t="s">
        <v>24</v>
      </c>
      <c r="K173" s="157" t="s">
        <v>25</v>
      </c>
      <c r="L173" s="157" t="s">
        <v>449</v>
      </c>
      <c r="M173" s="157" t="s">
        <v>121</v>
      </c>
      <c r="N173" s="157" t="s">
        <v>450</v>
      </c>
      <c r="O173" s="164" t="s">
        <v>12142</v>
      </c>
      <c r="P173" s="157" t="s">
        <v>600</v>
      </c>
      <c r="Q173" s="157" t="s">
        <v>601</v>
      </c>
      <c r="R173" s="157" t="s">
        <v>602</v>
      </c>
    </row>
    <row r="174" spans="1:19" ht="69">
      <c r="A174" s="520" t="s">
        <v>4389</v>
      </c>
      <c r="B174" s="791"/>
      <c r="C174" s="157" t="s">
        <v>18</v>
      </c>
      <c r="D174" s="916"/>
      <c r="E174" s="768" t="s">
        <v>1304</v>
      </c>
      <c r="F174" s="157" t="s">
        <v>1353</v>
      </c>
      <c r="G174" s="789" t="s">
        <v>12143</v>
      </c>
      <c r="H174" s="789" t="s">
        <v>12144</v>
      </c>
      <c r="I174" s="157" t="s">
        <v>85</v>
      </c>
      <c r="J174" s="157" t="s">
        <v>86</v>
      </c>
      <c r="K174" s="157" t="s">
        <v>87</v>
      </c>
      <c r="L174" s="161"/>
      <c r="M174" s="179"/>
      <c r="N174" s="161"/>
      <c r="O174" s="164" t="s">
        <v>12145</v>
      </c>
      <c r="P174" s="284" t="s">
        <v>4378</v>
      </c>
      <c r="Q174" s="157" t="s">
        <v>1325</v>
      </c>
      <c r="R174" s="157" t="s">
        <v>4379</v>
      </c>
    </row>
    <row r="175" spans="1:19" ht="110.4">
      <c r="A175" s="520" t="s">
        <v>1028</v>
      </c>
      <c r="B175" s="791"/>
      <c r="C175" s="157" t="s">
        <v>18</v>
      </c>
      <c r="D175" s="916"/>
      <c r="E175" s="768" t="s">
        <v>12146</v>
      </c>
      <c r="F175" s="157" t="s">
        <v>1362</v>
      </c>
      <c r="G175" s="157" t="s">
        <v>5381</v>
      </c>
      <c r="H175" s="157" t="s">
        <v>5481</v>
      </c>
      <c r="I175" s="157" t="s">
        <v>23</v>
      </c>
      <c r="J175" s="157" t="s">
        <v>24</v>
      </c>
      <c r="K175" s="157" t="s">
        <v>25</v>
      </c>
      <c r="L175" s="157" t="s">
        <v>213</v>
      </c>
      <c r="M175" s="157" t="s">
        <v>388</v>
      </c>
      <c r="N175" s="161" t="s">
        <v>389</v>
      </c>
    </row>
    <row r="176" spans="1:19" ht="69">
      <c r="A176" s="520" t="s">
        <v>4391</v>
      </c>
      <c r="B176" s="791"/>
      <c r="C176" s="157" t="s">
        <v>18</v>
      </c>
      <c r="D176" s="916"/>
      <c r="E176" s="768" t="s">
        <v>1367</v>
      </c>
      <c r="F176" s="157" t="s">
        <v>1368</v>
      </c>
      <c r="G176" s="157" t="s">
        <v>12147</v>
      </c>
      <c r="H176" s="157" t="s">
        <v>12148</v>
      </c>
      <c r="I176" s="157" t="s">
        <v>23</v>
      </c>
      <c r="J176" s="157" t="s">
        <v>24</v>
      </c>
      <c r="K176" s="157" t="s">
        <v>25</v>
      </c>
      <c r="L176" s="157" t="s">
        <v>449</v>
      </c>
      <c r="M176" s="157" t="s">
        <v>121</v>
      </c>
      <c r="N176" s="157" t="s">
        <v>450</v>
      </c>
      <c r="O176" s="164" t="s">
        <v>12149</v>
      </c>
      <c r="P176" s="157" t="s">
        <v>600</v>
      </c>
      <c r="Q176" s="157" t="s">
        <v>601</v>
      </c>
      <c r="R176" s="157" t="s">
        <v>602</v>
      </c>
    </row>
    <row r="177" spans="1:19" s="340" customFormat="1" ht="110.4">
      <c r="A177" s="520" t="s">
        <v>4393</v>
      </c>
      <c r="B177" s="791"/>
      <c r="C177" s="157" t="s">
        <v>18</v>
      </c>
      <c r="D177" s="916"/>
      <c r="E177" s="768" t="s">
        <v>12150</v>
      </c>
      <c r="F177" s="157" t="s">
        <v>1373</v>
      </c>
      <c r="G177" s="789" t="s">
        <v>12151</v>
      </c>
      <c r="H177" s="789" t="s">
        <v>12152</v>
      </c>
      <c r="I177" s="157" t="s">
        <v>85</v>
      </c>
      <c r="J177" s="157" t="s">
        <v>86</v>
      </c>
      <c r="K177" s="157" t="s">
        <v>87</v>
      </c>
      <c r="L177" s="157"/>
      <c r="M177" s="157"/>
      <c r="N177" s="685"/>
      <c r="O177" s="164" t="s">
        <v>12153</v>
      </c>
      <c r="P177" s="157"/>
      <c r="Q177" s="157"/>
      <c r="R177" s="157"/>
      <c r="S177" s="157"/>
    </row>
    <row r="178" spans="1:19" ht="110.4">
      <c r="A178" s="520" t="s">
        <v>1036</v>
      </c>
      <c r="B178" s="791"/>
      <c r="C178" s="157" t="s">
        <v>18</v>
      </c>
      <c r="D178" s="916"/>
      <c r="E178" s="768" t="s">
        <v>12154</v>
      </c>
      <c r="F178" s="157" t="s">
        <v>1379</v>
      </c>
      <c r="G178" s="157" t="s">
        <v>5383</v>
      </c>
      <c r="H178" s="157" t="s">
        <v>5483</v>
      </c>
      <c r="I178" s="157" t="s">
        <v>23</v>
      </c>
      <c r="J178" s="157" t="s">
        <v>24</v>
      </c>
      <c r="K178" s="157" t="s">
        <v>25</v>
      </c>
      <c r="L178" s="157" t="s">
        <v>213</v>
      </c>
      <c r="M178" s="157" t="s">
        <v>388</v>
      </c>
      <c r="N178" s="161" t="s">
        <v>389</v>
      </c>
    </row>
    <row r="179" spans="1:19" ht="69">
      <c r="A179" s="520" t="s">
        <v>1041</v>
      </c>
      <c r="B179" s="791"/>
      <c r="C179" s="157" t="s">
        <v>18</v>
      </c>
      <c r="D179" s="916"/>
      <c r="E179" s="772" t="s">
        <v>1378</v>
      </c>
      <c r="F179" s="161" t="s">
        <v>1383</v>
      </c>
      <c r="G179" s="157" t="s">
        <v>12155</v>
      </c>
      <c r="H179" s="157" t="s">
        <v>12156</v>
      </c>
      <c r="I179" s="164" t="s">
        <v>23</v>
      </c>
      <c r="J179" s="157" t="s">
        <v>24</v>
      </c>
      <c r="K179" s="161" t="s">
        <v>25</v>
      </c>
      <c r="L179" s="161" t="s">
        <v>449</v>
      </c>
      <c r="M179" s="161" t="s">
        <v>121</v>
      </c>
      <c r="N179" s="161" t="s">
        <v>450</v>
      </c>
      <c r="O179" s="164" t="s">
        <v>1048</v>
      </c>
      <c r="P179" s="157" t="s">
        <v>5001</v>
      </c>
      <c r="Q179" s="157" t="s">
        <v>601</v>
      </c>
      <c r="R179" s="157" t="s">
        <v>602</v>
      </c>
    </row>
    <row r="180" spans="1:19" ht="110.4">
      <c r="A180" s="520" t="s">
        <v>4395</v>
      </c>
      <c r="B180" s="791"/>
      <c r="C180" s="157" t="s">
        <v>18</v>
      </c>
      <c r="D180" s="916"/>
      <c r="E180" s="772" t="s">
        <v>12154</v>
      </c>
      <c r="F180" s="161" t="s">
        <v>1388</v>
      </c>
      <c r="G180" s="157" t="s">
        <v>5384</v>
      </c>
      <c r="H180" s="157" t="s">
        <v>5484</v>
      </c>
      <c r="I180" s="164" t="s">
        <v>85</v>
      </c>
      <c r="J180" s="157" t="s">
        <v>86</v>
      </c>
      <c r="K180" s="161" t="s">
        <v>87</v>
      </c>
      <c r="L180" s="164"/>
      <c r="M180" s="164"/>
      <c r="N180" s="164"/>
      <c r="O180" s="164" t="s">
        <v>12157</v>
      </c>
    </row>
    <row r="181" spans="1:19" ht="110.4">
      <c r="A181" s="520" t="s">
        <v>4396</v>
      </c>
      <c r="B181" s="791"/>
      <c r="C181" s="157" t="s">
        <v>18</v>
      </c>
      <c r="D181" s="916"/>
      <c r="E181" s="772" t="s">
        <v>12154</v>
      </c>
      <c r="F181" s="161" t="s">
        <v>1393</v>
      </c>
      <c r="G181" s="157" t="s">
        <v>4397</v>
      </c>
      <c r="H181" s="157" t="s">
        <v>4398</v>
      </c>
      <c r="I181" s="164" t="s">
        <v>23</v>
      </c>
      <c r="J181" s="157" t="s">
        <v>24</v>
      </c>
      <c r="K181" s="157" t="s">
        <v>25</v>
      </c>
      <c r="L181" s="161" t="s">
        <v>1396</v>
      </c>
      <c r="M181" s="161" t="s">
        <v>4399</v>
      </c>
      <c r="N181" s="161" t="s">
        <v>4400</v>
      </c>
    </row>
    <row r="182" spans="1:19" ht="110.4">
      <c r="A182" s="520" t="s">
        <v>4401</v>
      </c>
      <c r="B182" s="791"/>
      <c r="C182" s="157" t="s">
        <v>18</v>
      </c>
      <c r="D182" s="916"/>
      <c r="E182" s="771" t="s">
        <v>12158</v>
      </c>
      <c r="F182" s="97" t="s">
        <v>12159</v>
      </c>
      <c r="G182" s="509" t="s">
        <v>13189</v>
      </c>
      <c r="H182" s="100" t="s">
        <v>13190</v>
      </c>
      <c r="I182" s="100" t="s">
        <v>798</v>
      </c>
      <c r="J182" s="100" t="s">
        <v>362</v>
      </c>
      <c r="K182" s="100" t="s">
        <v>222</v>
      </c>
      <c r="L182" s="509" t="s">
        <v>12160</v>
      </c>
      <c r="M182" s="100" t="s">
        <v>12161</v>
      </c>
      <c r="N182" s="509" t="s">
        <v>12162</v>
      </c>
    </row>
    <row r="183" spans="1:19" s="795" customFormat="1" ht="58.2" customHeight="1">
      <c r="A183" s="520" t="s">
        <v>4403</v>
      </c>
      <c r="B183" s="791"/>
      <c r="C183" s="284" t="s">
        <v>18</v>
      </c>
      <c r="D183" s="836"/>
      <c r="E183" s="771" t="s">
        <v>12163</v>
      </c>
      <c r="F183" s="865" t="s">
        <v>4404</v>
      </c>
      <c r="G183" s="284" t="s">
        <v>4405</v>
      </c>
      <c r="H183" s="284" t="s">
        <v>12164</v>
      </c>
      <c r="I183" s="284" t="s">
        <v>23</v>
      </c>
      <c r="J183" s="284" t="s">
        <v>24</v>
      </c>
      <c r="K183" s="284" t="s">
        <v>25</v>
      </c>
      <c r="L183" s="837" t="s">
        <v>12165</v>
      </c>
      <c r="M183" s="838" t="s">
        <v>12166</v>
      </c>
      <c r="N183" s="839" t="s">
        <v>12167</v>
      </c>
      <c r="O183" s="840" t="s">
        <v>12168</v>
      </c>
      <c r="P183" s="284"/>
      <c r="Q183" s="284"/>
      <c r="R183" s="284"/>
      <c r="S183" s="794"/>
    </row>
    <row r="184" spans="1:19">
      <c r="E184" s="768"/>
      <c r="F184" s="157" t="s">
        <v>983</v>
      </c>
      <c r="G184" s="157" t="s">
        <v>984</v>
      </c>
      <c r="H184" s="157" t="s">
        <v>985</v>
      </c>
      <c r="I184" s="157" t="s">
        <v>66</v>
      </c>
      <c r="J184" s="157" t="s">
        <v>39</v>
      </c>
      <c r="K184" s="157" t="s">
        <v>39</v>
      </c>
      <c r="N184" s="685"/>
    </row>
    <row r="185" spans="1:19" ht="151.80000000000001">
      <c r="A185" s="520" t="s">
        <v>1097</v>
      </c>
      <c r="B185" s="791"/>
      <c r="C185" s="157" t="s">
        <v>18</v>
      </c>
      <c r="D185" s="919" t="s">
        <v>987</v>
      </c>
      <c r="E185" s="768" t="s">
        <v>988</v>
      </c>
      <c r="F185" s="157" t="s">
        <v>989</v>
      </c>
      <c r="G185" s="157" t="s">
        <v>5385</v>
      </c>
      <c r="H185" s="157" t="s">
        <v>5485</v>
      </c>
      <c r="I185" s="157" t="s">
        <v>798</v>
      </c>
      <c r="J185" s="157" t="s">
        <v>362</v>
      </c>
      <c r="K185" s="157" t="s">
        <v>222</v>
      </c>
      <c r="L185" s="792" t="s">
        <v>12169</v>
      </c>
      <c r="M185" s="790" t="s">
        <v>12170</v>
      </c>
      <c r="N185" s="790" t="s">
        <v>12171</v>
      </c>
      <c r="O185" s="161"/>
    </row>
    <row r="186" spans="1:19" ht="55.2">
      <c r="A186" s="520" t="s">
        <v>1107</v>
      </c>
      <c r="B186" s="791"/>
      <c r="C186" s="157" t="s">
        <v>18</v>
      </c>
      <c r="D186" s="919"/>
      <c r="E186" s="768" t="s">
        <v>1050</v>
      </c>
      <c r="F186" s="157" t="s">
        <v>1051</v>
      </c>
      <c r="G186" s="157" t="s">
        <v>5386</v>
      </c>
      <c r="H186" s="157" t="s">
        <v>5486</v>
      </c>
      <c r="I186" s="157" t="s">
        <v>23</v>
      </c>
      <c r="J186" s="157" t="s">
        <v>24</v>
      </c>
      <c r="K186" s="157" t="s">
        <v>25</v>
      </c>
      <c r="L186" s="104" t="s">
        <v>12172</v>
      </c>
      <c r="M186" s="104" t="s">
        <v>12173</v>
      </c>
      <c r="N186" s="104" t="s">
        <v>12174</v>
      </c>
      <c r="O186" s="793" t="s">
        <v>12175</v>
      </c>
    </row>
    <row r="187" spans="1:19" ht="234.6">
      <c r="A187" s="520" t="s">
        <v>1113</v>
      </c>
      <c r="B187" s="791"/>
      <c r="C187" s="157" t="s">
        <v>18</v>
      </c>
      <c r="D187" s="919"/>
      <c r="E187" s="768" t="s">
        <v>1050</v>
      </c>
      <c r="F187" s="157" t="s">
        <v>12176</v>
      </c>
      <c r="G187" s="157" t="s">
        <v>1059</v>
      </c>
      <c r="H187" s="157" t="s">
        <v>1060</v>
      </c>
      <c r="I187" s="157" t="s">
        <v>798</v>
      </c>
      <c r="J187" s="157" t="s">
        <v>362</v>
      </c>
      <c r="K187" s="157" t="s">
        <v>222</v>
      </c>
      <c r="L187" s="161" t="s">
        <v>4412</v>
      </c>
      <c r="M187" s="790" t="s">
        <v>12177</v>
      </c>
      <c r="N187" s="790" t="s">
        <v>12178</v>
      </c>
      <c r="O187" s="841" t="s">
        <v>12179</v>
      </c>
      <c r="P187" s="284"/>
    </row>
    <row r="188" spans="1:19" s="784" customFormat="1" ht="234.6">
      <c r="A188" s="520" t="s">
        <v>1148</v>
      </c>
      <c r="B188" s="520" t="s">
        <v>1148</v>
      </c>
      <c r="C188" s="56" t="s">
        <v>18</v>
      </c>
      <c r="D188" s="919"/>
      <c r="E188" s="768" t="s">
        <v>1050</v>
      </c>
      <c r="F188" s="56" t="s">
        <v>1066</v>
      </c>
      <c r="G188" s="56" t="s">
        <v>5387</v>
      </c>
      <c r="H188" s="56" t="s">
        <v>5487</v>
      </c>
      <c r="I188" s="56" t="s">
        <v>769</v>
      </c>
      <c r="J188" s="56" t="s">
        <v>1690</v>
      </c>
      <c r="K188" s="56" t="s">
        <v>1691</v>
      </c>
      <c r="L188" s="71" t="s">
        <v>1069</v>
      </c>
      <c r="M188" s="71" t="s">
        <v>4417</v>
      </c>
      <c r="N188" s="135" t="s">
        <v>4418</v>
      </c>
      <c r="O188" s="793" t="s">
        <v>12180</v>
      </c>
      <c r="P188" s="284"/>
      <c r="Q188" s="56"/>
      <c r="R188" s="56"/>
      <c r="S188" s="79"/>
    </row>
    <row r="189" spans="1:19" ht="248.4">
      <c r="A189" s="520" t="s">
        <v>4293</v>
      </c>
      <c r="B189" s="791"/>
      <c r="C189" s="157" t="s">
        <v>18</v>
      </c>
      <c r="D189" s="919"/>
      <c r="E189" s="768" t="s">
        <v>1071</v>
      </c>
      <c r="F189" s="62" t="s">
        <v>12181</v>
      </c>
      <c r="G189" s="62" t="s">
        <v>12182</v>
      </c>
      <c r="H189" s="62" t="s">
        <v>12183</v>
      </c>
      <c r="I189" s="157" t="s">
        <v>246</v>
      </c>
      <c r="J189" s="157" t="s">
        <v>362</v>
      </c>
      <c r="K189" s="157" t="s">
        <v>222</v>
      </c>
      <c r="L189" s="284" t="s">
        <v>12184</v>
      </c>
      <c r="M189" s="792" t="s">
        <v>12185</v>
      </c>
      <c r="N189" s="792" t="s">
        <v>12186</v>
      </c>
      <c r="O189" s="841" t="s">
        <v>12187</v>
      </c>
    </row>
    <row r="190" spans="1:19" ht="55.2">
      <c r="A190" s="520" t="s">
        <v>1128</v>
      </c>
      <c r="B190" s="791"/>
      <c r="C190" s="157" t="s">
        <v>18</v>
      </c>
      <c r="D190" s="919"/>
      <c r="E190" s="768" t="s">
        <v>1071</v>
      </c>
      <c r="F190" s="157" t="s">
        <v>1076</v>
      </c>
      <c r="G190" s="179" t="s">
        <v>12188</v>
      </c>
      <c r="H190" s="179" t="s">
        <v>12189</v>
      </c>
      <c r="I190" s="157" t="s">
        <v>23</v>
      </c>
      <c r="J190" s="157" t="s">
        <v>24</v>
      </c>
      <c r="K190" s="157" t="s">
        <v>25</v>
      </c>
      <c r="L190" s="157" t="s">
        <v>749</v>
      </c>
      <c r="M190" s="157" t="s">
        <v>4198</v>
      </c>
      <c r="N190" s="179" t="s">
        <v>4199</v>
      </c>
      <c r="O190" s="164" t="s">
        <v>12190</v>
      </c>
    </row>
    <row r="191" spans="1:19">
      <c r="D191" s="161"/>
      <c r="E191" s="768"/>
      <c r="F191" s="157" t="s">
        <v>861</v>
      </c>
      <c r="G191" s="157" t="s">
        <v>862</v>
      </c>
      <c r="H191" s="157" t="s">
        <v>863</v>
      </c>
      <c r="I191" s="157" t="s">
        <v>66</v>
      </c>
      <c r="J191" s="157" t="s">
        <v>39</v>
      </c>
      <c r="K191" s="157" t="s">
        <v>39</v>
      </c>
      <c r="N191" s="685"/>
    </row>
    <row r="192" spans="1:19" ht="207">
      <c r="A192" s="520" t="s">
        <v>1158</v>
      </c>
      <c r="B192" s="791"/>
      <c r="C192" s="157" t="s">
        <v>18</v>
      </c>
      <c r="D192" s="917" t="s">
        <v>861</v>
      </c>
      <c r="E192" s="768" t="s">
        <v>865</v>
      </c>
      <c r="F192" s="157" t="s">
        <v>866</v>
      </c>
      <c r="G192" s="789" t="s">
        <v>12191</v>
      </c>
      <c r="H192" s="789" t="s">
        <v>12192</v>
      </c>
      <c r="I192" s="157" t="s">
        <v>246</v>
      </c>
      <c r="J192" s="157" t="s">
        <v>362</v>
      </c>
      <c r="K192" s="157" t="s">
        <v>222</v>
      </c>
      <c r="L192" s="842" t="s">
        <v>12193</v>
      </c>
      <c r="M192" s="842" t="s">
        <v>12194</v>
      </c>
      <c r="N192" s="843" t="s">
        <v>12195</v>
      </c>
      <c r="P192" s="284" t="s">
        <v>12196</v>
      </c>
      <c r="Q192" s="157" t="s">
        <v>12197</v>
      </c>
      <c r="R192" s="157" t="s">
        <v>12198</v>
      </c>
    </row>
    <row r="193" spans="1:19" ht="193.2">
      <c r="A193" s="520" t="s">
        <v>4431</v>
      </c>
      <c r="B193" s="791"/>
      <c r="C193" s="157" t="s">
        <v>18</v>
      </c>
      <c r="D193" s="917"/>
      <c r="E193" s="768" t="s">
        <v>12199</v>
      </c>
      <c r="F193" s="62" t="s">
        <v>12200</v>
      </c>
      <c r="G193" s="62" t="s">
        <v>12201</v>
      </c>
      <c r="H193" s="62" t="s">
        <v>12202</v>
      </c>
      <c r="I193" s="157" t="s">
        <v>246</v>
      </c>
      <c r="J193" s="157" t="s">
        <v>362</v>
      </c>
      <c r="K193" s="157" t="s">
        <v>222</v>
      </c>
      <c r="L193" s="62" t="s">
        <v>12203</v>
      </c>
      <c r="M193" s="62" t="s">
        <v>12204</v>
      </c>
      <c r="N193" s="68" t="s">
        <v>12205</v>
      </c>
      <c r="O193" s="275" t="s">
        <v>12206</v>
      </c>
    </row>
    <row r="194" spans="1:19" s="704" customFormat="1" ht="138">
      <c r="A194" s="824"/>
      <c r="B194" s="824" t="s">
        <v>4305</v>
      </c>
      <c r="C194" s="204" t="s">
        <v>18</v>
      </c>
      <c r="D194" s="917"/>
      <c r="E194" s="768" t="s">
        <v>865</v>
      </c>
      <c r="F194" s="204" t="s">
        <v>878</v>
      </c>
      <c r="G194" s="204" t="s">
        <v>879</v>
      </c>
      <c r="H194" s="204" t="s">
        <v>880</v>
      </c>
      <c r="I194" s="204" t="s">
        <v>246</v>
      </c>
      <c r="J194" s="204" t="s">
        <v>362</v>
      </c>
      <c r="K194" s="204" t="s">
        <v>222</v>
      </c>
      <c r="L194" s="844" t="s">
        <v>12207</v>
      </c>
      <c r="M194" s="844" t="s">
        <v>12208</v>
      </c>
      <c r="N194" s="844" t="s">
        <v>12209</v>
      </c>
      <c r="O194" s="393" t="s">
        <v>12210</v>
      </c>
      <c r="P194" s="204"/>
      <c r="Q194" s="204"/>
      <c r="R194" s="204"/>
      <c r="S194" s="703"/>
    </row>
    <row r="195" spans="1:19" s="802" customFormat="1" ht="207">
      <c r="A195" s="796" t="s">
        <v>4305</v>
      </c>
      <c r="B195" s="796"/>
      <c r="C195" s="797"/>
      <c r="D195" s="917"/>
      <c r="E195" s="771" t="s">
        <v>12211</v>
      </c>
      <c r="F195" s="797" t="s">
        <v>12212</v>
      </c>
      <c r="G195" s="797" t="s">
        <v>12213</v>
      </c>
      <c r="H195" s="797" t="s">
        <v>12214</v>
      </c>
      <c r="I195" s="797" t="s">
        <v>246</v>
      </c>
      <c r="J195" s="797" t="s">
        <v>362</v>
      </c>
      <c r="K195" s="797" t="s">
        <v>222</v>
      </c>
      <c r="L195" s="797" t="s">
        <v>12215</v>
      </c>
      <c r="M195" s="797" t="s">
        <v>12216</v>
      </c>
      <c r="N195" s="797" t="s">
        <v>12217</v>
      </c>
      <c r="O195" s="800" t="s">
        <v>12218</v>
      </c>
      <c r="P195" s="797"/>
      <c r="Q195" s="797"/>
      <c r="R195" s="797"/>
      <c r="S195" s="801"/>
    </row>
    <row r="196" spans="1:19" ht="207">
      <c r="A196" s="288" t="s">
        <v>1184</v>
      </c>
      <c r="B196" s="791"/>
      <c r="C196" s="157" t="s">
        <v>18</v>
      </c>
      <c r="D196" s="917"/>
      <c r="E196" s="768" t="s">
        <v>12219</v>
      </c>
      <c r="F196" s="157" t="s">
        <v>884</v>
      </c>
      <c r="G196" s="157" t="s">
        <v>12220</v>
      </c>
      <c r="H196" s="157" t="s">
        <v>12221</v>
      </c>
      <c r="I196" s="157" t="s">
        <v>246</v>
      </c>
      <c r="J196" s="157" t="s">
        <v>362</v>
      </c>
      <c r="K196" s="157" t="s">
        <v>222</v>
      </c>
      <c r="L196" s="788" t="s">
        <v>12222</v>
      </c>
      <c r="M196" s="820" t="s">
        <v>12223</v>
      </c>
      <c r="N196" s="788" t="s">
        <v>12224</v>
      </c>
      <c r="O196" s="164" t="s">
        <v>12225</v>
      </c>
    </row>
    <row r="197" spans="1:19" ht="207">
      <c r="A197" s="288" t="s">
        <v>1212</v>
      </c>
      <c r="B197" s="791"/>
      <c r="C197" s="157" t="s">
        <v>18</v>
      </c>
      <c r="D197" s="917"/>
      <c r="E197" s="768" t="s">
        <v>865</v>
      </c>
      <c r="F197" s="157" t="s">
        <v>890</v>
      </c>
      <c r="G197" s="157" t="s">
        <v>891</v>
      </c>
      <c r="H197" s="157" t="s">
        <v>892</v>
      </c>
      <c r="I197" s="157" t="s">
        <v>246</v>
      </c>
      <c r="J197" s="157" t="s">
        <v>362</v>
      </c>
      <c r="K197" s="157" t="s">
        <v>222</v>
      </c>
      <c r="L197" s="56" t="s">
        <v>12226</v>
      </c>
      <c r="M197" s="56" t="s">
        <v>12227</v>
      </c>
      <c r="N197" s="95" t="s">
        <v>12228</v>
      </c>
      <c r="O197" s="164" t="s">
        <v>12229</v>
      </c>
    </row>
    <row r="198" spans="1:19" s="795" customFormat="1" ht="110.4">
      <c r="A198" s="520" t="s">
        <v>1192</v>
      </c>
      <c r="B198" s="791"/>
      <c r="C198" s="284" t="s">
        <v>18</v>
      </c>
      <c r="D198" s="917"/>
      <c r="E198" s="862" t="s">
        <v>12230</v>
      </c>
      <c r="F198" s="284" t="s">
        <v>12231</v>
      </c>
      <c r="G198" s="789" t="s">
        <v>12232</v>
      </c>
      <c r="H198" s="284" t="s">
        <v>12233</v>
      </c>
      <c r="I198" s="284" t="s">
        <v>23</v>
      </c>
      <c r="J198" s="284" t="s">
        <v>24</v>
      </c>
      <c r="K198" s="284" t="s">
        <v>25</v>
      </c>
      <c r="L198" s="284" t="s">
        <v>4203</v>
      </c>
      <c r="M198" s="284" t="s">
        <v>4198</v>
      </c>
      <c r="N198" s="783" t="s">
        <v>4199</v>
      </c>
      <c r="O198" s="793"/>
      <c r="P198" s="284"/>
      <c r="Q198" s="284"/>
      <c r="R198" s="284"/>
      <c r="S198" s="794"/>
    </row>
    <row r="199" spans="1:19" ht="110.4">
      <c r="A199" s="520" t="s">
        <v>1202</v>
      </c>
      <c r="B199" s="791"/>
      <c r="C199" s="157" t="s">
        <v>18</v>
      </c>
      <c r="D199" s="917"/>
      <c r="E199" s="768" t="s">
        <v>4448</v>
      </c>
      <c r="F199" s="62" t="s">
        <v>12234</v>
      </c>
      <c r="G199" s="62" t="s">
        <v>13060</v>
      </c>
      <c r="H199" s="62" t="s">
        <v>13059</v>
      </c>
      <c r="I199" s="157" t="s">
        <v>246</v>
      </c>
      <c r="J199" s="157" t="s">
        <v>362</v>
      </c>
      <c r="K199" s="157" t="s">
        <v>222</v>
      </c>
      <c r="L199" s="157" t="s">
        <v>4424</v>
      </c>
      <c r="M199" s="157" t="s">
        <v>12235</v>
      </c>
      <c r="N199" s="179" t="s">
        <v>4426</v>
      </c>
    </row>
    <row r="200" spans="1:19" ht="55.2">
      <c r="A200" s="520" t="s">
        <v>1208</v>
      </c>
      <c r="B200" s="791"/>
      <c r="C200" s="157" t="s">
        <v>18</v>
      </c>
      <c r="D200" s="917"/>
      <c r="E200" s="768" t="s">
        <v>4450</v>
      </c>
      <c r="F200" s="157" t="s">
        <v>900</v>
      </c>
      <c r="G200" s="179" t="s">
        <v>12236</v>
      </c>
      <c r="H200" s="179" t="s">
        <v>12237</v>
      </c>
      <c r="I200" s="157" t="s">
        <v>23</v>
      </c>
      <c r="J200" s="157" t="s">
        <v>24</v>
      </c>
      <c r="K200" s="157" t="s">
        <v>25</v>
      </c>
      <c r="L200" s="157" t="s">
        <v>749</v>
      </c>
      <c r="M200" s="157" t="s">
        <v>4198</v>
      </c>
      <c r="N200" s="179" t="s">
        <v>4199</v>
      </c>
      <c r="O200" s="164" t="s">
        <v>12238</v>
      </c>
    </row>
    <row r="201" spans="1:19" s="784" customFormat="1" ht="55.2">
      <c r="A201" s="520" t="s">
        <v>1233</v>
      </c>
      <c r="B201" s="520" t="s">
        <v>1233</v>
      </c>
      <c r="C201" s="56" t="s">
        <v>18</v>
      </c>
      <c r="D201" s="917"/>
      <c r="E201" s="768" t="s">
        <v>929</v>
      </c>
      <c r="F201" s="56" t="s">
        <v>930</v>
      </c>
      <c r="G201" s="56" t="s">
        <v>5393</v>
      </c>
      <c r="H201" s="56" t="s">
        <v>5493</v>
      </c>
      <c r="I201" s="56" t="s">
        <v>23</v>
      </c>
      <c r="J201" s="56" t="s">
        <v>24</v>
      </c>
      <c r="K201" s="56" t="s">
        <v>25</v>
      </c>
      <c r="L201" s="95" t="s">
        <v>933</v>
      </c>
      <c r="M201" s="56" t="s">
        <v>4451</v>
      </c>
      <c r="N201" s="135" t="s">
        <v>935</v>
      </c>
      <c r="O201" s="94"/>
      <c r="P201" s="56"/>
      <c r="Q201" s="56"/>
      <c r="R201" s="56"/>
      <c r="S201" s="79"/>
    </row>
    <row r="202" spans="1:19" s="784" customFormat="1" ht="41.4">
      <c r="A202" s="520" t="s">
        <v>1238</v>
      </c>
      <c r="B202" s="520" t="s">
        <v>1238</v>
      </c>
      <c r="C202" s="56" t="s">
        <v>18</v>
      </c>
      <c r="D202" s="917"/>
      <c r="E202" s="768" t="s">
        <v>929</v>
      </c>
      <c r="F202" s="56" t="s">
        <v>5739</v>
      </c>
      <c r="G202" s="56" t="s">
        <v>5740</v>
      </c>
      <c r="H202" s="56" t="s">
        <v>5741</v>
      </c>
      <c r="I202" s="56" t="s">
        <v>23</v>
      </c>
      <c r="J202" s="56" t="s">
        <v>24</v>
      </c>
      <c r="K202" s="56" t="s">
        <v>25</v>
      </c>
      <c r="L202" s="56" t="s">
        <v>940</v>
      </c>
      <c r="M202" s="56" t="s">
        <v>941</v>
      </c>
      <c r="N202" s="135" t="s">
        <v>942</v>
      </c>
      <c r="O202" s="94" t="s">
        <v>1268</v>
      </c>
      <c r="P202" s="56"/>
      <c r="Q202" s="56"/>
      <c r="R202" s="56"/>
      <c r="S202" s="79"/>
    </row>
    <row r="203" spans="1:19" s="784" customFormat="1" ht="55.2">
      <c r="A203" s="520" t="s">
        <v>1303</v>
      </c>
      <c r="B203" s="520" t="s">
        <v>1303</v>
      </c>
      <c r="C203" s="56" t="s">
        <v>18</v>
      </c>
      <c r="D203" s="917"/>
      <c r="E203" s="768" t="s">
        <v>945</v>
      </c>
      <c r="F203" s="56" t="s">
        <v>946</v>
      </c>
      <c r="G203" s="56" t="s">
        <v>5394</v>
      </c>
      <c r="H203" s="56" t="s">
        <v>5494</v>
      </c>
      <c r="I203" s="56" t="s">
        <v>23</v>
      </c>
      <c r="J203" s="56" t="s">
        <v>24</v>
      </c>
      <c r="K203" s="56" t="s">
        <v>25</v>
      </c>
      <c r="L203" s="56" t="s">
        <v>949</v>
      </c>
      <c r="M203" s="56" t="s">
        <v>950</v>
      </c>
      <c r="N203" s="135" t="s">
        <v>951</v>
      </c>
      <c r="O203" s="94"/>
      <c r="P203" s="56"/>
      <c r="Q203" s="56"/>
      <c r="R203" s="56"/>
      <c r="S203" s="79"/>
    </row>
    <row r="204" spans="1:19">
      <c r="E204" s="768"/>
      <c r="F204" s="157" t="s">
        <v>1453</v>
      </c>
      <c r="G204" s="284" t="s">
        <v>12239</v>
      </c>
      <c r="H204" s="284" t="s">
        <v>12240</v>
      </c>
      <c r="I204" s="157" t="s">
        <v>66</v>
      </c>
      <c r="J204" s="157" t="s">
        <v>39</v>
      </c>
      <c r="K204" s="157" t="s">
        <v>39</v>
      </c>
      <c r="L204" s="161"/>
      <c r="M204" s="161"/>
      <c r="N204" s="161"/>
    </row>
    <row r="205" spans="1:19" ht="82.8">
      <c r="A205" s="288" t="s">
        <v>1456</v>
      </c>
      <c r="B205" s="175" t="s">
        <v>4469</v>
      </c>
      <c r="C205" s="157" t="s">
        <v>18</v>
      </c>
      <c r="D205" s="920"/>
      <c r="E205" s="768" t="s">
        <v>4470</v>
      </c>
      <c r="F205" s="62" t="s">
        <v>12241</v>
      </c>
      <c r="G205" s="62" t="s">
        <v>12242</v>
      </c>
      <c r="H205" s="62" t="s">
        <v>12243</v>
      </c>
      <c r="I205" s="157" t="s">
        <v>23</v>
      </c>
      <c r="J205" s="157" t="s">
        <v>24</v>
      </c>
      <c r="K205" s="157" t="s">
        <v>25</v>
      </c>
      <c r="L205" s="161" t="s">
        <v>1482</v>
      </c>
      <c r="M205" s="179" t="s">
        <v>214</v>
      </c>
      <c r="N205" s="161" t="s">
        <v>215</v>
      </c>
      <c r="P205" s="157" t="s">
        <v>1483</v>
      </c>
      <c r="Q205" s="157" t="s">
        <v>1484</v>
      </c>
      <c r="R205" s="157" t="s">
        <v>1485</v>
      </c>
    </row>
    <row r="206" spans="1:19" ht="82.8">
      <c r="A206" s="288" t="s">
        <v>1466</v>
      </c>
      <c r="B206" s="175" t="s">
        <v>4471</v>
      </c>
      <c r="C206" s="157" t="s">
        <v>18</v>
      </c>
      <c r="D206" s="920"/>
      <c r="E206" s="768" t="s">
        <v>4470</v>
      </c>
      <c r="F206" s="62" t="s">
        <v>12244</v>
      </c>
      <c r="G206" s="62" t="s">
        <v>12245</v>
      </c>
      <c r="H206" s="62" t="s">
        <v>12246</v>
      </c>
      <c r="I206" s="157" t="s">
        <v>23</v>
      </c>
      <c r="J206" s="157" t="s">
        <v>24</v>
      </c>
      <c r="K206" s="157" t="s">
        <v>25</v>
      </c>
      <c r="L206" s="161" t="s">
        <v>387</v>
      </c>
      <c r="M206" s="157" t="s">
        <v>388</v>
      </c>
      <c r="N206" s="685" t="s">
        <v>389</v>
      </c>
      <c r="O206" s="164" t="s">
        <v>12247</v>
      </c>
    </row>
    <row r="207" spans="1:19" ht="138">
      <c r="A207" s="288" t="s">
        <v>1472</v>
      </c>
      <c r="B207" s="175" t="s">
        <v>4473</v>
      </c>
      <c r="C207" s="157" t="s">
        <v>18</v>
      </c>
      <c r="D207" s="920"/>
      <c r="E207" s="768" t="s">
        <v>4470</v>
      </c>
      <c r="F207" s="62" t="s">
        <v>13222</v>
      </c>
      <c r="G207" s="157" t="s">
        <v>13224</v>
      </c>
      <c r="H207" s="157" t="s">
        <v>13225</v>
      </c>
      <c r="I207" s="157" t="s">
        <v>23</v>
      </c>
      <c r="J207" s="157" t="s">
        <v>24</v>
      </c>
      <c r="K207" s="157" t="s">
        <v>25</v>
      </c>
      <c r="L207" s="161" t="s">
        <v>1495</v>
      </c>
      <c r="M207" s="161" t="s">
        <v>12248</v>
      </c>
      <c r="N207" s="161" t="s">
        <v>12249</v>
      </c>
      <c r="O207" s="164" t="s">
        <v>12247</v>
      </c>
      <c r="P207" s="701"/>
      <c r="Q207" s="701"/>
      <c r="R207" s="701"/>
    </row>
    <row r="208" spans="1:19" ht="151.80000000000001">
      <c r="A208" s="288" t="s">
        <v>5277</v>
      </c>
      <c r="B208" s="175" t="s">
        <v>4475</v>
      </c>
      <c r="C208" s="157" t="s">
        <v>18</v>
      </c>
      <c r="D208" s="920"/>
      <c r="E208" s="768" t="s">
        <v>4470</v>
      </c>
      <c r="F208" s="62" t="s">
        <v>13226</v>
      </c>
      <c r="G208" s="157" t="s">
        <v>13223</v>
      </c>
      <c r="H208" s="157" t="s">
        <v>13227</v>
      </c>
      <c r="I208" s="157" t="s">
        <v>23</v>
      </c>
      <c r="J208" s="157" t="s">
        <v>24</v>
      </c>
      <c r="K208" s="157" t="s">
        <v>25</v>
      </c>
      <c r="L208" s="161" t="s">
        <v>1502</v>
      </c>
      <c r="M208" s="161" t="s">
        <v>12250</v>
      </c>
      <c r="N208" s="161" t="s">
        <v>12251</v>
      </c>
      <c r="O208" s="164" t="s">
        <v>12247</v>
      </c>
      <c r="P208" s="157" t="s">
        <v>1505</v>
      </c>
      <c r="Q208" s="179" t="s">
        <v>1506</v>
      </c>
      <c r="R208" s="179" t="s">
        <v>1507</v>
      </c>
    </row>
    <row r="209" spans="1:19" s="795" customFormat="1" ht="179.4">
      <c r="A209" s="288" t="s">
        <v>12252</v>
      </c>
      <c r="B209" s="520" t="s">
        <v>4479</v>
      </c>
      <c r="C209" s="284" t="s">
        <v>18</v>
      </c>
      <c r="D209" s="920"/>
      <c r="E209" s="862" t="s">
        <v>1509</v>
      </c>
      <c r="F209" s="838" t="s">
        <v>12766</v>
      </c>
      <c r="G209" s="284" t="s">
        <v>12253</v>
      </c>
      <c r="H209" s="284" t="s">
        <v>12254</v>
      </c>
      <c r="I209" s="284" t="s">
        <v>246</v>
      </c>
      <c r="J209" s="284" t="s">
        <v>362</v>
      </c>
      <c r="K209" s="284" t="s">
        <v>222</v>
      </c>
      <c r="L209" s="837" t="s">
        <v>12255</v>
      </c>
      <c r="M209" s="838" t="s">
        <v>12256</v>
      </c>
      <c r="N209" s="837" t="s">
        <v>12257</v>
      </c>
      <c r="O209" s="793"/>
      <c r="P209" s="845"/>
      <c r="Q209" s="845"/>
      <c r="R209" s="845"/>
      <c r="S209" s="794"/>
    </row>
    <row r="210" spans="1:19" ht="82.8">
      <c r="A210" s="288" t="s">
        <v>4851</v>
      </c>
      <c r="B210" s="175" t="s">
        <v>1527</v>
      </c>
      <c r="C210" s="157" t="s">
        <v>18</v>
      </c>
      <c r="D210" s="920"/>
      <c r="E210" s="768" t="s">
        <v>1509</v>
      </c>
      <c r="F210" s="62" t="s">
        <v>12767</v>
      </c>
      <c r="G210" s="62" t="s">
        <v>12258</v>
      </c>
      <c r="H210" s="62" t="s">
        <v>12259</v>
      </c>
      <c r="I210" s="157" t="s">
        <v>23</v>
      </c>
      <c r="J210" s="157" t="s">
        <v>24</v>
      </c>
      <c r="K210" s="157" t="s">
        <v>25</v>
      </c>
      <c r="L210" s="161" t="s">
        <v>387</v>
      </c>
      <c r="M210" s="157" t="s">
        <v>388</v>
      </c>
      <c r="N210" s="161" t="s">
        <v>389</v>
      </c>
      <c r="O210" s="94" t="s">
        <v>12260</v>
      </c>
    </row>
    <row r="211" spans="1:19" ht="69">
      <c r="A211" s="175" t="s">
        <v>1539</v>
      </c>
      <c r="B211" s="175" t="s">
        <v>1539</v>
      </c>
      <c r="C211" s="157" t="s">
        <v>18</v>
      </c>
      <c r="D211" s="920"/>
      <c r="E211" s="768" t="s">
        <v>1523</v>
      </c>
      <c r="F211" s="157" t="s">
        <v>1524</v>
      </c>
      <c r="G211" s="157" t="s">
        <v>5405</v>
      </c>
      <c r="H211" s="157" t="s">
        <v>5505</v>
      </c>
      <c r="I211" s="157" t="s">
        <v>23</v>
      </c>
      <c r="J211" s="157" t="s">
        <v>24</v>
      </c>
      <c r="K211" s="157" t="s">
        <v>25</v>
      </c>
      <c r="L211" s="161" t="s">
        <v>1482</v>
      </c>
      <c r="M211" s="179" t="s">
        <v>214</v>
      </c>
      <c r="N211" s="161" t="s">
        <v>215</v>
      </c>
    </row>
    <row r="212" spans="1:19" ht="69">
      <c r="A212" s="175" t="s">
        <v>4489</v>
      </c>
      <c r="B212" s="175" t="s">
        <v>4489</v>
      </c>
      <c r="C212" s="157" t="s">
        <v>18</v>
      </c>
      <c r="D212" s="920"/>
      <c r="E212" s="768" t="s">
        <v>1523</v>
      </c>
      <c r="F212" s="157" t="s">
        <v>1528</v>
      </c>
      <c r="G212" s="157" t="s">
        <v>5406</v>
      </c>
      <c r="H212" s="157" t="s">
        <v>5506</v>
      </c>
      <c r="I212" s="157" t="s">
        <v>23</v>
      </c>
      <c r="J212" s="157" t="s">
        <v>24</v>
      </c>
      <c r="K212" s="157" t="s">
        <v>25</v>
      </c>
      <c r="L212" s="161" t="s">
        <v>1531</v>
      </c>
      <c r="M212" s="161" t="s">
        <v>12261</v>
      </c>
      <c r="N212" s="161" t="s">
        <v>12262</v>
      </c>
      <c r="O212" s="164" t="s">
        <v>4490</v>
      </c>
      <c r="Q212" s="164"/>
      <c r="R212" s="164"/>
    </row>
    <row r="213" spans="1:19" ht="69">
      <c r="A213" s="175" t="s">
        <v>4491</v>
      </c>
      <c r="B213" s="175" t="s">
        <v>4491</v>
      </c>
      <c r="C213" s="157" t="s">
        <v>18</v>
      </c>
      <c r="D213" s="920"/>
      <c r="E213" s="768" t="s">
        <v>1523</v>
      </c>
      <c r="F213" s="157" t="s">
        <v>1536</v>
      </c>
      <c r="G213" s="157" t="s">
        <v>5407</v>
      </c>
      <c r="H213" s="157" t="s">
        <v>5507</v>
      </c>
      <c r="I213" s="157" t="s">
        <v>23</v>
      </c>
      <c r="J213" s="157" t="s">
        <v>24</v>
      </c>
      <c r="K213" s="157" t="s">
        <v>25</v>
      </c>
      <c r="L213" s="157" t="s">
        <v>749</v>
      </c>
      <c r="M213" s="157" t="s">
        <v>4198</v>
      </c>
      <c r="N213" s="157" t="s">
        <v>4199</v>
      </c>
    </row>
    <row r="214" spans="1:19" s="802" customFormat="1" ht="69">
      <c r="A214" s="796" t="s">
        <v>12263</v>
      </c>
      <c r="B214" s="796"/>
      <c r="C214" s="797"/>
      <c r="D214" s="920"/>
      <c r="E214" s="866" t="s">
        <v>12264</v>
      </c>
      <c r="F214" s="797" t="s">
        <v>12265</v>
      </c>
      <c r="G214" s="797" t="s">
        <v>12266</v>
      </c>
      <c r="H214" s="797" t="s">
        <v>12267</v>
      </c>
      <c r="I214" s="846" t="s">
        <v>23</v>
      </c>
      <c r="J214" s="797" t="s">
        <v>24</v>
      </c>
      <c r="K214" s="797" t="s">
        <v>25</v>
      </c>
      <c r="L214" s="847" t="s">
        <v>12268</v>
      </c>
      <c r="M214" s="797" t="s">
        <v>12269</v>
      </c>
      <c r="N214" s="797" t="s">
        <v>12270</v>
      </c>
      <c r="O214" s="800"/>
      <c r="P214" s="797"/>
      <c r="Q214" s="797"/>
      <c r="R214" s="797"/>
      <c r="S214" s="801"/>
    </row>
    <row r="215" spans="1:19" s="802" customFormat="1" ht="248.4">
      <c r="A215" s="796" t="s">
        <v>12271</v>
      </c>
      <c r="B215" s="796"/>
      <c r="C215" s="797"/>
      <c r="D215" s="920"/>
      <c r="E215" s="866" t="s">
        <v>12272</v>
      </c>
      <c r="F215" s="797" t="s">
        <v>12273</v>
      </c>
      <c r="G215" s="797" t="s">
        <v>12274</v>
      </c>
      <c r="H215" s="797" t="s">
        <v>12275</v>
      </c>
      <c r="I215" s="846" t="s">
        <v>220</v>
      </c>
      <c r="J215" s="797" t="s">
        <v>362</v>
      </c>
      <c r="K215" s="797" t="s">
        <v>222</v>
      </c>
      <c r="L215" s="848" t="s">
        <v>12276</v>
      </c>
      <c r="M215" s="797" t="s">
        <v>12277</v>
      </c>
      <c r="N215" s="797" t="s">
        <v>12278</v>
      </c>
      <c r="O215" s="800"/>
      <c r="P215" s="797"/>
      <c r="Q215" s="797"/>
      <c r="R215" s="797"/>
      <c r="S215" s="801"/>
    </row>
    <row r="216" spans="1:19" ht="69">
      <c r="A216" s="175" t="s">
        <v>1541</v>
      </c>
      <c r="B216" s="175" t="s">
        <v>1541</v>
      </c>
      <c r="C216" s="157" t="s">
        <v>1119</v>
      </c>
      <c r="D216" s="920"/>
      <c r="E216" s="768" t="s">
        <v>12279</v>
      </c>
      <c r="F216" s="157" t="s">
        <v>1546</v>
      </c>
      <c r="G216" s="56" t="s">
        <v>5408</v>
      </c>
      <c r="H216" s="157" t="s">
        <v>12280</v>
      </c>
      <c r="I216" s="157" t="s">
        <v>23</v>
      </c>
      <c r="J216" s="157" t="s">
        <v>24</v>
      </c>
      <c r="K216" s="157" t="s">
        <v>25</v>
      </c>
      <c r="L216" s="157" t="s">
        <v>4492</v>
      </c>
      <c r="M216" s="157" t="s">
        <v>4493</v>
      </c>
      <c r="N216" s="157" t="s">
        <v>4494</v>
      </c>
    </row>
    <row r="217" spans="1:19" ht="179.4">
      <c r="A217" s="175" t="s">
        <v>4495</v>
      </c>
      <c r="B217" s="175" t="s">
        <v>4495</v>
      </c>
      <c r="C217" s="157" t="s">
        <v>1119</v>
      </c>
      <c r="D217" s="921"/>
      <c r="E217" s="768" t="s">
        <v>12279</v>
      </c>
      <c r="F217" s="157" t="s">
        <v>1553</v>
      </c>
      <c r="G217" s="157" t="s">
        <v>5409</v>
      </c>
      <c r="H217" s="157" t="s">
        <v>12281</v>
      </c>
      <c r="I217" s="157" t="s">
        <v>246</v>
      </c>
      <c r="J217" s="157" t="s">
        <v>362</v>
      </c>
      <c r="K217" s="157" t="s">
        <v>222</v>
      </c>
      <c r="L217" s="56" t="s">
        <v>12282</v>
      </c>
      <c r="M217" s="56" t="s">
        <v>12283</v>
      </c>
      <c r="N217" s="56" t="s">
        <v>12284</v>
      </c>
      <c r="O217" s="94" t="s">
        <v>12285</v>
      </c>
      <c r="P217" s="164"/>
      <c r="Q217" s="164"/>
      <c r="R217" s="164"/>
    </row>
    <row r="218" spans="1:19" s="802" customFormat="1" ht="82.8">
      <c r="A218" s="796" t="s">
        <v>12286</v>
      </c>
      <c r="B218" s="796"/>
      <c r="C218" s="797"/>
      <c r="D218" s="849"/>
      <c r="E218" s="771" t="s">
        <v>12279</v>
      </c>
      <c r="F218" s="797" t="s">
        <v>12287</v>
      </c>
      <c r="G218" s="797" t="s">
        <v>12288</v>
      </c>
      <c r="H218" s="797" t="s">
        <v>12289</v>
      </c>
      <c r="I218" s="797" t="s">
        <v>23</v>
      </c>
      <c r="J218" s="797" t="s">
        <v>24</v>
      </c>
      <c r="K218" s="797" t="s">
        <v>25</v>
      </c>
      <c r="L218" s="850" t="s">
        <v>12290</v>
      </c>
      <c r="M218" s="797" t="s">
        <v>12291</v>
      </c>
      <c r="N218" s="797" t="s">
        <v>12292</v>
      </c>
      <c r="O218" s="800"/>
      <c r="P218" s="800"/>
      <c r="Q218" s="800"/>
      <c r="R218" s="800"/>
      <c r="S218" s="801"/>
    </row>
    <row r="219" spans="1:19" s="802" customFormat="1" ht="138">
      <c r="A219" s="796" t="s">
        <v>12293</v>
      </c>
      <c r="B219" s="796"/>
      <c r="C219" s="797"/>
      <c r="D219" s="849"/>
      <c r="E219" s="867" t="s">
        <v>12294</v>
      </c>
      <c r="F219" s="797" t="s">
        <v>12295</v>
      </c>
      <c r="G219" s="797" t="s">
        <v>12296</v>
      </c>
      <c r="H219" s="797" t="s">
        <v>12297</v>
      </c>
      <c r="I219" s="797" t="s">
        <v>246</v>
      </c>
      <c r="J219" s="797" t="s">
        <v>362</v>
      </c>
      <c r="K219" s="797" t="s">
        <v>222</v>
      </c>
      <c r="L219" s="848" t="s">
        <v>12298</v>
      </c>
      <c r="M219" s="797" t="s">
        <v>12299</v>
      </c>
      <c r="N219" s="797" t="s">
        <v>12300</v>
      </c>
      <c r="O219" s="800"/>
      <c r="P219" s="800"/>
      <c r="Q219" s="800"/>
      <c r="R219" s="800"/>
      <c r="S219" s="801"/>
    </row>
    <row r="220" spans="1:19" ht="355.2" customHeight="1">
      <c r="A220" s="288" t="s">
        <v>4873</v>
      </c>
      <c r="B220" s="175" t="s">
        <v>1456</v>
      </c>
      <c r="C220" s="157" t="s">
        <v>18</v>
      </c>
      <c r="D220" s="781"/>
      <c r="E220" s="768" t="s">
        <v>1457</v>
      </c>
      <c r="F220" s="157" t="s">
        <v>1458</v>
      </c>
      <c r="G220" s="68" t="s">
        <v>12301</v>
      </c>
      <c r="H220" s="179" t="s">
        <v>5495</v>
      </c>
      <c r="I220" s="157" t="s">
        <v>246</v>
      </c>
      <c r="J220" s="157" t="s">
        <v>221</v>
      </c>
      <c r="K220" s="157" t="s">
        <v>222</v>
      </c>
      <c r="L220" s="851" t="s">
        <v>12302</v>
      </c>
      <c r="M220" s="851" t="s">
        <v>12303</v>
      </c>
      <c r="N220" s="820" t="s">
        <v>12304</v>
      </c>
      <c r="P220" s="284" t="s">
        <v>12305</v>
      </c>
      <c r="Q220" s="157" t="s">
        <v>12306</v>
      </c>
      <c r="R220" s="157" t="s">
        <v>4460</v>
      </c>
    </row>
    <row r="221" spans="1:19" s="784" customFormat="1" ht="282.75" customHeight="1">
      <c r="A221" s="288" t="s">
        <v>12307</v>
      </c>
      <c r="B221" s="63" t="s">
        <v>1462</v>
      </c>
      <c r="C221" s="56" t="s">
        <v>18</v>
      </c>
      <c r="D221" s="852"/>
      <c r="E221" s="768" t="s">
        <v>1457</v>
      </c>
      <c r="F221" s="56" t="s">
        <v>1463</v>
      </c>
      <c r="G221" s="95" t="s">
        <v>5396</v>
      </c>
      <c r="H221" s="95" t="s">
        <v>5496</v>
      </c>
      <c r="I221" s="56" t="s">
        <v>769</v>
      </c>
      <c r="J221" s="56" t="s">
        <v>1690</v>
      </c>
      <c r="K221" s="56" t="s">
        <v>1691</v>
      </c>
      <c r="L221" s="851" t="s">
        <v>12308</v>
      </c>
      <c r="M221" s="851" t="s">
        <v>12309</v>
      </c>
      <c r="N221" s="820" t="s">
        <v>12310</v>
      </c>
      <c r="O221" s="94"/>
      <c r="P221" s="284" t="s">
        <v>12311</v>
      </c>
      <c r="Q221" s="56" t="s">
        <v>12306</v>
      </c>
      <c r="R221" s="56" t="s">
        <v>4460</v>
      </c>
      <c r="S221" s="79"/>
    </row>
    <row r="222" spans="1:19" ht="317.39999999999998">
      <c r="A222" s="288" t="s">
        <v>12312</v>
      </c>
      <c r="B222" s="175" t="s">
        <v>1466</v>
      </c>
      <c r="C222" s="157" t="s">
        <v>18</v>
      </c>
      <c r="D222" s="781"/>
      <c r="E222" s="768" t="s">
        <v>12313</v>
      </c>
      <c r="F222" s="62" t="s">
        <v>12314</v>
      </c>
      <c r="G222" s="68" t="s">
        <v>12315</v>
      </c>
      <c r="H222" s="68" t="s">
        <v>12316</v>
      </c>
      <c r="I222" s="157" t="s">
        <v>246</v>
      </c>
      <c r="J222" s="157" t="s">
        <v>221</v>
      </c>
      <c r="K222" s="157" t="s">
        <v>222</v>
      </c>
      <c r="L222" s="853" t="s">
        <v>12317</v>
      </c>
      <c r="M222" s="853" t="s">
        <v>12318</v>
      </c>
      <c r="N222" s="811" t="s">
        <v>12319</v>
      </c>
      <c r="P222" s="811" t="s">
        <v>12320</v>
      </c>
      <c r="Q222" s="811" t="s">
        <v>12321</v>
      </c>
      <c r="R222" s="811" t="s">
        <v>12322</v>
      </c>
    </row>
    <row r="223" spans="1:19" ht="82.8">
      <c r="A223" s="288" t="s">
        <v>12323</v>
      </c>
      <c r="B223" s="175" t="s">
        <v>1472</v>
      </c>
      <c r="C223" s="157" t="s">
        <v>18</v>
      </c>
      <c r="D223" s="781"/>
      <c r="E223" s="768" t="s">
        <v>12313</v>
      </c>
      <c r="F223" s="157" t="s">
        <v>1473</v>
      </c>
      <c r="G223" s="789" t="s">
        <v>12324</v>
      </c>
      <c r="H223" s="789" t="s">
        <v>12325</v>
      </c>
      <c r="I223" s="157" t="s">
        <v>23</v>
      </c>
      <c r="J223" s="157" t="s">
        <v>24</v>
      </c>
      <c r="K223" s="157" t="s">
        <v>25</v>
      </c>
      <c r="L223" s="157" t="s">
        <v>749</v>
      </c>
      <c r="M223" s="157" t="s">
        <v>4198</v>
      </c>
      <c r="N223" s="157" t="s">
        <v>4199</v>
      </c>
      <c r="O223" s="164" t="s">
        <v>1476</v>
      </c>
    </row>
    <row r="224" spans="1:19">
      <c r="E224" s="768"/>
      <c r="F224" s="157" t="s">
        <v>1560</v>
      </c>
      <c r="G224" s="157" t="s">
        <v>1561</v>
      </c>
      <c r="H224" s="157" t="s">
        <v>1562</v>
      </c>
      <c r="I224" s="157" t="s">
        <v>66</v>
      </c>
      <c r="J224" s="157" t="s">
        <v>39</v>
      </c>
      <c r="K224" s="157" t="s">
        <v>39</v>
      </c>
      <c r="L224" s="161"/>
      <c r="M224" s="179"/>
      <c r="N224" s="161"/>
    </row>
    <row r="225" spans="1:19" ht="55.2">
      <c r="A225" s="175" t="s">
        <v>1563</v>
      </c>
      <c r="C225" s="157" t="s">
        <v>18</v>
      </c>
      <c r="D225" s="916" t="s">
        <v>1560</v>
      </c>
      <c r="E225" s="768" t="s">
        <v>12326</v>
      </c>
      <c r="F225" s="157" t="s">
        <v>1565</v>
      </c>
      <c r="G225" s="157" t="s">
        <v>5410</v>
      </c>
      <c r="H225" s="157" t="s">
        <v>5510</v>
      </c>
      <c r="I225" s="157" t="s">
        <v>23</v>
      </c>
      <c r="J225" s="157" t="s">
        <v>24</v>
      </c>
      <c r="K225" s="157" t="s">
        <v>25</v>
      </c>
      <c r="L225" s="161" t="s">
        <v>213</v>
      </c>
      <c r="M225" s="161" t="s">
        <v>214</v>
      </c>
      <c r="N225" s="161" t="s">
        <v>281</v>
      </c>
    </row>
    <row r="226" spans="1:19" ht="82.8">
      <c r="A226" s="175" t="s">
        <v>1568</v>
      </c>
      <c r="C226" s="157" t="s">
        <v>18</v>
      </c>
      <c r="D226" s="916"/>
      <c r="E226" s="768" t="s">
        <v>12327</v>
      </c>
      <c r="F226" s="157" t="s">
        <v>1570</v>
      </c>
      <c r="G226" s="157" t="s">
        <v>5411</v>
      </c>
      <c r="H226" s="157" t="s">
        <v>5511</v>
      </c>
      <c r="I226" s="157" t="s">
        <v>23</v>
      </c>
      <c r="J226" s="157" t="s">
        <v>24</v>
      </c>
      <c r="K226" s="157" t="s">
        <v>25</v>
      </c>
      <c r="L226" s="161" t="s">
        <v>387</v>
      </c>
      <c r="M226" s="157" t="s">
        <v>388</v>
      </c>
      <c r="N226" s="685" t="s">
        <v>389</v>
      </c>
    </row>
    <row r="227" spans="1:19" s="802" customFormat="1" ht="82.8" customHeight="1">
      <c r="A227" s="628" t="s">
        <v>4881</v>
      </c>
      <c r="B227" s="796"/>
      <c r="C227" s="797"/>
      <c r="D227" s="854"/>
      <c r="E227" s="771"/>
      <c r="F227" s="798" t="s">
        <v>12328</v>
      </c>
      <c r="G227" s="797" t="s">
        <v>12329</v>
      </c>
      <c r="H227" s="797" t="s">
        <v>13240</v>
      </c>
      <c r="I227" s="797" t="s">
        <v>23</v>
      </c>
      <c r="J227" s="797" t="s">
        <v>24</v>
      </c>
      <c r="K227" s="797" t="s">
        <v>25</v>
      </c>
      <c r="L227" s="850" t="s">
        <v>12330</v>
      </c>
      <c r="M227" s="797" t="s">
        <v>12331</v>
      </c>
      <c r="N227" s="799" t="s">
        <v>12332</v>
      </c>
      <c r="O227" s="800"/>
      <c r="P227" s="797"/>
      <c r="Q227" s="797"/>
      <c r="R227" s="797"/>
      <c r="S227" s="801"/>
    </row>
    <row r="228" spans="1:19" s="802" customFormat="1" ht="248.4">
      <c r="A228" s="628" t="s">
        <v>4896</v>
      </c>
      <c r="B228" s="796"/>
      <c r="C228" s="797"/>
      <c r="D228" s="854"/>
      <c r="E228" s="771"/>
      <c r="F228" s="798" t="s">
        <v>12333</v>
      </c>
      <c r="G228" s="797" t="s">
        <v>12334</v>
      </c>
      <c r="H228" s="797" t="s">
        <v>12335</v>
      </c>
      <c r="I228" s="797" t="s">
        <v>246</v>
      </c>
      <c r="J228" s="797" t="s">
        <v>362</v>
      </c>
      <c r="K228" s="797" t="s">
        <v>222</v>
      </c>
      <c r="L228" s="850" t="s">
        <v>12336</v>
      </c>
      <c r="M228" s="797" t="s">
        <v>12337</v>
      </c>
      <c r="N228" s="799" t="s">
        <v>12338</v>
      </c>
      <c r="O228" s="800"/>
      <c r="P228" s="797"/>
      <c r="Q228" s="797"/>
      <c r="R228" s="797"/>
      <c r="S228" s="801"/>
    </row>
    <row r="229" spans="1:19">
      <c r="E229" s="768"/>
      <c r="F229" s="157" t="s">
        <v>1573</v>
      </c>
      <c r="G229" s="157" t="s">
        <v>1574</v>
      </c>
      <c r="H229" s="157" t="s">
        <v>1575</v>
      </c>
      <c r="I229" s="157" t="s">
        <v>66</v>
      </c>
      <c r="J229" s="157" t="s">
        <v>39</v>
      </c>
      <c r="K229" s="157" t="s">
        <v>39</v>
      </c>
      <c r="L229" s="161"/>
      <c r="M229" s="179"/>
      <c r="N229" s="161"/>
    </row>
    <row r="230" spans="1:19" ht="69">
      <c r="A230" s="175" t="s">
        <v>1576</v>
      </c>
      <c r="C230" s="157" t="s">
        <v>18</v>
      </c>
      <c r="D230" s="916" t="s">
        <v>1573</v>
      </c>
      <c r="E230" s="768" t="s">
        <v>1577</v>
      </c>
      <c r="F230" s="161" t="s">
        <v>1578</v>
      </c>
      <c r="G230" s="157" t="s">
        <v>13242</v>
      </c>
      <c r="H230" s="157" t="s">
        <v>13241</v>
      </c>
      <c r="I230" s="157" t="s">
        <v>23</v>
      </c>
      <c r="J230" s="157" t="s">
        <v>24</v>
      </c>
      <c r="K230" s="157" t="s">
        <v>25</v>
      </c>
      <c r="L230" s="161" t="s">
        <v>1581</v>
      </c>
      <c r="M230" s="157" t="s">
        <v>1582</v>
      </c>
      <c r="N230" s="685" t="s">
        <v>1583</v>
      </c>
    </row>
    <row r="231" spans="1:19" ht="96.6">
      <c r="A231" s="175" t="s">
        <v>1584</v>
      </c>
      <c r="C231" s="157" t="s">
        <v>18</v>
      </c>
      <c r="D231" s="916"/>
      <c r="E231" s="768" t="s">
        <v>1577</v>
      </c>
      <c r="F231" s="161" t="s">
        <v>1585</v>
      </c>
      <c r="G231" s="157" t="s">
        <v>5413</v>
      </c>
      <c r="H231" s="157" t="s">
        <v>5513</v>
      </c>
      <c r="I231" s="157" t="s">
        <v>23</v>
      </c>
      <c r="J231" s="157" t="s">
        <v>24</v>
      </c>
      <c r="K231" s="157" t="s">
        <v>25</v>
      </c>
      <c r="L231" s="825" t="s">
        <v>12339</v>
      </c>
      <c r="M231" s="843" t="s">
        <v>12340</v>
      </c>
      <c r="N231" s="843" t="s">
        <v>12341</v>
      </c>
      <c r="O231" s="164" t="s">
        <v>4505</v>
      </c>
      <c r="P231" s="811" t="s">
        <v>12342</v>
      </c>
      <c r="Q231" s="811" t="s">
        <v>12343</v>
      </c>
      <c r="R231" s="811" t="s">
        <v>12344</v>
      </c>
    </row>
    <row r="232" spans="1:19" ht="409.6">
      <c r="A232" s="175" t="s">
        <v>1592</v>
      </c>
      <c r="C232" s="157" t="s">
        <v>18</v>
      </c>
      <c r="D232" s="916"/>
      <c r="E232" s="768" t="s">
        <v>1577</v>
      </c>
      <c r="F232" s="71" t="s">
        <v>5786</v>
      </c>
      <c r="G232" s="789" t="s">
        <v>12345</v>
      </c>
      <c r="H232" s="789" t="s">
        <v>12346</v>
      </c>
      <c r="I232" s="157" t="s">
        <v>246</v>
      </c>
      <c r="J232" s="157" t="s">
        <v>362</v>
      </c>
      <c r="K232" s="157" t="s">
        <v>222</v>
      </c>
      <c r="L232" s="69" t="s">
        <v>12347</v>
      </c>
      <c r="M232" s="62" t="s">
        <v>12348</v>
      </c>
      <c r="N232" s="62" t="s">
        <v>12349</v>
      </c>
      <c r="O232" s="164" t="s">
        <v>4506</v>
      </c>
    </row>
    <row r="233" spans="1:19" ht="82.8">
      <c r="A233" s="175" t="s">
        <v>1600</v>
      </c>
      <c r="C233" s="157" t="s">
        <v>18</v>
      </c>
      <c r="D233" s="916"/>
      <c r="E233" s="768" t="s">
        <v>1577</v>
      </c>
      <c r="F233" s="161" t="s">
        <v>1601</v>
      </c>
      <c r="G233" s="179" t="s">
        <v>4512</v>
      </c>
      <c r="H233" s="157" t="s">
        <v>4513</v>
      </c>
      <c r="I233" s="157" t="s">
        <v>23</v>
      </c>
      <c r="J233" s="157" t="s">
        <v>24</v>
      </c>
      <c r="K233" s="157" t="s">
        <v>25</v>
      </c>
      <c r="L233" s="161" t="s">
        <v>1604</v>
      </c>
      <c r="M233" s="157" t="s">
        <v>1605</v>
      </c>
      <c r="N233" s="161" t="s">
        <v>1606</v>
      </c>
      <c r="O233" s="164" t="s">
        <v>4514</v>
      </c>
    </row>
    <row r="234" spans="1:19" ht="113.25" customHeight="1">
      <c r="A234" s="156"/>
      <c r="B234" s="156"/>
      <c r="D234" s="917" t="s">
        <v>19</v>
      </c>
      <c r="E234" s="768"/>
      <c r="F234" s="157" t="s">
        <v>108</v>
      </c>
      <c r="G234" s="157" t="s">
        <v>109</v>
      </c>
      <c r="H234" s="789" t="s">
        <v>110</v>
      </c>
    </row>
    <row r="235" spans="1:19">
      <c r="A235" s="156" t="s">
        <v>1611</v>
      </c>
      <c r="B235" s="156"/>
      <c r="C235" s="157" t="s">
        <v>18</v>
      </c>
      <c r="D235" s="917"/>
      <c r="E235" s="768"/>
      <c r="F235" s="157" t="s">
        <v>112</v>
      </c>
      <c r="G235" s="157" t="s">
        <v>5414</v>
      </c>
      <c r="H235" s="157" t="s">
        <v>5514</v>
      </c>
    </row>
    <row r="236" spans="1:19">
      <c r="C236" s="157" t="s">
        <v>18</v>
      </c>
      <c r="D236" s="916" t="s">
        <v>4515</v>
      </c>
      <c r="E236" s="918"/>
      <c r="F236" s="157" t="s">
        <v>1694</v>
      </c>
      <c r="G236" s="157" t="s">
        <v>1695</v>
      </c>
      <c r="H236" s="157" t="s">
        <v>1696</v>
      </c>
      <c r="I236" s="157" t="s">
        <v>66</v>
      </c>
      <c r="J236" s="157" t="s">
        <v>39</v>
      </c>
      <c r="K236" s="157" t="s">
        <v>39</v>
      </c>
    </row>
    <row r="237" spans="1:19" ht="27.6">
      <c r="A237" s="175" t="s">
        <v>1673</v>
      </c>
      <c r="C237" s="157" t="s">
        <v>18</v>
      </c>
      <c r="D237" s="916"/>
      <c r="E237" s="918"/>
      <c r="F237" s="157" t="s">
        <v>1698</v>
      </c>
      <c r="G237" s="157" t="s">
        <v>5415</v>
      </c>
      <c r="H237" s="157" t="s">
        <v>5515</v>
      </c>
      <c r="I237" s="157" t="s">
        <v>96</v>
      </c>
      <c r="J237" s="157" t="s">
        <v>101</v>
      </c>
      <c r="K237" s="157" t="s">
        <v>102</v>
      </c>
    </row>
    <row r="238" spans="1:19" ht="82.8">
      <c r="A238" s="175" t="s">
        <v>12350</v>
      </c>
      <c r="C238" s="157" t="s">
        <v>18</v>
      </c>
      <c r="D238" s="916"/>
      <c r="E238" s="768"/>
      <c r="F238" s="157" t="s">
        <v>1702</v>
      </c>
      <c r="G238" s="157" t="s">
        <v>1703</v>
      </c>
      <c r="H238" s="157" t="s">
        <v>1704</v>
      </c>
      <c r="I238" s="157" t="s">
        <v>66</v>
      </c>
      <c r="J238" s="157" t="s">
        <v>39</v>
      </c>
      <c r="K238" s="157" t="s">
        <v>39</v>
      </c>
      <c r="P238" s="157" t="s">
        <v>12351</v>
      </c>
      <c r="Q238" s="157" t="s">
        <v>12352</v>
      </c>
      <c r="R238" s="157" t="s">
        <v>12353</v>
      </c>
    </row>
    <row r="239" spans="1:19">
      <c r="D239" s="157"/>
      <c r="E239" s="769"/>
    </row>
    <row r="240" spans="1:19">
      <c r="D240" s="157"/>
      <c r="E240" s="768"/>
      <c r="F240" s="157" t="s">
        <v>1705</v>
      </c>
      <c r="G240" s="157" t="s">
        <v>1706</v>
      </c>
      <c r="H240" s="157" t="s">
        <v>1707</v>
      </c>
    </row>
    <row r="241" spans="1:4">
      <c r="A241" s="157"/>
      <c r="B241" s="157"/>
      <c r="D241" s="157"/>
    </row>
  </sheetData>
  <autoFilter ref="A1:S238" xr:uid="{484DD01E-4BE5-48EA-BE73-D556F181D88B}"/>
  <mergeCells count="16">
    <mergeCell ref="D120:D126"/>
    <mergeCell ref="D2:D17"/>
    <mergeCell ref="D18:D22"/>
    <mergeCell ref="D24:D65"/>
    <mergeCell ref="D67:D98"/>
    <mergeCell ref="D100:D118"/>
    <mergeCell ref="D230:D233"/>
    <mergeCell ref="D234:D235"/>
    <mergeCell ref="D236:D238"/>
    <mergeCell ref="E236:E237"/>
    <mergeCell ref="D132:D135"/>
    <mergeCell ref="D142:D182"/>
    <mergeCell ref="D185:D190"/>
    <mergeCell ref="D192:D203"/>
    <mergeCell ref="D205:D217"/>
    <mergeCell ref="D225:D226"/>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38241-9EBC-4708-95E1-AA000417F6F0}">
  <dimension ref="A1:B2"/>
  <sheetViews>
    <sheetView workbookViewId="0">
      <selection activeCell="A2" sqref="A2"/>
    </sheetView>
  </sheetViews>
  <sheetFormatPr defaultRowHeight="14.4"/>
  <sheetData>
    <row r="1" spans="1:2">
      <c r="A1" t="s">
        <v>28380</v>
      </c>
      <c r="B1">
        <v>1</v>
      </c>
    </row>
    <row r="2" spans="1:2">
      <c r="A2" t="s">
        <v>28381</v>
      </c>
      <c r="B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45C15-0EFE-4F02-BA2F-7DB8A0CEB25A}">
  <dimension ref="A1:T223"/>
  <sheetViews>
    <sheetView zoomScale="50" zoomScaleNormal="50" workbookViewId="0">
      <pane xSplit="6" ySplit="1" topLeftCell="G89" activePane="bottomRight" state="frozen"/>
      <selection pane="topRight"/>
      <selection pane="bottomLeft"/>
      <selection pane="bottomRight" activeCell="G92" sqref="G92"/>
    </sheetView>
  </sheetViews>
  <sheetFormatPr defaultColWidth="8.88671875" defaultRowHeight="14.4"/>
  <cols>
    <col min="1" max="1" width="8.88671875" style="688"/>
    <col min="2" max="2" width="8.88671875" style="175"/>
    <col min="3" max="3" width="6" style="157" customWidth="1"/>
    <col min="4" max="4" width="11.88671875" style="164" customWidth="1"/>
    <col min="5" max="5" width="11.88671875" style="161" customWidth="1"/>
    <col min="6" max="6" width="46.33203125" style="157" customWidth="1"/>
    <col min="7" max="8" width="49.44140625" style="157" customWidth="1"/>
    <col min="9" max="9" width="14.88671875" style="157" customWidth="1"/>
    <col min="10" max="10" width="49.44140625" style="157" customWidth="1"/>
    <col min="11" max="11" width="25.109375" style="157" customWidth="1"/>
    <col min="12" max="12" width="41.88671875" style="157" customWidth="1"/>
    <col min="13" max="13" width="39.5546875" style="157" customWidth="1"/>
    <col min="14" max="14" width="40.6640625" style="157" customWidth="1"/>
    <col min="15" max="15" width="49.44140625" style="164" customWidth="1"/>
    <col min="16" max="16" width="49.44140625" style="157" customWidth="1"/>
    <col min="17" max="17" width="36.44140625" style="157" bestFit="1" customWidth="1"/>
    <col min="18" max="18" width="33.5546875" style="157" bestFit="1" customWidth="1"/>
    <col min="19" max="19" width="26.109375" style="683" bestFit="1" customWidth="1"/>
    <col min="20" max="16384" width="8.88671875" style="680"/>
  </cols>
  <sheetData>
    <row r="1" spans="1:19" ht="69">
      <c r="A1" s="286" t="s">
        <v>4032</v>
      </c>
      <c r="B1" s="283" t="s">
        <v>0</v>
      </c>
      <c r="C1" s="678" t="s">
        <v>1</v>
      </c>
      <c r="D1" s="678" t="s">
        <v>2</v>
      </c>
      <c r="E1" s="158" t="s">
        <v>3</v>
      </c>
      <c r="F1" s="678" t="s">
        <v>4</v>
      </c>
      <c r="G1" s="678" t="s">
        <v>5</v>
      </c>
      <c r="H1" s="678" t="s">
        <v>6</v>
      </c>
      <c r="I1" s="678" t="s">
        <v>7</v>
      </c>
      <c r="J1" s="678" t="s">
        <v>8</v>
      </c>
      <c r="K1" s="678" t="s">
        <v>9</v>
      </c>
      <c r="L1" s="678" t="s">
        <v>10</v>
      </c>
      <c r="M1" s="678" t="s">
        <v>11</v>
      </c>
      <c r="N1" s="678" t="s">
        <v>12</v>
      </c>
      <c r="O1" s="678" t="s">
        <v>13</v>
      </c>
      <c r="P1" s="678" t="s">
        <v>14</v>
      </c>
      <c r="Q1" s="678" t="s">
        <v>15</v>
      </c>
      <c r="R1" s="678" t="s">
        <v>16</v>
      </c>
      <c r="S1" s="679" t="s">
        <v>17</v>
      </c>
    </row>
    <row r="2" spans="1:19" ht="138">
      <c r="A2" s="681">
        <v>1</v>
      </c>
      <c r="B2" s="735">
        <v>1</v>
      </c>
      <c r="C2" s="157" t="s">
        <v>18</v>
      </c>
      <c r="D2" s="916" t="s">
        <v>19</v>
      </c>
      <c r="E2" s="248"/>
      <c r="F2" s="157" t="s">
        <v>20</v>
      </c>
      <c r="G2" s="157" t="s">
        <v>21</v>
      </c>
      <c r="H2" s="157" t="s">
        <v>22</v>
      </c>
      <c r="I2" s="157" t="s">
        <v>23</v>
      </c>
      <c r="J2" s="157" t="s">
        <v>24</v>
      </c>
      <c r="K2" s="157" t="s">
        <v>25</v>
      </c>
      <c r="L2" s="157" t="s">
        <v>4033</v>
      </c>
      <c r="M2" s="157" t="s">
        <v>4034</v>
      </c>
      <c r="N2" s="157" t="s">
        <v>4035</v>
      </c>
      <c r="O2" s="682"/>
    </row>
    <row r="3" spans="1:19" ht="41.4">
      <c r="A3" s="681">
        <v>2</v>
      </c>
      <c r="B3" s="735">
        <v>2</v>
      </c>
      <c r="C3" s="157" t="s">
        <v>18</v>
      </c>
      <c r="D3" s="916"/>
      <c r="E3" s="248"/>
      <c r="F3" s="161" t="s">
        <v>29</v>
      </c>
      <c r="G3" s="157" t="s">
        <v>30</v>
      </c>
      <c r="H3" s="157" t="s">
        <v>31</v>
      </c>
      <c r="I3" s="157" t="s">
        <v>23</v>
      </c>
      <c r="J3" s="157" t="s">
        <v>24</v>
      </c>
      <c r="K3" s="157" t="s">
        <v>25</v>
      </c>
      <c r="L3" s="157" t="s">
        <v>32</v>
      </c>
      <c r="O3" s="341" t="s">
        <v>33</v>
      </c>
    </row>
    <row r="4" spans="1:19" ht="41.4">
      <c r="A4" s="681" t="s">
        <v>34</v>
      </c>
      <c r="B4" s="735" t="s">
        <v>34</v>
      </c>
      <c r="C4" s="157" t="s">
        <v>18</v>
      </c>
      <c r="D4" s="916"/>
      <c r="E4" s="248"/>
      <c r="F4" s="161" t="s">
        <v>4036</v>
      </c>
      <c r="G4" s="157" t="s">
        <v>36</v>
      </c>
      <c r="H4" s="157" t="s">
        <v>37</v>
      </c>
      <c r="I4" s="157" t="s">
        <v>38</v>
      </c>
      <c r="J4" s="157" t="s">
        <v>39</v>
      </c>
      <c r="K4" s="157" t="s">
        <v>39</v>
      </c>
      <c r="O4" s="164" t="s">
        <v>40</v>
      </c>
    </row>
    <row r="5" spans="1:19" ht="41.4">
      <c r="A5" s="681" t="s">
        <v>4037</v>
      </c>
      <c r="B5" s="735" t="s">
        <v>4037</v>
      </c>
      <c r="C5" s="157" t="s">
        <v>18</v>
      </c>
      <c r="D5" s="916"/>
      <c r="E5" s="248"/>
      <c r="F5" s="161" t="s">
        <v>35</v>
      </c>
      <c r="I5" s="157" t="s">
        <v>38</v>
      </c>
      <c r="J5" s="157" t="s">
        <v>39</v>
      </c>
      <c r="K5" s="157" t="s">
        <v>39</v>
      </c>
    </row>
    <row r="6" spans="1:19" ht="41.4">
      <c r="A6" s="681" t="s">
        <v>41</v>
      </c>
      <c r="B6" s="735" t="s">
        <v>41</v>
      </c>
      <c r="C6" s="157" t="s">
        <v>18</v>
      </c>
      <c r="D6" s="916"/>
      <c r="E6" s="248"/>
      <c r="F6" s="161" t="s">
        <v>42</v>
      </c>
      <c r="G6" s="157" t="s">
        <v>43</v>
      </c>
      <c r="H6" s="157" t="s">
        <v>44</v>
      </c>
      <c r="I6" s="157" t="s">
        <v>23</v>
      </c>
      <c r="J6" s="157" t="s">
        <v>24</v>
      </c>
      <c r="K6" s="157" t="s">
        <v>25</v>
      </c>
      <c r="L6" s="157" t="s">
        <v>45</v>
      </c>
      <c r="M6" s="157" t="s">
        <v>46</v>
      </c>
      <c r="N6" s="157" t="s">
        <v>47</v>
      </c>
      <c r="O6" s="340"/>
    </row>
    <row r="7" spans="1:19" ht="41.4">
      <c r="A7" s="684">
        <v>3</v>
      </c>
      <c r="B7" s="736">
        <v>3</v>
      </c>
      <c r="C7" s="157" t="s">
        <v>18</v>
      </c>
      <c r="D7" s="916"/>
      <c r="E7" s="248"/>
      <c r="F7" s="161" t="s">
        <v>48</v>
      </c>
      <c r="G7" s="161" t="s">
        <v>49</v>
      </c>
      <c r="H7" s="161" t="s">
        <v>49</v>
      </c>
      <c r="I7" s="157" t="s">
        <v>23</v>
      </c>
      <c r="J7" s="157" t="s">
        <v>24</v>
      </c>
      <c r="K7" s="157" t="s">
        <v>25</v>
      </c>
      <c r="L7" s="157" t="s">
        <v>50</v>
      </c>
      <c r="O7" s="340"/>
      <c r="S7" s="683" t="s">
        <v>51</v>
      </c>
    </row>
    <row r="8" spans="1:19" ht="41.4">
      <c r="A8" s="681" t="s">
        <v>52</v>
      </c>
      <c r="B8" s="735" t="s">
        <v>52</v>
      </c>
      <c r="C8" s="157" t="s">
        <v>18</v>
      </c>
      <c r="D8" s="916"/>
      <c r="E8" s="248"/>
      <c r="F8" s="161" t="s">
        <v>53</v>
      </c>
      <c r="G8" s="161" t="s">
        <v>54</v>
      </c>
      <c r="H8" s="161" t="s">
        <v>54</v>
      </c>
      <c r="I8" s="157" t="s">
        <v>23</v>
      </c>
      <c r="J8" s="157" t="s">
        <v>24</v>
      </c>
      <c r="K8" s="157" t="s">
        <v>25</v>
      </c>
      <c r="L8" s="157" t="s">
        <v>50</v>
      </c>
      <c r="O8" s="340"/>
      <c r="S8" s="683" t="s">
        <v>51</v>
      </c>
    </row>
    <row r="9" spans="1:19" ht="41.4">
      <c r="A9" s="681" t="s">
        <v>55</v>
      </c>
      <c r="B9" s="735" t="s">
        <v>55</v>
      </c>
      <c r="C9" s="157" t="s">
        <v>18</v>
      </c>
      <c r="D9" s="916"/>
      <c r="E9" s="248"/>
      <c r="F9" s="161" t="s">
        <v>56</v>
      </c>
      <c r="G9" s="161" t="s">
        <v>57</v>
      </c>
      <c r="H9" s="161" t="s">
        <v>57</v>
      </c>
      <c r="I9" s="157" t="s">
        <v>23</v>
      </c>
      <c r="J9" s="157" t="s">
        <v>24</v>
      </c>
      <c r="K9" s="157" t="s">
        <v>25</v>
      </c>
      <c r="L9" s="157" t="s">
        <v>50</v>
      </c>
      <c r="O9" s="340"/>
      <c r="S9" s="683" t="s">
        <v>51</v>
      </c>
    </row>
    <row r="10" spans="1:19" ht="41.4">
      <c r="A10" s="681" t="s">
        <v>58</v>
      </c>
      <c r="B10" s="735" t="s">
        <v>58</v>
      </c>
      <c r="C10" s="157" t="s">
        <v>18</v>
      </c>
      <c r="D10" s="916"/>
      <c r="E10" s="248"/>
      <c r="F10" s="161" t="s">
        <v>59</v>
      </c>
      <c r="G10" s="161" t="s">
        <v>60</v>
      </c>
      <c r="H10" s="161" t="s">
        <v>61</v>
      </c>
      <c r="I10" s="157" t="s">
        <v>23</v>
      </c>
      <c r="J10" s="157" t="s">
        <v>24</v>
      </c>
      <c r="K10" s="157" t="s">
        <v>25</v>
      </c>
      <c r="L10" s="157" t="s">
        <v>50</v>
      </c>
      <c r="O10" s="340"/>
      <c r="S10" s="683" t="s">
        <v>51</v>
      </c>
    </row>
    <row r="11" spans="1:19" ht="41.4">
      <c r="A11" s="681" t="s">
        <v>62</v>
      </c>
      <c r="B11" s="735" t="s">
        <v>62</v>
      </c>
      <c r="C11" s="157" t="s">
        <v>18</v>
      </c>
      <c r="D11" s="916"/>
      <c r="E11" s="768"/>
      <c r="F11" s="157" t="s">
        <v>63</v>
      </c>
      <c r="G11" s="157" t="s">
        <v>5312</v>
      </c>
      <c r="H11" s="157" t="s">
        <v>5416</v>
      </c>
      <c r="I11" s="157" t="s">
        <v>66</v>
      </c>
      <c r="J11" s="157" t="s">
        <v>39</v>
      </c>
      <c r="K11" s="157" t="s">
        <v>39</v>
      </c>
      <c r="O11" s="340"/>
    </row>
    <row r="12" spans="1:19" ht="179.4">
      <c r="A12" s="681" t="s">
        <v>67</v>
      </c>
      <c r="B12" s="735" t="s">
        <v>67</v>
      </c>
      <c r="C12" s="157" t="s">
        <v>18</v>
      </c>
      <c r="D12" s="916"/>
      <c r="E12" s="768"/>
      <c r="F12" s="157" t="s">
        <v>68</v>
      </c>
      <c r="G12" s="157" t="s">
        <v>69</v>
      </c>
      <c r="H12" s="157" t="s">
        <v>70</v>
      </c>
      <c r="I12" s="157" t="s">
        <v>23</v>
      </c>
      <c r="J12" s="157" t="s">
        <v>24</v>
      </c>
      <c r="K12" s="157" t="s">
        <v>25</v>
      </c>
      <c r="L12" s="157" t="s">
        <v>71</v>
      </c>
      <c r="M12" s="157" t="s">
        <v>4038</v>
      </c>
      <c r="N12" s="157" t="s">
        <v>4039</v>
      </c>
      <c r="O12" s="682"/>
    </row>
    <row r="13" spans="1:19" ht="41.4">
      <c r="A13" s="681" t="s">
        <v>74</v>
      </c>
      <c r="B13" s="735" t="s">
        <v>74</v>
      </c>
      <c r="C13" s="157" t="s">
        <v>18</v>
      </c>
      <c r="D13" s="916"/>
      <c r="E13" s="768"/>
      <c r="F13" s="157" t="s">
        <v>75</v>
      </c>
      <c r="G13" s="157" t="s">
        <v>76</v>
      </c>
      <c r="H13" s="157" t="s">
        <v>77</v>
      </c>
      <c r="I13" s="157" t="s">
        <v>78</v>
      </c>
      <c r="J13" s="157" t="s">
        <v>79</v>
      </c>
      <c r="K13" s="157" t="s">
        <v>80</v>
      </c>
      <c r="O13" s="340"/>
    </row>
    <row r="14" spans="1:19" ht="41.4">
      <c r="A14" s="681" t="s">
        <v>81</v>
      </c>
      <c r="B14" s="735" t="s">
        <v>81</v>
      </c>
      <c r="C14" s="157" t="s">
        <v>18</v>
      </c>
      <c r="D14" s="916"/>
      <c r="E14" s="768"/>
      <c r="F14" s="157" t="s">
        <v>82</v>
      </c>
      <c r="G14" s="157" t="s">
        <v>83</v>
      </c>
      <c r="H14" s="157" t="s">
        <v>84</v>
      </c>
      <c r="I14" s="157" t="s">
        <v>85</v>
      </c>
      <c r="J14" s="157" t="s">
        <v>86</v>
      </c>
      <c r="K14" s="157" t="s">
        <v>87</v>
      </c>
      <c r="O14" s="340"/>
    </row>
    <row r="15" spans="1:19" ht="41.4">
      <c r="A15" s="681" t="s">
        <v>88</v>
      </c>
      <c r="B15" s="735" t="s">
        <v>88</v>
      </c>
      <c r="C15" s="157" t="s">
        <v>18</v>
      </c>
      <c r="D15" s="916"/>
      <c r="E15" s="248"/>
      <c r="F15" s="161" t="s">
        <v>89</v>
      </c>
      <c r="G15" s="161" t="s">
        <v>5313</v>
      </c>
      <c r="H15" s="161" t="s">
        <v>5417</v>
      </c>
      <c r="I15" s="157" t="s">
        <v>38</v>
      </c>
      <c r="J15" s="157" t="s">
        <v>39</v>
      </c>
      <c r="K15" s="157" t="s">
        <v>39</v>
      </c>
      <c r="O15" s="340"/>
      <c r="S15" s="683" t="s">
        <v>51</v>
      </c>
    </row>
    <row r="16" spans="1:19" ht="41.4">
      <c r="A16" s="681" t="s">
        <v>92</v>
      </c>
      <c r="B16" s="735" t="s">
        <v>92</v>
      </c>
      <c r="C16" s="157" t="s">
        <v>18</v>
      </c>
      <c r="D16" s="916"/>
      <c r="E16" s="248"/>
      <c r="F16" s="161" t="s">
        <v>93</v>
      </c>
      <c r="G16" s="161" t="s">
        <v>5314</v>
      </c>
      <c r="H16" s="161" t="s">
        <v>5418</v>
      </c>
      <c r="I16" s="157" t="s">
        <v>96</v>
      </c>
      <c r="J16" s="157" t="s">
        <v>39</v>
      </c>
      <c r="K16" s="157" t="s">
        <v>39</v>
      </c>
      <c r="O16" s="340"/>
    </row>
    <row r="17" spans="1:18" ht="41.4">
      <c r="A17" s="681" t="s">
        <v>97</v>
      </c>
      <c r="B17" s="735" t="s">
        <v>97</v>
      </c>
      <c r="C17" s="157" t="s">
        <v>18</v>
      </c>
      <c r="D17" s="916"/>
      <c r="E17" s="768"/>
      <c r="F17" s="157" t="s">
        <v>98</v>
      </c>
      <c r="G17" s="157" t="s">
        <v>5315</v>
      </c>
      <c r="H17" s="157" t="s">
        <v>5419</v>
      </c>
      <c r="I17" s="157" t="s">
        <v>96</v>
      </c>
      <c r="J17" s="157" t="s">
        <v>101</v>
      </c>
      <c r="K17" s="157" t="s">
        <v>102</v>
      </c>
      <c r="O17" s="340"/>
    </row>
    <row r="18" spans="1:18" ht="331.2" customHeight="1">
      <c r="A18" s="684">
        <v>5</v>
      </c>
      <c r="B18" s="736">
        <v>5</v>
      </c>
      <c r="C18" s="157" t="s">
        <v>18</v>
      </c>
      <c r="D18" s="916" t="s">
        <v>115</v>
      </c>
      <c r="E18" s="769" t="s">
        <v>116</v>
      </c>
      <c r="F18" s="157" t="s">
        <v>117</v>
      </c>
      <c r="G18" s="62" t="s">
        <v>5316</v>
      </c>
      <c r="H18" s="62" t="s">
        <v>5420</v>
      </c>
      <c r="I18" s="157" t="s">
        <v>23</v>
      </c>
      <c r="J18" s="157" t="s">
        <v>24</v>
      </c>
      <c r="K18" s="157" t="s">
        <v>25</v>
      </c>
      <c r="L18" s="157" t="s">
        <v>120</v>
      </c>
      <c r="M18" s="161" t="s">
        <v>121</v>
      </c>
      <c r="N18" s="685" t="s">
        <v>122</v>
      </c>
    </row>
    <row r="19" spans="1:18" ht="41.4">
      <c r="A19" s="684">
        <v>6</v>
      </c>
      <c r="B19" s="736">
        <v>6</v>
      </c>
      <c r="C19" s="157" t="s">
        <v>18</v>
      </c>
      <c r="D19" s="916"/>
      <c r="E19" s="768" t="s">
        <v>123</v>
      </c>
      <c r="F19" s="157" t="s">
        <v>124</v>
      </c>
      <c r="G19" s="179" t="s">
        <v>5317</v>
      </c>
      <c r="H19" s="179" t="s">
        <v>5421</v>
      </c>
      <c r="I19" s="157" t="s">
        <v>66</v>
      </c>
      <c r="J19" s="157" t="s">
        <v>39</v>
      </c>
      <c r="K19" s="157" t="s">
        <v>39</v>
      </c>
    </row>
    <row r="20" spans="1:18" ht="41.4">
      <c r="A20" s="681" t="s">
        <v>127</v>
      </c>
      <c r="B20" s="735" t="s">
        <v>127</v>
      </c>
      <c r="C20" s="157" t="s">
        <v>18</v>
      </c>
      <c r="D20" s="916"/>
      <c r="E20" s="768" t="s">
        <v>123</v>
      </c>
      <c r="F20" s="157" t="s">
        <v>128</v>
      </c>
      <c r="G20" s="179" t="s">
        <v>129</v>
      </c>
      <c r="H20" s="179" t="s">
        <v>130</v>
      </c>
      <c r="I20" s="157" t="s">
        <v>131</v>
      </c>
      <c r="J20" s="157" t="s">
        <v>132</v>
      </c>
      <c r="K20" s="157" t="s">
        <v>133</v>
      </c>
    </row>
    <row r="21" spans="1:18" ht="41.4">
      <c r="A21" s="681" t="s">
        <v>134</v>
      </c>
      <c r="B21" s="735" t="s">
        <v>134</v>
      </c>
      <c r="C21" s="157" t="s">
        <v>18</v>
      </c>
      <c r="D21" s="916"/>
      <c r="E21" s="768" t="s">
        <v>123</v>
      </c>
      <c r="F21" s="157" t="s">
        <v>135</v>
      </c>
      <c r="G21" s="179" t="s">
        <v>136</v>
      </c>
      <c r="H21" s="179" t="s">
        <v>137</v>
      </c>
      <c r="I21" s="157" t="s">
        <v>23</v>
      </c>
      <c r="J21" s="157" t="s">
        <v>24</v>
      </c>
      <c r="K21" s="157" t="s">
        <v>25</v>
      </c>
      <c r="L21" s="157" t="s">
        <v>138</v>
      </c>
      <c r="M21" s="157" t="s">
        <v>139</v>
      </c>
      <c r="N21" s="157" t="s">
        <v>140</v>
      </c>
    </row>
    <row r="22" spans="1:18" ht="41.4">
      <c r="A22" s="681" t="s">
        <v>141</v>
      </c>
      <c r="B22" s="735" t="s">
        <v>141</v>
      </c>
      <c r="C22" s="157" t="s">
        <v>18</v>
      </c>
      <c r="D22" s="916"/>
      <c r="E22" s="768" t="s">
        <v>123</v>
      </c>
      <c r="F22" s="157" t="s">
        <v>142</v>
      </c>
      <c r="G22" s="179" t="s">
        <v>143</v>
      </c>
      <c r="H22" s="179" t="s">
        <v>144</v>
      </c>
      <c r="I22" s="157" t="s">
        <v>85</v>
      </c>
      <c r="J22" s="157" t="s">
        <v>145</v>
      </c>
      <c r="K22" s="157" t="s">
        <v>146</v>
      </c>
    </row>
    <row r="23" spans="1:18">
      <c r="A23" s="686"/>
      <c r="B23" s="737"/>
      <c r="D23" s="157"/>
      <c r="E23" s="769"/>
      <c r="F23" s="157" t="s">
        <v>1833</v>
      </c>
      <c r="G23" s="179" t="s">
        <v>5318</v>
      </c>
      <c r="H23" s="179" t="s">
        <v>5516</v>
      </c>
      <c r="I23" s="157" t="s">
        <v>66</v>
      </c>
      <c r="J23" s="157" t="s">
        <v>39</v>
      </c>
      <c r="K23" s="157" t="s">
        <v>39</v>
      </c>
    </row>
    <row r="24" spans="1:18" ht="56.1" customHeight="1">
      <c r="A24" s="687" t="s">
        <v>150</v>
      </c>
      <c r="B24" s="738" t="s">
        <v>150</v>
      </c>
      <c r="C24" s="157" t="s">
        <v>18</v>
      </c>
      <c r="D24" s="916" t="s">
        <v>4040</v>
      </c>
      <c r="E24" s="768" t="s">
        <v>152</v>
      </c>
      <c r="F24" s="157" t="s">
        <v>153</v>
      </c>
      <c r="G24" s="157" t="s">
        <v>5319</v>
      </c>
      <c r="H24" s="157" t="s">
        <v>5422</v>
      </c>
      <c r="I24" s="157" t="s">
        <v>23</v>
      </c>
      <c r="J24" s="157" t="s">
        <v>24</v>
      </c>
      <c r="K24" s="157" t="s">
        <v>25</v>
      </c>
      <c r="L24" s="157" t="s">
        <v>156</v>
      </c>
      <c r="M24" s="157" t="s">
        <v>157</v>
      </c>
      <c r="N24" s="157" t="s">
        <v>158</v>
      </c>
    </row>
    <row r="25" spans="1:18" ht="41.4">
      <c r="A25" s="687" t="s">
        <v>159</v>
      </c>
      <c r="B25" s="738" t="s">
        <v>159</v>
      </c>
      <c r="C25" s="157" t="s">
        <v>18</v>
      </c>
      <c r="D25" s="916"/>
      <c r="E25" s="768" t="s">
        <v>152</v>
      </c>
      <c r="F25" s="157" t="s">
        <v>160</v>
      </c>
      <c r="G25" s="157" t="s">
        <v>5320</v>
      </c>
      <c r="H25" s="157" t="s">
        <v>5423</v>
      </c>
      <c r="I25" s="157" t="s">
        <v>85</v>
      </c>
      <c r="J25" s="157" t="s">
        <v>86</v>
      </c>
      <c r="K25" s="157" t="s">
        <v>87</v>
      </c>
    </row>
    <row r="26" spans="1:18" ht="69">
      <c r="A26" s="687" t="s">
        <v>4041</v>
      </c>
      <c r="B26" s="738" t="s">
        <v>4041</v>
      </c>
      <c r="C26" s="157" t="s">
        <v>18</v>
      </c>
      <c r="D26" s="916"/>
      <c r="E26" s="768" t="s">
        <v>152</v>
      </c>
      <c r="F26" s="157" t="s">
        <v>4042</v>
      </c>
      <c r="G26" s="157" t="s">
        <v>4043</v>
      </c>
      <c r="H26" s="157" t="s">
        <v>166</v>
      </c>
      <c r="I26" s="157" t="s">
        <v>23</v>
      </c>
      <c r="J26" s="157" t="s">
        <v>24</v>
      </c>
      <c r="K26" s="157" t="s">
        <v>25</v>
      </c>
      <c r="L26" s="157" t="s">
        <v>449</v>
      </c>
      <c r="M26" s="157" t="s">
        <v>4044</v>
      </c>
      <c r="N26" s="157" t="s">
        <v>4045</v>
      </c>
      <c r="P26" s="157" t="s">
        <v>600</v>
      </c>
      <c r="Q26" s="157" t="s">
        <v>601</v>
      </c>
      <c r="R26" s="157" t="s">
        <v>602</v>
      </c>
    </row>
    <row r="27" spans="1:18" ht="55.2">
      <c r="A27" s="687" t="s">
        <v>4046</v>
      </c>
      <c r="B27" s="738" t="s">
        <v>4046</v>
      </c>
      <c r="C27" s="157" t="s">
        <v>18</v>
      </c>
      <c r="D27" s="916"/>
      <c r="E27" s="768" t="s">
        <v>152</v>
      </c>
      <c r="F27" s="157" t="s">
        <v>164</v>
      </c>
      <c r="G27" s="157" t="s">
        <v>165</v>
      </c>
      <c r="H27" s="157" t="s">
        <v>166</v>
      </c>
      <c r="I27" s="157" t="s">
        <v>85</v>
      </c>
      <c r="J27" s="157" t="s">
        <v>86</v>
      </c>
      <c r="K27" s="157" t="s">
        <v>87</v>
      </c>
      <c r="P27" s="100" t="s">
        <v>168</v>
      </c>
      <c r="Q27" s="100" t="s">
        <v>169</v>
      </c>
      <c r="R27" s="100" t="s">
        <v>170</v>
      </c>
    </row>
    <row r="28" spans="1:18" ht="110.4">
      <c r="A28" s="688" t="s">
        <v>171</v>
      </c>
      <c r="B28" s="739" t="s">
        <v>171</v>
      </c>
      <c r="C28" s="157" t="s">
        <v>18</v>
      </c>
      <c r="D28" s="916"/>
      <c r="E28" s="768" t="s">
        <v>152</v>
      </c>
      <c r="F28" s="157" t="s">
        <v>172</v>
      </c>
      <c r="G28" s="179" t="s">
        <v>5321</v>
      </c>
      <c r="H28" s="179" t="s">
        <v>5424</v>
      </c>
      <c r="I28" s="157" t="s">
        <v>23</v>
      </c>
      <c r="J28" s="157" t="s">
        <v>24</v>
      </c>
      <c r="K28" s="157" t="s">
        <v>25</v>
      </c>
      <c r="L28" s="157" t="s">
        <v>175</v>
      </c>
      <c r="M28" s="157" t="s">
        <v>176</v>
      </c>
      <c r="N28" s="157" t="s">
        <v>177</v>
      </c>
    </row>
    <row r="29" spans="1:18" ht="69">
      <c r="A29" s="688" t="s">
        <v>178</v>
      </c>
      <c r="B29" s="739" t="s">
        <v>178</v>
      </c>
      <c r="C29" s="157" t="s">
        <v>18</v>
      </c>
      <c r="D29" s="916"/>
      <c r="E29" s="768" t="s">
        <v>152</v>
      </c>
      <c r="F29" s="157" t="s">
        <v>179</v>
      </c>
      <c r="G29" s="157" t="s">
        <v>5322</v>
      </c>
      <c r="H29" s="157" t="s">
        <v>5425</v>
      </c>
      <c r="I29" s="157" t="s">
        <v>23</v>
      </c>
      <c r="J29" s="157" t="s">
        <v>24</v>
      </c>
      <c r="K29" s="157" t="s">
        <v>25</v>
      </c>
      <c r="L29" s="157" t="s">
        <v>4047</v>
      </c>
      <c r="M29" s="157" t="s">
        <v>4048</v>
      </c>
      <c r="N29" s="157" t="s">
        <v>4049</v>
      </c>
      <c r="O29" s="164" t="s">
        <v>183</v>
      </c>
      <c r="Q29" s="164" t="s">
        <v>4050</v>
      </c>
      <c r="R29" s="164" t="s">
        <v>4051</v>
      </c>
    </row>
    <row r="30" spans="1:18" ht="382.5" customHeight="1">
      <c r="A30" s="688" t="s">
        <v>4052</v>
      </c>
      <c r="B30" s="63" t="s">
        <v>4052</v>
      </c>
      <c r="C30" s="157" t="s">
        <v>18</v>
      </c>
      <c r="D30" s="916"/>
      <c r="E30" s="768" t="s">
        <v>185</v>
      </c>
      <c r="F30" s="740" t="s">
        <v>186</v>
      </c>
      <c r="G30" s="157" t="s">
        <v>187</v>
      </c>
      <c r="H30" s="157" t="s">
        <v>188</v>
      </c>
      <c r="I30" s="157" t="s">
        <v>23</v>
      </c>
      <c r="J30" s="157" t="s">
        <v>24</v>
      </c>
      <c r="K30" s="157" t="s">
        <v>25</v>
      </c>
      <c r="L30" s="157" t="s">
        <v>4053</v>
      </c>
      <c r="M30" s="179" t="s">
        <v>4054</v>
      </c>
      <c r="N30" s="179" t="s">
        <v>4055</v>
      </c>
    </row>
    <row r="31" spans="1:18" ht="55.2">
      <c r="A31" s="688" t="s">
        <v>192</v>
      </c>
      <c r="B31" s="739" t="s">
        <v>192</v>
      </c>
      <c r="C31" s="157" t="s">
        <v>18</v>
      </c>
      <c r="D31" s="916"/>
      <c r="E31" s="768" t="s">
        <v>193</v>
      </c>
      <c r="F31" s="157" t="s">
        <v>194</v>
      </c>
      <c r="G31" s="157" t="s">
        <v>5323</v>
      </c>
      <c r="H31" s="157" t="s">
        <v>5426</v>
      </c>
      <c r="I31" s="157" t="s">
        <v>23</v>
      </c>
      <c r="J31" s="157" t="s">
        <v>24</v>
      </c>
      <c r="K31" s="157" t="s">
        <v>25</v>
      </c>
      <c r="L31" s="157" t="s">
        <v>4056</v>
      </c>
      <c r="M31" s="157" t="s">
        <v>4057</v>
      </c>
      <c r="N31" s="157" t="s">
        <v>4058</v>
      </c>
    </row>
    <row r="32" spans="1:18" ht="110.4">
      <c r="A32" s="688" t="s">
        <v>200</v>
      </c>
      <c r="B32" s="739" t="s">
        <v>200</v>
      </c>
      <c r="C32" s="157" t="s">
        <v>18</v>
      </c>
      <c r="D32" s="916"/>
      <c r="E32" s="768" t="s">
        <v>193</v>
      </c>
      <c r="F32" s="157" t="s">
        <v>201</v>
      </c>
      <c r="G32" s="157" t="s">
        <v>202</v>
      </c>
      <c r="H32" s="157" t="s">
        <v>203</v>
      </c>
      <c r="I32" s="157" t="s">
        <v>220</v>
      </c>
      <c r="J32" s="157" t="s">
        <v>221</v>
      </c>
      <c r="K32" s="157" t="s">
        <v>222</v>
      </c>
      <c r="L32" s="62" t="s">
        <v>4059</v>
      </c>
      <c r="M32" s="62" t="s">
        <v>4060</v>
      </c>
      <c r="N32" s="62" t="s">
        <v>4061</v>
      </c>
      <c r="O32" s="164" t="s">
        <v>207</v>
      </c>
    </row>
    <row r="33" spans="1:18" ht="55.2">
      <c r="A33" s="688" t="s">
        <v>208</v>
      </c>
      <c r="B33" s="739" t="s">
        <v>208</v>
      </c>
      <c r="C33" s="157" t="s">
        <v>18</v>
      </c>
      <c r="D33" s="916"/>
      <c r="E33" s="768" t="s">
        <v>209</v>
      </c>
      <c r="F33" s="157" t="s">
        <v>210</v>
      </c>
      <c r="G33" s="157" t="s">
        <v>5324</v>
      </c>
      <c r="H33" s="157" t="s">
        <v>5427</v>
      </c>
      <c r="I33" s="157" t="s">
        <v>23</v>
      </c>
      <c r="J33" s="157" t="s">
        <v>24</v>
      </c>
      <c r="K33" s="157" t="s">
        <v>25</v>
      </c>
      <c r="L33" s="157" t="s">
        <v>4056</v>
      </c>
      <c r="M33" s="157" t="s">
        <v>4057</v>
      </c>
      <c r="N33" s="157" t="s">
        <v>4058</v>
      </c>
    </row>
    <row r="34" spans="1:18" ht="110.4">
      <c r="A34" s="688" t="s">
        <v>216</v>
      </c>
      <c r="B34" s="739" t="s">
        <v>216</v>
      </c>
      <c r="C34" s="157" t="s">
        <v>18</v>
      </c>
      <c r="D34" s="916"/>
      <c r="E34" s="768" t="s">
        <v>209</v>
      </c>
      <c r="F34" s="179" t="s">
        <v>217</v>
      </c>
      <c r="G34" s="157" t="s">
        <v>5325</v>
      </c>
      <c r="H34" s="157" t="s">
        <v>5428</v>
      </c>
      <c r="I34" s="157" t="s">
        <v>220</v>
      </c>
      <c r="J34" s="157" t="s">
        <v>221</v>
      </c>
      <c r="K34" s="157" t="s">
        <v>222</v>
      </c>
      <c r="L34" s="157" t="s">
        <v>4062</v>
      </c>
      <c r="M34" s="179" t="s">
        <v>4063</v>
      </c>
      <c r="N34" s="179" t="s">
        <v>4064</v>
      </c>
    </row>
    <row r="35" spans="1:18" ht="276">
      <c r="A35" s="688" t="s">
        <v>226</v>
      </c>
      <c r="B35" s="739" t="s">
        <v>226</v>
      </c>
      <c r="C35" s="157" t="s">
        <v>18</v>
      </c>
      <c r="D35" s="916"/>
      <c r="E35" s="768" t="s">
        <v>209</v>
      </c>
      <c r="F35" s="157" t="s">
        <v>227</v>
      </c>
      <c r="G35" s="157" t="s">
        <v>4065</v>
      </c>
      <c r="H35" s="157" t="s">
        <v>4066</v>
      </c>
      <c r="I35" s="157" t="s">
        <v>220</v>
      </c>
      <c r="J35" s="157" t="s">
        <v>221</v>
      </c>
      <c r="K35" s="157" t="s">
        <v>222</v>
      </c>
      <c r="L35" s="161" t="s">
        <v>230</v>
      </c>
      <c r="M35" s="157" t="s">
        <v>231</v>
      </c>
      <c r="N35" s="157" t="s">
        <v>232</v>
      </c>
      <c r="O35" s="164" t="s">
        <v>233</v>
      </c>
    </row>
    <row r="36" spans="1:18" ht="69">
      <c r="A36" s="688" t="s">
        <v>234</v>
      </c>
      <c r="B36" s="739" t="s">
        <v>234</v>
      </c>
      <c r="C36" s="157" t="s">
        <v>18</v>
      </c>
      <c r="D36" s="916"/>
      <c r="E36" s="768" t="s">
        <v>209</v>
      </c>
      <c r="F36" s="157" t="s">
        <v>4067</v>
      </c>
      <c r="G36" s="157" t="s">
        <v>5326</v>
      </c>
      <c r="H36" s="157" t="s">
        <v>5429</v>
      </c>
      <c r="I36" s="157" t="s">
        <v>23</v>
      </c>
      <c r="J36" s="157" t="s">
        <v>24</v>
      </c>
      <c r="K36" s="157" t="s">
        <v>25</v>
      </c>
      <c r="L36" s="157" t="s">
        <v>238</v>
      </c>
      <c r="M36" s="157" t="s">
        <v>239</v>
      </c>
      <c r="N36" s="157" t="s">
        <v>240</v>
      </c>
    </row>
    <row r="37" spans="1:18" ht="82.8">
      <c r="A37" s="688" t="s">
        <v>259</v>
      </c>
      <c r="B37" s="739" t="s">
        <v>259</v>
      </c>
      <c r="C37" s="157" t="s">
        <v>18</v>
      </c>
      <c r="D37" s="916"/>
      <c r="E37" s="768" t="s">
        <v>209</v>
      </c>
      <c r="F37" s="157" t="s">
        <v>260</v>
      </c>
      <c r="G37" s="157" t="s">
        <v>5327</v>
      </c>
      <c r="H37" s="157" t="s">
        <v>5430</v>
      </c>
      <c r="I37" s="157" t="s">
        <v>23</v>
      </c>
      <c r="J37" s="157" t="s">
        <v>24</v>
      </c>
      <c r="K37" s="157" t="s">
        <v>25</v>
      </c>
      <c r="L37" s="157" t="s">
        <v>263</v>
      </c>
      <c r="M37" s="157" t="s">
        <v>264</v>
      </c>
      <c r="N37" s="161" t="s">
        <v>265</v>
      </c>
    </row>
    <row r="38" spans="1:18" ht="220.8">
      <c r="A38" s="688" t="s">
        <v>266</v>
      </c>
      <c r="B38" s="739" t="s">
        <v>266</v>
      </c>
      <c r="C38" s="157" t="s">
        <v>18</v>
      </c>
      <c r="D38" s="916"/>
      <c r="E38" s="768" t="s">
        <v>209</v>
      </c>
      <c r="F38" s="157" t="s">
        <v>284</v>
      </c>
      <c r="G38" s="157" t="s">
        <v>5328</v>
      </c>
      <c r="H38" s="157" t="s">
        <v>5431</v>
      </c>
      <c r="I38" s="157" t="s">
        <v>246</v>
      </c>
      <c r="J38" s="157" t="s">
        <v>221</v>
      </c>
      <c r="K38" s="157" t="s">
        <v>222</v>
      </c>
      <c r="L38" s="157" t="s">
        <v>287</v>
      </c>
      <c r="M38" s="157" t="s">
        <v>288</v>
      </c>
      <c r="N38" s="161" t="s">
        <v>289</v>
      </c>
    </row>
    <row r="39" spans="1:18" ht="41.4">
      <c r="A39" s="688" t="s">
        <v>276</v>
      </c>
      <c r="B39" s="739" t="s">
        <v>276</v>
      </c>
      <c r="C39" s="157" t="s">
        <v>18</v>
      </c>
      <c r="D39" s="916"/>
      <c r="E39" s="768" t="s">
        <v>209</v>
      </c>
      <c r="F39" s="179" t="s">
        <v>291</v>
      </c>
      <c r="G39" s="157" t="s">
        <v>5329</v>
      </c>
      <c r="H39" s="157" t="s">
        <v>5432</v>
      </c>
      <c r="I39" s="157" t="s">
        <v>23</v>
      </c>
      <c r="J39" s="157" t="s">
        <v>24</v>
      </c>
      <c r="K39" s="157" t="s">
        <v>25</v>
      </c>
      <c r="L39" s="157" t="s">
        <v>213</v>
      </c>
      <c r="M39" s="157" t="s">
        <v>214</v>
      </c>
      <c r="N39" s="157" t="s">
        <v>281</v>
      </c>
    </row>
    <row r="40" spans="1:18" ht="55.2">
      <c r="A40" s="688" t="s">
        <v>4070</v>
      </c>
      <c r="B40" s="739" t="s">
        <v>4070</v>
      </c>
      <c r="D40" s="916"/>
      <c r="E40" s="768" t="s">
        <v>209</v>
      </c>
      <c r="F40" s="179" t="s">
        <v>295</v>
      </c>
      <c r="G40" s="157" t="s">
        <v>5330</v>
      </c>
      <c r="H40" s="157" t="s">
        <v>5433</v>
      </c>
      <c r="I40" s="157" t="s">
        <v>23</v>
      </c>
      <c r="J40" s="157" t="s">
        <v>24</v>
      </c>
      <c r="K40" s="157" t="s">
        <v>25</v>
      </c>
      <c r="L40" s="157" t="s">
        <v>298</v>
      </c>
      <c r="M40" s="157" t="s">
        <v>299</v>
      </c>
      <c r="N40" s="157" t="s">
        <v>300</v>
      </c>
    </row>
    <row r="41" spans="1:18" ht="138">
      <c r="A41" s="688" t="s">
        <v>4071</v>
      </c>
      <c r="B41" s="739" t="s">
        <v>4071</v>
      </c>
      <c r="C41" s="157" t="s">
        <v>18</v>
      </c>
      <c r="D41" s="916"/>
      <c r="E41" s="770" t="s">
        <v>242</v>
      </c>
      <c r="F41" s="157" t="s">
        <v>243</v>
      </c>
      <c r="G41" s="157" t="s">
        <v>5331</v>
      </c>
      <c r="H41" s="157" t="s">
        <v>5434</v>
      </c>
      <c r="I41" s="157" t="s">
        <v>246</v>
      </c>
      <c r="J41" s="157" t="s">
        <v>221</v>
      </c>
      <c r="K41" s="157" t="s">
        <v>222</v>
      </c>
      <c r="L41" s="161" t="s">
        <v>4074</v>
      </c>
      <c r="M41" s="157" t="s">
        <v>4075</v>
      </c>
      <c r="N41" s="157" t="s">
        <v>4076</v>
      </c>
      <c r="O41" s="164" t="s">
        <v>250</v>
      </c>
    </row>
    <row r="42" spans="1:18" ht="108.9" customHeight="1">
      <c r="A42" s="688" t="s">
        <v>303</v>
      </c>
      <c r="B42" s="739" t="s">
        <v>303</v>
      </c>
      <c r="C42" s="157" t="s">
        <v>18</v>
      </c>
      <c r="D42" s="916"/>
      <c r="E42" s="770" t="s">
        <v>304</v>
      </c>
      <c r="F42" s="685" t="s">
        <v>305</v>
      </c>
      <c r="G42" s="685" t="s">
        <v>5332</v>
      </c>
      <c r="H42" s="685" t="s">
        <v>5435</v>
      </c>
      <c r="I42" s="685" t="s">
        <v>23</v>
      </c>
      <c r="J42" s="685" t="s">
        <v>24</v>
      </c>
      <c r="K42" s="685" t="s">
        <v>25</v>
      </c>
      <c r="L42" s="685" t="s">
        <v>213</v>
      </c>
      <c r="M42" s="685" t="s">
        <v>214</v>
      </c>
      <c r="N42" s="685" t="s">
        <v>215</v>
      </c>
      <c r="O42" s="341" t="s">
        <v>250</v>
      </c>
    </row>
    <row r="43" spans="1:18" ht="165.6">
      <c r="A43" s="684" t="s">
        <v>4077</v>
      </c>
      <c r="B43" s="736" t="s">
        <v>4077</v>
      </c>
      <c r="C43" s="157" t="s">
        <v>18</v>
      </c>
      <c r="D43" s="916"/>
      <c r="E43" s="770" t="s">
        <v>304</v>
      </c>
      <c r="F43" s="685" t="s">
        <v>309</v>
      </c>
      <c r="G43" s="685" t="s">
        <v>310</v>
      </c>
      <c r="H43" s="685" t="s">
        <v>311</v>
      </c>
      <c r="I43" s="685" t="s">
        <v>246</v>
      </c>
      <c r="J43" s="685" t="s">
        <v>221</v>
      </c>
      <c r="K43" s="685" t="s">
        <v>222</v>
      </c>
      <c r="L43" s="161" t="s">
        <v>4078</v>
      </c>
      <c r="M43" s="685" t="s">
        <v>4079</v>
      </c>
      <c r="N43" s="685" t="s">
        <v>4080</v>
      </c>
      <c r="O43" s="341" t="s">
        <v>4081</v>
      </c>
    </row>
    <row r="44" spans="1:18" ht="69">
      <c r="A44" s="688" t="s">
        <v>317</v>
      </c>
      <c r="B44" s="739" t="s">
        <v>317</v>
      </c>
      <c r="C44" s="157" t="s">
        <v>18</v>
      </c>
      <c r="D44" s="916"/>
      <c r="E44" s="768" t="s">
        <v>209</v>
      </c>
      <c r="F44" s="157" t="s">
        <v>318</v>
      </c>
      <c r="G44" s="157" t="s">
        <v>5333</v>
      </c>
      <c r="H44" s="157" t="s">
        <v>5436</v>
      </c>
      <c r="I44" s="157" t="s">
        <v>23</v>
      </c>
      <c r="J44" s="157" t="s">
        <v>4082</v>
      </c>
      <c r="K44" s="157" t="s">
        <v>4083</v>
      </c>
      <c r="L44" s="157" t="s">
        <v>213</v>
      </c>
      <c r="M44" s="179" t="s">
        <v>214</v>
      </c>
      <c r="N44" s="179" t="s">
        <v>281</v>
      </c>
      <c r="O44" s="164" t="s">
        <v>327</v>
      </c>
    </row>
    <row r="45" spans="1:18" ht="69">
      <c r="A45" s="688" t="s">
        <v>4084</v>
      </c>
      <c r="B45" s="739" t="s">
        <v>4084</v>
      </c>
      <c r="C45" s="157" t="s">
        <v>18</v>
      </c>
      <c r="D45" s="916"/>
      <c r="E45" s="161" t="s">
        <v>209</v>
      </c>
      <c r="F45" s="157" t="s">
        <v>1904</v>
      </c>
      <c r="I45" s="157" t="s">
        <v>23</v>
      </c>
      <c r="J45" s="157" t="s">
        <v>4082</v>
      </c>
      <c r="K45" s="157" t="s">
        <v>4083</v>
      </c>
      <c r="L45" s="157" t="s">
        <v>449</v>
      </c>
      <c r="M45" s="157" t="s">
        <v>4044</v>
      </c>
      <c r="N45" s="157" t="s">
        <v>4045</v>
      </c>
      <c r="O45" s="164" t="s">
        <v>332</v>
      </c>
      <c r="P45" s="157" t="s">
        <v>600</v>
      </c>
      <c r="Q45" s="157" t="s">
        <v>601</v>
      </c>
      <c r="R45" s="157" t="s">
        <v>602</v>
      </c>
    </row>
    <row r="46" spans="1:18" ht="69">
      <c r="A46" s="688" t="s">
        <v>4085</v>
      </c>
      <c r="B46" s="739" t="s">
        <v>4085</v>
      </c>
      <c r="C46" s="157" t="s">
        <v>18</v>
      </c>
      <c r="D46" s="916"/>
      <c r="E46" s="768" t="s">
        <v>209</v>
      </c>
      <c r="F46" s="157" t="s">
        <v>329</v>
      </c>
      <c r="G46" s="157" t="s">
        <v>5334</v>
      </c>
      <c r="H46" s="157" t="s">
        <v>5437</v>
      </c>
      <c r="I46" s="157" t="s">
        <v>85</v>
      </c>
      <c r="J46" s="157" t="s">
        <v>86</v>
      </c>
      <c r="K46" s="157" t="s">
        <v>87</v>
      </c>
      <c r="O46" s="164" t="s">
        <v>4086</v>
      </c>
    </row>
    <row r="47" spans="1:18" ht="96.6">
      <c r="A47" s="688" t="s">
        <v>333</v>
      </c>
      <c r="B47" s="739" t="s">
        <v>333</v>
      </c>
      <c r="D47" s="916"/>
      <c r="E47" s="768" t="s">
        <v>209</v>
      </c>
      <c r="F47" s="157" t="s">
        <v>334</v>
      </c>
      <c r="G47" s="157" t="s">
        <v>5335</v>
      </c>
      <c r="H47" s="157" t="s">
        <v>5438</v>
      </c>
      <c r="I47" s="157" t="s">
        <v>246</v>
      </c>
      <c r="J47" s="157" t="s">
        <v>362</v>
      </c>
      <c r="K47" s="157" t="s">
        <v>222</v>
      </c>
      <c r="L47" s="62" t="s">
        <v>4087</v>
      </c>
      <c r="M47" s="62" t="s">
        <v>4088</v>
      </c>
      <c r="N47" s="68" t="s">
        <v>4089</v>
      </c>
    </row>
    <row r="48" spans="1:18" ht="234.6">
      <c r="A48" s="688" t="s">
        <v>4090</v>
      </c>
      <c r="B48" s="739" t="s">
        <v>4090</v>
      </c>
      <c r="D48" s="916"/>
      <c r="E48" s="768" t="s">
        <v>209</v>
      </c>
      <c r="F48" s="157" t="s">
        <v>339</v>
      </c>
      <c r="G48" s="157" t="s">
        <v>340</v>
      </c>
      <c r="H48" s="157" t="s">
        <v>341</v>
      </c>
      <c r="I48" s="157" t="s">
        <v>220</v>
      </c>
      <c r="J48" s="157" t="s">
        <v>221</v>
      </c>
      <c r="K48" s="157" t="s">
        <v>222</v>
      </c>
      <c r="L48" s="68" t="s">
        <v>4091</v>
      </c>
      <c r="M48" s="68" t="s">
        <v>4092</v>
      </c>
      <c r="N48" s="68" t="s">
        <v>4093</v>
      </c>
      <c r="O48" s="164" t="s">
        <v>343</v>
      </c>
    </row>
    <row r="49" spans="1:20" s="690" customFormat="1" ht="55.2">
      <c r="A49" s="181"/>
      <c r="B49" s="744" t="s">
        <v>4094</v>
      </c>
      <c r="C49" s="168"/>
      <c r="D49" s="916"/>
      <c r="E49" s="771" t="s">
        <v>209</v>
      </c>
      <c r="F49" s="168" t="s">
        <v>5635</v>
      </c>
      <c r="G49" s="168" t="s">
        <v>5636</v>
      </c>
      <c r="H49" s="168" t="s">
        <v>5637</v>
      </c>
      <c r="I49" s="168" t="s">
        <v>23</v>
      </c>
      <c r="J49" s="168" t="s">
        <v>24</v>
      </c>
      <c r="K49" s="168" t="s">
        <v>25</v>
      </c>
      <c r="L49" s="185" t="s">
        <v>449</v>
      </c>
      <c r="M49" s="185" t="s">
        <v>121</v>
      </c>
      <c r="N49" s="185" t="s">
        <v>450</v>
      </c>
      <c r="O49" s="172" t="s">
        <v>343</v>
      </c>
      <c r="P49" s="743" t="s">
        <v>4095</v>
      </c>
      <c r="Q49" s="743" t="s">
        <v>4096</v>
      </c>
      <c r="R49" s="743" t="s">
        <v>4097</v>
      </c>
      <c r="S49" s="689"/>
    </row>
    <row r="50" spans="1:20" ht="41.4">
      <c r="A50" s="688" t="s">
        <v>4094</v>
      </c>
      <c r="B50" s="739" t="s">
        <v>4098</v>
      </c>
      <c r="D50" s="916"/>
      <c r="E50" s="768" t="s">
        <v>209</v>
      </c>
      <c r="F50" s="62" t="s">
        <v>5639</v>
      </c>
      <c r="G50" s="62" t="s">
        <v>5640</v>
      </c>
      <c r="H50" s="62" t="s">
        <v>5641</v>
      </c>
      <c r="I50" s="157" t="s">
        <v>85</v>
      </c>
      <c r="J50" s="157" t="s">
        <v>86</v>
      </c>
      <c r="K50" s="157" t="s">
        <v>87</v>
      </c>
      <c r="L50" s="179"/>
      <c r="O50" s="691" t="s">
        <v>4099</v>
      </c>
    </row>
    <row r="51" spans="1:20" ht="138">
      <c r="A51" s="688" t="s">
        <v>4100</v>
      </c>
      <c r="B51" s="739" t="s">
        <v>4100</v>
      </c>
      <c r="C51" s="157" t="s">
        <v>18</v>
      </c>
      <c r="D51" s="916"/>
      <c r="E51" s="768" t="s">
        <v>358</v>
      </c>
      <c r="F51" s="157" t="s">
        <v>359</v>
      </c>
      <c r="G51" s="157" t="s">
        <v>5336</v>
      </c>
      <c r="H51" s="157" t="s">
        <v>5439</v>
      </c>
      <c r="I51" s="157" t="s">
        <v>246</v>
      </c>
      <c r="J51" s="157" t="s">
        <v>362</v>
      </c>
      <c r="K51" s="157" t="s">
        <v>222</v>
      </c>
      <c r="L51" s="161" t="s">
        <v>363</v>
      </c>
      <c r="M51" s="161" t="s">
        <v>364</v>
      </c>
      <c r="N51" s="161" t="s">
        <v>365</v>
      </c>
    </row>
    <row r="52" spans="1:20" ht="289.8">
      <c r="A52" s="688" t="s">
        <v>4101</v>
      </c>
      <c r="B52" s="739" t="s">
        <v>4101</v>
      </c>
      <c r="C52" s="157" t="s">
        <v>18</v>
      </c>
      <c r="D52" s="916"/>
      <c r="E52" s="768" t="s">
        <v>4102</v>
      </c>
      <c r="F52" s="157" t="s">
        <v>367</v>
      </c>
      <c r="G52" s="157" t="s">
        <v>5337</v>
      </c>
      <c r="H52" s="157" t="s">
        <v>5440</v>
      </c>
      <c r="I52" s="157" t="s">
        <v>246</v>
      </c>
      <c r="J52" s="157" t="s">
        <v>362</v>
      </c>
      <c r="K52" s="157" t="s">
        <v>222</v>
      </c>
      <c r="L52" s="161" t="s">
        <v>4103</v>
      </c>
      <c r="M52" s="161" t="s">
        <v>371</v>
      </c>
      <c r="N52" s="161" t="s">
        <v>372</v>
      </c>
      <c r="P52" s="680"/>
    </row>
    <row r="53" spans="1:20" ht="409.6">
      <c r="A53" s="688" t="s">
        <v>4104</v>
      </c>
      <c r="B53" s="739" t="s">
        <v>4104</v>
      </c>
      <c r="C53" s="157" t="s">
        <v>18</v>
      </c>
      <c r="D53" s="916"/>
      <c r="E53" s="768" t="s">
        <v>375</v>
      </c>
      <c r="F53" s="157" t="s">
        <v>376</v>
      </c>
      <c r="G53" s="157" t="s">
        <v>5338</v>
      </c>
      <c r="H53" s="157" t="s">
        <v>5441</v>
      </c>
      <c r="I53" s="157" t="s">
        <v>246</v>
      </c>
      <c r="J53" s="157" t="s">
        <v>362</v>
      </c>
      <c r="K53" s="157" t="s">
        <v>222</v>
      </c>
      <c r="L53" s="161" t="s">
        <v>4105</v>
      </c>
      <c r="M53" s="767" t="s">
        <v>1645</v>
      </c>
      <c r="N53" s="685" t="s">
        <v>1646</v>
      </c>
      <c r="P53" s="175"/>
    </row>
    <row r="54" spans="1:20" ht="82.8">
      <c r="A54" s="688" t="s">
        <v>4106</v>
      </c>
      <c r="B54" s="739" t="s">
        <v>4106</v>
      </c>
      <c r="C54" s="157" t="s">
        <v>18</v>
      </c>
      <c r="D54" s="916"/>
      <c r="E54" s="768" t="s">
        <v>383</v>
      </c>
      <c r="F54" s="157" t="s">
        <v>384</v>
      </c>
      <c r="G54" s="157" t="s">
        <v>5339</v>
      </c>
      <c r="H54" s="157" t="s">
        <v>5442</v>
      </c>
      <c r="I54" s="157" t="s">
        <v>23</v>
      </c>
      <c r="J54" s="157" t="s">
        <v>24</v>
      </c>
      <c r="K54" s="157" t="s">
        <v>25</v>
      </c>
      <c r="L54" s="161" t="s">
        <v>387</v>
      </c>
      <c r="M54" s="157" t="s">
        <v>388</v>
      </c>
      <c r="N54" s="685" t="s">
        <v>389</v>
      </c>
      <c r="T54" s="692"/>
    </row>
    <row r="55" spans="1:20" ht="69">
      <c r="A55" s="688" t="s">
        <v>390</v>
      </c>
      <c r="B55" s="739" t="s">
        <v>390</v>
      </c>
      <c r="C55" s="157" t="s">
        <v>18</v>
      </c>
      <c r="D55" s="916"/>
      <c r="E55" s="768" t="s">
        <v>391</v>
      </c>
      <c r="F55" s="157" t="s">
        <v>4107</v>
      </c>
      <c r="G55" s="157" t="s">
        <v>5340</v>
      </c>
      <c r="H55" s="157" t="s">
        <v>5443</v>
      </c>
      <c r="I55" s="157" t="s">
        <v>23</v>
      </c>
      <c r="J55" s="157" t="s">
        <v>24</v>
      </c>
      <c r="K55" s="157" t="s">
        <v>25</v>
      </c>
      <c r="L55" s="157" t="s">
        <v>213</v>
      </c>
      <c r="M55" s="157" t="s">
        <v>395</v>
      </c>
      <c r="N55" s="685" t="s">
        <v>215</v>
      </c>
    </row>
    <row r="56" spans="1:20" ht="96.6">
      <c r="A56" s="688" t="s">
        <v>404</v>
      </c>
      <c r="B56" s="739" t="s">
        <v>404</v>
      </c>
      <c r="C56" s="157" t="s">
        <v>18</v>
      </c>
      <c r="D56" s="916"/>
      <c r="E56" s="768" t="s">
        <v>391</v>
      </c>
      <c r="F56" s="157" t="s">
        <v>405</v>
      </c>
      <c r="G56" s="179" t="s">
        <v>4108</v>
      </c>
      <c r="H56" s="179" t="s">
        <v>4109</v>
      </c>
      <c r="I56" s="157" t="s">
        <v>220</v>
      </c>
      <c r="J56" s="157" t="s">
        <v>221</v>
      </c>
      <c r="K56" s="157" t="s">
        <v>222</v>
      </c>
      <c r="L56" s="157" t="s">
        <v>4062</v>
      </c>
      <c r="M56" s="179" t="s">
        <v>4110</v>
      </c>
      <c r="N56" s="179" t="s">
        <v>4111</v>
      </c>
      <c r="O56" s="164" t="s">
        <v>4112</v>
      </c>
      <c r="T56" s="692"/>
    </row>
    <row r="57" spans="1:20" ht="276">
      <c r="A57" s="688" t="s">
        <v>412</v>
      </c>
      <c r="B57" s="739" t="s">
        <v>412</v>
      </c>
      <c r="C57" s="157" t="s">
        <v>18</v>
      </c>
      <c r="D57" s="916"/>
      <c r="E57" s="768" t="s">
        <v>391</v>
      </c>
      <c r="F57" s="179" t="s">
        <v>4113</v>
      </c>
      <c r="G57" s="157" t="s">
        <v>4114</v>
      </c>
      <c r="H57" s="157" t="s">
        <v>4115</v>
      </c>
      <c r="I57" s="157" t="s">
        <v>220</v>
      </c>
      <c r="J57" s="157" t="s">
        <v>221</v>
      </c>
      <c r="K57" s="157" t="s">
        <v>222</v>
      </c>
      <c r="L57" s="161" t="s">
        <v>230</v>
      </c>
      <c r="M57" s="157" t="s">
        <v>231</v>
      </c>
      <c r="N57" s="157" t="s">
        <v>416</v>
      </c>
      <c r="O57" s="164" t="s">
        <v>4116</v>
      </c>
      <c r="T57" s="692"/>
    </row>
    <row r="58" spans="1:20">
      <c r="B58" s="739"/>
      <c r="D58" s="693"/>
      <c r="F58" s="161" t="s">
        <v>442</v>
      </c>
      <c r="G58" s="157" t="s">
        <v>443</v>
      </c>
      <c r="H58" s="157" t="s">
        <v>444</v>
      </c>
      <c r="I58" s="157" t="s">
        <v>38</v>
      </c>
      <c r="J58" s="157" t="s">
        <v>39</v>
      </c>
      <c r="K58" s="157" t="s">
        <v>39</v>
      </c>
    </row>
    <row r="59" spans="1:20" ht="57.6" customHeight="1">
      <c r="A59" s="688" t="s">
        <v>4117</v>
      </c>
      <c r="B59" s="739" t="s">
        <v>4117</v>
      </c>
      <c r="C59" s="157" t="s">
        <v>18</v>
      </c>
      <c r="D59" s="916" t="s">
        <v>374</v>
      </c>
      <c r="E59" s="768" t="s">
        <v>442</v>
      </c>
      <c r="F59" s="157" t="s">
        <v>461</v>
      </c>
      <c r="G59" s="157" t="s">
        <v>5341</v>
      </c>
      <c r="H59" s="157" t="s">
        <v>5444</v>
      </c>
      <c r="I59" s="157" t="s">
        <v>85</v>
      </c>
      <c r="J59" s="157" t="s">
        <v>86</v>
      </c>
      <c r="K59" s="157" t="s">
        <v>87</v>
      </c>
    </row>
    <row r="60" spans="1:20" ht="41.4">
      <c r="B60" s="739"/>
      <c r="C60" s="157" t="s">
        <v>18</v>
      </c>
      <c r="D60" s="916"/>
      <c r="E60" s="768" t="s">
        <v>442</v>
      </c>
      <c r="F60" s="157" t="s">
        <v>4118</v>
      </c>
      <c r="G60" s="179" t="s">
        <v>5342</v>
      </c>
      <c r="H60" s="179" t="s">
        <v>5445</v>
      </c>
      <c r="I60" s="157" t="s">
        <v>38</v>
      </c>
      <c r="J60" s="157" t="s">
        <v>39</v>
      </c>
      <c r="K60" s="157" t="s">
        <v>39</v>
      </c>
      <c r="O60" s="164" t="s">
        <v>451</v>
      </c>
      <c r="P60" s="157" t="s">
        <v>468</v>
      </c>
    </row>
    <row r="61" spans="1:20" ht="41.4">
      <c r="A61" s="688" t="s">
        <v>4119</v>
      </c>
      <c r="B61" s="739" t="s">
        <v>4119</v>
      </c>
      <c r="C61" s="157" t="s">
        <v>18</v>
      </c>
      <c r="D61" s="916"/>
      <c r="E61" s="768" t="s">
        <v>442</v>
      </c>
      <c r="F61" s="157" t="s">
        <v>4120</v>
      </c>
      <c r="G61" s="157" t="s">
        <v>471</v>
      </c>
      <c r="H61" s="157" t="s">
        <v>472</v>
      </c>
      <c r="I61" s="157" t="s">
        <v>85</v>
      </c>
      <c r="J61" s="157" t="s">
        <v>86</v>
      </c>
      <c r="K61" s="157" t="s">
        <v>87</v>
      </c>
      <c r="O61" s="164" t="s">
        <v>451</v>
      </c>
      <c r="P61" s="157" t="s">
        <v>468</v>
      </c>
    </row>
    <row r="62" spans="1:20" ht="41.4">
      <c r="A62" s="688" t="s">
        <v>4121</v>
      </c>
      <c r="B62" s="739" t="s">
        <v>4121</v>
      </c>
      <c r="C62" s="157" t="s">
        <v>18</v>
      </c>
      <c r="D62" s="916"/>
      <c r="E62" s="768" t="s">
        <v>442</v>
      </c>
      <c r="F62" s="157" t="s">
        <v>4122</v>
      </c>
      <c r="G62" s="157" t="s">
        <v>475</v>
      </c>
      <c r="H62" s="157" t="s">
        <v>476</v>
      </c>
      <c r="I62" s="157" t="s">
        <v>85</v>
      </c>
      <c r="J62" s="157" t="s">
        <v>86</v>
      </c>
      <c r="K62" s="157" t="s">
        <v>87</v>
      </c>
      <c r="O62" s="164" t="s">
        <v>451</v>
      </c>
      <c r="P62" s="157" t="s">
        <v>468</v>
      </c>
    </row>
    <row r="63" spans="1:20" ht="41.4">
      <c r="B63" s="739"/>
      <c r="C63" s="157" t="s">
        <v>18</v>
      </c>
      <c r="D63" s="916"/>
      <c r="E63" s="768" t="s">
        <v>442</v>
      </c>
      <c r="F63" s="157" t="s">
        <v>4123</v>
      </c>
      <c r="G63" s="157" t="s">
        <v>5343</v>
      </c>
      <c r="H63" s="157" t="s">
        <v>5446</v>
      </c>
      <c r="I63" s="157" t="s">
        <v>66</v>
      </c>
      <c r="J63" s="157" t="s">
        <v>39</v>
      </c>
      <c r="K63" s="157" t="s">
        <v>39</v>
      </c>
      <c r="O63" s="164" t="s">
        <v>451</v>
      </c>
      <c r="P63" s="157" t="s">
        <v>481</v>
      </c>
    </row>
    <row r="64" spans="1:20" ht="41.4">
      <c r="A64" s="688" t="s">
        <v>4124</v>
      </c>
      <c r="B64" s="739" t="s">
        <v>4124</v>
      </c>
      <c r="C64" s="157" t="s">
        <v>18</v>
      </c>
      <c r="D64" s="916"/>
      <c r="E64" s="768" t="s">
        <v>442</v>
      </c>
      <c r="F64" s="157" t="s">
        <v>483</v>
      </c>
      <c r="G64" s="157" t="s">
        <v>484</v>
      </c>
      <c r="H64" s="157" t="s">
        <v>485</v>
      </c>
      <c r="I64" s="157" t="s">
        <v>85</v>
      </c>
      <c r="J64" s="157" t="s">
        <v>86</v>
      </c>
      <c r="K64" s="157" t="s">
        <v>87</v>
      </c>
      <c r="O64" s="164" t="s">
        <v>451</v>
      </c>
      <c r="P64" s="157" t="s">
        <v>481</v>
      </c>
    </row>
    <row r="65" spans="1:19" ht="41.4">
      <c r="A65" s="688" t="s">
        <v>4125</v>
      </c>
      <c r="B65" s="739" t="s">
        <v>4125</v>
      </c>
      <c r="C65" s="157" t="s">
        <v>18</v>
      </c>
      <c r="D65" s="916"/>
      <c r="E65" s="768" t="s">
        <v>442</v>
      </c>
      <c r="F65" s="157" t="s">
        <v>487</v>
      </c>
      <c r="G65" s="157" t="s">
        <v>488</v>
      </c>
      <c r="H65" s="157" t="s">
        <v>489</v>
      </c>
      <c r="I65" s="157" t="s">
        <v>85</v>
      </c>
      <c r="J65" s="157" t="s">
        <v>86</v>
      </c>
      <c r="K65" s="157" t="s">
        <v>87</v>
      </c>
      <c r="O65" s="164" t="s">
        <v>451</v>
      </c>
      <c r="P65" s="157" t="s">
        <v>481</v>
      </c>
    </row>
    <row r="66" spans="1:19" ht="41.4">
      <c r="A66" s="688" t="s">
        <v>464</v>
      </c>
      <c r="B66" s="739" t="s">
        <v>464</v>
      </c>
      <c r="C66" s="157" t="s">
        <v>18</v>
      </c>
      <c r="D66" s="916"/>
      <c r="E66" s="768" t="s">
        <v>442</v>
      </c>
      <c r="F66" s="157" t="s">
        <v>491</v>
      </c>
      <c r="G66" s="157" t="s">
        <v>5344</v>
      </c>
      <c r="H66" s="157" t="s">
        <v>5447</v>
      </c>
      <c r="I66" s="157" t="s">
        <v>85</v>
      </c>
      <c r="J66" s="157" t="s">
        <v>39</v>
      </c>
      <c r="K66" s="157" t="s">
        <v>39</v>
      </c>
      <c r="O66" s="164" t="s">
        <v>451</v>
      </c>
    </row>
    <row r="67" spans="1:19" ht="69">
      <c r="A67" s="688" t="s">
        <v>469</v>
      </c>
      <c r="B67" s="739" t="s">
        <v>469</v>
      </c>
      <c r="C67" s="157" t="s">
        <v>18</v>
      </c>
      <c r="D67" s="916"/>
      <c r="E67" s="768" t="s">
        <v>442</v>
      </c>
      <c r="F67" s="157" t="s">
        <v>4126</v>
      </c>
      <c r="G67" s="157" t="s">
        <v>4127</v>
      </c>
      <c r="H67" s="157" t="s">
        <v>4128</v>
      </c>
      <c r="I67" s="157" t="s">
        <v>23</v>
      </c>
      <c r="J67" s="157" t="s">
        <v>4082</v>
      </c>
      <c r="K67" s="157" t="s">
        <v>4083</v>
      </c>
      <c r="L67" s="157" t="s">
        <v>449</v>
      </c>
      <c r="M67" s="157" t="s">
        <v>4044</v>
      </c>
      <c r="N67" s="157" t="s">
        <v>4045</v>
      </c>
      <c r="P67" s="157" t="s">
        <v>600</v>
      </c>
      <c r="Q67" s="157" t="s">
        <v>601</v>
      </c>
      <c r="R67" s="157" t="s">
        <v>602</v>
      </c>
    </row>
    <row r="68" spans="1:19" ht="41.4">
      <c r="A68" s="688" t="s">
        <v>473</v>
      </c>
      <c r="B68" s="739" t="s">
        <v>473</v>
      </c>
      <c r="C68" s="157" t="s">
        <v>18</v>
      </c>
      <c r="D68" s="916"/>
      <c r="E68" s="768" t="s">
        <v>442</v>
      </c>
      <c r="F68" s="157" t="s">
        <v>500</v>
      </c>
      <c r="G68" s="157" t="s">
        <v>501</v>
      </c>
      <c r="H68" s="157" t="s">
        <v>502</v>
      </c>
      <c r="I68" s="157" t="s">
        <v>85</v>
      </c>
      <c r="J68" s="157" t="s">
        <v>86</v>
      </c>
      <c r="K68" s="157" t="s">
        <v>87</v>
      </c>
      <c r="O68" s="164" t="s">
        <v>451</v>
      </c>
    </row>
    <row r="69" spans="1:19" ht="41.4">
      <c r="A69" s="688" t="s">
        <v>4129</v>
      </c>
      <c r="B69" s="739" t="s">
        <v>4129</v>
      </c>
      <c r="C69" s="157" t="s">
        <v>18</v>
      </c>
      <c r="D69" s="916"/>
      <c r="E69" s="768" t="s">
        <v>442</v>
      </c>
      <c r="F69" s="157" t="s">
        <v>504</v>
      </c>
      <c r="G69" s="157" t="s">
        <v>505</v>
      </c>
      <c r="H69" s="157" t="s">
        <v>506</v>
      </c>
      <c r="I69" s="157" t="s">
        <v>85</v>
      </c>
      <c r="J69" s="157" t="s">
        <v>86</v>
      </c>
      <c r="K69" s="157" t="s">
        <v>87</v>
      </c>
      <c r="O69" s="164" t="s">
        <v>451</v>
      </c>
    </row>
    <row r="70" spans="1:19" ht="41.4">
      <c r="A70" s="688" t="s">
        <v>4130</v>
      </c>
      <c r="B70" s="739" t="s">
        <v>4130</v>
      </c>
      <c r="C70" s="157" t="s">
        <v>18</v>
      </c>
      <c r="D70" s="916"/>
      <c r="E70" s="768" t="s">
        <v>442</v>
      </c>
      <c r="F70" s="157" t="s">
        <v>508</v>
      </c>
      <c r="G70" s="157" t="s">
        <v>5345</v>
      </c>
      <c r="H70" s="157" t="s">
        <v>5448</v>
      </c>
      <c r="I70" s="157" t="s">
        <v>85</v>
      </c>
      <c r="J70" s="157" t="s">
        <v>86</v>
      </c>
      <c r="K70" s="157" t="s">
        <v>87</v>
      </c>
      <c r="O70" s="164" t="s">
        <v>451</v>
      </c>
    </row>
    <row r="71" spans="1:19" ht="41.4">
      <c r="A71" s="688" t="s">
        <v>4131</v>
      </c>
      <c r="B71" s="739" t="s">
        <v>4131</v>
      </c>
      <c r="C71" s="157" t="s">
        <v>18</v>
      </c>
      <c r="D71" s="916"/>
      <c r="E71" s="768" t="s">
        <v>442</v>
      </c>
      <c r="F71" s="157" t="s">
        <v>512</v>
      </c>
      <c r="G71" s="157" t="s">
        <v>5346</v>
      </c>
      <c r="H71" s="157" t="s">
        <v>5449</v>
      </c>
      <c r="I71" s="157" t="s">
        <v>85</v>
      </c>
      <c r="J71" s="157" t="s">
        <v>86</v>
      </c>
      <c r="K71" s="157" t="s">
        <v>87</v>
      </c>
      <c r="O71" s="164" t="s">
        <v>451</v>
      </c>
    </row>
    <row r="72" spans="1:19" ht="82.8">
      <c r="A72" s="694" t="s">
        <v>477</v>
      </c>
      <c r="B72" s="745" t="s">
        <v>477</v>
      </c>
      <c r="C72" s="157" t="s">
        <v>18</v>
      </c>
      <c r="D72" s="916"/>
      <c r="E72" s="768" t="s">
        <v>442</v>
      </c>
      <c r="F72" s="157" t="s">
        <v>516</v>
      </c>
      <c r="G72" s="157" t="s">
        <v>5347</v>
      </c>
      <c r="H72" s="157" t="s">
        <v>5450</v>
      </c>
      <c r="I72" s="157" t="s">
        <v>23</v>
      </c>
      <c r="J72" s="157" t="s">
        <v>24</v>
      </c>
      <c r="K72" s="157" t="s">
        <v>25</v>
      </c>
      <c r="L72" s="157" t="s">
        <v>213</v>
      </c>
      <c r="M72" s="157" t="s">
        <v>214</v>
      </c>
      <c r="N72" s="685" t="s">
        <v>215</v>
      </c>
      <c r="O72" s="164" t="s">
        <v>4132</v>
      </c>
      <c r="P72" s="179" t="s">
        <v>520</v>
      </c>
      <c r="Q72" s="157" t="s">
        <v>521</v>
      </c>
      <c r="R72" s="157" t="s">
        <v>522</v>
      </c>
    </row>
    <row r="73" spans="1:19" ht="41.4">
      <c r="A73" s="694" t="s">
        <v>482</v>
      </c>
      <c r="B73" s="745" t="s">
        <v>482</v>
      </c>
      <c r="C73" s="157" t="s">
        <v>18</v>
      </c>
      <c r="D73" s="916"/>
      <c r="E73" s="768" t="s">
        <v>442</v>
      </c>
      <c r="F73" s="157" t="s">
        <v>524</v>
      </c>
      <c r="G73" s="157" t="s">
        <v>5348</v>
      </c>
      <c r="H73" s="157" t="s">
        <v>5451</v>
      </c>
      <c r="I73" s="157" t="s">
        <v>85</v>
      </c>
      <c r="J73" s="157" t="s">
        <v>86</v>
      </c>
      <c r="K73" s="157" t="s">
        <v>87</v>
      </c>
      <c r="N73" s="685"/>
      <c r="O73" s="164" t="s">
        <v>4133</v>
      </c>
    </row>
    <row r="74" spans="1:19" ht="96.6">
      <c r="A74" s="688" t="s">
        <v>486</v>
      </c>
      <c r="B74" s="739" t="s">
        <v>486</v>
      </c>
      <c r="C74" s="157" t="s">
        <v>18</v>
      </c>
      <c r="D74" s="916"/>
      <c r="E74" s="768" t="s">
        <v>442</v>
      </c>
      <c r="F74" s="62" t="s">
        <v>5647</v>
      </c>
      <c r="G74" s="62" t="s">
        <v>5648</v>
      </c>
      <c r="H74" s="62" t="s">
        <v>5649</v>
      </c>
      <c r="I74" s="157" t="s">
        <v>23</v>
      </c>
      <c r="J74" s="157" t="s">
        <v>24</v>
      </c>
      <c r="K74" s="157" t="s">
        <v>25</v>
      </c>
      <c r="L74" s="157" t="s">
        <v>532</v>
      </c>
      <c r="M74" s="157" t="s">
        <v>4134</v>
      </c>
      <c r="N74" s="179" t="s">
        <v>4135</v>
      </c>
      <c r="O74" s="691" t="s">
        <v>451</v>
      </c>
      <c r="P74" s="157" t="s">
        <v>4136</v>
      </c>
      <c r="Q74" s="62" t="s">
        <v>4137</v>
      </c>
      <c r="R74" s="62" t="s">
        <v>4138</v>
      </c>
    </row>
    <row r="75" spans="1:19" ht="41.4">
      <c r="A75" s="688" t="s">
        <v>4139</v>
      </c>
      <c r="B75" s="739" t="s">
        <v>4139</v>
      </c>
      <c r="C75" s="157" t="s">
        <v>18</v>
      </c>
      <c r="D75" s="916"/>
      <c r="E75" s="768" t="s">
        <v>442</v>
      </c>
      <c r="F75" s="62" t="s">
        <v>535</v>
      </c>
      <c r="G75" s="62" t="s">
        <v>5650</v>
      </c>
      <c r="H75" s="62" t="s">
        <v>5760</v>
      </c>
      <c r="I75" s="157" t="s">
        <v>85</v>
      </c>
      <c r="J75" s="157" t="s">
        <v>86</v>
      </c>
      <c r="K75" s="157" t="s">
        <v>87</v>
      </c>
      <c r="M75" s="695"/>
      <c r="N75" s="179"/>
      <c r="O75" s="164" t="s">
        <v>4140</v>
      </c>
    </row>
    <row r="76" spans="1:19" ht="276.60000000000002">
      <c r="A76" s="688" t="s">
        <v>4141</v>
      </c>
      <c r="B76" s="739" t="s">
        <v>4141</v>
      </c>
      <c r="C76" s="157" t="s">
        <v>18</v>
      </c>
      <c r="D76" s="916"/>
      <c r="E76" s="768" t="s">
        <v>540</v>
      </c>
      <c r="F76" s="157" t="s">
        <v>541</v>
      </c>
      <c r="G76" s="157" t="s">
        <v>5349</v>
      </c>
      <c r="H76" s="157" t="s">
        <v>5452</v>
      </c>
      <c r="I76" s="157" t="s">
        <v>544</v>
      </c>
      <c r="J76" s="157" t="s">
        <v>545</v>
      </c>
      <c r="K76" s="157" t="s">
        <v>546</v>
      </c>
      <c r="L76" s="157" t="s">
        <v>547</v>
      </c>
      <c r="M76" s="695" t="s">
        <v>548</v>
      </c>
      <c r="N76" s="695" t="s">
        <v>549</v>
      </c>
      <c r="O76" s="164" t="s">
        <v>550</v>
      </c>
      <c r="P76" s="157" t="s">
        <v>4142</v>
      </c>
      <c r="Q76" s="157" t="s">
        <v>4143</v>
      </c>
      <c r="R76" s="157" t="s">
        <v>4144</v>
      </c>
      <c r="S76" s="683" t="s">
        <v>554</v>
      </c>
    </row>
    <row r="77" spans="1:19" ht="41.4">
      <c r="A77" s="688" t="s">
        <v>564</v>
      </c>
      <c r="B77" s="739" t="s">
        <v>564</v>
      </c>
      <c r="D77" s="916"/>
      <c r="E77" s="768"/>
      <c r="F77" s="157" t="s">
        <v>565</v>
      </c>
      <c r="G77" s="157" t="s">
        <v>566</v>
      </c>
      <c r="H77" s="157" t="s">
        <v>567</v>
      </c>
      <c r="I77" s="157" t="s">
        <v>23</v>
      </c>
      <c r="J77" s="157" t="s">
        <v>24</v>
      </c>
      <c r="K77" s="157" t="s">
        <v>25</v>
      </c>
      <c r="L77" s="161" t="s">
        <v>213</v>
      </c>
      <c r="M77" s="161" t="s">
        <v>214</v>
      </c>
      <c r="N77" s="685" t="s">
        <v>281</v>
      </c>
    </row>
    <row r="78" spans="1:19" ht="27.6">
      <c r="A78" s="688" t="s">
        <v>568</v>
      </c>
      <c r="B78" s="739" t="s">
        <v>568</v>
      </c>
      <c r="D78" s="916"/>
      <c r="E78" s="768"/>
      <c r="F78" s="157" t="s">
        <v>569</v>
      </c>
      <c r="G78" s="62" t="s">
        <v>5651</v>
      </c>
      <c r="H78" s="62" t="s">
        <v>5652</v>
      </c>
      <c r="I78" s="157" t="s">
        <v>23</v>
      </c>
      <c r="J78" s="157" t="s">
        <v>24</v>
      </c>
      <c r="K78" s="157" t="s">
        <v>25</v>
      </c>
      <c r="L78" s="161" t="s">
        <v>449</v>
      </c>
      <c r="M78" s="161" t="s">
        <v>121</v>
      </c>
      <c r="N78" s="685" t="s">
        <v>450</v>
      </c>
      <c r="O78" s="164" t="s">
        <v>572</v>
      </c>
    </row>
    <row r="79" spans="1:19" ht="27.6">
      <c r="A79" s="688" t="s">
        <v>573</v>
      </c>
      <c r="B79" s="739" t="s">
        <v>573</v>
      </c>
      <c r="D79" s="916"/>
      <c r="E79" s="768"/>
      <c r="F79" s="157" t="s">
        <v>574</v>
      </c>
      <c r="G79" s="62" t="s">
        <v>5653</v>
      </c>
      <c r="H79" s="62" t="s">
        <v>5654</v>
      </c>
      <c r="I79" s="157" t="s">
        <v>85</v>
      </c>
      <c r="J79" s="157" t="s">
        <v>86</v>
      </c>
      <c r="K79" s="157" t="s">
        <v>87</v>
      </c>
      <c r="L79" s="680"/>
    </row>
    <row r="80" spans="1:19" ht="110.4">
      <c r="A80" s="688" t="s">
        <v>581</v>
      </c>
      <c r="B80" s="739" t="s">
        <v>581</v>
      </c>
      <c r="D80" s="916"/>
      <c r="E80" s="768"/>
      <c r="F80" s="62" t="s">
        <v>582</v>
      </c>
      <c r="G80" s="62" t="s">
        <v>5655</v>
      </c>
      <c r="H80" s="62" t="s">
        <v>5656</v>
      </c>
      <c r="I80" s="157" t="s">
        <v>246</v>
      </c>
      <c r="J80" s="157" t="s">
        <v>362</v>
      </c>
      <c r="K80" s="157" t="s">
        <v>222</v>
      </c>
      <c r="L80" s="157" t="s">
        <v>585</v>
      </c>
      <c r="M80" s="157" t="s">
        <v>4145</v>
      </c>
      <c r="N80" s="179" t="s">
        <v>4146</v>
      </c>
      <c r="O80" s="164" t="s">
        <v>572</v>
      </c>
    </row>
    <row r="81" spans="1:19" ht="138">
      <c r="A81" s="688" t="s">
        <v>608</v>
      </c>
      <c r="B81" s="739" t="s">
        <v>608</v>
      </c>
      <c r="C81" s="157" t="s">
        <v>18</v>
      </c>
      <c r="D81" s="916"/>
      <c r="E81" s="768" t="s">
        <v>349</v>
      </c>
      <c r="F81" s="157" t="s">
        <v>350</v>
      </c>
      <c r="G81" s="157" t="s">
        <v>5350</v>
      </c>
      <c r="H81" s="157" t="s">
        <v>5453</v>
      </c>
      <c r="I81" s="157" t="s">
        <v>23</v>
      </c>
      <c r="J81" s="157" t="s">
        <v>24</v>
      </c>
      <c r="K81" s="157" t="s">
        <v>25</v>
      </c>
      <c r="L81" s="62" t="s">
        <v>4147</v>
      </c>
      <c r="M81" s="68" t="s">
        <v>4148</v>
      </c>
      <c r="N81" s="68" t="s">
        <v>4149</v>
      </c>
      <c r="O81" s="164" t="s">
        <v>356</v>
      </c>
    </row>
    <row r="82" spans="1:19" s="690" customFormat="1" ht="124.2">
      <c r="A82" s="181"/>
      <c r="B82" s="181" t="s">
        <v>4150</v>
      </c>
      <c r="C82" s="168" t="s">
        <v>18</v>
      </c>
      <c r="D82" s="916"/>
      <c r="E82" s="771" t="s">
        <v>4151</v>
      </c>
      <c r="F82" s="168" t="s">
        <v>5660</v>
      </c>
      <c r="G82" s="168" t="s">
        <v>5661</v>
      </c>
      <c r="H82" s="168" t="s">
        <v>5662</v>
      </c>
      <c r="I82" s="168" t="s">
        <v>23</v>
      </c>
      <c r="J82" s="168" t="s">
        <v>24</v>
      </c>
      <c r="K82" s="168" t="s">
        <v>25</v>
      </c>
      <c r="L82" s="168" t="s">
        <v>4152</v>
      </c>
      <c r="M82" s="185" t="s">
        <v>4153</v>
      </c>
      <c r="N82" s="185" t="s">
        <v>4154</v>
      </c>
      <c r="O82" s="172" t="s">
        <v>4155</v>
      </c>
      <c r="P82" s="168" t="s">
        <v>4156</v>
      </c>
      <c r="Q82" s="168" t="s">
        <v>4157</v>
      </c>
      <c r="R82" s="168" t="s">
        <v>4158</v>
      </c>
      <c r="S82" s="689"/>
    </row>
    <row r="83" spans="1:19" ht="41.4">
      <c r="A83" s="688" t="s">
        <v>4150</v>
      </c>
      <c r="B83" s="181" t="s">
        <v>624</v>
      </c>
      <c r="C83" s="157" t="s">
        <v>18</v>
      </c>
      <c r="D83" s="916"/>
      <c r="E83" s="768" t="s">
        <v>588</v>
      </c>
      <c r="F83" s="157" t="s">
        <v>589</v>
      </c>
      <c r="G83" s="157" t="s">
        <v>5351</v>
      </c>
      <c r="H83" s="157" t="s">
        <v>5454</v>
      </c>
      <c r="I83" s="157" t="s">
        <v>23</v>
      </c>
      <c r="J83" s="157" t="s">
        <v>24</v>
      </c>
      <c r="K83" s="157" t="s">
        <v>25</v>
      </c>
      <c r="L83" s="179" t="s">
        <v>592</v>
      </c>
      <c r="M83" s="179" t="s">
        <v>593</v>
      </c>
      <c r="N83" s="179" t="s">
        <v>594</v>
      </c>
    </row>
    <row r="84" spans="1:19" ht="69">
      <c r="A84" s="688" t="s">
        <v>4159</v>
      </c>
      <c r="B84" s="181" t="s">
        <v>632</v>
      </c>
      <c r="C84" s="157" t="s">
        <v>18</v>
      </c>
      <c r="D84" s="916"/>
      <c r="E84" s="768" t="s">
        <v>588</v>
      </c>
      <c r="F84" s="157" t="s">
        <v>596</v>
      </c>
      <c r="G84" s="157" t="s">
        <v>5352</v>
      </c>
      <c r="H84" s="157" t="s">
        <v>5455</v>
      </c>
      <c r="I84" s="157" t="s">
        <v>23</v>
      </c>
      <c r="J84" s="157" t="s">
        <v>24</v>
      </c>
      <c r="K84" s="157" t="s">
        <v>25</v>
      </c>
      <c r="L84" s="157" t="s">
        <v>449</v>
      </c>
      <c r="M84" s="157" t="s">
        <v>121</v>
      </c>
      <c r="N84" s="157" t="s">
        <v>450</v>
      </c>
      <c r="O84" s="275" t="s">
        <v>4160</v>
      </c>
      <c r="P84" s="157" t="s">
        <v>600</v>
      </c>
      <c r="Q84" s="157" t="s">
        <v>601</v>
      </c>
      <c r="R84" s="157" t="s">
        <v>602</v>
      </c>
    </row>
    <row r="85" spans="1:19" ht="41.4">
      <c r="A85" s="688" t="s">
        <v>4161</v>
      </c>
      <c r="B85" s="181" t="s">
        <v>4162</v>
      </c>
      <c r="C85" s="157" t="s">
        <v>18</v>
      </c>
      <c r="D85" s="916"/>
      <c r="E85" s="768" t="s">
        <v>588</v>
      </c>
      <c r="F85" s="157" t="s">
        <v>604</v>
      </c>
      <c r="G85" s="157" t="s">
        <v>5353</v>
      </c>
      <c r="H85" s="157" t="s">
        <v>5456</v>
      </c>
      <c r="I85" s="157" t="s">
        <v>85</v>
      </c>
      <c r="J85" s="157" t="s">
        <v>86</v>
      </c>
      <c r="K85" s="157" t="s">
        <v>87</v>
      </c>
      <c r="L85" s="179"/>
      <c r="M85" s="179"/>
      <c r="N85" s="179"/>
      <c r="O85" s="275" t="s">
        <v>4163</v>
      </c>
    </row>
    <row r="86" spans="1:19" ht="124.2">
      <c r="A86" s="688" t="s">
        <v>4164</v>
      </c>
      <c r="B86" s="181" t="s">
        <v>4165</v>
      </c>
      <c r="C86" s="157" t="s">
        <v>18</v>
      </c>
      <c r="D86" s="916"/>
      <c r="E86" s="768" t="s">
        <v>609</v>
      </c>
      <c r="F86" s="157" t="s">
        <v>4166</v>
      </c>
      <c r="G86" s="157" t="s">
        <v>5354</v>
      </c>
      <c r="H86" s="157" t="s">
        <v>4167</v>
      </c>
      <c r="I86" s="157" t="s">
        <v>246</v>
      </c>
      <c r="J86" s="157" t="s">
        <v>362</v>
      </c>
      <c r="K86" s="157" t="s">
        <v>222</v>
      </c>
      <c r="L86" s="157" t="s">
        <v>4168</v>
      </c>
      <c r="M86" s="179" t="s">
        <v>4169</v>
      </c>
      <c r="N86" s="179" t="s">
        <v>4170</v>
      </c>
      <c r="O86" s="275" t="s">
        <v>4171</v>
      </c>
    </row>
    <row r="87" spans="1:19" ht="41.4">
      <c r="A87" s="688" t="s">
        <v>624</v>
      </c>
      <c r="B87" s="181" t="s">
        <v>696</v>
      </c>
      <c r="C87" s="157" t="s">
        <v>18</v>
      </c>
      <c r="D87" s="916"/>
      <c r="E87" s="768" t="s">
        <v>625</v>
      </c>
      <c r="F87" s="157" t="s">
        <v>626</v>
      </c>
      <c r="G87" s="157" t="s">
        <v>5355</v>
      </c>
      <c r="H87" s="157" t="s">
        <v>5457</v>
      </c>
      <c r="I87" s="157" t="s">
        <v>23</v>
      </c>
      <c r="J87" s="157" t="s">
        <v>24</v>
      </c>
      <c r="K87" s="157" t="s">
        <v>25</v>
      </c>
      <c r="L87" s="157" t="s">
        <v>629</v>
      </c>
      <c r="M87" s="157" t="s">
        <v>630</v>
      </c>
      <c r="N87" s="157" t="s">
        <v>631</v>
      </c>
    </row>
    <row r="88" spans="1:19" ht="234.6">
      <c r="A88" s="688" t="s">
        <v>632</v>
      </c>
      <c r="B88" s="181" t="s">
        <v>661</v>
      </c>
      <c r="C88" s="157" t="s">
        <v>18</v>
      </c>
      <c r="D88" s="916"/>
      <c r="E88" s="768" t="s">
        <v>643</v>
      </c>
      <c r="F88" s="157" t="s">
        <v>644</v>
      </c>
      <c r="G88" s="157" t="s">
        <v>4172</v>
      </c>
      <c r="H88" s="157" t="s">
        <v>4173</v>
      </c>
      <c r="I88" s="157" t="s">
        <v>246</v>
      </c>
      <c r="J88" s="157" t="s">
        <v>362</v>
      </c>
      <c r="K88" s="157" t="s">
        <v>222</v>
      </c>
      <c r="L88" s="157" t="s">
        <v>647</v>
      </c>
      <c r="M88" s="157" t="s">
        <v>648</v>
      </c>
      <c r="N88" s="157" t="s">
        <v>649</v>
      </c>
      <c r="O88" s="69" t="s">
        <v>4174</v>
      </c>
    </row>
    <row r="89" spans="1:19">
      <c r="B89" s="739"/>
      <c r="D89" s="161"/>
      <c r="F89" s="179" t="s">
        <v>662</v>
      </c>
      <c r="G89" s="157" t="s">
        <v>651</v>
      </c>
      <c r="H89" s="157" t="s">
        <v>652</v>
      </c>
      <c r="I89" s="157" t="s">
        <v>66</v>
      </c>
      <c r="J89" s="157" t="s">
        <v>39</v>
      </c>
      <c r="K89" s="157" t="s">
        <v>39</v>
      </c>
    </row>
    <row r="90" spans="1:19" ht="69.900000000000006" customHeight="1">
      <c r="A90" s="688" t="s">
        <v>696</v>
      </c>
      <c r="B90" s="181" t="s">
        <v>676</v>
      </c>
      <c r="C90" s="157" t="s">
        <v>18</v>
      </c>
      <c r="D90" s="922" t="s">
        <v>4040</v>
      </c>
      <c r="E90" s="768" t="s">
        <v>654</v>
      </c>
      <c r="F90" s="157" t="s">
        <v>655</v>
      </c>
      <c r="G90" s="157" t="s">
        <v>5356</v>
      </c>
      <c r="H90" s="62" t="s">
        <v>5667</v>
      </c>
      <c r="I90" s="157" t="s">
        <v>23</v>
      </c>
      <c r="J90" s="157" t="s">
        <v>24</v>
      </c>
      <c r="K90" s="157" t="s">
        <v>25</v>
      </c>
      <c r="L90" s="157" t="s">
        <v>4175</v>
      </c>
      <c r="M90" s="157" t="s">
        <v>4176</v>
      </c>
      <c r="N90" s="157" t="s">
        <v>4177</v>
      </c>
    </row>
    <row r="91" spans="1:19" ht="55.2">
      <c r="A91" s="688" t="s">
        <v>666</v>
      </c>
      <c r="B91" s="181" t="s">
        <v>734</v>
      </c>
      <c r="C91" s="157" t="s">
        <v>18</v>
      </c>
      <c r="D91" s="920"/>
      <c r="E91" s="768" t="s">
        <v>667</v>
      </c>
      <c r="F91" s="157" t="s">
        <v>668</v>
      </c>
      <c r="G91" s="157" t="s">
        <v>5357</v>
      </c>
      <c r="H91" s="157" t="s">
        <v>5458</v>
      </c>
      <c r="I91" s="157" t="s">
        <v>23</v>
      </c>
      <c r="J91" s="157" t="s">
        <v>24</v>
      </c>
      <c r="K91" s="157" t="s">
        <v>25</v>
      </c>
      <c r="L91" s="157" t="s">
        <v>4178</v>
      </c>
      <c r="M91" s="157" t="s">
        <v>4179</v>
      </c>
      <c r="N91" s="179" t="s">
        <v>4180</v>
      </c>
    </row>
    <row r="92" spans="1:19" ht="41.4">
      <c r="A92" s="688" t="s">
        <v>672</v>
      </c>
      <c r="B92" s="181" t="s">
        <v>681</v>
      </c>
      <c r="C92" s="157" t="s">
        <v>18</v>
      </c>
      <c r="D92" s="920"/>
      <c r="E92" s="768" t="s">
        <v>667</v>
      </c>
      <c r="F92" s="157" t="s">
        <v>673</v>
      </c>
      <c r="G92" s="157" t="s">
        <v>674</v>
      </c>
      <c r="H92" s="157" t="s">
        <v>5459</v>
      </c>
      <c r="I92" s="157" t="s">
        <v>23</v>
      </c>
      <c r="J92" s="157" t="s">
        <v>24</v>
      </c>
      <c r="K92" s="157" t="s">
        <v>25</v>
      </c>
      <c r="L92" s="157" t="s">
        <v>213</v>
      </c>
      <c r="M92" s="157" t="s">
        <v>214</v>
      </c>
      <c r="N92" s="179" t="s">
        <v>281</v>
      </c>
    </row>
    <row r="93" spans="1:19" ht="41.4">
      <c r="A93" s="688" t="s">
        <v>676</v>
      </c>
      <c r="B93" s="181" t="s">
        <v>4181</v>
      </c>
      <c r="C93" s="157" t="s">
        <v>18</v>
      </c>
      <c r="D93" s="920"/>
      <c r="E93" s="768" t="s">
        <v>677</v>
      </c>
      <c r="F93" s="157" t="s">
        <v>678</v>
      </c>
      <c r="G93" s="157" t="s">
        <v>5358</v>
      </c>
      <c r="H93" s="157" t="s">
        <v>5460</v>
      </c>
      <c r="I93" s="157" t="s">
        <v>23</v>
      </c>
      <c r="J93" s="157" t="s">
        <v>24</v>
      </c>
      <c r="K93" s="157" t="s">
        <v>25</v>
      </c>
      <c r="L93" s="157" t="s">
        <v>213</v>
      </c>
      <c r="M93" s="157" t="s">
        <v>214</v>
      </c>
      <c r="N93" s="179" t="s">
        <v>281</v>
      </c>
    </row>
    <row r="94" spans="1:19" ht="69">
      <c r="A94" s="688" t="s">
        <v>734</v>
      </c>
      <c r="B94" s="181" t="s">
        <v>4182</v>
      </c>
      <c r="C94" s="157" t="s">
        <v>18</v>
      </c>
      <c r="D94" s="920"/>
      <c r="E94" s="768" t="s">
        <v>729</v>
      </c>
      <c r="F94" s="157" t="s">
        <v>730</v>
      </c>
      <c r="G94" s="157" t="s">
        <v>731</v>
      </c>
      <c r="H94" s="157" t="s">
        <v>4183</v>
      </c>
      <c r="I94" s="157" t="s">
        <v>246</v>
      </c>
      <c r="J94" s="157" t="s">
        <v>362</v>
      </c>
      <c r="K94" s="157" t="s">
        <v>222</v>
      </c>
      <c r="L94" s="157" t="s">
        <v>733</v>
      </c>
      <c r="M94" s="157" t="s">
        <v>4184</v>
      </c>
      <c r="N94" s="179" t="s">
        <v>4185</v>
      </c>
    </row>
    <row r="95" spans="1:19" ht="55.2">
      <c r="A95" s="688" t="s">
        <v>739</v>
      </c>
      <c r="B95" s="181" t="s">
        <v>4186</v>
      </c>
      <c r="C95" s="157" t="s">
        <v>18</v>
      </c>
      <c r="D95" s="920"/>
      <c r="E95" s="768" t="s">
        <v>729</v>
      </c>
      <c r="F95" s="157" t="s">
        <v>4187</v>
      </c>
      <c r="G95" s="157" t="s">
        <v>4188</v>
      </c>
      <c r="H95" s="62" t="s">
        <v>5761</v>
      </c>
      <c r="I95" s="157" t="s">
        <v>23</v>
      </c>
      <c r="J95" s="157" t="s">
        <v>24</v>
      </c>
      <c r="K95" s="157" t="s">
        <v>25</v>
      </c>
      <c r="L95" s="157" t="s">
        <v>197</v>
      </c>
      <c r="M95" s="157" t="s">
        <v>214</v>
      </c>
      <c r="N95" s="179" t="s">
        <v>281</v>
      </c>
      <c r="P95" s="157" t="s">
        <v>738</v>
      </c>
      <c r="Q95" s="157" t="s">
        <v>4189</v>
      </c>
      <c r="R95" s="157" t="s">
        <v>4190</v>
      </c>
    </row>
    <row r="96" spans="1:19" ht="111.9" customHeight="1">
      <c r="A96" s="688" t="s">
        <v>745</v>
      </c>
      <c r="B96" s="181" t="s">
        <v>4191</v>
      </c>
      <c r="C96" s="157" t="s">
        <v>18</v>
      </c>
      <c r="D96" s="920"/>
      <c r="E96" s="768" t="s">
        <v>729</v>
      </c>
      <c r="F96" s="157" t="s">
        <v>740</v>
      </c>
      <c r="G96" s="157" t="s">
        <v>741</v>
      </c>
      <c r="H96" s="157" t="s">
        <v>742</v>
      </c>
      <c r="I96" s="157" t="s">
        <v>246</v>
      </c>
      <c r="J96" s="157" t="s">
        <v>362</v>
      </c>
      <c r="K96" s="157" t="s">
        <v>222</v>
      </c>
      <c r="L96" s="62" t="s">
        <v>4192</v>
      </c>
      <c r="M96" s="62" t="s">
        <v>4193</v>
      </c>
      <c r="N96" s="68" t="s">
        <v>4194</v>
      </c>
      <c r="O96" s="275" t="s">
        <v>4195</v>
      </c>
    </row>
    <row r="97" spans="1:19" ht="55.2">
      <c r="A97" s="688" t="s">
        <v>4196</v>
      </c>
      <c r="B97" s="181" t="s">
        <v>4197</v>
      </c>
      <c r="C97" s="157" t="s">
        <v>18</v>
      </c>
      <c r="D97" s="920"/>
      <c r="E97" s="768" t="s">
        <v>729</v>
      </c>
      <c r="F97" s="157" t="s">
        <v>746</v>
      </c>
      <c r="G97" s="157" t="s">
        <v>747</v>
      </c>
      <c r="H97" s="157" t="s">
        <v>748</v>
      </c>
      <c r="I97" s="157" t="s">
        <v>23</v>
      </c>
      <c r="J97" s="157" t="s">
        <v>24</v>
      </c>
      <c r="K97" s="157" t="s">
        <v>25</v>
      </c>
      <c r="L97" s="157" t="s">
        <v>749</v>
      </c>
      <c r="M97" s="157" t="s">
        <v>4198</v>
      </c>
      <c r="N97" s="179" t="s">
        <v>4199</v>
      </c>
      <c r="O97" s="275" t="s">
        <v>4200</v>
      </c>
    </row>
    <row r="98" spans="1:19" s="690" customFormat="1" ht="55.2">
      <c r="A98" s="181"/>
      <c r="B98" s="181" t="s">
        <v>4201</v>
      </c>
      <c r="C98" s="168" t="s">
        <v>18</v>
      </c>
      <c r="D98" s="920"/>
      <c r="E98" s="182" t="s">
        <v>729</v>
      </c>
      <c r="F98" s="168" t="s">
        <v>4202</v>
      </c>
      <c r="G98" s="168" t="s">
        <v>5668</v>
      </c>
      <c r="H98" s="168" t="s">
        <v>5669</v>
      </c>
      <c r="I98" s="157" t="s">
        <v>23</v>
      </c>
      <c r="J98" s="168" t="s">
        <v>24</v>
      </c>
      <c r="K98" s="168" t="s">
        <v>25</v>
      </c>
      <c r="L98" s="168" t="s">
        <v>4203</v>
      </c>
      <c r="M98" s="168" t="s">
        <v>4204</v>
      </c>
      <c r="N98" s="185" t="s">
        <v>4205</v>
      </c>
      <c r="O98" s="172"/>
      <c r="P98" s="168"/>
      <c r="Q98" s="168"/>
      <c r="R98" s="168"/>
      <c r="S98" s="689"/>
    </row>
    <row r="99" spans="1:19" ht="303.60000000000002">
      <c r="A99" s="688" t="s">
        <v>681</v>
      </c>
      <c r="B99" s="181" t="s">
        <v>4206</v>
      </c>
      <c r="C99" s="157" t="s">
        <v>18</v>
      </c>
      <c r="D99" s="920"/>
      <c r="E99" s="771" t="s">
        <v>4207</v>
      </c>
      <c r="F99" s="157" t="s">
        <v>699</v>
      </c>
      <c r="G99" s="157" t="s">
        <v>5359</v>
      </c>
      <c r="H99" s="157" t="s">
        <v>5461</v>
      </c>
      <c r="I99" s="157" t="s">
        <v>246</v>
      </c>
      <c r="J99" s="157" t="s">
        <v>362</v>
      </c>
      <c r="K99" s="157" t="s">
        <v>222</v>
      </c>
      <c r="L99" s="62" t="s">
        <v>4208</v>
      </c>
      <c r="M99" s="68" t="s">
        <v>4209</v>
      </c>
      <c r="N99" s="68" t="s">
        <v>4210</v>
      </c>
      <c r="P99" s="157" t="s">
        <v>705</v>
      </c>
      <c r="Q99" s="157" t="s">
        <v>706</v>
      </c>
      <c r="R99" s="157" t="s">
        <v>707</v>
      </c>
    </row>
    <row r="100" spans="1:19" s="690" customFormat="1" ht="55.2">
      <c r="A100" s="181"/>
      <c r="B100" s="181" t="s">
        <v>4211</v>
      </c>
      <c r="C100" s="168" t="s">
        <v>18</v>
      </c>
      <c r="D100" s="920"/>
      <c r="E100" s="771" t="s">
        <v>4212</v>
      </c>
      <c r="F100" s="168" t="s">
        <v>4213</v>
      </c>
      <c r="G100" s="168" t="s">
        <v>4214</v>
      </c>
      <c r="H100" s="168" t="s">
        <v>4215</v>
      </c>
      <c r="I100" s="168" t="s">
        <v>23</v>
      </c>
      <c r="J100" s="168" t="s">
        <v>24</v>
      </c>
      <c r="K100" s="168" t="s">
        <v>25</v>
      </c>
      <c r="L100" s="168" t="s">
        <v>4203</v>
      </c>
      <c r="M100" s="185" t="s">
        <v>4216</v>
      </c>
      <c r="N100" s="185" t="s">
        <v>4205</v>
      </c>
      <c r="O100" s="172"/>
      <c r="P100" s="168"/>
      <c r="Q100" s="168"/>
      <c r="R100" s="168"/>
      <c r="S100" s="689"/>
    </row>
    <row r="101" spans="1:19" ht="82.8">
      <c r="A101" s="688" t="s">
        <v>4217</v>
      </c>
      <c r="B101" s="181" t="s">
        <v>4218</v>
      </c>
      <c r="C101" s="157" t="s">
        <v>18</v>
      </c>
      <c r="D101" s="920"/>
      <c r="E101" s="768" t="s">
        <v>677</v>
      </c>
      <c r="F101" s="157" t="s">
        <v>682</v>
      </c>
      <c r="G101" s="157" t="s">
        <v>683</v>
      </c>
      <c r="H101" s="157" t="s">
        <v>684</v>
      </c>
      <c r="I101" s="157" t="s">
        <v>246</v>
      </c>
      <c r="J101" s="157" t="s">
        <v>362</v>
      </c>
      <c r="K101" s="157" t="s">
        <v>222</v>
      </c>
      <c r="L101" s="157" t="s">
        <v>685</v>
      </c>
      <c r="M101" s="157" t="s">
        <v>4219</v>
      </c>
      <c r="N101" s="179" t="s">
        <v>4220</v>
      </c>
      <c r="P101" s="157" t="s">
        <v>686</v>
      </c>
      <c r="Q101" s="157" t="s">
        <v>4221</v>
      </c>
      <c r="R101" s="157" t="s">
        <v>4222</v>
      </c>
    </row>
    <row r="102" spans="1:19" ht="55.2">
      <c r="A102" s="688" t="s">
        <v>687</v>
      </c>
      <c r="B102" s="181" t="s">
        <v>4223</v>
      </c>
      <c r="C102" s="157" t="s">
        <v>18</v>
      </c>
      <c r="D102" s="920"/>
      <c r="E102" s="768" t="s">
        <v>677</v>
      </c>
      <c r="F102" s="157" t="s">
        <v>688</v>
      </c>
      <c r="G102" s="157" t="s">
        <v>689</v>
      </c>
      <c r="H102" s="157" t="s">
        <v>690</v>
      </c>
      <c r="I102" s="157" t="s">
        <v>23</v>
      </c>
      <c r="J102" s="157" t="s">
        <v>24</v>
      </c>
      <c r="K102" s="157" t="s">
        <v>25</v>
      </c>
      <c r="L102" s="157" t="s">
        <v>4224</v>
      </c>
      <c r="M102" s="157" t="s">
        <v>4225</v>
      </c>
      <c r="N102" s="179" t="s">
        <v>4226</v>
      </c>
    </row>
    <row r="103" spans="1:19" ht="41.4">
      <c r="A103" s="688" t="s">
        <v>692</v>
      </c>
      <c r="B103" s="181" t="s">
        <v>4227</v>
      </c>
      <c r="C103" s="157" t="s">
        <v>18</v>
      </c>
      <c r="D103" s="920"/>
      <c r="E103" s="768" t="s">
        <v>677</v>
      </c>
      <c r="F103" s="157" t="s">
        <v>693</v>
      </c>
      <c r="G103" s="62" t="s">
        <v>5673</v>
      </c>
      <c r="H103" s="62" t="s">
        <v>5674</v>
      </c>
      <c r="I103" s="157" t="s">
        <v>23</v>
      </c>
      <c r="J103" s="157" t="s">
        <v>24</v>
      </c>
      <c r="K103" s="157" t="s">
        <v>25</v>
      </c>
      <c r="L103" s="157" t="s">
        <v>213</v>
      </c>
      <c r="M103" s="157" t="s">
        <v>214</v>
      </c>
      <c r="N103" s="179" t="s">
        <v>281</v>
      </c>
      <c r="P103" s="157" t="s">
        <v>4228</v>
      </c>
      <c r="Q103" s="157" t="s">
        <v>4229</v>
      </c>
      <c r="R103" s="157" t="s">
        <v>4230</v>
      </c>
    </row>
    <row r="104" spans="1:19" ht="193.2">
      <c r="A104" s="688" t="s">
        <v>4231</v>
      </c>
      <c r="B104" s="181" t="s">
        <v>4232</v>
      </c>
      <c r="C104" s="157" t="s">
        <v>18</v>
      </c>
      <c r="D104" s="920"/>
      <c r="E104" s="768" t="s">
        <v>698</v>
      </c>
      <c r="F104" s="157" t="s">
        <v>708</v>
      </c>
      <c r="G104" s="157" t="s">
        <v>709</v>
      </c>
      <c r="H104" s="157" t="s">
        <v>710</v>
      </c>
      <c r="I104" s="157" t="s">
        <v>23</v>
      </c>
      <c r="J104" s="157" t="s">
        <v>24</v>
      </c>
      <c r="K104" s="157" t="s">
        <v>25</v>
      </c>
      <c r="L104" s="157" t="s">
        <v>592</v>
      </c>
      <c r="M104" s="157" t="s">
        <v>593</v>
      </c>
      <c r="N104" s="157" t="s">
        <v>594</v>
      </c>
      <c r="O104" s="696" t="s">
        <v>4233</v>
      </c>
    </row>
    <row r="105" spans="1:19" ht="41.4">
      <c r="A105" s="688" t="s">
        <v>661</v>
      </c>
      <c r="B105" s="181" t="s">
        <v>4234</v>
      </c>
      <c r="C105" s="157" t="s">
        <v>18</v>
      </c>
      <c r="D105" s="920"/>
      <c r="E105" s="771" t="s">
        <v>4235</v>
      </c>
      <c r="F105" s="157" t="s">
        <v>663</v>
      </c>
      <c r="G105" s="157" t="s">
        <v>5360</v>
      </c>
      <c r="H105" s="157" t="s">
        <v>5462</v>
      </c>
      <c r="I105" s="157" t="s">
        <v>23</v>
      </c>
      <c r="J105" s="157" t="s">
        <v>24</v>
      </c>
      <c r="K105" s="157" t="s">
        <v>25</v>
      </c>
      <c r="L105" s="157" t="s">
        <v>213</v>
      </c>
      <c r="M105" s="157" t="s">
        <v>214</v>
      </c>
      <c r="N105" s="179" t="s">
        <v>281</v>
      </c>
    </row>
    <row r="106" spans="1:19" s="690" customFormat="1" ht="55.2">
      <c r="A106" s="181"/>
      <c r="B106" s="181" t="s">
        <v>4236</v>
      </c>
      <c r="C106" s="168" t="s">
        <v>18</v>
      </c>
      <c r="D106" s="920"/>
      <c r="E106" s="771" t="s">
        <v>4237</v>
      </c>
      <c r="F106" s="168" t="s">
        <v>4238</v>
      </c>
      <c r="G106" s="168" t="s">
        <v>4239</v>
      </c>
      <c r="H106" s="168" t="s">
        <v>4240</v>
      </c>
      <c r="I106" s="168" t="s">
        <v>23</v>
      </c>
      <c r="J106" s="168" t="s">
        <v>24</v>
      </c>
      <c r="K106" s="168" t="s">
        <v>25</v>
      </c>
      <c r="L106" s="168" t="s">
        <v>4241</v>
      </c>
      <c r="M106" s="168" t="s">
        <v>4242</v>
      </c>
      <c r="N106" s="185" t="s">
        <v>4243</v>
      </c>
      <c r="O106" s="172"/>
      <c r="P106" s="168"/>
      <c r="Q106" s="168"/>
      <c r="R106" s="168"/>
      <c r="S106" s="689"/>
    </row>
    <row r="107" spans="1:19" ht="55.2">
      <c r="A107" s="688" t="s">
        <v>4181</v>
      </c>
      <c r="B107" s="181" t="s">
        <v>4244</v>
      </c>
      <c r="C107" s="157" t="s">
        <v>18</v>
      </c>
      <c r="D107" s="920"/>
      <c r="E107" s="768" t="s">
        <v>729</v>
      </c>
      <c r="F107" s="157" t="s">
        <v>751</v>
      </c>
      <c r="G107" s="157" t="s">
        <v>5518</v>
      </c>
      <c r="H107" s="157" t="s">
        <v>5519</v>
      </c>
      <c r="I107" s="157" t="s">
        <v>23</v>
      </c>
      <c r="J107" s="157" t="s">
        <v>24</v>
      </c>
      <c r="K107" s="157" t="s">
        <v>25</v>
      </c>
      <c r="L107" s="157" t="s">
        <v>754</v>
      </c>
    </row>
    <row r="108" spans="1:19" s="690" customFormat="1" ht="69">
      <c r="A108" s="181"/>
      <c r="B108" s="181" t="s">
        <v>4245</v>
      </c>
      <c r="C108" s="168" t="s">
        <v>18</v>
      </c>
      <c r="D108" s="921"/>
      <c r="E108" s="182" t="s">
        <v>4246</v>
      </c>
      <c r="F108" s="168" t="s">
        <v>4247</v>
      </c>
      <c r="G108" s="168" t="s">
        <v>5361</v>
      </c>
      <c r="H108" s="168" t="s">
        <v>4248</v>
      </c>
      <c r="I108" s="168" t="s">
        <v>23</v>
      </c>
      <c r="J108" s="168" t="s">
        <v>24</v>
      </c>
      <c r="K108" s="168" t="s">
        <v>25</v>
      </c>
      <c r="L108" s="168" t="s">
        <v>1181</v>
      </c>
      <c r="M108" s="168" t="s">
        <v>1182</v>
      </c>
      <c r="N108" s="168" t="s">
        <v>1183</v>
      </c>
      <c r="O108" s="172"/>
      <c r="P108" s="168"/>
      <c r="Q108" s="168"/>
      <c r="R108" s="168"/>
      <c r="S108" s="689"/>
    </row>
    <row r="109" spans="1:19">
      <c r="B109" s="739"/>
      <c r="D109" s="161"/>
      <c r="E109" s="768"/>
      <c r="F109" s="157" t="s">
        <v>755</v>
      </c>
      <c r="G109" s="179" t="s">
        <v>4249</v>
      </c>
      <c r="H109" s="179" t="s">
        <v>4250</v>
      </c>
      <c r="I109" s="157" t="s">
        <v>66</v>
      </c>
    </row>
    <row r="110" spans="1:19" ht="409.6">
      <c r="A110" s="688" t="s">
        <v>758</v>
      </c>
      <c r="B110" s="750" t="s">
        <v>758</v>
      </c>
      <c r="C110" s="157" t="s">
        <v>18</v>
      </c>
      <c r="D110" s="917" t="s">
        <v>794</v>
      </c>
      <c r="E110" s="768" t="s">
        <v>759</v>
      </c>
      <c r="F110" s="157" t="s">
        <v>760</v>
      </c>
      <c r="G110" s="179" t="s">
        <v>5362</v>
      </c>
      <c r="H110" s="68" t="s">
        <v>5685</v>
      </c>
      <c r="I110" s="157" t="s">
        <v>246</v>
      </c>
      <c r="J110" s="157" t="s">
        <v>362</v>
      </c>
      <c r="K110" s="157" t="s">
        <v>222</v>
      </c>
      <c r="L110" s="740" t="s">
        <v>4251</v>
      </c>
      <c r="M110" s="62" t="s">
        <v>4252</v>
      </c>
      <c r="N110" s="68" t="s">
        <v>4253</v>
      </c>
      <c r="P110" s="62" t="s">
        <v>4254</v>
      </c>
      <c r="Q110" s="161" t="s">
        <v>4255</v>
      </c>
      <c r="R110" s="157" t="s">
        <v>4256</v>
      </c>
    </row>
    <row r="111" spans="1:19" ht="409.6">
      <c r="A111" s="688" t="s">
        <v>765</v>
      </c>
      <c r="B111" s="749" t="s">
        <v>765</v>
      </c>
      <c r="C111" s="157" t="s">
        <v>18</v>
      </c>
      <c r="D111" s="917"/>
      <c r="E111" s="768" t="s">
        <v>759</v>
      </c>
      <c r="F111" s="157" t="s">
        <v>766</v>
      </c>
      <c r="G111" s="179" t="s">
        <v>5363</v>
      </c>
      <c r="H111" s="179" t="s">
        <v>5463</v>
      </c>
      <c r="I111" s="157" t="s">
        <v>769</v>
      </c>
      <c r="J111" s="157" t="s">
        <v>1690</v>
      </c>
      <c r="K111" s="157" t="s">
        <v>1691</v>
      </c>
      <c r="L111" s="740" t="s">
        <v>4257</v>
      </c>
      <c r="M111" s="62" t="s">
        <v>4258</v>
      </c>
      <c r="N111" s="68" t="s">
        <v>4259</v>
      </c>
      <c r="P111" s="62" t="s">
        <v>4254</v>
      </c>
      <c r="Q111" s="164" t="s">
        <v>4255</v>
      </c>
      <c r="R111" s="157" t="s">
        <v>4256</v>
      </c>
      <c r="S111" s="680"/>
    </row>
    <row r="112" spans="1:19" ht="409.6">
      <c r="A112" s="688" t="s">
        <v>789</v>
      </c>
      <c r="B112" s="750" t="s">
        <v>789</v>
      </c>
      <c r="C112" s="157" t="s">
        <v>18</v>
      </c>
      <c r="D112" s="917"/>
      <c r="E112" s="768" t="s">
        <v>783</v>
      </c>
      <c r="F112" s="157" t="s">
        <v>784</v>
      </c>
      <c r="G112" s="179" t="s">
        <v>5364</v>
      </c>
      <c r="H112" s="179" t="s">
        <v>5464</v>
      </c>
      <c r="I112" s="157" t="s">
        <v>246</v>
      </c>
      <c r="J112" s="157" t="s">
        <v>362</v>
      </c>
      <c r="K112" s="157" t="s">
        <v>222</v>
      </c>
      <c r="L112" s="740" t="s">
        <v>4260</v>
      </c>
      <c r="M112" s="740" t="s">
        <v>4261</v>
      </c>
      <c r="N112" s="751" t="s">
        <v>4262</v>
      </c>
      <c r="O112" s="164" t="s">
        <v>4263</v>
      </c>
    </row>
    <row r="113" spans="1:18" ht="55.2">
      <c r="A113" s="688" t="s">
        <v>4264</v>
      </c>
      <c r="B113" s="739" t="s">
        <v>4264</v>
      </c>
      <c r="C113" s="157" t="s">
        <v>18</v>
      </c>
      <c r="D113" s="917"/>
      <c r="E113" s="768" t="s">
        <v>783</v>
      </c>
      <c r="F113" s="157" t="s">
        <v>790</v>
      </c>
      <c r="G113" s="179" t="s">
        <v>5365</v>
      </c>
      <c r="H113" s="179" t="s">
        <v>5465</v>
      </c>
      <c r="I113" s="157" t="s">
        <v>23</v>
      </c>
      <c r="J113" s="157" t="s">
        <v>24</v>
      </c>
      <c r="K113" s="157" t="s">
        <v>25</v>
      </c>
      <c r="L113" s="157" t="s">
        <v>749</v>
      </c>
      <c r="M113" s="157" t="s">
        <v>4198</v>
      </c>
      <c r="N113" s="179" t="s">
        <v>4199</v>
      </c>
      <c r="O113" s="164" t="s">
        <v>793</v>
      </c>
    </row>
    <row r="114" spans="1:18" ht="96.6">
      <c r="A114" s="688" t="s">
        <v>4265</v>
      </c>
      <c r="B114" s="739" t="s">
        <v>4265</v>
      </c>
      <c r="C114" s="157" t="s">
        <v>18</v>
      </c>
      <c r="D114" s="917"/>
      <c r="E114" s="768" t="s">
        <v>759</v>
      </c>
      <c r="F114" s="157" t="s">
        <v>771</v>
      </c>
      <c r="G114" s="179" t="s">
        <v>5366</v>
      </c>
      <c r="H114" s="179" t="s">
        <v>5466</v>
      </c>
      <c r="I114" s="157" t="s">
        <v>246</v>
      </c>
      <c r="J114" s="157" t="s">
        <v>362</v>
      </c>
      <c r="K114" s="157" t="s">
        <v>222</v>
      </c>
      <c r="L114" s="157" t="s">
        <v>4266</v>
      </c>
      <c r="M114" s="157" t="s">
        <v>4267</v>
      </c>
      <c r="N114" s="179" t="s">
        <v>4268</v>
      </c>
      <c r="P114" s="157" t="s">
        <v>775</v>
      </c>
      <c r="Q114" s="157" t="s">
        <v>4269</v>
      </c>
      <c r="R114" s="157" t="s">
        <v>4270</v>
      </c>
    </row>
    <row r="115" spans="1:18" ht="69">
      <c r="A115" s="688" t="s">
        <v>4271</v>
      </c>
      <c r="B115" s="739" t="s">
        <v>4271</v>
      </c>
      <c r="C115" s="157" t="s">
        <v>18</v>
      </c>
      <c r="D115" s="917"/>
      <c r="E115" s="768" t="s">
        <v>759</v>
      </c>
      <c r="F115" s="157" t="s">
        <v>777</v>
      </c>
      <c r="G115" s="68" t="s">
        <v>5701</v>
      </c>
      <c r="H115" s="68" t="s">
        <v>5700</v>
      </c>
      <c r="I115" s="157" t="s">
        <v>23</v>
      </c>
      <c r="J115" s="157" t="s">
        <v>24</v>
      </c>
      <c r="K115" s="157" t="s">
        <v>25</v>
      </c>
      <c r="L115" s="157" t="s">
        <v>749</v>
      </c>
      <c r="M115" s="157" t="s">
        <v>4198</v>
      </c>
      <c r="N115" s="179" t="s">
        <v>4199</v>
      </c>
      <c r="P115" s="157" t="s">
        <v>781</v>
      </c>
      <c r="Q115" s="157" t="s">
        <v>4272</v>
      </c>
      <c r="R115" s="157" t="s">
        <v>4273</v>
      </c>
    </row>
    <row r="116" spans="1:18" ht="55.2">
      <c r="A116" s="688" t="s">
        <v>808</v>
      </c>
      <c r="B116" s="739" t="s">
        <v>808</v>
      </c>
      <c r="C116" s="157" t="s">
        <v>18</v>
      </c>
      <c r="D116" s="917"/>
      <c r="E116" s="768" t="s">
        <v>847</v>
      </c>
      <c r="F116" s="62" t="s">
        <v>4274</v>
      </c>
      <c r="G116" s="62" t="s">
        <v>4275</v>
      </c>
      <c r="H116" s="62" t="s">
        <v>4276</v>
      </c>
      <c r="I116" s="157" t="s">
        <v>23</v>
      </c>
      <c r="J116" s="157" t="s">
        <v>24</v>
      </c>
      <c r="K116" s="157" t="s">
        <v>25</v>
      </c>
      <c r="L116" s="62" t="s">
        <v>4277</v>
      </c>
      <c r="M116" s="62" t="s">
        <v>4278</v>
      </c>
      <c r="N116" s="69" t="s">
        <v>4279</v>
      </c>
    </row>
    <row r="117" spans="1:18" ht="41.4">
      <c r="A117" s="688" t="s">
        <v>846</v>
      </c>
      <c r="B117" s="739" t="s">
        <v>846</v>
      </c>
      <c r="C117" s="157" t="s">
        <v>18</v>
      </c>
      <c r="D117" s="917"/>
      <c r="E117" s="768" t="s">
        <v>847</v>
      </c>
      <c r="F117" s="157" t="s">
        <v>848</v>
      </c>
      <c r="G117" s="157" t="s">
        <v>5367</v>
      </c>
      <c r="H117" s="157" t="s">
        <v>5467</v>
      </c>
      <c r="I117" s="157" t="s">
        <v>23</v>
      </c>
      <c r="J117" s="157" t="s">
        <v>24</v>
      </c>
      <c r="K117" s="157" t="s">
        <v>25</v>
      </c>
      <c r="L117" s="157" t="s">
        <v>213</v>
      </c>
      <c r="M117" s="157" t="s">
        <v>214</v>
      </c>
      <c r="N117" s="179" t="s">
        <v>281</v>
      </c>
      <c r="O117" s="164" t="s">
        <v>851</v>
      </c>
    </row>
    <row r="118" spans="1:18" ht="41.4">
      <c r="A118" s="688" t="s">
        <v>852</v>
      </c>
      <c r="B118" s="739" t="s">
        <v>852</v>
      </c>
      <c r="C118" s="157" t="s">
        <v>18</v>
      </c>
      <c r="D118" s="917"/>
      <c r="E118" s="768" t="s">
        <v>847</v>
      </c>
      <c r="F118" s="157" t="s">
        <v>853</v>
      </c>
      <c r="G118" s="157" t="s">
        <v>4280</v>
      </c>
      <c r="H118" s="157" t="s">
        <v>4281</v>
      </c>
      <c r="I118" s="157" t="s">
        <v>23</v>
      </c>
      <c r="J118" s="157" t="s">
        <v>24</v>
      </c>
      <c r="K118" s="157" t="s">
        <v>25</v>
      </c>
      <c r="L118" s="157" t="s">
        <v>213</v>
      </c>
      <c r="M118" s="157" t="s">
        <v>214</v>
      </c>
      <c r="N118" s="179" t="s">
        <v>281</v>
      </c>
      <c r="O118" s="164" t="s">
        <v>851</v>
      </c>
    </row>
    <row r="119" spans="1:18">
      <c r="B119" s="739"/>
      <c r="D119" s="161"/>
      <c r="F119" s="157" t="s">
        <v>1094</v>
      </c>
      <c r="G119" s="157" t="s">
        <v>1095</v>
      </c>
      <c r="H119" s="157" t="s">
        <v>1096</v>
      </c>
      <c r="I119" s="157" t="s">
        <v>66</v>
      </c>
      <c r="J119" s="157" t="s">
        <v>39</v>
      </c>
      <c r="K119" s="157" t="s">
        <v>39</v>
      </c>
      <c r="M119" s="161"/>
      <c r="N119" s="161"/>
    </row>
    <row r="120" spans="1:18" ht="193.2">
      <c r="A120" s="688" t="s">
        <v>1097</v>
      </c>
      <c r="B120" s="181" t="s">
        <v>864</v>
      </c>
      <c r="C120" s="157" t="s">
        <v>18</v>
      </c>
      <c r="D120" s="916" t="s">
        <v>1120</v>
      </c>
      <c r="E120" s="768" t="s">
        <v>1098</v>
      </c>
      <c r="F120" s="157" t="s">
        <v>1099</v>
      </c>
      <c r="G120" s="68" t="s">
        <v>5704</v>
      </c>
      <c r="H120" s="68" t="s">
        <v>5705</v>
      </c>
      <c r="I120" s="157" t="s">
        <v>246</v>
      </c>
      <c r="J120" s="157" t="s">
        <v>362</v>
      </c>
      <c r="K120" s="157" t="s">
        <v>222</v>
      </c>
      <c r="L120" s="157" t="s">
        <v>4282</v>
      </c>
      <c r="M120" s="157" t="s">
        <v>4283</v>
      </c>
      <c r="N120" s="179" t="s">
        <v>4284</v>
      </c>
      <c r="P120" s="100" t="s">
        <v>4285</v>
      </c>
      <c r="Q120" s="741" t="s">
        <v>4286</v>
      </c>
      <c r="R120" s="741" t="s">
        <v>4287</v>
      </c>
    </row>
    <row r="121" spans="1:18" ht="193.2">
      <c r="A121" s="688" t="s">
        <v>4288</v>
      </c>
      <c r="B121" s="181" t="s">
        <v>877</v>
      </c>
      <c r="C121" s="157" t="s">
        <v>18</v>
      </c>
      <c r="D121" s="916"/>
      <c r="E121" s="768" t="s">
        <v>1098</v>
      </c>
      <c r="F121" s="157" t="s">
        <v>1104</v>
      </c>
      <c r="G121" s="68" t="s">
        <v>5706</v>
      </c>
      <c r="H121" s="68" t="s">
        <v>5707</v>
      </c>
      <c r="I121" s="157" t="s">
        <v>769</v>
      </c>
      <c r="J121" s="157" t="s">
        <v>1690</v>
      </c>
      <c r="K121" s="157" t="s">
        <v>1691</v>
      </c>
      <c r="L121" s="157" t="s">
        <v>4282</v>
      </c>
      <c r="M121" s="157" t="s">
        <v>4283</v>
      </c>
      <c r="N121" s="179" t="s">
        <v>4284</v>
      </c>
      <c r="P121" s="100" t="s">
        <v>4285</v>
      </c>
      <c r="Q121" s="741" t="s">
        <v>4286</v>
      </c>
      <c r="R121" s="741" t="s">
        <v>4287</v>
      </c>
    </row>
    <row r="122" spans="1:18" ht="124.2">
      <c r="A122" s="688" t="s">
        <v>1107</v>
      </c>
      <c r="B122" s="181" t="s">
        <v>895</v>
      </c>
      <c r="C122" s="157" t="s">
        <v>18</v>
      </c>
      <c r="D122" s="916"/>
      <c r="E122" s="768" t="s">
        <v>1108</v>
      </c>
      <c r="F122" s="157" t="s">
        <v>1109</v>
      </c>
      <c r="G122" s="68" t="s">
        <v>5708</v>
      </c>
      <c r="H122" s="68" t="s">
        <v>5709</v>
      </c>
      <c r="I122" s="157" t="s">
        <v>246</v>
      </c>
      <c r="J122" s="157" t="s">
        <v>362</v>
      </c>
      <c r="K122" s="157" t="s">
        <v>222</v>
      </c>
      <c r="L122" s="157" t="s">
        <v>4289</v>
      </c>
      <c r="M122" s="179" t="s">
        <v>4290</v>
      </c>
      <c r="N122" s="179" t="s">
        <v>4291</v>
      </c>
    </row>
    <row r="123" spans="1:18" ht="55.2">
      <c r="A123" s="688" t="s">
        <v>1148</v>
      </c>
      <c r="B123" s="181" t="s">
        <v>4292</v>
      </c>
      <c r="C123" s="157" t="s">
        <v>18</v>
      </c>
      <c r="D123" s="916"/>
      <c r="E123" s="768" t="s">
        <v>1108</v>
      </c>
      <c r="F123" s="157" t="s">
        <v>1114</v>
      </c>
      <c r="G123" s="179" t="s">
        <v>5368</v>
      </c>
      <c r="H123" s="179" t="s">
        <v>5468</v>
      </c>
      <c r="I123" s="157" t="s">
        <v>23</v>
      </c>
      <c r="J123" s="157" t="s">
        <v>24</v>
      </c>
      <c r="K123" s="157" t="s">
        <v>25</v>
      </c>
      <c r="L123" s="157" t="s">
        <v>749</v>
      </c>
      <c r="M123" s="157" t="s">
        <v>4198</v>
      </c>
      <c r="N123" s="179" t="s">
        <v>4199</v>
      </c>
      <c r="O123" s="164" t="s">
        <v>1117</v>
      </c>
    </row>
    <row r="124" spans="1:18" ht="124.2">
      <c r="A124" s="688" t="s">
        <v>4293</v>
      </c>
      <c r="B124" s="181" t="s">
        <v>921</v>
      </c>
      <c r="C124" s="157" t="s">
        <v>1119</v>
      </c>
      <c r="D124" s="916"/>
      <c r="E124" s="768"/>
      <c r="F124" s="157" t="s">
        <v>1121</v>
      </c>
      <c r="G124" s="161" t="s">
        <v>5369</v>
      </c>
      <c r="H124" s="161" t="s">
        <v>5469</v>
      </c>
      <c r="I124" s="157" t="s">
        <v>23</v>
      </c>
      <c r="J124" s="157" t="s">
        <v>24</v>
      </c>
      <c r="K124" s="157" t="s">
        <v>25</v>
      </c>
      <c r="L124" s="685" t="s">
        <v>1125</v>
      </c>
      <c r="M124" s="685" t="s">
        <v>1126</v>
      </c>
      <c r="N124" s="685" t="s">
        <v>1127</v>
      </c>
    </row>
    <row r="125" spans="1:18" ht="55.2">
      <c r="A125" s="688" t="s">
        <v>4294</v>
      </c>
      <c r="B125" s="181" t="s">
        <v>4295</v>
      </c>
      <c r="D125" s="916"/>
      <c r="E125" s="768"/>
      <c r="F125" s="62" t="s">
        <v>5710</v>
      </c>
      <c r="G125" s="69" t="s">
        <v>5711</v>
      </c>
      <c r="H125" s="69" t="s">
        <v>5712</v>
      </c>
      <c r="I125" s="157" t="s">
        <v>23</v>
      </c>
      <c r="J125" s="157" t="s">
        <v>24</v>
      </c>
      <c r="K125" s="157" t="s">
        <v>25</v>
      </c>
      <c r="L125" s="157" t="s">
        <v>749</v>
      </c>
      <c r="M125" s="157" t="s">
        <v>4198</v>
      </c>
      <c r="N125" s="179" t="s">
        <v>4199</v>
      </c>
      <c r="O125" s="164" t="s">
        <v>4296</v>
      </c>
    </row>
    <row r="126" spans="1:18" ht="55.2">
      <c r="A126" s="688" t="s">
        <v>4297</v>
      </c>
      <c r="B126" s="181" t="s">
        <v>944</v>
      </c>
      <c r="C126" s="157" t="s">
        <v>18</v>
      </c>
      <c r="D126" s="916"/>
      <c r="E126" s="768"/>
      <c r="F126" s="157" t="s">
        <v>904</v>
      </c>
      <c r="G126" s="157" t="s">
        <v>4298</v>
      </c>
      <c r="H126" s="157" t="s">
        <v>4299</v>
      </c>
      <c r="I126" s="157" t="s">
        <v>23</v>
      </c>
      <c r="J126" s="157" t="s">
        <v>24</v>
      </c>
      <c r="K126" s="157" t="s">
        <v>25</v>
      </c>
      <c r="L126" s="157" t="s">
        <v>387</v>
      </c>
      <c r="M126" s="685" t="s">
        <v>388</v>
      </c>
      <c r="N126" s="685" t="s">
        <v>907</v>
      </c>
    </row>
    <row r="127" spans="1:18" ht="55.2">
      <c r="A127" s="688" t="s">
        <v>4300</v>
      </c>
      <c r="B127" s="181" t="s">
        <v>4301</v>
      </c>
      <c r="C127" s="157" t="s">
        <v>18</v>
      </c>
      <c r="D127" s="916"/>
      <c r="E127" s="768"/>
      <c r="F127" s="157" t="s">
        <v>908</v>
      </c>
      <c r="G127" s="157" t="s">
        <v>5370</v>
      </c>
      <c r="H127" s="157" t="s">
        <v>5470</v>
      </c>
      <c r="I127" s="157" t="s">
        <v>23</v>
      </c>
      <c r="J127" s="157" t="s">
        <v>24</v>
      </c>
      <c r="K127" s="157" t="s">
        <v>25</v>
      </c>
      <c r="L127" s="157" t="s">
        <v>911</v>
      </c>
      <c r="M127" s="157" t="s">
        <v>912</v>
      </c>
      <c r="N127" s="685" t="s">
        <v>913</v>
      </c>
      <c r="O127" s="164" t="s">
        <v>4302</v>
      </c>
    </row>
    <row r="128" spans="1:18">
      <c r="B128" s="739"/>
      <c r="D128" s="161"/>
      <c r="E128" s="768"/>
      <c r="F128" s="157" t="s">
        <v>1155</v>
      </c>
      <c r="G128" s="157" t="s">
        <v>1156</v>
      </c>
      <c r="H128" s="157" t="s">
        <v>1157</v>
      </c>
      <c r="I128" s="157" t="s">
        <v>66</v>
      </c>
      <c r="J128" s="157" t="s">
        <v>39</v>
      </c>
      <c r="K128" s="157" t="s">
        <v>39</v>
      </c>
      <c r="L128" s="161"/>
      <c r="M128" s="161"/>
      <c r="N128" s="161"/>
    </row>
    <row r="129" spans="1:19" ht="165.6">
      <c r="A129" s="688" t="s">
        <v>1158</v>
      </c>
      <c r="B129" s="181" t="s">
        <v>986</v>
      </c>
      <c r="C129" s="157" t="s">
        <v>18</v>
      </c>
      <c r="D129" s="916" t="s">
        <v>1155</v>
      </c>
      <c r="E129" s="768" t="s">
        <v>1159</v>
      </c>
      <c r="F129" s="157" t="s">
        <v>1164</v>
      </c>
      <c r="G129" s="157" t="s">
        <v>5371</v>
      </c>
      <c r="H129" s="157" t="s">
        <v>5471</v>
      </c>
      <c r="I129" s="157" t="s">
        <v>798</v>
      </c>
      <c r="J129" s="157" t="s">
        <v>362</v>
      </c>
      <c r="K129" s="157" t="s">
        <v>222</v>
      </c>
      <c r="L129" s="161" t="s">
        <v>1167</v>
      </c>
      <c r="M129" s="161" t="s">
        <v>1168</v>
      </c>
      <c r="N129" s="161" t="s">
        <v>1169</v>
      </c>
    </row>
    <row r="130" spans="1:19" ht="151.80000000000001">
      <c r="A130" s="688" t="s">
        <v>4303</v>
      </c>
      <c r="B130" s="181" t="s">
        <v>4304</v>
      </c>
      <c r="C130" s="157" t="s">
        <v>18</v>
      </c>
      <c r="D130" s="916"/>
      <c r="E130" s="768" t="s">
        <v>1159</v>
      </c>
      <c r="F130" s="157" t="s">
        <v>1171</v>
      </c>
      <c r="G130" s="697" t="s">
        <v>5372</v>
      </c>
      <c r="H130" s="697" t="s">
        <v>5472</v>
      </c>
      <c r="I130" s="157" t="s">
        <v>798</v>
      </c>
      <c r="J130" s="157" t="s">
        <v>362</v>
      </c>
      <c r="K130" s="157" t="s">
        <v>222</v>
      </c>
      <c r="L130" s="161" t="s">
        <v>1174</v>
      </c>
      <c r="M130" s="161" t="s">
        <v>1175</v>
      </c>
      <c r="N130" s="161" t="s">
        <v>1176</v>
      </c>
    </row>
    <row r="131" spans="1:19" ht="82.8">
      <c r="A131" s="688" t="s">
        <v>4305</v>
      </c>
      <c r="B131" s="181" t="s">
        <v>4306</v>
      </c>
      <c r="C131" s="157" t="s">
        <v>18</v>
      </c>
      <c r="D131" s="916"/>
      <c r="E131" s="768" t="s">
        <v>1159</v>
      </c>
      <c r="F131" s="157" t="s">
        <v>4307</v>
      </c>
      <c r="G131" s="698" t="s">
        <v>1179</v>
      </c>
      <c r="H131" s="698" t="s">
        <v>1180</v>
      </c>
      <c r="I131" s="157" t="s">
        <v>23</v>
      </c>
      <c r="J131" s="157" t="s">
        <v>24</v>
      </c>
      <c r="K131" s="157" t="s">
        <v>25</v>
      </c>
      <c r="L131" s="69" t="s">
        <v>4308</v>
      </c>
      <c r="M131" s="161" t="s">
        <v>4309</v>
      </c>
      <c r="N131" s="161" t="s">
        <v>4310</v>
      </c>
    </row>
    <row r="132" spans="1:19" ht="151.80000000000001">
      <c r="A132" s="688" t="s">
        <v>1184</v>
      </c>
      <c r="B132" s="181" t="s">
        <v>4311</v>
      </c>
      <c r="C132" s="157" t="s">
        <v>18</v>
      </c>
      <c r="D132" s="916"/>
      <c r="E132" s="768" t="s">
        <v>1185</v>
      </c>
      <c r="F132" s="179" t="s">
        <v>5522</v>
      </c>
      <c r="G132" s="698" t="s">
        <v>5521</v>
      </c>
      <c r="H132" s="698" t="s">
        <v>5520</v>
      </c>
      <c r="I132" s="157" t="s">
        <v>798</v>
      </c>
      <c r="J132" s="157" t="s">
        <v>362</v>
      </c>
      <c r="K132" s="157" t="s">
        <v>222</v>
      </c>
      <c r="L132" s="697" t="s">
        <v>1189</v>
      </c>
      <c r="M132" s="161" t="s">
        <v>1190</v>
      </c>
      <c r="N132" s="161" t="s">
        <v>1191</v>
      </c>
      <c r="P132" s="157" t="s">
        <v>4312</v>
      </c>
      <c r="Q132" s="179" t="s">
        <v>4313</v>
      </c>
      <c r="R132" s="157" t="s">
        <v>4314</v>
      </c>
    </row>
    <row r="133" spans="1:19" ht="41.4">
      <c r="A133" s="688" t="s">
        <v>4315</v>
      </c>
      <c r="B133" s="181" t="s">
        <v>4316</v>
      </c>
      <c r="C133" s="157" t="s">
        <v>18</v>
      </c>
      <c r="D133" s="916"/>
      <c r="E133" s="768" t="s">
        <v>1185</v>
      </c>
      <c r="F133" s="68" t="s">
        <v>2173</v>
      </c>
      <c r="G133" s="778" t="s">
        <v>4317</v>
      </c>
      <c r="H133" s="778" t="s">
        <v>2174</v>
      </c>
      <c r="I133" s="157" t="s">
        <v>23</v>
      </c>
      <c r="J133" s="157" t="s">
        <v>24</v>
      </c>
      <c r="K133" s="157" t="s">
        <v>25</v>
      </c>
      <c r="L133" s="697" t="s">
        <v>213</v>
      </c>
      <c r="M133" s="161" t="s">
        <v>214</v>
      </c>
      <c r="N133" s="161" t="s">
        <v>281</v>
      </c>
      <c r="Q133" s="179"/>
    </row>
    <row r="134" spans="1:19" s="690" customFormat="1" ht="138">
      <c r="A134" s="181"/>
      <c r="B134" s="181" t="s">
        <v>4318</v>
      </c>
      <c r="C134" s="168" t="s">
        <v>18</v>
      </c>
      <c r="D134" s="916"/>
      <c r="E134" s="771" t="s">
        <v>1185</v>
      </c>
      <c r="F134" s="185" t="s">
        <v>4319</v>
      </c>
      <c r="G134" s="699" t="s">
        <v>4320</v>
      </c>
      <c r="H134" s="699" t="s">
        <v>4321</v>
      </c>
      <c r="I134" s="168" t="s">
        <v>246</v>
      </c>
      <c r="J134" s="168" t="s">
        <v>362</v>
      </c>
      <c r="K134" s="168" t="s">
        <v>222</v>
      </c>
      <c r="L134" s="217" t="s">
        <v>4322</v>
      </c>
      <c r="M134" s="182" t="s">
        <v>4323</v>
      </c>
      <c r="N134" s="182" t="s">
        <v>4324</v>
      </c>
      <c r="O134" s="700" t="s">
        <v>4325</v>
      </c>
      <c r="P134" s="168"/>
      <c r="Q134" s="185"/>
      <c r="R134" s="168"/>
      <c r="S134" s="689"/>
    </row>
    <row r="135" spans="1:19" s="690" customFormat="1" ht="96.6">
      <c r="A135" s="181"/>
      <c r="B135" s="181" t="s">
        <v>4326</v>
      </c>
      <c r="C135" s="168" t="s">
        <v>18</v>
      </c>
      <c r="D135" s="916"/>
      <c r="E135" s="771" t="s">
        <v>1185</v>
      </c>
      <c r="F135" s="185" t="s">
        <v>4327</v>
      </c>
      <c r="G135" s="699" t="s">
        <v>4328</v>
      </c>
      <c r="H135" s="699" t="s">
        <v>4329</v>
      </c>
      <c r="I135" s="168" t="s">
        <v>23</v>
      </c>
      <c r="J135" s="168" t="s">
        <v>24</v>
      </c>
      <c r="K135" s="168" t="s">
        <v>25</v>
      </c>
      <c r="L135" s="217" t="s">
        <v>1226</v>
      </c>
      <c r="M135" s="182" t="s">
        <v>4330</v>
      </c>
      <c r="N135" s="182" t="s">
        <v>4331</v>
      </c>
      <c r="O135" s="700"/>
      <c r="P135" s="168"/>
      <c r="Q135" s="185"/>
      <c r="R135" s="168"/>
      <c r="S135" s="689"/>
    </row>
    <row r="136" spans="1:19" ht="282.60000000000002" customHeight="1">
      <c r="A136" s="688" t="s">
        <v>1192</v>
      </c>
      <c r="B136" s="181" t="s">
        <v>4332</v>
      </c>
      <c r="C136" s="157" t="s">
        <v>18</v>
      </c>
      <c r="D136" s="916"/>
      <c r="E136" s="161" t="s">
        <v>1193</v>
      </c>
      <c r="F136" s="157" t="s">
        <v>1194</v>
      </c>
      <c r="G136" s="179" t="s">
        <v>5373</v>
      </c>
      <c r="H136" s="179" t="s">
        <v>5473</v>
      </c>
      <c r="I136" s="157" t="s">
        <v>246</v>
      </c>
      <c r="J136" s="157" t="s">
        <v>221</v>
      </c>
      <c r="K136" s="157" t="s">
        <v>222</v>
      </c>
      <c r="L136" s="62" t="s">
        <v>4333</v>
      </c>
      <c r="M136" s="62" t="s">
        <v>4334</v>
      </c>
      <c r="N136" s="62" t="s">
        <v>4335</v>
      </c>
      <c r="P136" s="100" t="s">
        <v>4336</v>
      </c>
      <c r="Q136" s="157" t="s">
        <v>4337</v>
      </c>
      <c r="R136" s="157" t="s">
        <v>4338</v>
      </c>
    </row>
    <row r="137" spans="1:19" ht="282.60000000000002" customHeight="1">
      <c r="A137" s="688" t="s">
        <v>4339</v>
      </c>
      <c r="B137" s="181" t="s">
        <v>4340</v>
      </c>
      <c r="C137" s="157" t="s">
        <v>18</v>
      </c>
      <c r="D137" s="916"/>
      <c r="E137" s="161" t="s">
        <v>1193</v>
      </c>
      <c r="F137" s="157" t="s">
        <v>1199</v>
      </c>
      <c r="G137" s="179" t="s">
        <v>5374</v>
      </c>
      <c r="H137" s="179" t="s">
        <v>5474</v>
      </c>
      <c r="I137" s="157" t="s">
        <v>769</v>
      </c>
      <c r="J137" s="157" t="s">
        <v>1690</v>
      </c>
      <c r="K137" s="157" t="s">
        <v>1691</v>
      </c>
      <c r="L137" s="62" t="s">
        <v>4333</v>
      </c>
      <c r="M137" s="62" t="s">
        <v>4334</v>
      </c>
      <c r="N137" s="62" t="s">
        <v>4335</v>
      </c>
      <c r="P137" s="100" t="s">
        <v>4336</v>
      </c>
      <c r="Q137" s="157" t="s">
        <v>4337</v>
      </c>
      <c r="R137" s="157" t="s">
        <v>4338</v>
      </c>
    </row>
    <row r="138" spans="1:19" ht="276">
      <c r="A138" s="688" t="s">
        <v>1202</v>
      </c>
      <c r="B138" s="181" t="s">
        <v>995</v>
      </c>
      <c r="C138" s="157" t="s">
        <v>18</v>
      </c>
      <c r="D138" s="916"/>
      <c r="E138" s="161" t="s">
        <v>1203</v>
      </c>
      <c r="F138" s="157" t="s">
        <v>1204</v>
      </c>
      <c r="G138" s="179" t="s">
        <v>5375</v>
      </c>
      <c r="H138" s="179" t="s">
        <v>5475</v>
      </c>
      <c r="I138" s="157" t="s">
        <v>246</v>
      </c>
      <c r="J138" s="157" t="s">
        <v>221</v>
      </c>
      <c r="K138" s="157" t="s">
        <v>222</v>
      </c>
      <c r="L138" s="157" t="s">
        <v>4341</v>
      </c>
      <c r="M138" s="157" t="s">
        <v>4342</v>
      </c>
      <c r="N138" s="157" t="s">
        <v>4343</v>
      </c>
    </row>
    <row r="139" spans="1:19" ht="55.2">
      <c r="A139" s="688" t="s">
        <v>1208</v>
      </c>
      <c r="B139" s="181" t="s">
        <v>1003</v>
      </c>
      <c r="C139" s="157" t="s">
        <v>18</v>
      </c>
      <c r="D139" s="916"/>
      <c r="E139" s="768" t="s">
        <v>1203</v>
      </c>
      <c r="F139" s="157" t="s">
        <v>1209</v>
      </c>
      <c r="G139" s="179" t="s">
        <v>5376</v>
      </c>
      <c r="H139" s="179" t="s">
        <v>5476</v>
      </c>
      <c r="I139" s="157" t="s">
        <v>23</v>
      </c>
      <c r="J139" s="157" t="s">
        <v>24</v>
      </c>
      <c r="K139" s="157" t="s">
        <v>25</v>
      </c>
      <c r="L139" s="157" t="s">
        <v>749</v>
      </c>
      <c r="M139" s="157" t="s">
        <v>4198</v>
      </c>
      <c r="N139" s="179" t="s">
        <v>4199</v>
      </c>
      <c r="O139" s="164" t="s">
        <v>1117</v>
      </c>
    </row>
    <row r="140" spans="1:19">
      <c r="B140" s="181"/>
      <c r="D140" s="916"/>
      <c r="F140" s="157" t="s">
        <v>1230</v>
      </c>
      <c r="G140" s="697" t="s">
        <v>1231</v>
      </c>
      <c r="H140" s="697" t="s">
        <v>1232</v>
      </c>
      <c r="I140" s="157" t="s">
        <v>66</v>
      </c>
      <c r="J140" s="157" t="s">
        <v>39</v>
      </c>
      <c r="K140" s="157" t="s">
        <v>39</v>
      </c>
      <c r="L140" s="161"/>
      <c r="M140" s="161"/>
      <c r="N140" s="161"/>
    </row>
    <row r="141" spans="1:19" ht="41.4">
      <c r="A141" s="688" t="s">
        <v>1233</v>
      </c>
      <c r="B141" s="744" t="s">
        <v>1011</v>
      </c>
      <c r="C141" s="157" t="s">
        <v>18</v>
      </c>
      <c r="D141" s="916"/>
      <c r="E141" s="768" t="s">
        <v>1234</v>
      </c>
      <c r="F141" s="157" t="s">
        <v>1235</v>
      </c>
      <c r="G141" s="766" t="s">
        <v>5377</v>
      </c>
      <c r="H141" s="766" t="s">
        <v>5477</v>
      </c>
      <c r="I141" s="157" t="s">
        <v>23</v>
      </c>
      <c r="J141" s="157" t="s">
        <v>24</v>
      </c>
      <c r="K141" s="157" t="s">
        <v>25</v>
      </c>
      <c r="L141" s="157" t="s">
        <v>213</v>
      </c>
      <c r="M141" s="179" t="s">
        <v>388</v>
      </c>
      <c r="N141" s="161" t="s">
        <v>389</v>
      </c>
    </row>
    <row r="142" spans="1:19" s="690" customFormat="1" ht="41.4">
      <c r="A142" s="181"/>
      <c r="B142" s="744" t="s">
        <v>4344</v>
      </c>
      <c r="C142" s="168" t="s">
        <v>18</v>
      </c>
      <c r="D142" s="916"/>
      <c r="E142" s="182" t="s">
        <v>1234</v>
      </c>
      <c r="F142" s="168" t="s">
        <v>4345</v>
      </c>
      <c r="G142" s="217" t="s">
        <v>4346</v>
      </c>
      <c r="H142" s="217" t="s">
        <v>5731</v>
      </c>
      <c r="I142" s="168" t="s">
        <v>23</v>
      </c>
      <c r="J142" s="168" t="s">
        <v>24</v>
      </c>
      <c r="K142" s="168" t="s">
        <v>25</v>
      </c>
      <c r="L142" s="168" t="s">
        <v>213</v>
      </c>
      <c r="M142" s="185" t="s">
        <v>214</v>
      </c>
      <c r="N142" s="182" t="s">
        <v>281</v>
      </c>
      <c r="O142" s="762" t="s">
        <v>4347</v>
      </c>
      <c r="P142" s="168" t="s">
        <v>4348</v>
      </c>
      <c r="Q142" s="168"/>
      <c r="R142" s="168"/>
      <c r="S142" s="689"/>
    </row>
    <row r="143" spans="1:19" ht="69">
      <c r="A143" s="688" t="s">
        <v>1238</v>
      </c>
      <c r="B143" s="181" t="s">
        <v>4349</v>
      </c>
      <c r="C143" s="157" t="s">
        <v>18</v>
      </c>
      <c r="D143" s="916"/>
      <c r="E143" s="768" t="s">
        <v>1239</v>
      </c>
      <c r="F143" s="157" t="s">
        <v>1240</v>
      </c>
      <c r="G143" s="157" t="s">
        <v>1241</v>
      </c>
      <c r="H143" s="157" t="s">
        <v>4350</v>
      </c>
      <c r="I143" s="157" t="s">
        <v>23</v>
      </c>
      <c r="J143" s="157" t="s">
        <v>24</v>
      </c>
      <c r="K143" s="157" t="s">
        <v>25</v>
      </c>
      <c r="L143" s="157" t="s">
        <v>449</v>
      </c>
      <c r="M143" s="157" t="s">
        <v>121</v>
      </c>
      <c r="N143" s="157" t="s">
        <v>450</v>
      </c>
      <c r="O143" s="164" t="s">
        <v>1243</v>
      </c>
      <c r="P143" s="157" t="s">
        <v>600</v>
      </c>
      <c r="Q143" s="157" t="s">
        <v>601</v>
      </c>
      <c r="R143" s="157" t="s">
        <v>602</v>
      </c>
    </row>
    <row r="144" spans="1:19" ht="41.4">
      <c r="A144" s="688" t="s">
        <v>1244</v>
      </c>
      <c r="B144" s="181" t="s">
        <v>4351</v>
      </c>
      <c r="C144" s="157" t="s">
        <v>18</v>
      </c>
      <c r="D144" s="916"/>
      <c r="E144" s="768" t="s">
        <v>1239</v>
      </c>
      <c r="F144" s="157" t="s">
        <v>1245</v>
      </c>
      <c r="G144" s="157" t="s">
        <v>1246</v>
      </c>
      <c r="H144" s="157" t="s">
        <v>1247</v>
      </c>
      <c r="I144" s="157" t="s">
        <v>85</v>
      </c>
      <c r="J144" s="157" t="s">
        <v>86</v>
      </c>
      <c r="K144" s="157" t="s">
        <v>87</v>
      </c>
      <c r="L144" s="161"/>
      <c r="O144" s="164" t="s">
        <v>1248</v>
      </c>
      <c r="P144" s="157" t="s">
        <v>4352</v>
      </c>
      <c r="Q144" s="157" t="s">
        <v>1246</v>
      </c>
      <c r="R144" s="157" t="s">
        <v>4353</v>
      </c>
    </row>
    <row r="145" spans="1:19" ht="138">
      <c r="A145" s="688" t="s">
        <v>1249</v>
      </c>
      <c r="B145" s="181" t="s">
        <v>4354</v>
      </c>
      <c r="C145" s="157" t="s">
        <v>18</v>
      </c>
      <c r="D145" s="916"/>
      <c r="E145" s="768" t="s">
        <v>1250</v>
      </c>
      <c r="F145" s="157" t="s">
        <v>1251</v>
      </c>
      <c r="G145" s="157" t="s">
        <v>1252</v>
      </c>
      <c r="H145" s="157" t="s">
        <v>1253</v>
      </c>
      <c r="I145" s="157" t="s">
        <v>23</v>
      </c>
      <c r="J145" s="157" t="s">
        <v>24</v>
      </c>
      <c r="K145" s="157" t="s">
        <v>25</v>
      </c>
      <c r="L145" s="161" t="s">
        <v>1254</v>
      </c>
      <c r="M145" s="157" t="s">
        <v>1255</v>
      </c>
      <c r="N145" s="157" t="s">
        <v>1256</v>
      </c>
      <c r="O145" s="164" t="s">
        <v>1243</v>
      </c>
      <c r="P145" s="157" t="s">
        <v>1257</v>
      </c>
      <c r="Q145" s="157" t="s">
        <v>1258</v>
      </c>
      <c r="R145" s="157" t="s">
        <v>1259</v>
      </c>
    </row>
    <row r="146" spans="1:19" ht="55.2">
      <c r="A146" s="688" t="s">
        <v>1260</v>
      </c>
      <c r="B146" s="181" t="s">
        <v>4355</v>
      </c>
      <c r="C146" s="157" t="s">
        <v>18</v>
      </c>
      <c r="D146" s="916"/>
      <c r="E146" s="768" t="s">
        <v>1261</v>
      </c>
      <c r="F146" s="157" t="s">
        <v>1262</v>
      </c>
      <c r="G146" s="157" t="s">
        <v>1263</v>
      </c>
      <c r="H146" s="157" t="s">
        <v>1264</v>
      </c>
      <c r="I146" s="157" t="s">
        <v>23</v>
      </c>
      <c r="J146" s="157" t="s">
        <v>24</v>
      </c>
      <c r="K146" s="157" t="s">
        <v>25</v>
      </c>
      <c r="L146" s="161" t="s">
        <v>4356</v>
      </c>
      <c r="M146" s="157" t="s">
        <v>4357</v>
      </c>
      <c r="N146" s="685" t="s">
        <v>1267</v>
      </c>
      <c r="O146" s="164" t="s">
        <v>1268</v>
      </c>
    </row>
    <row r="147" spans="1:19" ht="69.900000000000006" customHeight="1">
      <c r="A147" s="688" t="s">
        <v>1269</v>
      </c>
      <c r="B147" s="744" t="s">
        <v>4358</v>
      </c>
      <c r="C147" s="157" t="s">
        <v>18</v>
      </c>
      <c r="D147" s="916"/>
      <c r="E147" s="768" t="s">
        <v>1270</v>
      </c>
      <c r="F147" s="157" t="s">
        <v>1271</v>
      </c>
      <c r="G147" s="179" t="s">
        <v>4359</v>
      </c>
      <c r="H147" s="157" t="s">
        <v>4360</v>
      </c>
      <c r="I147" s="157" t="s">
        <v>23</v>
      </c>
      <c r="J147" s="157" t="s">
        <v>24</v>
      </c>
      <c r="K147" s="157" t="s">
        <v>25</v>
      </c>
      <c r="L147" s="161" t="s">
        <v>1274</v>
      </c>
      <c r="M147" s="157" t="s">
        <v>1275</v>
      </c>
      <c r="N147" s="161" t="s">
        <v>1276</v>
      </c>
      <c r="O147" s="763" t="s">
        <v>4361</v>
      </c>
      <c r="P147" s="765" t="s">
        <v>4361</v>
      </c>
    </row>
    <row r="148" spans="1:19" ht="69">
      <c r="A148" s="688" t="s">
        <v>1277</v>
      </c>
      <c r="B148" s="181" t="s">
        <v>4362</v>
      </c>
      <c r="C148" s="157" t="s">
        <v>18</v>
      </c>
      <c r="D148" s="916"/>
      <c r="E148" s="768" t="s">
        <v>1261</v>
      </c>
      <c r="F148" s="157" t="s">
        <v>1278</v>
      </c>
      <c r="G148" s="157" t="s">
        <v>5378</v>
      </c>
      <c r="H148" s="157" t="s">
        <v>5478</v>
      </c>
      <c r="I148" s="157" t="s">
        <v>23</v>
      </c>
      <c r="J148" s="157" t="s">
        <v>24</v>
      </c>
      <c r="K148" s="157" t="s">
        <v>25</v>
      </c>
      <c r="L148" s="157" t="s">
        <v>213</v>
      </c>
      <c r="M148" s="157" t="s">
        <v>388</v>
      </c>
      <c r="N148" s="685" t="s">
        <v>389</v>
      </c>
      <c r="O148" s="164" t="s">
        <v>1281</v>
      </c>
      <c r="P148" s="62" t="s">
        <v>4363</v>
      </c>
      <c r="Q148" s="62" t="s">
        <v>1283</v>
      </c>
      <c r="R148" s="62" t="s">
        <v>1284</v>
      </c>
    </row>
    <row r="149" spans="1:19" ht="69">
      <c r="A149" s="688" t="s">
        <v>1285</v>
      </c>
      <c r="B149" s="181" t="s">
        <v>4364</v>
      </c>
      <c r="C149" s="157" t="s">
        <v>18</v>
      </c>
      <c r="D149" s="916"/>
      <c r="E149" s="768" t="s">
        <v>1261</v>
      </c>
      <c r="F149" s="157" t="s">
        <v>1286</v>
      </c>
      <c r="G149" s="157" t="s">
        <v>1287</v>
      </c>
      <c r="H149" s="157" t="s">
        <v>4365</v>
      </c>
      <c r="I149" s="157" t="s">
        <v>23</v>
      </c>
      <c r="J149" s="157" t="s">
        <v>24</v>
      </c>
      <c r="K149" s="157" t="s">
        <v>25</v>
      </c>
      <c r="L149" s="157" t="s">
        <v>449</v>
      </c>
      <c r="M149" s="157" t="s">
        <v>121</v>
      </c>
      <c r="N149" s="157" t="s">
        <v>450</v>
      </c>
      <c r="O149" s="164" t="s">
        <v>1289</v>
      </c>
      <c r="P149" s="157" t="s">
        <v>600</v>
      </c>
      <c r="Q149" s="157" t="s">
        <v>601</v>
      </c>
      <c r="R149" s="157" t="s">
        <v>602</v>
      </c>
    </row>
    <row r="150" spans="1:19" ht="41.4">
      <c r="A150" s="688" t="s">
        <v>1290</v>
      </c>
      <c r="B150" s="181" t="s">
        <v>4366</v>
      </c>
      <c r="C150" s="157" t="s">
        <v>18</v>
      </c>
      <c r="D150" s="916"/>
      <c r="E150" s="768" t="s">
        <v>1261</v>
      </c>
      <c r="F150" s="157" t="s">
        <v>1291</v>
      </c>
      <c r="G150" s="157" t="s">
        <v>1292</v>
      </c>
      <c r="H150" s="157" t="s">
        <v>4367</v>
      </c>
      <c r="I150" s="157" t="s">
        <v>85</v>
      </c>
      <c r="J150" s="157" t="s">
        <v>86</v>
      </c>
      <c r="K150" s="157" t="s">
        <v>87</v>
      </c>
      <c r="L150" s="161"/>
      <c r="N150" s="685"/>
      <c r="O150" s="164" t="s">
        <v>1294</v>
      </c>
      <c r="P150" s="157" t="s">
        <v>4352</v>
      </c>
      <c r="Q150" s="157" t="s">
        <v>1246</v>
      </c>
      <c r="R150" s="157" t="s">
        <v>4353</v>
      </c>
    </row>
    <row r="151" spans="1:19" ht="110.4">
      <c r="A151" s="688" t="s">
        <v>1303</v>
      </c>
      <c r="B151" s="181" t="s">
        <v>1019</v>
      </c>
      <c r="C151" s="157" t="s">
        <v>18</v>
      </c>
      <c r="D151" s="916"/>
      <c r="E151" s="768" t="s">
        <v>1304</v>
      </c>
      <c r="F151" s="157" t="s">
        <v>1305</v>
      </c>
      <c r="G151" s="157" t="s">
        <v>5379</v>
      </c>
      <c r="H151" s="157" t="s">
        <v>5479</v>
      </c>
      <c r="I151" s="326" t="s">
        <v>23</v>
      </c>
      <c r="J151" s="157" t="s">
        <v>24</v>
      </c>
      <c r="K151" s="157" t="s">
        <v>25</v>
      </c>
      <c r="L151" s="161" t="s">
        <v>1308</v>
      </c>
      <c r="M151" s="157" t="s">
        <v>1309</v>
      </c>
      <c r="N151" s="157" t="s">
        <v>1310</v>
      </c>
    </row>
    <row r="152" spans="1:19" ht="41.4">
      <c r="A152" s="688" t="s">
        <v>1311</v>
      </c>
      <c r="B152" s="744" t="s">
        <v>4368</v>
      </c>
      <c r="C152" s="157" t="s">
        <v>1312</v>
      </c>
      <c r="D152" s="916"/>
      <c r="E152" s="768" t="s">
        <v>1304</v>
      </c>
      <c r="F152" s="157" t="s">
        <v>1313</v>
      </c>
      <c r="G152" s="62" t="s">
        <v>5780</v>
      </c>
      <c r="H152" s="62" t="s">
        <v>5781</v>
      </c>
      <c r="I152" s="157" t="s">
        <v>23</v>
      </c>
      <c r="J152" s="157" t="s">
        <v>24</v>
      </c>
      <c r="K152" s="157" t="s">
        <v>25</v>
      </c>
      <c r="L152" s="157" t="s">
        <v>213</v>
      </c>
      <c r="M152" s="157" t="s">
        <v>388</v>
      </c>
      <c r="N152" s="157" t="s">
        <v>1316</v>
      </c>
    </row>
    <row r="153" spans="1:19" s="690" customFormat="1" ht="41.4">
      <c r="A153" s="181"/>
      <c r="B153" s="744" t="s">
        <v>4370</v>
      </c>
      <c r="C153" s="168" t="s">
        <v>18</v>
      </c>
      <c r="D153" s="916"/>
      <c r="E153" s="771" t="s">
        <v>4371</v>
      </c>
      <c r="F153" s="168" t="s">
        <v>4372</v>
      </c>
      <c r="G153" s="168" t="s">
        <v>5732</v>
      </c>
      <c r="H153" s="168" t="s">
        <v>5733</v>
      </c>
      <c r="I153" s="168" t="s">
        <v>23</v>
      </c>
      <c r="J153" s="168" t="s">
        <v>24</v>
      </c>
      <c r="K153" s="168" t="s">
        <v>25</v>
      </c>
      <c r="L153" s="168" t="s">
        <v>213</v>
      </c>
      <c r="M153" s="168" t="s">
        <v>4373</v>
      </c>
      <c r="N153" s="168" t="s">
        <v>281</v>
      </c>
      <c r="O153" s="762" t="s">
        <v>4374</v>
      </c>
      <c r="P153" s="168" t="s">
        <v>4348</v>
      </c>
      <c r="Q153" s="168"/>
      <c r="R153" s="168"/>
      <c r="S153" s="689"/>
    </row>
    <row r="154" spans="1:19" ht="69">
      <c r="A154" s="688" t="s">
        <v>1317</v>
      </c>
      <c r="B154" s="181" t="s">
        <v>4375</v>
      </c>
      <c r="C154" s="157" t="s">
        <v>18</v>
      </c>
      <c r="D154" s="916"/>
      <c r="E154" s="768" t="s">
        <v>1318</v>
      </c>
      <c r="F154" s="157" t="s">
        <v>1319</v>
      </c>
      <c r="G154" s="157" t="s">
        <v>1320</v>
      </c>
      <c r="H154" s="157" t="s">
        <v>1321</v>
      </c>
      <c r="I154" s="157" t="s">
        <v>23</v>
      </c>
      <c r="J154" s="157" t="s">
        <v>24</v>
      </c>
      <c r="K154" s="157" t="s">
        <v>25</v>
      </c>
      <c r="L154" s="157" t="s">
        <v>449</v>
      </c>
      <c r="M154" s="157" t="s">
        <v>121</v>
      </c>
      <c r="N154" s="157" t="s">
        <v>450</v>
      </c>
      <c r="O154" s="164" t="s">
        <v>4376</v>
      </c>
      <c r="P154" s="157" t="s">
        <v>600</v>
      </c>
      <c r="Q154" s="157" t="s">
        <v>601</v>
      </c>
      <c r="R154" s="157" t="s">
        <v>602</v>
      </c>
    </row>
    <row r="155" spans="1:19" ht="41.4">
      <c r="A155" s="688" t="s">
        <v>1323</v>
      </c>
      <c r="B155" s="181" t="s">
        <v>4377</v>
      </c>
      <c r="C155" s="157" t="s">
        <v>18</v>
      </c>
      <c r="D155" s="916"/>
      <c r="E155" s="768" t="s">
        <v>1318</v>
      </c>
      <c r="F155" s="157" t="s">
        <v>1324</v>
      </c>
      <c r="G155" s="157" t="s">
        <v>1325</v>
      </c>
      <c r="H155" s="157" t="s">
        <v>1326</v>
      </c>
      <c r="I155" s="157" t="s">
        <v>85</v>
      </c>
      <c r="J155" s="157" t="s">
        <v>86</v>
      </c>
      <c r="K155" s="157" t="s">
        <v>87</v>
      </c>
      <c r="L155" s="161"/>
      <c r="O155" s="164" t="s">
        <v>1327</v>
      </c>
      <c r="P155" s="62" t="s">
        <v>4378</v>
      </c>
      <c r="Q155" s="157" t="s">
        <v>1325</v>
      </c>
      <c r="R155" s="157" t="s">
        <v>4379</v>
      </c>
    </row>
    <row r="156" spans="1:19" ht="124.2">
      <c r="A156" s="688" t="s">
        <v>1328</v>
      </c>
      <c r="B156" s="181" t="s">
        <v>4380</v>
      </c>
      <c r="C156" s="157" t="s">
        <v>18</v>
      </c>
      <c r="D156" s="916"/>
      <c r="E156" s="768" t="s">
        <v>1250</v>
      </c>
      <c r="F156" s="157" t="s">
        <v>1329</v>
      </c>
      <c r="G156" s="157" t="s">
        <v>1330</v>
      </c>
      <c r="H156" s="157" t="s">
        <v>4381</v>
      </c>
      <c r="I156" s="157" t="s">
        <v>23</v>
      </c>
      <c r="J156" s="157" t="s">
        <v>24</v>
      </c>
      <c r="K156" s="157" t="s">
        <v>25</v>
      </c>
      <c r="L156" s="161" t="s">
        <v>1332</v>
      </c>
      <c r="M156" s="157" t="s">
        <v>1333</v>
      </c>
      <c r="N156" s="157" t="s">
        <v>1334</v>
      </c>
      <c r="O156" s="164" t="s">
        <v>4376</v>
      </c>
      <c r="P156" s="157" t="s">
        <v>4382</v>
      </c>
      <c r="Q156" s="157" t="s">
        <v>4383</v>
      </c>
      <c r="R156" s="157" t="s">
        <v>4384</v>
      </c>
    </row>
    <row r="157" spans="1:19" ht="69">
      <c r="A157" s="688" t="s">
        <v>4385</v>
      </c>
      <c r="B157" s="181" t="s">
        <v>4386</v>
      </c>
      <c r="C157" s="157" t="s">
        <v>18</v>
      </c>
      <c r="D157" s="916"/>
      <c r="E157" s="768" t="s">
        <v>1336</v>
      </c>
      <c r="F157" s="157" t="s">
        <v>1337</v>
      </c>
      <c r="G157" s="157" t="s">
        <v>1338</v>
      </c>
      <c r="H157" s="157" t="s">
        <v>1339</v>
      </c>
      <c r="I157" s="157" t="s">
        <v>23</v>
      </c>
      <c r="J157" s="157" t="s">
        <v>24</v>
      </c>
      <c r="K157" s="157" t="s">
        <v>25</v>
      </c>
      <c r="L157" s="161" t="s">
        <v>1340</v>
      </c>
      <c r="M157" s="179" t="s">
        <v>1341</v>
      </c>
      <c r="N157" s="161" t="s">
        <v>1342</v>
      </c>
      <c r="O157" s="164" t="s">
        <v>4376</v>
      </c>
    </row>
    <row r="158" spans="1:19" ht="69">
      <c r="A158" s="688" t="s">
        <v>1343</v>
      </c>
      <c r="B158" s="181" t="s">
        <v>4387</v>
      </c>
      <c r="C158" s="157" t="s">
        <v>18</v>
      </c>
      <c r="D158" s="916"/>
      <c r="E158" s="768" t="s">
        <v>1304</v>
      </c>
      <c r="F158" s="157" t="s">
        <v>1344</v>
      </c>
      <c r="G158" s="157" t="s">
        <v>5380</v>
      </c>
      <c r="H158" s="157" t="s">
        <v>5480</v>
      </c>
      <c r="I158" s="157" t="s">
        <v>23</v>
      </c>
      <c r="J158" s="157" t="s">
        <v>24</v>
      </c>
      <c r="K158" s="157" t="s">
        <v>25</v>
      </c>
      <c r="L158" s="157" t="s">
        <v>213</v>
      </c>
      <c r="M158" s="161" t="s">
        <v>387</v>
      </c>
      <c r="N158" s="157" t="s">
        <v>388</v>
      </c>
      <c r="P158" s="157" t="s">
        <v>1282</v>
      </c>
      <c r="Q158" s="157" t="s">
        <v>1283</v>
      </c>
      <c r="R158" s="157" t="s">
        <v>1284</v>
      </c>
    </row>
    <row r="159" spans="1:19" ht="69">
      <c r="A159" s="688" t="s">
        <v>1347</v>
      </c>
      <c r="B159" s="181" t="s">
        <v>4388</v>
      </c>
      <c r="C159" s="157" t="s">
        <v>18</v>
      </c>
      <c r="D159" s="916"/>
      <c r="E159" s="768" t="s">
        <v>1304</v>
      </c>
      <c r="F159" s="161" t="s">
        <v>1348</v>
      </c>
      <c r="G159" s="157" t="s">
        <v>1349</v>
      </c>
      <c r="H159" s="157" t="s">
        <v>1350</v>
      </c>
      <c r="I159" s="157" t="s">
        <v>23</v>
      </c>
      <c r="J159" s="157" t="s">
        <v>24</v>
      </c>
      <c r="K159" s="157" t="s">
        <v>25</v>
      </c>
      <c r="L159" s="157" t="s">
        <v>449</v>
      </c>
      <c r="M159" s="157" t="s">
        <v>121</v>
      </c>
      <c r="N159" s="157" t="s">
        <v>450</v>
      </c>
      <c r="O159" s="164" t="s">
        <v>1351</v>
      </c>
      <c r="P159" s="157" t="s">
        <v>600</v>
      </c>
      <c r="Q159" s="157" t="s">
        <v>601</v>
      </c>
      <c r="R159" s="157" t="s">
        <v>602</v>
      </c>
    </row>
    <row r="160" spans="1:19" ht="41.4">
      <c r="A160" s="688" t="s">
        <v>1352</v>
      </c>
      <c r="B160" s="181" t="s">
        <v>4389</v>
      </c>
      <c r="C160" s="157" t="s">
        <v>18</v>
      </c>
      <c r="D160" s="916"/>
      <c r="E160" s="768" t="s">
        <v>1304</v>
      </c>
      <c r="F160" s="157" t="s">
        <v>1353</v>
      </c>
      <c r="G160" s="157" t="s">
        <v>1325</v>
      </c>
      <c r="H160" s="157" t="s">
        <v>1326</v>
      </c>
      <c r="I160" s="157" t="s">
        <v>85</v>
      </c>
      <c r="J160" s="157" t="s">
        <v>86</v>
      </c>
      <c r="K160" s="157" t="s">
        <v>87</v>
      </c>
      <c r="L160" s="161"/>
      <c r="M160" s="179"/>
      <c r="N160" s="161"/>
      <c r="O160" s="164" t="s">
        <v>1354</v>
      </c>
      <c r="P160" s="62" t="s">
        <v>4378</v>
      </c>
      <c r="Q160" s="157" t="s">
        <v>1325</v>
      </c>
      <c r="R160" s="157" t="s">
        <v>4379</v>
      </c>
    </row>
    <row r="161" spans="1:19" ht="41.4">
      <c r="A161" s="688" t="s">
        <v>4390</v>
      </c>
      <c r="B161" s="181" t="s">
        <v>1028</v>
      </c>
      <c r="C161" s="157" t="s">
        <v>18</v>
      </c>
      <c r="D161" s="916"/>
      <c r="E161" s="768" t="s">
        <v>1361</v>
      </c>
      <c r="F161" s="157" t="s">
        <v>1362</v>
      </c>
      <c r="G161" s="157" t="s">
        <v>5381</v>
      </c>
      <c r="H161" s="157" t="s">
        <v>5481</v>
      </c>
      <c r="I161" s="157" t="s">
        <v>23</v>
      </c>
      <c r="J161" s="157" t="s">
        <v>24</v>
      </c>
      <c r="K161" s="157" t="s">
        <v>25</v>
      </c>
      <c r="L161" s="157" t="s">
        <v>213</v>
      </c>
      <c r="M161" s="157" t="s">
        <v>388</v>
      </c>
      <c r="N161" s="161" t="s">
        <v>389</v>
      </c>
    </row>
    <row r="162" spans="1:19" ht="69">
      <c r="A162" s="688" t="s">
        <v>1366</v>
      </c>
      <c r="B162" s="181" t="s">
        <v>4391</v>
      </c>
      <c r="C162" s="157" t="s">
        <v>18</v>
      </c>
      <c r="D162" s="916"/>
      <c r="E162" s="768" t="s">
        <v>1367</v>
      </c>
      <c r="F162" s="157" t="s">
        <v>1368</v>
      </c>
      <c r="G162" s="62" t="s">
        <v>5734</v>
      </c>
      <c r="H162" s="62" t="s">
        <v>5735</v>
      </c>
      <c r="I162" s="157" t="s">
        <v>23</v>
      </c>
      <c r="J162" s="157" t="s">
        <v>24</v>
      </c>
      <c r="K162" s="157" t="s">
        <v>25</v>
      </c>
      <c r="L162" s="157" t="s">
        <v>449</v>
      </c>
      <c r="M162" s="157" t="s">
        <v>121</v>
      </c>
      <c r="N162" s="157" t="s">
        <v>450</v>
      </c>
      <c r="O162" s="164" t="s">
        <v>1371</v>
      </c>
      <c r="P162" s="157" t="s">
        <v>600</v>
      </c>
      <c r="Q162" s="157" t="s">
        <v>601</v>
      </c>
      <c r="R162" s="157" t="s">
        <v>602</v>
      </c>
    </row>
    <row r="163" spans="1:19" s="340" customFormat="1" ht="41.4">
      <c r="A163" s="688" t="s">
        <v>4392</v>
      </c>
      <c r="B163" s="181" t="s">
        <v>4393</v>
      </c>
      <c r="C163" s="157" t="s">
        <v>18</v>
      </c>
      <c r="D163" s="916"/>
      <c r="E163" s="768" t="s">
        <v>1367</v>
      </c>
      <c r="F163" s="157" t="s">
        <v>1373</v>
      </c>
      <c r="G163" s="157" t="s">
        <v>5382</v>
      </c>
      <c r="H163" s="157" t="s">
        <v>5482</v>
      </c>
      <c r="I163" s="157" t="s">
        <v>85</v>
      </c>
      <c r="J163" s="157" t="s">
        <v>86</v>
      </c>
      <c r="K163" s="157" t="s">
        <v>87</v>
      </c>
      <c r="L163" s="157"/>
      <c r="M163" s="157"/>
      <c r="N163" s="685"/>
      <c r="O163" s="164" t="s">
        <v>1376</v>
      </c>
      <c r="P163" s="157"/>
      <c r="Q163" s="157"/>
      <c r="R163" s="157"/>
      <c r="S163" s="157"/>
    </row>
    <row r="164" spans="1:19" ht="41.4">
      <c r="A164" s="688" t="s">
        <v>1377</v>
      </c>
      <c r="B164" s="181" t="s">
        <v>1036</v>
      </c>
      <c r="C164" s="157" t="s">
        <v>18</v>
      </c>
      <c r="D164" s="916"/>
      <c r="E164" s="768" t="s">
        <v>1378</v>
      </c>
      <c r="F164" s="157" t="s">
        <v>1379</v>
      </c>
      <c r="G164" s="157" t="s">
        <v>5383</v>
      </c>
      <c r="H164" s="157" t="s">
        <v>5483</v>
      </c>
      <c r="I164" s="157" t="s">
        <v>23</v>
      </c>
      <c r="J164" s="157" t="s">
        <v>24</v>
      </c>
      <c r="K164" s="157" t="s">
        <v>25</v>
      </c>
      <c r="L164" s="157" t="s">
        <v>213</v>
      </c>
      <c r="M164" s="157" t="s">
        <v>388</v>
      </c>
      <c r="N164" s="161" t="s">
        <v>389</v>
      </c>
    </row>
    <row r="165" spans="1:19" ht="69">
      <c r="A165" s="688" t="s">
        <v>1382</v>
      </c>
      <c r="B165" s="181" t="s">
        <v>1041</v>
      </c>
      <c r="C165" s="157" t="s">
        <v>18</v>
      </c>
      <c r="D165" s="916"/>
      <c r="E165" s="772" t="s">
        <v>1378</v>
      </c>
      <c r="F165" s="161" t="s">
        <v>1383</v>
      </c>
      <c r="G165" s="62" t="s">
        <v>5736</v>
      </c>
      <c r="H165" s="62" t="s">
        <v>5737</v>
      </c>
      <c r="I165" s="164" t="s">
        <v>23</v>
      </c>
      <c r="J165" s="164" t="s">
        <v>24</v>
      </c>
      <c r="K165" s="161" t="s">
        <v>25</v>
      </c>
      <c r="L165" s="161" t="s">
        <v>449</v>
      </c>
      <c r="M165" s="161" t="s">
        <v>121</v>
      </c>
      <c r="N165" s="161" t="s">
        <v>450</v>
      </c>
      <c r="O165" s="164" t="s">
        <v>1386</v>
      </c>
      <c r="P165" s="157" t="s">
        <v>600</v>
      </c>
      <c r="Q165" s="157" t="s">
        <v>601</v>
      </c>
      <c r="R165" s="157" t="s">
        <v>602</v>
      </c>
    </row>
    <row r="166" spans="1:19" ht="41.4">
      <c r="A166" s="688" t="s">
        <v>4394</v>
      </c>
      <c r="B166" s="181" t="s">
        <v>4395</v>
      </c>
      <c r="C166" s="157" t="s">
        <v>18</v>
      </c>
      <c r="D166" s="916"/>
      <c r="E166" s="772" t="s">
        <v>1378</v>
      </c>
      <c r="F166" s="161" t="s">
        <v>1388</v>
      </c>
      <c r="G166" s="157" t="s">
        <v>5384</v>
      </c>
      <c r="H166" s="157" t="s">
        <v>5484</v>
      </c>
      <c r="I166" s="164" t="s">
        <v>85</v>
      </c>
      <c r="J166" s="164" t="s">
        <v>86</v>
      </c>
      <c r="K166" s="161" t="s">
        <v>87</v>
      </c>
      <c r="L166" s="164"/>
      <c r="M166" s="164"/>
      <c r="N166" s="164"/>
      <c r="O166" s="164" t="s">
        <v>1391</v>
      </c>
    </row>
    <row r="167" spans="1:19" ht="69">
      <c r="A167" s="688" t="s">
        <v>1392</v>
      </c>
      <c r="B167" s="181" t="s">
        <v>4396</v>
      </c>
      <c r="C167" s="157" t="s">
        <v>18</v>
      </c>
      <c r="D167" s="916"/>
      <c r="E167" s="772" t="s">
        <v>1378</v>
      </c>
      <c r="F167" s="161" t="s">
        <v>1393</v>
      </c>
      <c r="G167" s="157" t="s">
        <v>4397</v>
      </c>
      <c r="H167" s="157" t="s">
        <v>4398</v>
      </c>
      <c r="I167" s="164" t="s">
        <v>23</v>
      </c>
      <c r="J167" s="157" t="s">
        <v>24</v>
      </c>
      <c r="K167" s="157" t="s">
        <v>25</v>
      </c>
      <c r="L167" s="161" t="s">
        <v>1396</v>
      </c>
      <c r="M167" s="161" t="s">
        <v>4399</v>
      </c>
      <c r="N167" s="161" t="s">
        <v>4400</v>
      </c>
    </row>
    <row r="168" spans="1:19" ht="39.6" customHeight="1">
      <c r="A168" s="688" t="s">
        <v>1397</v>
      </c>
      <c r="B168" s="744" t="s">
        <v>4401</v>
      </c>
      <c r="C168" s="157" t="s">
        <v>18</v>
      </c>
      <c r="D168" s="916"/>
      <c r="E168" s="768" t="s">
        <v>1398</v>
      </c>
      <c r="F168" s="179" t="s">
        <v>1399</v>
      </c>
      <c r="G168" s="740" t="s">
        <v>5782</v>
      </c>
      <c r="H168" s="740" t="s">
        <v>5783</v>
      </c>
      <c r="I168" s="157" t="s">
        <v>23</v>
      </c>
      <c r="J168" s="157" t="s">
        <v>24</v>
      </c>
      <c r="K168" s="157" t="s">
        <v>25</v>
      </c>
      <c r="L168" s="69" t="s">
        <v>4402</v>
      </c>
      <c r="M168" s="157" t="s">
        <v>214</v>
      </c>
      <c r="N168" s="685" t="s">
        <v>215</v>
      </c>
    </row>
    <row r="169" spans="1:19" s="690" customFormat="1" ht="39.6" customHeight="1">
      <c r="A169" s="181"/>
      <c r="B169" s="744" t="s">
        <v>4403</v>
      </c>
      <c r="C169" s="168" t="s">
        <v>18</v>
      </c>
      <c r="D169" s="764"/>
      <c r="E169" s="771" t="s">
        <v>1398</v>
      </c>
      <c r="F169" s="185" t="s">
        <v>4404</v>
      </c>
      <c r="G169" s="168" t="s">
        <v>4405</v>
      </c>
      <c r="H169" s="168" t="s">
        <v>4406</v>
      </c>
      <c r="I169" s="168" t="s">
        <v>23</v>
      </c>
      <c r="J169" s="168" t="s">
        <v>24</v>
      </c>
      <c r="K169" s="168" t="s">
        <v>25</v>
      </c>
      <c r="L169" s="182" t="s">
        <v>213</v>
      </c>
      <c r="M169" s="168" t="s">
        <v>214</v>
      </c>
      <c r="N169" s="279" t="s">
        <v>215</v>
      </c>
      <c r="O169" s="762" t="s">
        <v>4407</v>
      </c>
      <c r="P169" s="168" t="s">
        <v>4348</v>
      </c>
      <c r="Q169" s="168"/>
      <c r="R169" s="168"/>
      <c r="S169" s="689"/>
    </row>
    <row r="170" spans="1:19">
      <c r="F170" s="157" t="s">
        <v>983</v>
      </c>
      <c r="G170" s="157" t="s">
        <v>984</v>
      </c>
      <c r="H170" s="157" t="s">
        <v>985</v>
      </c>
      <c r="I170" s="157" t="s">
        <v>66</v>
      </c>
      <c r="J170" s="157" t="s">
        <v>39</v>
      </c>
      <c r="K170" s="157" t="s">
        <v>39</v>
      </c>
      <c r="N170" s="685"/>
    </row>
    <row r="171" spans="1:19" ht="207">
      <c r="A171" s="688" t="s">
        <v>986</v>
      </c>
      <c r="B171" s="181" t="s">
        <v>1097</v>
      </c>
      <c r="C171" s="157" t="s">
        <v>18</v>
      </c>
      <c r="D171" s="916" t="s">
        <v>987</v>
      </c>
      <c r="E171" s="768" t="s">
        <v>988</v>
      </c>
      <c r="F171" s="157" t="s">
        <v>989</v>
      </c>
      <c r="G171" s="157" t="s">
        <v>5385</v>
      </c>
      <c r="H171" s="157" t="s">
        <v>5485</v>
      </c>
      <c r="I171" s="157" t="s">
        <v>798</v>
      </c>
      <c r="J171" s="157" t="s">
        <v>362</v>
      </c>
      <c r="K171" s="157" t="s">
        <v>222</v>
      </c>
      <c r="L171" s="69" t="s">
        <v>4408</v>
      </c>
      <c r="M171" s="161" t="s">
        <v>4409</v>
      </c>
      <c r="N171" s="161" t="s">
        <v>4410</v>
      </c>
    </row>
    <row r="172" spans="1:19" ht="55.2">
      <c r="A172" s="688" t="s">
        <v>4332</v>
      </c>
      <c r="B172" s="181" t="s">
        <v>1107</v>
      </c>
      <c r="C172" s="157" t="s">
        <v>18</v>
      </c>
      <c r="D172" s="916"/>
      <c r="E172" s="768" t="s">
        <v>1050</v>
      </c>
      <c r="F172" s="157" t="s">
        <v>1051</v>
      </c>
      <c r="G172" s="157" t="s">
        <v>5386</v>
      </c>
      <c r="H172" s="157" t="s">
        <v>5486</v>
      </c>
      <c r="I172" s="157" t="s">
        <v>23</v>
      </c>
      <c r="J172" s="157" t="s">
        <v>24</v>
      </c>
      <c r="K172" s="157" t="s">
        <v>25</v>
      </c>
      <c r="L172" s="161" t="s">
        <v>1054</v>
      </c>
      <c r="M172" s="161" t="s">
        <v>1055</v>
      </c>
      <c r="N172" s="161" t="s">
        <v>1056</v>
      </c>
      <c r="O172" s="691" t="s">
        <v>4411</v>
      </c>
    </row>
    <row r="173" spans="1:19" ht="207">
      <c r="A173" s="688" t="s">
        <v>4340</v>
      </c>
      <c r="B173" s="181" t="s">
        <v>1113</v>
      </c>
      <c r="C173" s="157" t="s">
        <v>18</v>
      </c>
      <c r="D173" s="916"/>
      <c r="E173" s="768" t="s">
        <v>1050</v>
      </c>
      <c r="F173" s="157" t="s">
        <v>1058</v>
      </c>
      <c r="G173" s="157" t="s">
        <v>1059</v>
      </c>
      <c r="H173" s="157" t="s">
        <v>1060</v>
      </c>
      <c r="I173" s="157" t="s">
        <v>798</v>
      </c>
      <c r="J173" s="157" t="s">
        <v>362</v>
      </c>
      <c r="K173" s="157" t="s">
        <v>222</v>
      </c>
      <c r="L173" s="161" t="s">
        <v>4412</v>
      </c>
      <c r="M173" s="161" t="s">
        <v>1062</v>
      </c>
      <c r="N173" s="161" t="s">
        <v>1063</v>
      </c>
      <c r="O173" s="275" t="s">
        <v>4413</v>
      </c>
      <c r="P173" s="100" t="s">
        <v>4414</v>
      </c>
      <c r="Q173" s="157" t="s">
        <v>4415</v>
      </c>
      <c r="R173" s="157" t="s">
        <v>4416</v>
      </c>
    </row>
    <row r="174" spans="1:19" ht="234.6">
      <c r="A174" s="688" t="s">
        <v>1065</v>
      </c>
      <c r="B174" s="181" t="s">
        <v>1148</v>
      </c>
      <c r="C174" s="157" t="s">
        <v>18</v>
      </c>
      <c r="D174" s="916"/>
      <c r="E174" s="768" t="s">
        <v>1050</v>
      </c>
      <c r="F174" s="157" t="s">
        <v>1066</v>
      </c>
      <c r="G174" s="157" t="s">
        <v>5387</v>
      </c>
      <c r="H174" s="157" t="s">
        <v>5487</v>
      </c>
      <c r="I174" s="157" t="s">
        <v>769</v>
      </c>
      <c r="J174" s="157" t="s">
        <v>1690</v>
      </c>
      <c r="K174" s="157" t="s">
        <v>1691</v>
      </c>
      <c r="L174" s="161" t="s">
        <v>1069</v>
      </c>
      <c r="M174" s="161" t="s">
        <v>4417</v>
      </c>
      <c r="N174" s="685" t="s">
        <v>4418</v>
      </c>
      <c r="O174" s="275" t="s">
        <v>4413</v>
      </c>
      <c r="P174" s="100" t="s">
        <v>4414</v>
      </c>
      <c r="Q174" s="157" t="s">
        <v>4415</v>
      </c>
      <c r="R174" s="157" t="s">
        <v>4416</v>
      </c>
    </row>
    <row r="175" spans="1:19" ht="262.2">
      <c r="A175" s="688" t="s">
        <v>995</v>
      </c>
      <c r="B175" s="744" t="s">
        <v>4293</v>
      </c>
      <c r="C175" s="157" t="s">
        <v>18</v>
      </c>
      <c r="D175" s="916"/>
      <c r="E175" s="768" t="s">
        <v>1071</v>
      </c>
      <c r="F175" s="157" t="s">
        <v>1072</v>
      </c>
      <c r="G175" s="157" t="s">
        <v>5388</v>
      </c>
      <c r="H175" s="157" t="s">
        <v>5488</v>
      </c>
      <c r="I175" s="157" t="s">
        <v>246</v>
      </c>
      <c r="J175" s="157" t="s">
        <v>362</v>
      </c>
      <c r="K175" s="157" t="s">
        <v>222</v>
      </c>
      <c r="L175" s="62" t="s">
        <v>4419</v>
      </c>
      <c r="M175" s="69" t="s">
        <v>4420</v>
      </c>
      <c r="N175" s="104" t="s">
        <v>4421</v>
      </c>
      <c r="O175" s="762" t="s">
        <v>4422</v>
      </c>
      <c r="P175" s="292" t="s">
        <v>4423</v>
      </c>
    </row>
    <row r="176" spans="1:19" ht="55.2">
      <c r="A176" s="688" t="s">
        <v>1003</v>
      </c>
      <c r="B176" s="181" t="s">
        <v>1128</v>
      </c>
      <c r="C176" s="157" t="s">
        <v>18</v>
      </c>
      <c r="D176" s="916"/>
      <c r="E176" s="768" t="s">
        <v>1071</v>
      </c>
      <c r="F176" s="157" t="s">
        <v>1076</v>
      </c>
      <c r="G176" s="179" t="s">
        <v>5389</v>
      </c>
      <c r="H176" s="179" t="s">
        <v>5489</v>
      </c>
      <c r="I176" s="157" t="s">
        <v>23</v>
      </c>
      <c r="J176" s="157" t="s">
        <v>24</v>
      </c>
      <c r="K176" s="157" t="s">
        <v>25</v>
      </c>
      <c r="L176" s="157" t="s">
        <v>749</v>
      </c>
      <c r="M176" s="157" t="s">
        <v>4198</v>
      </c>
      <c r="N176" s="179" t="s">
        <v>4199</v>
      </c>
      <c r="O176" s="164" t="s">
        <v>1079</v>
      </c>
    </row>
    <row r="177" spans="1:19">
      <c r="B177" s="739"/>
      <c r="D177" s="161"/>
      <c r="F177" s="157" t="s">
        <v>861</v>
      </c>
      <c r="G177" s="157" t="s">
        <v>862</v>
      </c>
      <c r="H177" s="157" t="s">
        <v>863</v>
      </c>
      <c r="I177" s="157" t="s">
        <v>66</v>
      </c>
      <c r="J177" s="157" t="s">
        <v>39</v>
      </c>
      <c r="K177" s="157" t="s">
        <v>39</v>
      </c>
      <c r="N177" s="685"/>
    </row>
    <row r="178" spans="1:19" ht="179.4">
      <c r="A178" s="688" t="s">
        <v>864</v>
      </c>
      <c r="B178" s="181" t="s">
        <v>1158</v>
      </c>
      <c r="C178" s="157" t="s">
        <v>18</v>
      </c>
      <c r="D178" s="917" t="s">
        <v>861</v>
      </c>
      <c r="E178" s="161" t="s">
        <v>865</v>
      </c>
      <c r="F178" s="157" t="s">
        <v>866</v>
      </c>
      <c r="G178" s="157" t="s">
        <v>5390</v>
      </c>
      <c r="H178" s="157" t="s">
        <v>5490</v>
      </c>
      <c r="I178" s="157" t="s">
        <v>246</v>
      </c>
      <c r="J178" s="157" t="s">
        <v>362</v>
      </c>
      <c r="K178" s="157" t="s">
        <v>222</v>
      </c>
      <c r="L178" s="157" t="s">
        <v>4424</v>
      </c>
      <c r="M178" s="157" t="s">
        <v>4425</v>
      </c>
      <c r="N178" s="179" t="s">
        <v>4426</v>
      </c>
      <c r="P178" s="62" t="s">
        <v>4427</v>
      </c>
      <c r="Q178" s="157" t="s">
        <v>4428</v>
      </c>
      <c r="R178" s="157" t="s">
        <v>4429</v>
      </c>
    </row>
    <row r="179" spans="1:19" ht="82.8">
      <c r="A179" s="688" t="s">
        <v>4430</v>
      </c>
      <c r="B179" s="181" t="s">
        <v>4431</v>
      </c>
      <c r="C179" s="157" t="s">
        <v>18</v>
      </c>
      <c r="D179" s="917"/>
      <c r="E179" s="768" t="s">
        <v>865</v>
      </c>
      <c r="F179" s="157" t="s">
        <v>872</v>
      </c>
      <c r="G179" s="157" t="s">
        <v>873</v>
      </c>
      <c r="H179" s="157" t="s">
        <v>874</v>
      </c>
      <c r="I179" s="157" t="s">
        <v>246</v>
      </c>
      <c r="J179" s="157" t="s">
        <v>362</v>
      </c>
      <c r="K179" s="157" t="s">
        <v>222</v>
      </c>
      <c r="L179" s="157" t="s">
        <v>875</v>
      </c>
      <c r="M179" s="157" t="s">
        <v>4432</v>
      </c>
      <c r="N179" s="179" t="s">
        <v>4433</v>
      </c>
      <c r="O179" s="164" t="s">
        <v>876</v>
      </c>
    </row>
    <row r="180" spans="1:19" ht="138">
      <c r="A180" s="688" t="s">
        <v>877</v>
      </c>
      <c r="B180" s="181" t="s">
        <v>4305</v>
      </c>
      <c r="C180" s="157" t="s">
        <v>18</v>
      </c>
      <c r="D180" s="917"/>
      <c r="E180" s="768" t="s">
        <v>865</v>
      </c>
      <c r="F180" s="157" t="s">
        <v>878</v>
      </c>
      <c r="G180" s="157" t="s">
        <v>879</v>
      </c>
      <c r="H180" s="157" t="s">
        <v>880</v>
      </c>
      <c r="I180" s="157" t="s">
        <v>246</v>
      </c>
      <c r="J180" s="157" t="s">
        <v>362</v>
      </c>
      <c r="K180" s="157" t="s">
        <v>222</v>
      </c>
      <c r="L180" s="62" t="s">
        <v>4434</v>
      </c>
      <c r="M180" s="62" t="s">
        <v>4435</v>
      </c>
      <c r="N180" s="68" t="s">
        <v>4436</v>
      </c>
      <c r="O180" s="164" t="s">
        <v>882</v>
      </c>
    </row>
    <row r="181" spans="1:19" ht="193.2">
      <c r="A181" s="688" t="s">
        <v>883</v>
      </c>
      <c r="B181" s="181" t="s">
        <v>1184</v>
      </c>
      <c r="C181" s="157" t="s">
        <v>18</v>
      </c>
      <c r="D181" s="917"/>
      <c r="E181" s="768" t="s">
        <v>865</v>
      </c>
      <c r="F181" s="157" t="s">
        <v>884</v>
      </c>
      <c r="G181" s="157" t="s">
        <v>4437</v>
      </c>
      <c r="H181" s="157" t="s">
        <v>4438</v>
      </c>
      <c r="I181" s="157" t="s">
        <v>246</v>
      </c>
      <c r="J181" s="157" t="s">
        <v>362</v>
      </c>
      <c r="K181" s="157" t="s">
        <v>222</v>
      </c>
      <c r="L181" s="62" t="s">
        <v>4439</v>
      </c>
      <c r="M181" s="62" t="s">
        <v>4440</v>
      </c>
      <c r="N181" s="68" t="s">
        <v>4441</v>
      </c>
      <c r="O181" s="164" t="s">
        <v>888</v>
      </c>
    </row>
    <row r="182" spans="1:19" ht="248.4">
      <c r="A182" s="688" t="s">
        <v>889</v>
      </c>
      <c r="B182" s="181" t="s">
        <v>1212</v>
      </c>
      <c r="C182" s="157" t="s">
        <v>18</v>
      </c>
      <c r="D182" s="917"/>
      <c r="E182" s="768" t="s">
        <v>865</v>
      </c>
      <c r="F182" s="157" t="s">
        <v>890</v>
      </c>
      <c r="G182" s="157" t="s">
        <v>891</v>
      </c>
      <c r="H182" s="157" t="s">
        <v>892</v>
      </c>
      <c r="I182" s="157" t="s">
        <v>246</v>
      </c>
      <c r="J182" s="157" t="s">
        <v>362</v>
      </c>
      <c r="K182" s="157" t="s">
        <v>222</v>
      </c>
      <c r="L182" s="56" t="s">
        <v>893</v>
      </c>
      <c r="M182" s="56" t="s">
        <v>4442</v>
      </c>
      <c r="N182" s="95" t="s">
        <v>4443</v>
      </c>
      <c r="O182" s="164" t="s">
        <v>894</v>
      </c>
    </row>
    <row r="183" spans="1:19" s="690" customFormat="1" ht="69">
      <c r="A183" s="181"/>
      <c r="B183" s="181" t="s">
        <v>1192</v>
      </c>
      <c r="C183" s="168" t="s">
        <v>18</v>
      </c>
      <c r="D183" s="917"/>
      <c r="E183" s="771" t="s">
        <v>4444</v>
      </c>
      <c r="F183" s="168" t="s">
        <v>4445</v>
      </c>
      <c r="G183" s="168" t="s">
        <v>4446</v>
      </c>
      <c r="H183" s="168" t="s">
        <v>4447</v>
      </c>
      <c r="I183" s="168" t="s">
        <v>23</v>
      </c>
      <c r="J183" s="168" t="s">
        <v>24</v>
      </c>
      <c r="K183" s="168" t="s">
        <v>25</v>
      </c>
      <c r="L183" s="168" t="s">
        <v>4203</v>
      </c>
      <c r="M183" s="168" t="s">
        <v>4216</v>
      </c>
      <c r="N183" s="185" t="s">
        <v>4205</v>
      </c>
      <c r="O183" s="172"/>
      <c r="P183" s="168"/>
      <c r="Q183" s="168"/>
      <c r="R183" s="168"/>
      <c r="S183" s="689"/>
    </row>
    <row r="184" spans="1:19" ht="138">
      <c r="A184" s="688" t="s">
        <v>895</v>
      </c>
      <c r="B184" s="744" t="s">
        <v>1202</v>
      </c>
      <c r="C184" s="157" t="s">
        <v>18</v>
      </c>
      <c r="D184" s="917"/>
      <c r="E184" s="161" t="s">
        <v>4448</v>
      </c>
      <c r="F184" s="157" t="s">
        <v>896</v>
      </c>
      <c r="G184" s="157" t="s">
        <v>5391</v>
      </c>
      <c r="H184" s="157" t="s">
        <v>5491</v>
      </c>
      <c r="I184" s="157" t="s">
        <v>246</v>
      </c>
      <c r="J184" s="157" t="s">
        <v>362</v>
      </c>
      <c r="K184" s="157" t="s">
        <v>222</v>
      </c>
      <c r="L184" s="157" t="s">
        <v>4424</v>
      </c>
      <c r="M184" s="157" t="s">
        <v>4425</v>
      </c>
      <c r="N184" s="179" t="s">
        <v>4426</v>
      </c>
      <c r="O184" s="763" t="s">
        <v>4449</v>
      </c>
    </row>
    <row r="185" spans="1:19" ht="55.2">
      <c r="A185" s="688" t="s">
        <v>899</v>
      </c>
      <c r="B185" s="181" t="s">
        <v>1208</v>
      </c>
      <c r="C185" s="157" t="s">
        <v>18</v>
      </c>
      <c r="D185" s="917"/>
      <c r="E185" s="161" t="s">
        <v>4450</v>
      </c>
      <c r="F185" s="157" t="s">
        <v>900</v>
      </c>
      <c r="G185" s="179" t="s">
        <v>5392</v>
      </c>
      <c r="H185" s="179" t="s">
        <v>5492</v>
      </c>
      <c r="I185" s="157" t="s">
        <v>23</v>
      </c>
      <c r="J185" s="157" t="s">
        <v>24</v>
      </c>
      <c r="K185" s="157" t="s">
        <v>25</v>
      </c>
      <c r="L185" s="157" t="s">
        <v>749</v>
      </c>
      <c r="M185" s="157" t="s">
        <v>4198</v>
      </c>
      <c r="N185" s="179" t="s">
        <v>4199</v>
      </c>
      <c r="O185" s="164" t="s">
        <v>903</v>
      </c>
    </row>
    <row r="186" spans="1:19" ht="55.2">
      <c r="A186" s="688" t="s">
        <v>921</v>
      </c>
      <c r="B186" s="181" t="s">
        <v>1233</v>
      </c>
      <c r="C186" s="157" t="s">
        <v>18</v>
      </c>
      <c r="D186" s="917"/>
      <c r="E186" s="768" t="s">
        <v>929</v>
      </c>
      <c r="F186" s="157" t="s">
        <v>930</v>
      </c>
      <c r="G186" s="157" t="s">
        <v>5393</v>
      </c>
      <c r="H186" s="157" t="s">
        <v>5493</v>
      </c>
      <c r="I186" s="157" t="s">
        <v>23</v>
      </c>
      <c r="J186" s="157" t="s">
        <v>24</v>
      </c>
      <c r="K186" s="157" t="s">
        <v>25</v>
      </c>
      <c r="L186" s="179" t="s">
        <v>933</v>
      </c>
      <c r="M186" s="157" t="s">
        <v>4451</v>
      </c>
      <c r="N186" s="685" t="s">
        <v>935</v>
      </c>
    </row>
    <row r="187" spans="1:19" ht="41.4">
      <c r="A187" s="688" t="s">
        <v>4295</v>
      </c>
      <c r="B187" s="181" t="s">
        <v>1238</v>
      </c>
      <c r="C187" s="157" t="s">
        <v>18</v>
      </c>
      <c r="D187" s="917"/>
      <c r="E187" s="768" t="s">
        <v>929</v>
      </c>
      <c r="F187" s="157" t="s">
        <v>5739</v>
      </c>
      <c r="G187" s="157" t="s">
        <v>5740</v>
      </c>
      <c r="H187" s="157" t="s">
        <v>5741</v>
      </c>
      <c r="I187" s="157" t="s">
        <v>23</v>
      </c>
      <c r="J187" s="157" t="s">
        <v>24</v>
      </c>
      <c r="K187" s="157" t="s">
        <v>25</v>
      </c>
      <c r="L187" s="157" t="s">
        <v>940</v>
      </c>
      <c r="M187" s="157" t="s">
        <v>941</v>
      </c>
      <c r="N187" s="685" t="s">
        <v>942</v>
      </c>
      <c r="O187" s="164" t="s">
        <v>4452</v>
      </c>
    </row>
    <row r="188" spans="1:19" ht="55.2">
      <c r="A188" s="688" t="s">
        <v>944</v>
      </c>
      <c r="B188" s="181" t="s">
        <v>1303</v>
      </c>
      <c r="C188" s="157" t="s">
        <v>18</v>
      </c>
      <c r="D188" s="917"/>
      <c r="E188" s="768" t="s">
        <v>945</v>
      </c>
      <c r="F188" s="157" t="s">
        <v>946</v>
      </c>
      <c r="G188" s="157" t="s">
        <v>5394</v>
      </c>
      <c r="H188" s="157" t="s">
        <v>5494</v>
      </c>
      <c r="I188" s="157" t="s">
        <v>23</v>
      </c>
      <c r="J188" s="157" t="s">
        <v>24</v>
      </c>
      <c r="K188" s="157" t="s">
        <v>25</v>
      </c>
      <c r="L188" s="157" t="s">
        <v>949</v>
      </c>
      <c r="M188" s="157" t="s">
        <v>950</v>
      </c>
      <c r="N188" s="685" t="s">
        <v>951</v>
      </c>
    </row>
    <row r="189" spans="1:19">
      <c r="B189" s="739"/>
      <c r="F189" s="157" t="s">
        <v>1453</v>
      </c>
      <c r="G189" s="157" t="s">
        <v>1454</v>
      </c>
      <c r="H189" s="157" t="s">
        <v>1455</v>
      </c>
      <c r="I189" s="157" t="s">
        <v>66</v>
      </c>
      <c r="J189" s="157" t="s">
        <v>39</v>
      </c>
      <c r="K189" s="157" t="s">
        <v>39</v>
      </c>
      <c r="L189" s="161"/>
      <c r="M189" s="161"/>
      <c r="N189" s="161"/>
    </row>
    <row r="190" spans="1:19" ht="282.60000000000002" customHeight="1">
      <c r="A190" s="688" t="s">
        <v>1456</v>
      </c>
      <c r="B190" s="739" t="s">
        <v>1456</v>
      </c>
      <c r="C190" s="157" t="s">
        <v>18</v>
      </c>
      <c r="D190" s="922" t="s">
        <v>1453</v>
      </c>
      <c r="E190" s="768" t="s">
        <v>1457</v>
      </c>
      <c r="F190" s="157" t="s">
        <v>1458</v>
      </c>
      <c r="G190" s="179" t="s">
        <v>5395</v>
      </c>
      <c r="H190" s="179" t="s">
        <v>5495</v>
      </c>
      <c r="I190" s="157" t="s">
        <v>246</v>
      </c>
      <c r="J190" s="157" t="s">
        <v>221</v>
      </c>
      <c r="K190" s="157" t="s">
        <v>222</v>
      </c>
      <c r="L190" s="62" t="s">
        <v>4455</v>
      </c>
      <c r="M190" s="62" t="s">
        <v>4456</v>
      </c>
      <c r="N190" s="62" t="s">
        <v>4457</v>
      </c>
      <c r="P190" s="100" t="s">
        <v>4458</v>
      </c>
      <c r="Q190" s="741" t="s">
        <v>4459</v>
      </c>
      <c r="R190" s="741" t="s">
        <v>4460</v>
      </c>
    </row>
    <row r="191" spans="1:19" ht="282.60000000000002" customHeight="1">
      <c r="A191" s="688" t="s">
        <v>1462</v>
      </c>
      <c r="B191" s="750" t="s">
        <v>1462</v>
      </c>
      <c r="C191" s="157" t="s">
        <v>18</v>
      </c>
      <c r="D191" s="920"/>
      <c r="E191" s="768" t="s">
        <v>1457</v>
      </c>
      <c r="F191" s="157" t="s">
        <v>1463</v>
      </c>
      <c r="G191" s="179" t="s">
        <v>5396</v>
      </c>
      <c r="H191" s="179" t="s">
        <v>5496</v>
      </c>
      <c r="I191" s="157" t="s">
        <v>769</v>
      </c>
      <c r="J191" s="157" t="s">
        <v>1690</v>
      </c>
      <c r="K191" s="157" t="s">
        <v>1691</v>
      </c>
      <c r="L191" s="740" t="s">
        <v>4461</v>
      </c>
      <c r="M191" s="740" t="s">
        <v>4462</v>
      </c>
      <c r="N191" s="740" t="s">
        <v>4463</v>
      </c>
      <c r="O191" s="765" t="s">
        <v>4464</v>
      </c>
      <c r="P191" s="100" t="s">
        <v>4465</v>
      </c>
      <c r="Q191" s="157" t="s">
        <v>4459</v>
      </c>
      <c r="R191" s="157" t="s">
        <v>4460</v>
      </c>
    </row>
    <row r="192" spans="1:19" ht="165.6">
      <c r="A192" s="688" t="s">
        <v>1466</v>
      </c>
      <c r="B192" s="739" t="s">
        <v>1466</v>
      </c>
      <c r="C192" s="157" t="s">
        <v>18</v>
      </c>
      <c r="D192" s="920"/>
      <c r="E192" s="768" t="s">
        <v>1467</v>
      </c>
      <c r="F192" s="157" t="s">
        <v>1468</v>
      </c>
      <c r="G192" s="179" t="s">
        <v>5397</v>
      </c>
      <c r="H192" s="179" t="s">
        <v>5497</v>
      </c>
      <c r="I192" s="157" t="s">
        <v>246</v>
      </c>
      <c r="J192" s="157" t="s">
        <v>221</v>
      </c>
      <c r="K192" s="157" t="s">
        <v>222</v>
      </c>
      <c r="L192" s="157" t="s">
        <v>4466</v>
      </c>
      <c r="M192" s="157" t="s">
        <v>4467</v>
      </c>
      <c r="N192" s="157" t="s">
        <v>4468</v>
      </c>
    </row>
    <row r="193" spans="1:19" ht="55.2">
      <c r="A193" s="688" t="s">
        <v>1472</v>
      </c>
      <c r="B193" s="739" t="s">
        <v>1472</v>
      </c>
      <c r="C193" s="157" t="s">
        <v>18</v>
      </c>
      <c r="D193" s="920"/>
      <c r="E193" s="768" t="s">
        <v>1467</v>
      </c>
      <c r="F193" s="157" t="s">
        <v>1473</v>
      </c>
      <c r="G193" s="179" t="s">
        <v>5398</v>
      </c>
      <c r="H193" s="179" t="s">
        <v>5498</v>
      </c>
      <c r="I193" s="157" t="s">
        <v>23</v>
      </c>
      <c r="J193" s="157" t="s">
        <v>24</v>
      </c>
      <c r="K193" s="157" t="s">
        <v>25</v>
      </c>
      <c r="L193" s="157" t="s">
        <v>749</v>
      </c>
      <c r="M193" s="157" t="s">
        <v>4198</v>
      </c>
      <c r="N193" s="157" t="s">
        <v>4199</v>
      </c>
      <c r="O193" s="164" t="s">
        <v>1476</v>
      </c>
    </row>
    <row r="194" spans="1:19" ht="69">
      <c r="A194" s="688" t="s">
        <v>4469</v>
      </c>
      <c r="B194" s="739" t="s">
        <v>4469</v>
      </c>
      <c r="C194" s="157" t="s">
        <v>18</v>
      </c>
      <c r="D194" s="920"/>
      <c r="E194" s="768" t="s">
        <v>4470</v>
      </c>
      <c r="F194" s="157" t="s">
        <v>1479</v>
      </c>
      <c r="G194" s="157" t="s">
        <v>5399</v>
      </c>
      <c r="H194" s="157" t="s">
        <v>5499</v>
      </c>
      <c r="I194" s="157" t="s">
        <v>23</v>
      </c>
      <c r="J194" s="157" t="s">
        <v>24</v>
      </c>
      <c r="K194" s="157" t="s">
        <v>25</v>
      </c>
      <c r="L194" s="161" t="s">
        <v>1482</v>
      </c>
      <c r="M194" s="179" t="s">
        <v>214</v>
      </c>
      <c r="N194" s="161" t="s">
        <v>215</v>
      </c>
      <c r="P194" s="157" t="s">
        <v>1483</v>
      </c>
      <c r="Q194" s="157" t="s">
        <v>1484</v>
      </c>
      <c r="R194" s="157" t="s">
        <v>1485</v>
      </c>
    </row>
    <row r="195" spans="1:19" ht="55.2">
      <c r="A195" s="688" t="s">
        <v>4471</v>
      </c>
      <c r="B195" s="739" t="s">
        <v>4471</v>
      </c>
      <c r="C195" s="157" t="s">
        <v>18</v>
      </c>
      <c r="D195" s="920"/>
      <c r="E195" s="768" t="s">
        <v>4470</v>
      </c>
      <c r="F195" s="157" t="s">
        <v>1487</v>
      </c>
      <c r="G195" s="157" t="s">
        <v>5400</v>
      </c>
      <c r="H195" s="157" t="s">
        <v>5500</v>
      </c>
      <c r="I195" s="157" t="s">
        <v>23</v>
      </c>
      <c r="J195" s="157" t="s">
        <v>24</v>
      </c>
      <c r="K195" s="157" t="s">
        <v>25</v>
      </c>
      <c r="L195" s="161" t="s">
        <v>387</v>
      </c>
      <c r="M195" s="157" t="s">
        <v>388</v>
      </c>
      <c r="N195" s="685" t="s">
        <v>389</v>
      </c>
      <c r="O195" s="164" t="s">
        <v>4472</v>
      </c>
    </row>
    <row r="196" spans="1:19" ht="165.6">
      <c r="A196" s="688" t="s">
        <v>4473</v>
      </c>
      <c r="B196" s="739" t="s">
        <v>4473</v>
      </c>
      <c r="C196" s="157" t="s">
        <v>18</v>
      </c>
      <c r="D196" s="920"/>
      <c r="E196" s="768" t="s">
        <v>4470</v>
      </c>
      <c r="F196" s="157" t="s">
        <v>1492</v>
      </c>
      <c r="G196" s="157" t="s">
        <v>5401</v>
      </c>
      <c r="H196" s="157" t="s">
        <v>5501</v>
      </c>
      <c r="I196" s="157" t="s">
        <v>23</v>
      </c>
      <c r="J196" s="157" t="s">
        <v>24</v>
      </c>
      <c r="K196" s="157" t="s">
        <v>25</v>
      </c>
      <c r="L196" s="161" t="s">
        <v>1495</v>
      </c>
      <c r="M196" s="161" t="s">
        <v>1496</v>
      </c>
      <c r="N196" s="161" t="s">
        <v>1497</v>
      </c>
      <c r="O196" s="164" t="s">
        <v>4474</v>
      </c>
      <c r="P196" s="701"/>
      <c r="Q196" s="701"/>
      <c r="R196" s="701"/>
    </row>
    <row r="197" spans="1:19" ht="179.4">
      <c r="A197" s="688" t="s">
        <v>4475</v>
      </c>
      <c r="B197" s="739" t="s">
        <v>4475</v>
      </c>
      <c r="C197" s="157" t="s">
        <v>18</v>
      </c>
      <c r="D197" s="920"/>
      <c r="E197" s="768" t="s">
        <v>4470</v>
      </c>
      <c r="F197" s="157" t="s">
        <v>4476</v>
      </c>
      <c r="G197" s="157" t="s">
        <v>5402</v>
      </c>
      <c r="H197" s="157" t="s">
        <v>5502</v>
      </c>
      <c r="I197" s="157" t="s">
        <v>23</v>
      </c>
      <c r="J197" s="157" t="s">
        <v>24</v>
      </c>
      <c r="K197" s="157" t="s">
        <v>25</v>
      </c>
      <c r="L197" s="161" t="s">
        <v>1502</v>
      </c>
      <c r="M197" s="161" t="s">
        <v>1503</v>
      </c>
      <c r="N197" s="161" t="s">
        <v>1504</v>
      </c>
      <c r="O197" s="164" t="s">
        <v>4474</v>
      </c>
      <c r="P197" s="157" t="s">
        <v>1505</v>
      </c>
      <c r="Q197" s="179" t="s">
        <v>1506</v>
      </c>
      <c r="R197" s="179" t="s">
        <v>1507</v>
      </c>
    </row>
    <row r="198" spans="1:19" s="704" customFormat="1" ht="55.2">
      <c r="A198" s="286" t="s">
        <v>4479</v>
      </c>
      <c r="B198" s="286" t="s">
        <v>4479</v>
      </c>
      <c r="C198" s="204" t="s">
        <v>18</v>
      </c>
      <c r="D198" s="920"/>
      <c r="E198" s="201" t="s">
        <v>1509</v>
      </c>
      <c r="F198" s="204" t="s">
        <v>4480</v>
      </c>
      <c r="G198" s="204" t="s">
        <v>5403</v>
      </c>
      <c r="H198" s="204" t="s">
        <v>5503</v>
      </c>
      <c r="I198" s="204" t="s">
        <v>23</v>
      </c>
      <c r="J198" s="204" t="s">
        <v>24</v>
      </c>
      <c r="K198" s="204" t="s">
        <v>25</v>
      </c>
      <c r="L198" s="201" t="s">
        <v>1482</v>
      </c>
      <c r="M198" s="204" t="s">
        <v>214</v>
      </c>
      <c r="N198" s="201" t="s">
        <v>215</v>
      </c>
      <c r="O198" s="393"/>
      <c r="P198" s="702"/>
      <c r="Q198" s="702"/>
      <c r="R198" s="702"/>
      <c r="S198" s="703"/>
    </row>
    <row r="199" spans="1:19" s="690" customFormat="1" ht="179.4">
      <c r="A199" s="181" t="s">
        <v>4479</v>
      </c>
      <c r="B199" s="181" t="s">
        <v>4479</v>
      </c>
      <c r="C199" s="168" t="s">
        <v>18</v>
      </c>
      <c r="D199" s="920"/>
      <c r="E199" s="182" t="s">
        <v>1509</v>
      </c>
      <c r="F199" s="168" t="s">
        <v>5742</v>
      </c>
      <c r="G199" s="168" t="s">
        <v>5743</v>
      </c>
      <c r="H199" s="168" t="s">
        <v>5744</v>
      </c>
      <c r="I199" s="168" t="s">
        <v>246</v>
      </c>
      <c r="J199" s="168" t="s">
        <v>362</v>
      </c>
      <c r="K199" s="168" t="s">
        <v>222</v>
      </c>
      <c r="L199" s="182" t="s">
        <v>4481</v>
      </c>
      <c r="M199" s="168" t="s">
        <v>4482</v>
      </c>
      <c r="N199" s="182" t="s">
        <v>4483</v>
      </c>
      <c r="O199" s="172"/>
      <c r="P199" s="324"/>
      <c r="Q199" s="324"/>
      <c r="R199" s="324"/>
      <c r="S199" s="689"/>
    </row>
    <row r="200" spans="1:19" ht="55.2">
      <c r="A200" s="688" t="s">
        <v>1527</v>
      </c>
      <c r="B200" s="739" t="s">
        <v>1527</v>
      </c>
      <c r="C200" s="157" t="s">
        <v>18</v>
      </c>
      <c r="D200" s="920"/>
      <c r="E200" s="768" t="s">
        <v>1509</v>
      </c>
      <c r="F200" s="62" t="s">
        <v>4484</v>
      </c>
      <c r="G200" s="157" t="s">
        <v>4485</v>
      </c>
      <c r="H200" s="157" t="s">
        <v>4486</v>
      </c>
      <c r="I200" s="157" t="s">
        <v>23</v>
      </c>
      <c r="J200" s="157" t="s">
        <v>24</v>
      </c>
      <c r="K200" s="157" t="s">
        <v>25</v>
      </c>
      <c r="L200" s="161" t="s">
        <v>387</v>
      </c>
      <c r="M200" s="157" t="s">
        <v>388</v>
      </c>
      <c r="N200" s="161" t="s">
        <v>389</v>
      </c>
      <c r="O200" s="275" t="s">
        <v>4487</v>
      </c>
    </row>
    <row r="201" spans="1:19" s="704" customFormat="1" ht="138">
      <c r="A201" s="286" t="s">
        <v>1535</v>
      </c>
      <c r="B201" s="739" t="s">
        <v>1535</v>
      </c>
      <c r="C201" s="204" t="s">
        <v>18</v>
      </c>
      <c r="D201" s="920"/>
      <c r="E201" s="201" t="s">
        <v>1509</v>
      </c>
      <c r="F201" s="204" t="s">
        <v>1516</v>
      </c>
      <c r="G201" s="204" t="s">
        <v>5404</v>
      </c>
      <c r="H201" s="204" t="s">
        <v>5504</v>
      </c>
      <c r="I201" s="204" t="s">
        <v>23</v>
      </c>
      <c r="J201" s="204" t="s">
        <v>24</v>
      </c>
      <c r="K201" s="204" t="s">
        <v>25</v>
      </c>
      <c r="L201" s="201" t="s">
        <v>1519</v>
      </c>
      <c r="M201" s="201" t="s">
        <v>1520</v>
      </c>
      <c r="N201" s="201" t="s">
        <v>1521</v>
      </c>
      <c r="O201" s="393" t="s">
        <v>4488</v>
      </c>
      <c r="P201" s="702"/>
      <c r="Q201" s="393"/>
      <c r="R201" s="393"/>
      <c r="S201" s="703"/>
    </row>
    <row r="202" spans="1:19" ht="55.2">
      <c r="A202" s="688" t="s">
        <v>1539</v>
      </c>
      <c r="B202" s="739" t="s">
        <v>1539</v>
      </c>
      <c r="C202" s="157" t="s">
        <v>18</v>
      </c>
      <c r="D202" s="920"/>
      <c r="E202" s="768" t="s">
        <v>1523</v>
      </c>
      <c r="F202" s="157" t="s">
        <v>1524</v>
      </c>
      <c r="G202" s="157" t="s">
        <v>5405</v>
      </c>
      <c r="H202" s="157" t="s">
        <v>5505</v>
      </c>
      <c r="I202" s="157" t="s">
        <v>23</v>
      </c>
      <c r="J202" s="157" t="s">
        <v>24</v>
      </c>
      <c r="K202" s="157" t="s">
        <v>25</v>
      </c>
      <c r="L202" s="161" t="s">
        <v>1482</v>
      </c>
      <c r="M202" s="179" t="s">
        <v>214</v>
      </c>
      <c r="N202" s="161" t="s">
        <v>215</v>
      </c>
    </row>
    <row r="203" spans="1:19" ht="55.2">
      <c r="A203" s="688" t="s">
        <v>4489</v>
      </c>
      <c r="B203" s="739" t="s">
        <v>4489</v>
      </c>
      <c r="C203" s="157" t="s">
        <v>18</v>
      </c>
      <c r="D203" s="920"/>
      <c r="E203" s="768" t="s">
        <v>1523</v>
      </c>
      <c r="F203" s="157" t="s">
        <v>1528</v>
      </c>
      <c r="G203" s="157" t="s">
        <v>5406</v>
      </c>
      <c r="H203" s="157" t="s">
        <v>5506</v>
      </c>
      <c r="I203" s="157" t="s">
        <v>23</v>
      </c>
      <c r="J203" s="157" t="s">
        <v>24</v>
      </c>
      <c r="K203" s="157" t="s">
        <v>25</v>
      </c>
      <c r="L203" s="161" t="s">
        <v>1531</v>
      </c>
      <c r="M203" s="161" t="s">
        <v>1532</v>
      </c>
      <c r="N203" s="161" t="s">
        <v>1533</v>
      </c>
      <c r="O203" s="164" t="s">
        <v>4490</v>
      </c>
      <c r="Q203" s="164"/>
      <c r="R203" s="164"/>
    </row>
    <row r="204" spans="1:19" ht="55.2">
      <c r="A204" s="688" t="s">
        <v>4491</v>
      </c>
      <c r="B204" s="739" t="s">
        <v>4491</v>
      </c>
      <c r="C204" s="157" t="s">
        <v>18</v>
      </c>
      <c r="D204" s="920"/>
      <c r="E204" s="768" t="s">
        <v>1523</v>
      </c>
      <c r="F204" s="157" t="s">
        <v>1536</v>
      </c>
      <c r="G204" s="157" t="s">
        <v>5407</v>
      </c>
      <c r="H204" s="157" t="s">
        <v>5507</v>
      </c>
      <c r="I204" s="157" t="s">
        <v>23</v>
      </c>
      <c r="J204" s="157" t="s">
        <v>24</v>
      </c>
      <c r="K204" s="157" t="s">
        <v>25</v>
      </c>
      <c r="L204" s="157" t="s">
        <v>749</v>
      </c>
      <c r="M204" s="157" t="s">
        <v>4198</v>
      </c>
      <c r="N204" s="157" t="s">
        <v>4199</v>
      </c>
    </row>
    <row r="205" spans="1:19" ht="69">
      <c r="A205" s="688" t="s">
        <v>1541</v>
      </c>
      <c r="B205" s="739" t="s">
        <v>1541</v>
      </c>
      <c r="C205" s="157" t="s">
        <v>1119</v>
      </c>
      <c r="D205" s="920"/>
      <c r="E205" s="768"/>
      <c r="F205" s="157" t="s">
        <v>1546</v>
      </c>
      <c r="G205" s="157" t="s">
        <v>5408</v>
      </c>
      <c r="H205" s="157" t="s">
        <v>5508</v>
      </c>
      <c r="I205" s="157" t="s">
        <v>23</v>
      </c>
      <c r="J205" s="157" t="s">
        <v>24</v>
      </c>
      <c r="K205" s="157" t="s">
        <v>25</v>
      </c>
      <c r="L205" s="157" t="s">
        <v>4492</v>
      </c>
      <c r="M205" s="157" t="s">
        <v>4493</v>
      </c>
      <c r="N205" s="157" t="s">
        <v>4494</v>
      </c>
    </row>
    <row r="206" spans="1:19" ht="248.4">
      <c r="A206" s="688" t="s">
        <v>4495</v>
      </c>
      <c r="B206" s="739" t="s">
        <v>4495</v>
      </c>
      <c r="C206" s="157" t="s">
        <v>1119</v>
      </c>
      <c r="D206" s="921"/>
      <c r="E206" s="768"/>
      <c r="F206" s="157" t="s">
        <v>1553</v>
      </c>
      <c r="G206" s="157" t="s">
        <v>5409</v>
      </c>
      <c r="H206" s="157" t="s">
        <v>5509</v>
      </c>
      <c r="I206" s="157" t="s">
        <v>246</v>
      </c>
      <c r="J206" s="157" t="s">
        <v>362</v>
      </c>
      <c r="K206" s="157" t="s">
        <v>222</v>
      </c>
      <c r="L206" s="62" t="s">
        <v>4496</v>
      </c>
      <c r="M206" s="62" t="s">
        <v>4497</v>
      </c>
      <c r="N206" s="62" t="s">
        <v>4498</v>
      </c>
      <c r="O206" s="275" t="s">
        <v>4499</v>
      </c>
      <c r="P206" s="164"/>
      <c r="Q206" s="164" t="s">
        <v>4500</v>
      </c>
      <c r="R206" s="164" t="s">
        <v>4501</v>
      </c>
    </row>
    <row r="207" spans="1:19">
      <c r="B207" s="739"/>
      <c r="F207" s="157" t="s">
        <v>1560</v>
      </c>
      <c r="G207" s="157" t="s">
        <v>1561</v>
      </c>
      <c r="H207" s="157" t="s">
        <v>1562</v>
      </c>
      <c r="I207" s="157" t="s">
        <v>66</v>
      </c>
      <c r="J207" s="157" t="s">
        <v>39</v>
      </c>
      <c r="K207" s="157" t="s">
        <v>39</v>
      </c>
      <c r="L207" s="161"/>
      <c r="M207" s="179"/>
      <c r="N207" s="161"/>
    </row>
    <row r="208" spans="1:19" ht="55.2">
      <c r="A208" s="688" t="s">
        <v>1563</v>
      </c>
      <c r="B208" s="739" t="s">
        <v>1563</v>
      </c>
      <c r="C208" s="157" t="s">
        <v>18</v>
      </c>
      <c r="D208" s="916" t="s">
        <v>1560</v>
      </c>
      <c r="E208" s="768" t="s">
        <v>1564</v>
      </c>
      <c r="F208" s="157" t="s">
        <v>1565</v>
      </c>
      <c r="G208" s="157" t="s">
        <v>5410</v>
      </c>
      <c r="H208" s="157" t="s">
        <v>5510</v>
      </c>
      <c r="I208" s="157" t="s">
        <v>23</v>
      </c>
      <c r="J208" s="157" t="s">
        <v>24</v>
      </c>
      <c r="K208" s="157" t="s">
        <v>25</v>
      </c>
      <c r="L208" s="161" t="s">
        <v>213</v>
      </c>
      <c r="M208" s="161" t="s">
        <v>214</v>
      </c>
      <c r="N208" s="161" t="s">
        <v>281</v>
      </c>
    </row>
    <row r="209" spans="1:20" ht="41.4">
      <c r="A209" s="688" t="s">
        <v>1568</v>
      </c>
      <c r="B209" s="739" t="s">
        <v>1568</v>
      </c>
      <c r="C209" s="157" t="s">
        <v>18</v>
      </c>
      <c r="D209" s="916"/>
      <c r="E209" s="768" t="s">
        <v>1569</v>
      </c>
      <c r="F209" s="157" t="s">
        <v>1570</v>
      </c>
      <c r="G209" s="157" t="s">
        <v>5411</v>
      </c>
      <c r="H209" s="157" t="s">
        <v>5511</v>
      </c>
      <c r="I209" s="157" t="s">
        <v>23</v>
      </c>
      <c r="J209" s="157" t="s">
        <v>24</v>
      </c>
      <c r="K209" s="157" t="s">
        <v>25</v>
      </c>
      <c r="L209" s="161" t="s">
        <v>387</v>
      </c>
      <c r="M209" s="157" t="s">
        <v>388</v>
      </c>
      <c r="N209" s="685" t="s">
        <v>389</v>
      </c>
    </row>
    <row r="210" spans="1:20">
      <c r="B210" s="739"/>
      <c r="E210" s="768"/>
      <c r="F210" s="157" t="s">
        <v>1573</v>
      </c>
      <c r="G210" s="157" t="s">
        <v>1574</v>
      </c>
      <c r="H210" s="157" t="s">
        <v>1575</v>
      </c>
      <c r="I210" s="157" t="s">
        <v>66</v>
      </c>
      <c r="J210" s="157" t="s">
        <v>39</v>
      </c>
      <c r="K210" s="157" t="s">
        <v>39</v>
      </c>
      <c r="L210" s="161"/>
      <c r="M210" s="179"/>
      <c r="N210" s="161"/>
    </row>
    <row r="211" spans="1:20" ht="69">
      <c r="A211" s="688" t="s">
        <v>1576</v>
      </c>
      <c r="B211" s="739" t="s">
        <v>1576</v>
      </c>
      <c r="C211" s="157" t="s">
        <v>18</v>
      </c>
      <c r="D211" s="916" t="s">
        <v>1573</v>
      </c>
      <c r="E211" s="768" t="s">
        <v>1577</v>
      </c>
      <c r="F211" s="161" t="s">
        <v>1578</v>
      </c>
      <c r="G211" s="157" t="s">
        <v>5412</v>
      </c>
      <c r="H211" s="157" t="s">
        <v>5512</v>
      </c>
      <c r="I211" s="157" t="s">
        <v>23</v>
      </c>
      <c r="J211" s="157" t="s">
        <v>24</v>
      </c>
      <c r="K211" s="157" t="s">
        <v>25</v>
      </c>
      <c r="L211" s="161" t="s">
        <v>1581</v>
      </c>
      <c r="M211" s="157" t="s">
        <v>1582</v>
      </c>
      <c r="N211" s="685" t="s">
        <v>1583</v>
      </c>
      <c r="T211" s="692"/>
    </row>
    <row r="212" spans="1:20" ht="55.2">
      <c r="A212" s="688" t="s">
        <v>1584</v>
      </c>
      <c r="B212" s="739" t="s">
        <v>1584</v>
      </c>
      <c r="C212" s="157" t="s">
        <v>18</v>
      </c>
      <c r="D212" s="916"/>
      <c r="E212" s="768" t="s">
        <v>1577</v>
      </c>
      <c r="F212" s="161" t="s">
        <v>1585</v>
      </c>
      <c r="G212" s="157" t="s">
        <v>5413</v>
      </c>
      <c r="H212" s="157" t="s">
        <v>5513</v>
      </c>
      <c r="I212" s="157" t="s">
        <v>23</v>
      </c>
      <c r="J212" s="157" t="s">
        <v>24</v>
      </c>
      <c r="K212" s="157" t="s">
        <v>25</v>
      </c>
      <c r="L212" s="161" t="s">
        <v>4502</v>
      </c>
      <c r="M212" s="179" t="s">
        <v>4503</v>
      </c>
      <c r="N212" s="179" t="s">
        <v>4504</v>
      </c>
      <c r="O212" s="164" t="s">
        <v>4505</v>
      </c>
      <c r="T212" s="692"/>
    </row>
    <row r="213" spans="1:20" ht="110.4">
      <c r="A213" s="688" t="s">
        <v>1592</v>
      </c>
      <c r="B213" s="739" t="s">
        <v>1592</v>
      </c>
      <c r="C213" s="157" t="s">
        <v>18</v>
      </c>
      <c r="D213" s="916"/>
      <c r="E213" s="768" t="s">
        <v>1577</v>
      </c>
      <c r="F213" s="69" t="s">
        <v>5786</v>
      </c>
      <c r="G213" s="157" t="s">
        <v>5787</v>
      </c>
      <c r="H213" s="157" t="s">
        <v>5788</v>
      </c>
      <c r="I213" s="157" t="s">
        <v>246</v>
      </c>
      <c r="J213" s="157" t="s">
        <v>362</v>
      </c>
      <c r="K213" s="157" t="s">
        <v>222</v>
      </c>
      <c r="L213" s="161" t="s">
        <v>1596</v>
      </c>
      <c r="M213" s="157" t="s">
        <v>1597</v>
      </c>
      <c r="N213" s="157" t="s">
        <v>1598</v>
      </c>
      <c r="O213" s="164" t="s">
        <v>4506</v>
      </c>
      <c r="T213" s="692"/>
    </row>
    <row r="214" spans="1:20" s="690" customFormat="1" ht="372.6">
      <c r="A214" s="181"/>
      <c r="B214" s="181" t="s">
        <v>4507</v>
      </c>
      <c r="C214" s="168" t="s">
        <v>18</v>
      </c>
      <c r="D214" s="916"/>
      <c r="E214" s="182" t="s">
        <v>1577</v>
      </c>
      <c r="F214" s="182" t="s">
        <v>5754</v>
      </c>
      <c r="G214" s="168" t="s">
        <v>5755</v>
      </c>
      <c r="H214" s="168" t="s">
        <v>5756</v>
      </c>
      <c r="I214" s="168" t="s">
        <v>246</v>
      </c>
      <c r="J214" s="168" t="s">
        <v>362</v>
      </c>
      <c r="K214" s="168" t="s">
        <v>222</v>
      </c>
      <c r="L214" s="182" t="s">
        <v>4508</v>
      </c>
      <c r="M214" s="168" t="s">
        <v>4509</v>
      </c>
      <c r="N214" s="168" t="s">
        <v>4510</v>
      </c>
      <c r="O214" s="172" t="s">
        <v>4511</v>
      </c>
      <c r="P214" s="168"/>
      <c r="Q214" s="168"/>
      <c r="R214" s="168"/>
      <c r="S214" s="689"/>
      <c r="T214" s="705"/>
    </row>
    <row r="215" spans="1:20" ht="82.8">
      <c r="A215" s="688" t="s">
        <v>1600</v>
      </c>
      <c r="B215" s="739" t="s">
        <v>1600</v>
      </c>
      <c r="C215" s="157" t="s">
        <v>18</v>
      </c>
      <c r="D215" s="916"/>
      <c r="E215" s="161" t="s">
        <v>1577</v>
      </c>
      <c r="F215" s="161" t="s">
        <v>1601</v>
      </c>
      <c r="G215" s="179" t="s">
        <v>4512</v>
      </c>
      <c r="H215" s="157" t="s">
        <v>4513</v>
      </c>
      <c r="I215" s="157" t="s">
        <v>23</v>
      </c>
      <c r="J215" s="157" t="s">
        <v>24</v>
      </c>
      <c r="K215" s="157" t="s">
        <v>25</v>
      </c>
      <c r="L215" s="161" t="s">
        <v>1604</v>
      </c>
      <c r="M215" s="157" t="s">
        <v>1605</v>
      </c>
      <c r="N215" s="161" t="s">
        <v>1606</v>
      </c>
      <c r="O215" s="164" t="s">
        <v>4514</v>
      </c>
      <c r="T215" s="692"/>
    </row>
    <row r="216" spans="1:20" ht="113.1" customHeight="1">
      <c r="A216" s="681" t="s">
        <v>107</v>
      </c>
      <c r="B216" s="735" t="s">
        <v>107</v>
      </c>
      <c r="C216" s="157" t="s">
        <v>18</v>
      </c>
      <c r="D216" s="917" t="s">
        <v>19</v>
      </c>
      <c r="F216" s="157" t="s">
        <v>108</v>
      </c>
      <c r="G216" s="157" t="s">
        <v>109</v>
      </c>
      <c r="H216" s="157" t="s">
        <v>110</v>
      </c>
      <c r="I216" s="157" t="s">
        <v>85</v>
      </c>
      <c r="J216" s="157" t="s">
        <v>86</v>
      </c>
      <c r="K216" s="157" t="s">
        <v>87</v>
      </c>
    </row>
    <row r="217" spans="1:20" ht="41.4">
      <c r="A217" s="681" t="s">
        <v>111</v>
      </c>
      <c r="B217" s="735" t="s">
        <v>111</v>
      </c>
      <c r="C217" s="157" t="s">
        <v>18</v>
      </c>
      <c r="D217" s="917"/>
      <c r="F217" s="157" t="s">
        <v>112</v>
      </c>
      <c r="G217" s="157" t="s">
        <v>5414</v>
      </c>
      <c r="H217" s="157" t="s">
        <v>5514</v>
      </c>
    </row>
    <row r="218" spans="1:20" ht="14.4" customHeight="1">
      <c r="B218" s="739"/>
      <c r="C218" s="157" t="s">
        <v>18</v>
      </c>
      <c r="D218" s="916" t="s">
        <v>4515</v>
      </c>
      <c r="E218" s="923"/>
      <c r="F218" s="157" t="s">
        <v>1694</v>
      </c>
      <c r="G218" s="157" t="s">
        <v>1695</v>
      </c>
      <c r="H218" s="157" t="s">
        <v>1696</v>
      </c>
      <c r="I218" s="157" t="s">
        <v>66</v>
      </c>
      <c r="J218" s="157" t="s">
        <v>39</v>
      </c>
      <c r="K218" s="157" t="s">
        <v>39</v>
      </c>
    </row>
    <row r="219" spans="1:20" ht="41.4">
      <c r="A219" s="688" t="s">
        <v>1697</v>
      </c>
      <c r="B219" s="739" t="s">
        <v>1697</v>
      </c>
      <c r="C219" s="157" t="s">
        <v>18</v>
      </c>
      <c r="D219" s="916"/>
      <c r="E219" s="923"/>
      <c r="F219" s="157" t="s">
        <v>1698</v>
      </c>
      <c r="G219" s="157" t="s">
        <v>5415</v>
      </c>
      <c r="H219" s="157" t="s">
        <v>5515</v>
      </c>
      <c r="I219" s="157" t="s">
        <v>96</v>
      </c>
      <c r="J219" s="157" t="s">
        <v>101</v>
      </c>
      <c r="K219" s="157" t="s">
        <v>102</v>
      </c>
    </row>
    <row r="220" spans="1:20" ht="41.4">
      <c r="A220" s="688" t="s">
        <v>1701</v>
      </c>
      <c r="B220" s="739" t="s">
        <v>1701</v>
      </c>
      <c r="C220" s="157" t="s">
        <v>18</v>
      </c>
      <c r="D220" s="916"/>
      <c r="F220" s="157" t="s">
        <v>1702</v>
      </c>
      <c r="G220" s="157" t="s">
        <v>1703</v>
      </c>
      <c r="H220" s="157" t="s">
        <v>1704</v>
      </c>
      <c r="I220" s="157" t="s">
        <v>66</v>
      </c>
      <c r="J220" s="157" t="s">
        <v>39</v>
      </c>
      <c r="K220" s="157" t="s">
        <v>39</v>
      </c>
    </row>
    <row r="221" spans="1:20">
      <c r="B221" s="739"/>
      <c r="D221" s="157"/>
      <c r="E221" s="157"/>
    </row>
    <row r="222" spans="1:20">
      <c r="B222" s="739"/>
      <c r="D222" s="157"/>
      <c r="F222" s="157" t="s">
        <v>1705</v>
      </c>
      <c r="G222" s="157" t="s">
        <v>1706</v>
      </c>
      <c r="H222" s="157" t="s">
        <v>1707</v>
      </c>
    </row>
    <row r="223" spans="1:20">
      <c r="A223" s="706"/>
      <c r="B223" s="292"/>
      <c r="D223" s="157"/>
    </row>
  </sheetData>
  <autoFilter ref="A1:S220" xr:uid="{17545C15-0EFE-4F02-BA2F-7DB8A0CEB25A}"/>
  <mergeCells count="16">
    <mergeCell ref="D110:D118"/>
    <mergeCell ref="D2:D17"/>
    <mergeCell ref="D18:D22"/>
    <mergeCell ref="D24:D57"/>
    <mergeCell ref="D59:D88"/>
    <mergeCell ref="D90:D108"/>
    <mergeCell ref="D211:D215"/>
    <mergeCell ref="D216:D217"/>
    <mergeCell ref="D218:D220"/>
    <mergeCell ref="E218:E219"/>
    <mergeCell ref="D120:D127"/>
    <mergeCell ref="D129:D168"/>
    <mergeCell ref="D171:D176"/>
    <mergeCell ref="D178:D188"/>
    <mergeCell ref="D190:D206"/>
    <mergeCell ref="D208:D20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11977"/>
  <sheetViews>
    <sheetView topLeftCell="C1" zoomScale="70" zoomScaleNormal="70" workbookViewId="0">
      <pane ySplit="1" topLeftCell="A712" activePane="bottomLeft" state="frozen"/>
      <selection pane="bottomLeft" activeCell="B743" sqref="B743"/>
    </sheetView>
  </sheetViews>
  <sheetFormatPr defaultRowHeight="14.4"/>
  <cols>
    <col min="1" max="1" width="41.44140625" customWidth="1"/>
    <col min="2" max="2" width="39.109375" customWidth="1"/>
    <col min="3" max="3" width="86.77734375" style="22" customWidth="1"/>
    <col min="4" max="4" width="91.44140625" style="22" customWidth="1"/>
    <col min="5" max="5" width="28.33203125" style="22" customWidth="1"/>
    <col min="6" max="6" width="16.44140625" bestFit="1" customWidth="1"/>
  </cols>
  <sheetData>
    <row r="1" spans="1:6">
      <c r="A1" t="s">
        <v>2378</v>
      </c>
      <c r="B1" t="s">
        <v>1715</v>
      </c>
      <c r="C1" t="s">
        <v>1719</v>
      </c>
      <c r="D1" t="s">
        <v>1720</v>
      </c>
      <c r="E1" t="s">
        <v>1721</v>
      </c>
      <c r="F1" t="s">
        <v>2379</v>
      </c>
    </row>
    <row r="2" spans="1:6">
      <c r="A2" t="s">
        <v>2380</v>
      </c>
      <c r="B2" t="s">
        <v>2382</v>
      </c>
      <c r="C2" t="s">
        <v>2382</v>
      </c>
      <c r="D2" t="s">
        <v>2382</v>
      </c>
      <c r="E2" t="s">
        <v>2382</v>
      </c>
    </row>
    <row r="3" spans="1:6">
      <c r="A3" t="s">
        <v>2380</v>
      </c>
      <c r="B3" s="855" t="s">
        <v>2383</v>
      </c>
      <c r="C3" s="855" t="s">
        <v>2383</v>
      </c>
      <c r="D3" s="855" t="s">
        <v>2383</v>
      </c>
      <c r="E3" s="855" t="s">
        <v>2383</v>
      </c>
    </row>
    <row r="4" spans="1:6">
      <c r="A4" t="s">
        <v>2380</v>
      </c>
      <c r="B4" s="855" t="s">
        <v>2384</v>
      </c>
      <c r="C4" s="855" t="s">
        <v>2384</v>
      </c>
      <c r="D4" s="855" t="s">
        <v>2384</v>
      </c>
      <c r="E4" s="855" t="s">
        <v>2384</v>
      </c>
    </row>
    <row r="5" spans="1:6">
      <c r="A5" t="s">
        <v>2380</v>
      </c>
      <c r="B5" s="855" t="s">
        <v>2385</v>
      </c>
      <c r="C5" s="855" t="s">
        <v>2385</v>
      </c>
      <c r="D5" s="855" t="s">
        <v>2385</v>
      </c>
      <c r="E5" s="855" t="s">
        <v>2385</v>
      </c>
    </row>
    <row r="6" spans="1:6">
      <c r="A6" t="s">
        <v>2380</v>
      </c>
      <c r="B6" s="855" t="s">
        <v>2386</v>
      </c>
      <c r="C6" s="855" t="s">
        <v>2387</v>
      </c>
      <c r="D6" s="855" t="s">
        <v>2387</v>
      </c>
      <c r="E6" s="855" t="s">
        <v>2387</v>
      </c>
    </row>
    <row r="7" spans="1:6">
      <c r="A7" t="s">
        <v>2380</v>
      </c>
      <c r="B7" s="855" t="s">
        <v>2388</v>
      </c>
      <c r="C7" s="855" t="s">
        <v>2388</v>
      </c>
      <c r="D7" s="855" t="s">
        <v>2388</v>
      </c>
      <c r="E7" s="855" t="s">
        <v>2388</v>
      </c>
    </row>
    <row r="8" spans="1:6">
      <c r="A8" t="s">
        <v>2380</v>
      </c>
      <c r="B8" t="s">
        <v>2389</v>
      </c>
      <c r="C8" t="s">
        <v>2389</v>
      </c>
      <c r="D8" t="s">
        <v>2389</v>
      </c>
      <c r="E8" t="s">
        <v>2389</v>
      </c>
    </row>
    <row r="9" spans="1:6" s="742" customFormat="1">
      <c r="A9" s="742" t="s">
        <v>2380</v>
      </c>
      <c r="B9" s="742" t="s">
        <v>2412</v>
      </c>
      <c r="C9" s="742" t="s">
        <v>2062</v>
      </c>
      <c r="D9" s="742" t="s">
        <v>1767</v>
      </c>
      <c r="E9" s="742" t="s">
        <v>1768</v>
      </c>
    </row>
    <row r="10" spans="1:6">
      <c r="A10" t="s">
        <v>2391</v>
      </c>
      <c r="B10" t="s">
        <v>2392</v>
      </c>
      <c r="C10" t="s">
        <v>2392</v>
      </c>
      <c r="D10" t="s">
        <v>2392</v>
      </c>
      <c r="E10" t="s">
        <v>2392</v>
      </c>
      <c r="F10" s="855" t="s">
        <v>2385</v>
      </c>
    </row>
    <row r="11" spans="1:6">
      <c r="A11" t="s">
        <v>2391</v>
      </c>
      <c r="B11" t="s">
        <v>2393</v>
      </c>
      <c r="C11" t="s">
        <v>2393</v>
      </c>
      <c r="D11" t="s">
        <v>2393</v>
      </c>
      <c r="E11" t="s">
        <v>2393</v>
      </c>
      <c r="F11" s="855" t="s">
        <v>2385</v>
      </c>
    </row>
    <row r="12" spans="1:6">
      <c r="A12" t="s">
        <v>2391</v>
      </c>
      <c r="B12" t="s">
        <v>2394</v>
      </c>
      <c r="C12" t="s">
        <v>2394</v>
      </c>
      <c r="D12" t="s">
        <v>2394</v>
      </c>
      <c r="E12" t="s">
        <v>2394</v>
      </c>
      <c r="F12" s="855" t="s">
        <v>2385</v>
      </c>
    </row>
    <row r="13" spans="1:6">
      <c r="A13" t="s">
        <v>2391</v>
      </c>
      <c r="B13" t="s">
        <v>2395</v>
      </c>
      <c r="C13" t="s">
        <v>2395</v>
      </c>
      <c r="D13" t="s">
        <v>2395</v>
      </c>
      <c r="E13" t="s">
        <v>2395</v>
      </c>
      <c r="F13" s="855" t="s">
        <v>2385</v>
      </c>
    </row>
    <row r="14" spans="1:6">
      <c r="A14" t="s">
        <v>2391</v>
      </c>
      <c r="B14" t="s">
        <v>2396</v>
      </c>
      <c r="C14" t="s">
        <v>2396</v>
      </c>
      <c r="D14" t="s">
        <v>2396</v>
      </c>
      <c r="E14" t="s">
        <v>2396</v>
      </c>
      <c r="F14" s="855" t="s">
        <v>2385</v>
      </c>
    </row>
    <row r="15" spans="1:6">
      <c r="A15" t="s">
        <v>2391</v>
      </c>
      <c r="B15" t="s">
        <v>2397</v>
      </c>
      <c r="C15" t="s">
        <v>2397</v>
      </c>
      <c r="D15" t="s">
        <v>2397</v>
      </c>
      <c r="E15" t="s">
        <v>2397</v>
      </c>
      <c r="F15" s="855" t="s">
        <v>2385</v>
      </c>
    </row>
    <row r="16" spans="1:6">
      <c r="A16" t="s">
        <v>2391</v>
      </c>
      <c r="B16" t="s">
        <v>2398</v>
      </c>
      <c r="C16" t="s">
        <v>2398</v>
      </c>
      <c r="D16" t="s">
        <v>2398</v>
      </c>
      <c r="E16" t="s">
        <v>2398</v>
      </c>
      <c r="F16" s="855" t="s">
        <v>2385</v>
      </c>
    </row>
    <row r="17" spans="1:6">
      <c r="A17" t="s">
        <v>2391</v>
      </c>
      <c r="B17" t="s">
        <v>2399</v>
      </c>
      <c r="C17" t="s">
        <v>2399</v>
      </c>
      <c r="D17" t="s">
        <v>2399</v>
      </c>
      <c r="E17" t="s">
        <v>2399</v>
      </c>
      <c r="F17" s="855" t="s">
        <v>2385</v>
      </c>
    </row>
    <row r="18" spans="1:6">
      <c r="A18" t="s">
        <v>2391</v>
      </c>
      <c r="B18" t="s">
        <v>2400</v>
      </c>
      <c r="C18" t="s">
        <v>2400</v>
      </c>
      <c r="D18" t="s">
        <v>2400</v>
      </c>
      <c r="E18" t="s">
        <v>2400</v>
      </c>
      <c r="F18" s="855" t="s">
        <v>2385</v>
      </c>
    </row>
    <row r="19" spans="1:6">
      <c r="A19" t="s">
        <v>2391</v>
      </c>
      <c r="B19" t="s">
        <v>2401</v>
      </c>
      <c r="C19" t="s">
        <v>2401</v>
      </c>
      <c r="D19" t="s">
        <v>2401</v>
      </c>
      <c r="E19" t="s">
        <v>2401</v>
      </c>
      <c r="F19" s="855" t="s">
        <v>2385</v>
      </c>
    </row>
    <row r="20" spans="1:6">
      <c r="A20" t="s">
        <v>2391</v>
      </c>
      <c r="B20" t="s">
        <v>2402</v>
      </c>
      <c r="C20" t="s">
        <v>2402</v>
      </c>
      <c r="D20" t="s">
        <v>2402</v>
      </c>
      <c r="E20" t="s">
        <v>2402</v>
      </c>
      <c r="F20" s="855" t="s">
        <v>2385</v>
      </c>
    </row>
    <row r="21" spans="1:6">
      <c r="A21" t="s">
        <v>2391</v>
      </c>
      <c r="B21" t="s">
        <v>2403</v>
      </c>
      <c r="C21" t="s">
        <v>2403</v>
      </c>
      <c r="D21" t="s">
        <v>2403</v>
      </c>
      <c r="E21" t="s">
        <v>2403</v>
      </c>
      <c r="F21" s="855" t="s">
        <v>2385</v>
      </c>
    </row>
    <row r="22" spans="1:6">
      <c r="A22" t="s">
        <v>2391</v>
      </c>
      <c r="B22" t="s">
        <v>2404</v>
      </c>
      <c r="C22" t="s">
        <v>2404</v>
      </c>
      <c r="D22" t="s">
        <v>2404</v>
      </c>
      <c r="E22" t="s">
        <v>2404</v>
      </c>
      <c r="F22" s="855" t="s">
        <v>2385</v>
      </c>
    </row>
    <row r="23" spans="1:6">
      <c r="A23" t="s">
        <v>2391</v>
      </c>
      <c r="B23" t="s">
        <v>2405</v>
      </c>
      <c r="C23" t="s">
        <v>2405</v>
      </c>
      <c r="D23" t="s">
        <v>2405</v>
      </c>
      <c r="E23" t="s">
        <v>2405</v>
      </c>
      <c r="F23" s="855" t="s">
        <v>2385</v>
      </c>
    </row>
    <row r="24" spans="1:6">
      <c r="A24" t="s">
        <v>2391</v>
      </c>
      <c r="B24" t="s">
        <v>2406</v>
      </c>
      <c r="C24" t="s">
        <v>2406</v>
      </c>
      <c r="D24" t="s">
        <v>2406</v>
      </c>
      <c r="E24" t="s">
        <v>2406</v>
      </c>
      <c r="F24" s="855" t="s">
        <v>2385</v>
      </c>
    </row>
    <row r="25" spans="1:6">
      <c r="A25" t="s">
        <v>2391</v>
      </c>
      <c r="B25" t="s">
        <v>2407</v>
      </c>
      <c r="C25" t="s">
        <v>2407</v>
      </c>
      <c r="D25" t="s">
        <v>2407</v>
      </c>
      <c r="E25" t="s">
        <v>2407</v>
      </c>
      <c r="F25" s="855" t="s">
        <v>2385</v>
      </c>
    </row>
    <row r="26" spans="1:6">
      <c r="A26" t="s">
        <v>2391</v>
      </c>
      <c r="B26" t="s">
        <v>2408</v>
      </c>
      <c r="C26" t="s">
        <v>2408</v>
      </c>
      <c r="D26" t="s">
        <v>2408</v>
      </c>
      <c r="E26" t="s">
        <v>2408</v>
      </c>
      <c r="F26" s="855" t="s">
        <v>2385</v>
      </c>
    </row>
    <row r="27" spans="1:6">
      <c r="A27" t="s">
        <v>2391</v>
      </c>
      <c r="B27" t="s">
        <v>2409</v>
      </c>
      <c r="C27" t="s">
        <v>2409</v>
      </c>
      <c r="D27" t="s">
        <v>2409</v>
      </c>
      <c r="E27" t="s">
        <v>2409</v>
      </c>
      <c r="F27" s="855" t="s">
        <v>2385</v>
      </c>
    </row>
    <row r="28" spans="1:6">
      <c r="A28" t="s">
        <v>2391</v>
      </c>
      <c r="B28" t="s">
        <v>2410</v>
      </c>
      <c r="C28" t="s">
        <v>2410</v>
      </c>
      <c r="D28" t="s">
        <v>2410</v>
      </c>
      <c r="E28" t="s">
        <v>2410</v>
      </c>
      <c r="F28" s="855" t="s">
        <v>2385</v>
      </c>
    </row>
    <row r="29" spans="1:6">
      <c r="A29" t="s">
        <v>2391</v>
      </c>
      <c r="B29" t="s">
        <v>2411</v>
      </c>
      <c r="C29" t="s">
        <v>2411</v>
      </c>
      <c r="D29" t="s">
        <v>2411</v>
      </c>
      <c r="E29" t="s">
        <v>2411</v>
      </c>
      <c r="F29" s="855" t="s">
        <v>2385</v>
      </c>
    </row>
    <row r="30" spans="1:6">
      <c r="A30" t="s">
        <v>2391</v>
      </c>
      <c r="B30" t="s">
        <v>13198</v>
      </c>
      <c r="C30" t="s">
        <v>13198</v>
      </c>
      <c r="D30" t="s">
        <v>13198</v>
      </c>
      <c r="E30" t="s">
        <v>13198</v>
      </c>
      <c r="F30" s="855" t="s">
        <v>2385</v>
      </c>
    </row>
    <row r="31" spans="1:6">
      <c r="A31" t="s">
        <v>2391</v>
      </c>
      <c r="B31" t="s">
        <v>13199</v>
      </c>
      <c r="C31" t="s">
        <v>13199</v>
      </c>
      <c r="D31" t="s">
        <v>13199</v>
      </c>
      <c r="E31" t="s">
        <v>13199</v>
      </c>
      <c r="F31" s="855" t="s">
        <v>2385</v>
      </c>
    </row>
    <row r="32" spans="1:6">
      <c r="A32" t="s">
        <v>2391</v>
      </c>
      <c r="B32" t="s">
        <v>13200</v>
      </c>
      <c r="C32" t="s">
        <v>13200</v>
      </c>
      <c r="D32" t="s">
        <v>13200</v>
      </c>
      <c r="E32" t="s">
        <v>13200</v>
      </c>
      <c r="F32" s="855" t="s">
        <v>2385</v>
      </c>
    </row>
    <row r="33" spans="1:6">
      <c r="A33" t="s">
        <v>2391</v>
      </c>
      <c r="B33" t="s">
        <v>13201</v>
      </c>
      <c r="C33" t="s">
        <v>13201</v>
      </c>
      <c r="D33" t="s">
        <v>13201</v>
      </c>
      <c r="E33" t="s">
        <v>13201</v>
      </c>
      <c r="F33" s="855" t="s">
        <v>2385</v>
      </c>
    </row>
    <row r="34" spans="1:6">
      <c r="A34" t="s">
        <v>2391</v>
      </c>
      <c r="B34" t="s">
        <v>13202</v>
      </c>
      <c r="C34" t="s">
        <v>13202</v>
      </c>
      <c r="D34" t="s">
        <v>13202</v>
      </c>
      <c r="E34" t="s">
        <v>13202</v>
      </c>
      <c r="F34" s="855" t="s">
        <v>2385</v>
      </c>
    </row>
    <row r="35" spans="1:6">
      <c r="A35" t="s">
        <v>2391</v>
      </c>
      <c r="B35" t="s">
        <v>13203</v>
      </c>
      <c r="C35" t="s">
        <v>13203</v>
      </c>
      <c r="D35" t="s">
        <v>13203</v>
      </c>
      <c r="E35" t="s">
        <v>13203</v>
      </c>
      <c r="F35" s="855" t="s">
        <v>2385</v>
      </c>
    </row>
    <row r="36" spans="1:6">
      <c r="A36" t="s">
        <v>2391</v>
      </c>
      <c r="B36" t="s">
        <v>13204</v>
      </c>
      <c r="C36" t="s">
        <v>13204</v>
      </c>
      <c r="D36" t="s">
        <v>13204</v>
      </c>
      <c r="E36" t="s">
        <v>13204</v>
      </c>
      <c r="F36" s="855" t="s">
        <v>2385</v>
      </c>
    </row>
    <row r="37" spans="1:6">
      <c r="A37" t="s">
        <v>2391</v>
      </c>
      <c r="B37" t="s">
        <v>13205</v>
      </c>
      <c r="C37" t="s">
        <v>13205</v>
      </c>
      <c r="D37" t="s">
        <v>13205</v>
      </c>
      <c r="E37" t="s">
        <v>13205</v>
      </c>
      <c r="F37" s="855" t="s">
        <v>2385</v>
      </c>
    </row>
    <row r="38" spans="1:6">
      <c r="A38" t="s">
        <v>2391</v>
      </c>
      <c r="B38" t="s">
        <v>13206</v>
      </c>
      <c r="C38" t="s">
        <v>13206</v>
      </c>
      <c r="D38" t="s">
        <v>13206</v>
      </c>
      <c r="E38" t="s">
        <v>13206</v>
      </c>
      <c r="F38" s="855" t="s">
        <v>2385</v>
      </c>
    </row>
    <row r="39" spans="1:6">
      <c r="A39" t="s">
        <v>2391</v>
      </c>
      <c r="B39" t="s">
        <v>13207</v>
      </c>
      <c r="C39" t="s">
        <v>13207</v>
      </c>
      <c r="D39" t="s">
        <v>13207</v>
      </c>
      <c r="E39" t="s">
        <v>13207</v>
      </c>
      <c r="F39" s="855" t="s">
        <v>2385</v>
      </c>
    </row>
    <row r="40" spans="1:6">
      <c r="A40" t="s">
        <v>2413</v>
      </c>
      <c r="B40" t="s">
        <v>2414</v>
      </c>
      <c r="C40" s="855" t="s">
        <v>2415</v>
      </c>
      <c r="D40" t="s">
        <v>2416</v>
      </c>
      <c r="E40" t="s">
        <v>2417</v>
      </c>
    </row>
    <row r="41" spans="1:6">
      <c r="A41" t="s">
        <v>2413</v>
      </c>
      <c r="B41" t="s">
        <v>2418</v>
      </c>
      <c r="C41" s="855" t="s">
        <v>2419</v>
      </c>
      <c r="D41" t="s">
        <v>2420</v>
      </c>
      <c r="E41" t="s">
        <v>2421</v>
      </c>
    </row>
    <row r="42" spans="1:6">
      <c r="A42" t="s">
        <v>2422</v>
      </c>
      <c r="B42" t="s">
        <v>2423</v>
      </c>
      <c r="C42" t="s">
        <v>2424</v>
      </c>
      <c r="D42" t="s">
        <v>2425</v>
      </c>
      <c r="E42" t="s">
        <v>2426</v>
      </c>
    </row>
    <row r="43" spans="1:6">
      <c r="A43" t="s">
        <v>2422</v>
      </c>
      <c r="B43" t="s">
        <v>2427</v>
      </c>
      <c r="C43" t="s">
        <v>2428</v>
      </c>
      <c r="D43" t="s">
        <v>2429</v>
      </c>
      <c r="E43" t="s">
        <v>2430</v>
      </c>
    </row>
    <row r="44" spans="1:6">
      <c r="A44" t="s">
        <v>2422</v>
      </c>
      <c r="B44" t="s">
        <v>2431</v>
      </c>
      <c r="C44" t="s">
        <v>2432</v>
      </c>
      <c r="D44" t="s">
        <v>2433</v>
      </c>
      <c r="E44" t="s">
        <v>2434</v>
      </c>
    </row>
    <row r="45" spans="1:6">
      <c r="A45" t="s">
        <v>2422</v>
      </c>
      <c r="B45" t="s">
        <v>2435</v>
      </c>
      <c r="C45" t="s">
        <v>2436</v>
      </c>
      <c r="D45" t="s">
        <v>2437</v>
      </c>
      <c r="E45" t="s">
        <v>2438</v>
      </c>
    </row>
    <row r="46" spans="1:6">
      <c r="A46" t="s">
        <v>2422</v>
      </c>
      <c r="B46" t="s">
        <v>2439</v>
      </c>
      <c r="C46" t="s">
        <v>2440</v>
      </c>
      <c r="D46" t="s">
        <v>2441</v>
      </c>
      <c r="E46" t="s">
        <v>2442</v>
      </c>
    </row>
    <row r="47" spans="1:6">
      <c r="A47" t="s">
        <v>2422</v>
      </c>
      <c r="B47" t="s">
        <v>2443</v>
      </c>
      <c r="C47" t="s">
        <v>2444</v>
      </c>
      <c r="D47" t="s">
        <v>2445</v>
      </c>
      <c r="E47" t="s">
        <v>2446</v>
      </c>
    </row>
    <row r="48" spans="1:6">
      <c r="A48" t="s">
        <v>2422</v>
      </c>
      <c r="B48" t="s">
        <v>2447</v>
      </c>
      <c r="C48" t="s">
        <v>2448</v>
      </c>
      <c r="D48" t="s">
        <v>2449</v>
      </c>
      <c r="E48" t="s">
        <v>2450</v>
      </c>
    </row>
    <row r="49" spans="1:5">
      <c r="A49" t="s">
        <v>2422</v>
      </c>
      <c r="B49" t="s">
        <v>2451</v>
      </c>
      <c r="C49" t="s">
        <v>2452</v>
      </c>
      <c r="D49" t="s">
        <v>2453</v>
      </c>
      <c r="E49" t="s">
        <v>2454</v>
      </c>
    </row>
    <row r="50" spans="1:5">
      <c r="A50" t="s">
        <v>2422</v>
      </c>
      <c r="B50" t="s">
        <v>2455</v>
      </c>
      <c r="C50" t="s">
        <v>2456</v>
      </c>
      <c r="D50" t="s">
        <v>2457</v>
      </c>
      <c r="E50" t="s">
        <v>2458</v>
      </c>
    </row>
    <row r="51" spans="1:5">
      <c r="A51" t="s">
        <v>2422</v>
      </c>
      <c r="B51" t="s">
        <v>2459</v>
      </c>
      <c r="C51" t="s">
        <v>2460</v>
      </c>
      <c r="D51" t="s">
        <v>2461</v>
      </c>
      <c r="E51" t="s">
        <v>2462</v>
      </c>
    </row>
    <row r="52" spans="1:5">
      <c r="A52" t="s">
        <v>2422</v>
      </c>
      <c r="B52" t="s">
        <v>2463</v>
      </c>
      <c r="C52" t="s">
        <v>2464</v>
      </c>
      <c r="D52" t="s">
        <v>2465</v>
      </c>
      <c r="E52" t="s">
        <v>2466</v>
      </c>
    </row>
    <row r="53" spans="1:5">
      <c r="A53" t="s">
        <v>2422</v>
      </c>
      <c r="B53" t="s">
        <v>2467</v>
      </c>
      <c r="C53" t="s">
        <v>2468</v>
      </c>
      <c r="D53" t="s">
        <v>2469</v>
      </c>
      <c r="E53" t="s">
        <v>2470</v>
      </c>
    </row>
    <row r="54" spans="1:5">
      <c r="A54" t="s">
        <v>2422</v>
      </c>
      <c r="B54" t="s">
        <v>2471</v>
      </c>
      <c r="C54" t="s">
        <v>2472</v>
      </c>
      <c r="D54" t="s">
        <v>2473</v>
      </c>
      <c r="E54" t="s">
        <v>2474</v>
      </c>
    </row>
    <row r="55" spans="1:5">
      <c r="A55" t="s">
        <v>2422</v>
      </c>
      <c r="B55" t="s">
        <v>2475</v>
      </c>
      <c r="C55" t="s">
        <v>2476</v>
      </c>
      <c r="D55" t="s">
        <v>2477</v>
      </c>
      <c r="E55" t="s">
        <v>2478</v>
      </c>
    </row>
    <row r="56" spans="1:5">
      <c r="A56" t="s">
        <v>2422</v>
      </c>
      <c r="B56" t="s">
        <v>2479</v>
      </c>
      <c r="C56" t="s">
        <v>2480</v>
      </c>
      <c r="D56" t="s">
        <v>2481</v>
      </c>
      <c r="E56" t="s">
        <v>2482</v>
      </c>
    </row>
    <row r="57" spans="1:5">
      <c r="A57" t="s">
        <v>2422</v>
      </c>
      <c r="B57" t="s">
        <v>2483</v>
      </c>
      <c r="C57" t="s">
        <v>2484</v>
      </c>
      <c r="D57" t="s">
        <v>2485</v>
      </c>
      <c r="E57" t="s">
        <v>2486</v>
      </c>
    </row>
    <row r="58" spans="1:5">
      <c r="A58" t="s">
        <v>2422</v>
      </c>
      <c r="B58" t="s">
        <v>2487</v>
      </c>
      <c r="C58" t="s">
        <v>2488</v>
      </c>
      <c r="D58" t="s">
        <v>2489</v>
      </c>
      <c r="E58" t="s">
        <v>2490</v>
      </c>
    </row>
    <row r="59" spans="1:5">
      <c r="A59" t="s">
        <v>2422</v>
      </c>
      <c r="B59" t="s">
        <v>2491</v>
      </c>
      <c r="C59" t="s">
        <v>2492</v>
      </c>
      <c r="D59" t="s">
        <v>2493</v>
      </c>
      <c r="E59" t="s">
        <v>2494</v>
      </c>
    </row>
    <row r="60" spans="1:5">
      <c r="A60" t="s">
        <v>2422</v>
      </c>
      <c r="B60" t="s">
        <v>2495</v>
      </c>
      <c r="C60" t="s">
        <v>2496</v>
      </c>
      <c r="D60" t="s">
        <v>2497</v>
      </c>
      <c r="E60" t="s">
        <v>2498</v>
      </c>
    </row>
    <row r="61" spans="1:5">
      <c r="A61" t="s">
        <v>2422</v>
      </c>
      <c r="B61" t="s">
        <v>2499</v>
      </c>
      <c r="C61" t="s">
        <v>2500</v>
      </c>
      <c r="D61" t="s">
        <v>2501</v>
      </c>
      <c r="E61" t="s">
        <v>2502</v>
      </c>
    </row>
    <row r="62" spans="1:5">
      <c r="A62" t="s">
        <v>2422</v>
      </c>
      <c r="B62" t="s">
        <v>2503</v>
      </c>
      <c r="C62" t="s">
        <v>2504</v>
      </c>
      <c r="D62" t="s">
        <v>2505</v>
      </c>
      <c r="E62" t="s">
        <v>2506</v>
      </c>
    </row>
    <row r="63" spans="1:5">
      <c r="A63" t="s">
        <v>2422</v>
      </c>
      <c r="B63" t="s">
        <v>2507</v>
      </c>
      <c r="C63" t="s">
        <v>2508</v>
      </c>
      <c r="D63" t="s">
        <v>2509</v>
      </c>
      <c r="E63" t="s">
        <v>2510</v>
      </c>
    </row>
    <row r="64" spans="1:5">
      <c r="A64" t="s">
        <v>2422</v>
      </c>
      <c r="B64" t="s">
        <v>2511</v>
      </c>
      <c r="C64" t="s">
        <v>2512</v>
      </c>
      <c r="D64" t="s">
        <v>2513</v>
      </c>
      <c r="E64" t="s">
        <v>2514</v>
      </c>
    </row>
    <row r="65" spans="1:5">
      <c r="A65" t="s">
        <v>2422</v>
      </c>
      <c r="B65" t="s">
        <v>2515</v>
      </c>
      <c r="C65" t="s">
        <v>2516</v>
      </c>
      <c r="D65" t="s">
        <v>2517</v>
      </c>
      <c r="E65" t="s">
        <v>2518</v>
      </c>
    </row>
    <row r="66" spans="1:5">
      <c r="A66" t="s">
        <v>2422</v>
      </c>
      <c r="B66" t="s">
        <v>2519</v>
      </c>
      <c r="C66" t="s">
        <v>2520</v>
      </c>
      <c r="D66" t="s">
        <v>2521</v>
      </c>
      <c r="E66" t="s">
        <v>2522</v>
      </c>
    </row>
    <row r="67" spans="1:5">
      <c r="A67" t="s">
        <v>2523</v>
      </c>
      <c r="B67" t="s">
        <v>2524</v>
      </c>
      <c r="C67" t="s">
        <v>2525</v>
      </c>
      <c r="D67" t="s">
        <v>2526</v>
      </c>
      <c r="E67" t="s">
        <v>2527</v>
      </c>
    </row>
    <row r="68" spans="1:5">
      <c r="A68" t="s">
        <v>2523</v>
      </c>
      <c r="B68" t="s">
        <v>2528</v>
      </c>
      <c r="C68" t="s">
        <v>2529</v>
      </c>
      <c r="D68" t="s">
        <v>2530</v>
      </c>
      <c r="E68" t="s">
        <v>2531</v>
      </c>
    </row>
    <row r="69" spans="1:5">
      <c r="A69" t="s">
        <v>2523</v>
      </c>
      <c r="B69" t="s">
        <v>2532</v>
      </c>
      <c r="C69" t="s">
        <v>2533</v>
      </c>
      <c r="D69" t="s">
        <v>2534</v>
      </c>
      <c r="E69" t="s">
        <v>2534</v>
      </c>
    </row>
    <row r="70" spans="1:5">
      <c r="A70" t="s">
        <v>2523</v>
      </c>
      <c r="B70" t="s">
        <v>2535</v>
      </c>
      <c r="C70" t="s">
        <v>2536</v>
      </c>
      <c r="D70" t="s">
        <v>2537</v>
      </c>
      <c r="E70" t="s">
        <v>2537</v>
      </c>
    </row>
    <row r="71" spans="1:5">
      <c r="A71" t="s">
        <v>2523</v>
      </c>
      <c r="B71" t="s">
        <v>2538</v>
      </c>
      <c r="C71" t="s">
        <v>2539</v>
      </c>
      <c r="D71" t="s">
        <v>2540</v>
      </c>
      <c r="E71" t="s">
        <v>2540</v>
      </c>
    </row>
    <row r="72" spans="1:5">
      <c r="A72" t="s">
        <v>2523</v>
      </c>
      <c r="B72" t="s">
        <v>2541</v>
      </c>
      <c r="C72" t="s">
        <v>2542</v>
      </c>
      <c r="D72" t="s">
        <v>2543</v>
      </c>
      <c r="E72" t="s">
        <v>2544</v>
      </c>
    </row>
    <row r="73" spans="1:5">
      <c r="A73" t="s">
        <v>2523</v>
      </c>
      <c r="B73" t="s">
        <v>2545</v>
      </c>
      <c r="C73" t="s">
        <v>2546</v>
      </c>
      <c r="D73" t="s">
        <v>2547</v>
      </c>
      <c r="E73" t="s">
        <v>2547</v>
      </c>
    </row>
    <row r="74" spans="1:5">
      <c r="A74" t="s">
        <v>2523</v>
      </c>
      <c r="B74" t="s">
        <v>2548</v>
      </c>
      <c r="C74" t="s">
        <v>2549</v>
      </c>
      <c r="D74" t="s">
        <v>2550</v>
      </c>
      <c r="E74" t="s">
        <v>2551</v>
      </c>
    </row>
    <row r="75" spans="1:5">
      <c r="A75" t="s">
        <v>2523</v>
      </c>
      <c r="B75" t="s">
        <v>2552</v>
      </c>
      <c r="C75" t="s">
        <v>2553</v>
      </c>
      <c r="D75" t="s">
        <v>2554</v>
      </c>
      <c r="E75" t="s">
        <v>2555</v>
      </c>
    </row>
    <row r="76" spans="1:5">
      <c r="A76" t="s">
        <v>2523</v>
      </c>
      <c r="B76" t="s">
        <v>2556</v>
      </c>
      <c r="C76" t="s">
        <v>2557</v>
      </c>
      <c r="D76" t="s">
        <v>2558</v>
      </c>
      <c r="E76" t="s">
        <v>2559</v>
      </c>
    </row>
    <row r="77" spans="1:5">
      <c r="A77" t="s">
        <v>2523</v>
      </c>
      <c r="B77" t="s">
        <v>2560</v>
      </c>
      <c r="C77" t="s">
        <v>2561</v>
      </c>
      <c r="D77" t="s">
        <v>2562</v>
      </c>
      <c r="E77" t="s">
        <v>2562</v>
      </c>
    </row>
    <row r="78" spans="1:5">
      <c r="A78" t="s">
        <v>2523</v>
      </c>
      <c r="B78" t="s">
        <v>13299</v>
      </c>
      <c r="C78" t="s">
        <v>2563</v>
      </c>
      <c r="D78" t="s">
        <v>2564</v>
      </c>
      <c r="E78" t="s">
        <v>2565</v>
      </c>
    </row>
    <row r="79" spans="1:5">
      <c r="A79" t="s">
        <v>2566</v>
      </c>
      <c r="B79" t="s">
        <v>2567</v>
      </c>
      <c r="C79" t="s">
        <v>2568</v>
      </c>
      <c r="D79" t="s">
        <v>2569</v>
      </c>
      <c r="E79" t="s">
        <v>2570</v>
      </c>
    </row>
    <row r="80" spans="1:5">
      <c r="A80" t="s">
        <v>2566</v>
      </c>
      <c r="B80" t="s">
        <v>2571</v>
      </c>
      <c r="C80" t="s">
        <v>2572</v>
      </c>
      <c r="D80" t="s">
        <v>2573</v>
      </c>
      <c r="E80" t="s">
        <v>2574</v>
      </c>
    </row>
    <row r="81" spans="1:5">
      <c r="A81" t="s">
        <v>2566</v>
      </c>
      <c r="B81" t="s">
        <v>2575</v>
      </c>
      <c r="C81" t="s">
        <v>2576</v>
      </c>
      <c r="D81" t="s">
        <v>2577</v>
      </c>
      <c r="E81" t="s">
        <v>2578</v>
      </c>
    </row>
    <row r="82" spans="1:5">
      <c r="A82" t="s">
        <v>2579</v>
      </c>
      <c r="B82" t="s">
        <v>2580</v>
      </c>
      <c r="C82" t="s">
        <v>2581</v>
      </c>
      <c r="D82" t="s">
        <v>2582</v>
      </c>
      <c r="E82" t="s">
        <v>2583</v>
      </c>
    </row>
    <row r="83" spans="1:5">
      <c r="A83" t="s">
        <v>2579</v>
      </c>
      <c r="B83" t="s">
        <v>2584</v>
      </c>
      <c r="C83" t="s">
        <v>2585</v>
      </c>
      <c r="D83" t="s">
        <v>2586</v>
      </c>
      <c r="E83" t="s">
        <v>2587</v>
      </c>
    </row>
    <row r="84" spans="1:5">
      <c r="A84" t="s">
        <v>2579</v>
      </c>
      <c r="B84" t="s">
        <v>2588</v>
      </c>
      <c r="C84" t="s">
        <v>2589</v>
      </c>
      <c r="D84" t="s">
        <v>2590</v>
      </c>
      <c r="E84" t="s">
        <v>2591</v>
      </c>
    </row>
    <row r="85" spans="1:5">
      <c r="A85" t="s">
        <v>2579</v>
      </c>
      <c r="B85" t="s">
        <v>2592</v>
      </c>
      <c r="C85" s="856" t="s">
        <v>2593</v>
      </c>
      <c r="D85" t="s">
        <v>2594</v>
      </c>
      <c r="E85" t="s">
        <v>2594</v>
      </c>
    </row>
    <row r="86" spans="1:5" s="9" customFormat="1">
      <c r="A86" s="9" t="s">
        <v>2595</v>
      </c>
      <c r="B86" s="9" t="s">
        <v>12370</v>
      </c>
      <c r="C86" s="861" t="s">
        <v>12364</v>
      </c>
      <c r="D86" s="9" t="s">
        <v>12368</v>
      </c>
      <c r="E86" s="9" t="s">
        <v>12366</v>
      </c>
    </row>
    <row r="87" spans="1:5" s="9" customFormat="1">
      <c r="A87" s="9" t="s">
        <v>2595</v>
      </c>
      <c r="B87" s="9" t="s">
        <v>12371</v>
      </c>
      <c r="C87" s="861" t="s">
        <v>12365</v>
      </c>
      <c r="D87" s="9" t="s">
        <v>12369</v>
      </c>
      <c r="E87" s="9" t="s">
        <v>12367</v>
      </c>
    </row>
    <row r="88" spans="1:5">
      <c r="A88" t="s">
        <v>12374</v>
      </c>
      <c r="B88" t="s">
        <v>2601</v>
      </c>
      <c r="C88" t="s">
        <v>2602</v>
      </c>
      <c r="D88" t="s">
        <v>2603</v>
      </c>
      <c r="E88" s="22" t="s">
        <v>2604</v>
      </c>
    </row>
    <row r="89" spans="1:5" ht="28.8">
      <c r="A89" t="s">
        <v>12374</v>
      </c>
      <c r="B89" t="s">
        <v>2605</v>
      </c>
      <c r="C89" t="s">
        <v>2606</v>
      </c>
      <c r="D89" t="s">
        <v>2607</v>
      </c>
      <c r="E89" s="22" t="s">
        <v>2608</v>
      </c>
    </row>
    <row r="90" spans="1:5">
      <c r="A90" t="s">
        <v>12374</v>
      </c>
      <c r="B90" t="s">
        <v>2609</v>
      </c>
      <c r="C90" t="s">
        <v>12375</v>
      </c>
      <c r="D90" t="s">
        <v>2610</v>
      </c>
      <c r="E90" t="s">
        <v>2611</v>
      </c>
    </row>
    <row r="91" spans="1:5">
      <c r="A91" t="s">
        <v>12374</v>
      </c>
      <c r="B91" t="s">
        <v>2616</v>
      </c>
      <c r="C91" t="s">
        <v>2617</v>
      </c>
      <c r="D91" t="s">
        <v>2618</v>
      </c>
      <c r="E91" t="s">
        <v>2619</v>
      </c>
    </row>
    <row r="92" spans="1:5">
      <c r="A92" t="s">
        <v>12374</v>
      </c>
      <c r="B92" t="s">
        <v>2620</v>
      </c>
      <c r="C92" t="s">
        <v>2621</v>
      </c>
      <c r="D92" t="s">
        <v>2622</v>
      </c>
      <c r="E92" t="s">
        <v>2623</v>
      </c>
    </row>
    <row r="93" spans="1:5">
      <c r="A93" t="s">
        <v>12374</v>
      </c>
      <c r="B93" t="s">
        <v>2412</v>
      </c>
      <c r="C93" t="s">
        <v>2062</v>
      </c>
      <c r="D93" t="s">
        <v>2063</v>
      </c>
      <c r="E93" t="s">
        <v>1768</v>
      </c>
    </row>
    <row r="94" spans="1:5" ht="28.8">
      <c r="A94" s="1" t="s">
        <v>12378</v>
      </c>
      <c r="B94" t="s">
        <v>2596</v>
      </c>
      <c r="C94" t="s">
        <v>12379</v>
      </c>
      <c r="D94" t="s">
        <v>12380</v>
      </c>
      <c r="E94" s="22" t="s">
        <v>12381</v>
      </c>
    </row>
    <row r="95" spans="1:5">
      <c r="A95" s="1" t="s">
        <v>12378</v>
      </c>
      <c r="B95" t="s">
        <v>2597</v>
      </c>
      <c r="C95" t="s">
        <v>2598</v>
      </c>
      <c r="D95" t="s">
        <v>2599</v>
      </c>
      <c r="E95" s="22" t="s">
        <v>2600</v>
      </c>
    </row>
    <row r="96" spans="1:5" ht="72">
      <c r="A96" s="1" t="s">
        <v>12378</v>
      </c>
      <c r="B96" t="s">
        <v>2612</v>
      </c>
      <c r="C96" t="s">
        <v>12382</v>
      </c>
      <c r="D96" s="1" t="s">
        <v>12383</v>
      </c>
      <c r="E96" s="25" t="s">
        <v>12384</v>
      </c>
    </row>
    <row r="97" spans="1:5">
      <c r="A97" s="1" t="s">
        <v>12378</v>
      </c>
      <c r="B97" t="s">
        <v>2613</v>
      </c>
      <c r="C97" t="s">
        <v>12385</v>
      </c>
      <c r="D97" t="s">
        <v>2614</v>
      </c>
      <c r="E97" t="s">
        <v>2615</v>
      </c>
    </row>
    <row r="98" spans="1:5">
      <c r="A98" s="1" t="s">
        <v>12378</v>
      </c>
      <c r="B98" t="s">
        <v>2412</v>
      </c>
      <c r="C98" t="s">
        <v>2062</v>
      </c>
      <c r="D98" t="s">
        <v>2063</v>
      </c>
      <c r="E98" t="s">
        <v>1768</v>
      </c>
    </row>
    <row r="99" spans="1:5" s="1" customFormat="1">
      <c r="A99" s="1" t="s">
        <v>2624</v>
      </c>
      <c r="B99" s="1" t="s">
        <v>2625</v>
      </c>
      <c r="C99" s="1" t="s">
        <v>12354</v>
      </c>
      <c r="D99" s="1" t="s">
        <v>12357</v>
      </c>
      <c r="E99" s="1" t="s">
        <v>12360</v>
      </c>
    </row>
    <row r="100" spans="1:5" s="1" customFormat="1">
      <c r="A100" s="1" t="s">
        <v>2624</v>
      </c>
      <c r="B100" s="1" t="s">
        <v>2628</v>
      </c>
      <c r="C100" s="1" t="s">
        <v>12355</v>
      </c>
      <c r="D100" s="1" t="s">
        <v>12358</v>
      </c>
      <c r="E100" s="1" t="s">
        <v>12361</v>
      </c>
    </row>
    <row r="101" spans="1:5" s="1" customFormat="1">
      <c r="A101" s="1" t="s">
        <v>2624</v>
      </c>
      <c r="B101" s="1" t="s">
        <v>2629</v>
      </c>
      <c r="C101" s="1" t="s">
        <v>12356</v>
      </c>
      <c r="D101" s="1" t="s">
        <v>12359</v>
      </c>
      <c r="E101" s="1" t="s">
        <v>12362</v>
      </c>
    </row>
    <row r="102" spans="1:5" s="9" customFormat="1">
      <c r="A102" s="9" t="s">
        <v>13047</v>
      </c>
      <c r="B102" s="9" t="s">
        <v>13054</v>
      </c>
      <c r="C102" s="9" t="s">
        <v>13048</v>
      </c>
      <c r="D102" s="9" t="s">
        <v>13050</v>
      </c>
      <c r="E102" s="9" t="s">
        <v>13052</v>
      </c>
    </row>
    <row r="103" spans="1:5" s="9" customFormat="1">
      <c r="A103" s="9" t="s">
        <v>13047</v>
      </c>
      <c r="B103" s="9" t="s">
        <v>13055</v>
      </c>
      <c r="C103" s="9" t="s">
        <v>13049</v>
      </c>
      <c r="D103" s="9" t="s">
        <v>13051</v>
      </c>
      <c r="E103" s="9" t="s">
        <v>13053</v>
      </c>
    </row>
    <row r="104" spans="1:5" s="9" customFormat="1">
      <c r="A104" s="9" t="s">
        <v>13047</v>
      </c>
      <c r="B104" s="9" t="s">
        <v>13257</v>
      </c>
      <c r="C104" s="9" t="s">
        <v>13248</v>
      </c>
      <c r="D104" s="9" t="s">
        <v>13251</v>
      </c>
      <c r="E104" s="9" t="s">
        <v>13254</v>
      </c>
    </row>
    <row r="105" spans="1:5" s="9" customFormat="1">
      <c r="A105" s="9" t="s">
        <v>13047</v>
      </c>
      <c r="B105" s="9" t="s">
        <v>13258</v>
      </c>
      <c r="C105" s="9" t="s">
        <v>13249</v>
      </c>
      <c r="D105" s="9" t="s">
        <v>13252</v>
      </c>
      <c r="E105" s="9" t="s">
        <v>13255</v>
      </c>
    </row>
    <row r="106" spans="1:5" s="9" customFormat="1">
      <c r="A106" s="9" t="s">
        <v>13047</v>
      </c>
      <c r="B106" s="9" t="s">
        <v>13259</v>
      </c>
      <c r="C106" s="9" t="s">
        <v>13250</v>
      </c>
      <c r="D106" s="9" t="s">
        <v>13253</v>
      </c>
      <c r="E106" s="9" t="s">
        <v>13256</v>
      </c>
    </row>
    <row r="107" spans="1:5" s="9" customFormat="1">
      <c r="A107" s="9" t="s">
        <v>13047</v>
      </c>
      <c r="B107" s="9" t="s">
        <v>2412</v>
      </c>
      <c r="C107" s="9" t="s">
        <v>2062</v>
      </c>
      <c r="D107" s="9" t="s">
        <v>1767</v>
      </c>
      <c r="E107" s="9" t="s">
        <v>12500</v>
      </c>
    </row>
    <row r="108" spans="1:5">
      <c r="A108" t="s">
        <v>2630</v>
      </c>
      <c r="B108" t="s">
        <v>2625</v>
      </c>
      <c r="C108" t="s">
        <v>2631</v>
      </c>
      <c r="D108" t="s">
        <v>2626</v>
      </c>
      <c r="E108" t="s">
        <v>2627</v>
      </c>
    </row>
    <row r="109" spans="1:5">
      <c r="A109" t="s">
        <v>2630</v>
      </c>
      <c r="B109" t="s">
        <v>2629</v>
      </c>
      <c r="C109" t="s">
        <v>2632</v>
      </c>
      <c r="D109" t="s">
        <v>2633</v>
      </c>
      <c r="E109" t="s">
        <v>2634</v>
      </c>
    </row>
    <row r="110" spans="1:5" ht="15" customHeight="1">
      <c r="A110" t="s">
        <v>2630</v>
      </c>
      <c r="B110" t="s">
        <v>2592</v>
      </c>
      <c r="C110" t="s">
        <v>2635</v>
      </c>
      <c r="D110" t="s">
        <v>2636</v>
      </c>
      <c r="E110" t="s">
        <v>2637</v>
      </c>
    </row>
    <row r="111" spans="1:5">
      <c r="A111" t="s">
        <v>2641</v>
      </c>
      <c r="B111" s="22" t="s">
        <v>2642</v>
      </c>
      <c r="C111" s="856" t="s">
        <v>2643</v>
      </c>
      <c r="D111" t="s">
        <v>2644</v>
      </c>
      <c r="E111" s="857" t="s">
        <v>2645</v>
      </c>
    </row>
    <row r="112" spans="1:5">
      <c r="A112" t="s">
        <v>2641</v>
      </c>
      <c r="B112" s="22" t="s">
        <v>2646</v>
      </c>
      <c r="C112" s="856" t="s">
        <v>2647</v>
      </c>
      <c r="D112" t="s">
        <v>2648</v>
      </c>
      <c r="E112" t="s">
        <v>2649</v>
      </c>
    </row>
    <row r="113" spans="1:5">
      <c r="A113" t="s">
        <v>2641</v>
      </c>
      <c r="B113" s="22" t="s">
        <v>2650</v>
      </c>
      <c r="C113" s="856" t="s">
        <v>2651</v>
      </c>
      <c r="D113" t="s">
        <v>2652</v>
      </c>
      <c r="E113" t="s">
        <v>2653</v>
      </c>
    </row>
    <row r="114" spans="1:5">
      <c r="A114" t="s">
        <v>2641</v>
      </c>
      <c r="B114" s="22" t="s">
        <v>2654</v>
      </c>
      <c r="C114" s="856" t="s">
        <v>2655</v>
      </c>
      <c r="D114" t="s">
        <v>2656</v>
      </c>
      <c r="E114" t="s">
        <v>2657</v>
      </c>
    </row>
    <row r="115" spans="1:5">
      <c r="A115" t="s">
        <v>2641</v>
      </c>
      <c r="B115" s="22" t="s">
        <v>2658</v>
      </c>
      <c r="C115" s="856" t="s">
        <v>2659</v>
      </c>
      <c r="D115" t="s">
        <v>2660</v>
      </c>
      <c r="E115" t="s">
        <v>2661</v>
      </c>
    </row>
    <row r="116" spans="1:5">
      <c r="A116" t="s">
        <v>2662</v>
      </c>
      <c r="B116" s="856" t="s">
        <v>2663</v>
      </c>
      <c r="C116" s="856" t="s">
        <v>2664</v>
      </c>
      <c r="D116" t="s">
        <v>2665</v>
      </c>
      <c r="E116" t="s">
        <v>2666</v>
      </c>
    </row>
    <row r="117" spans="1:5">
      <c r="A117" t="s">
        <v>2662</v>
      </c>
      <c r="B117" s="856" t="s">
        <v>2667</v>
      </c>
      <c r="C117" s="856" t="s">
        <v>2668</v>
      </c>
      <c r="D117" t="s">
        <v>2669</v>
      </c>
      <c r="E117" t="s">
        <v>2670</v>
      </c>
    </row>
    <row r="118" spans="1:5">
      <c r="A118" t="s">
        <v>2662</v>
      </c>
      <c r="B118" s="856" t="s">
        <v>2629</v>
      </c>
      <c r="C118" s="856" t="s">
        <v>2632</v>
      </c>
      <c r="D118" t="s">
        <v>2633</v>
      </c>
      <c r="E118" t="s">
        <v>2634</v>
      </c>
    </row>
    <row r="119" spans="1:5">
      <c r="A119" t="s">
        <v>2662</v>
      </c>
      <c r="B119" t="s">
        <v>2592</v>
      </c>
      <c r="C119" s="856" t="s">
        <v>2593</v>
      </c>
      <c r="D119" t="s">
        <v>2594</v>
      </c>
      <c r="E119" t="s">
        <v>2594</v>
      </c>
    </row>
    <row r="120" spans="1:5">
      <c r="A120" t="s">
        <v>2671</v>
      </c>
      <c r="B120" s="856" t="s">
        <v>5784</v>
      </c>
      <c r="C120" s="861" t="s">
        <v>13022</v>
      </c>
      <c r="D120" t="s">
        <v>13025</v>
      </c>
      <c r="E120" t="s">
        <v>13027</v>
      </c>
    </row>
    <row r="121" spans="1:5" s="9" customFormat="1">
      <c r="A121" s="9" t="s">
        <v>2671</v>
      </c>
      <c r="B121" s="861" t="s">
        <v>13041</v>
      </c>
      <c r="C121" s="861" t="s">
        <v>13023</v>
      </c>
      <c r="D121" s="9" t="s">
        <v>13026</v>
      </c>
      <c r="E121" s="9" t="s">
        <v>13028</v>
      </c>
    </row>
    <row r="122" spans="1:5">
      <c r="A122" t="s">
        <v>2671</v>
      </c>
      <c r="B122" s="22" t="s">
        <v>2672</v>
      </c>
      <c r="C122" s="856" t="s">
        <v>13024</v>
      </c>
      <c r="D122" t="s">
        <v>2673</v>
      </c>
      <c r="E122" t="s">
        <v>2674</v>
      </c>
    </row>
    <row r="123" spans="1:5">
      <c r="A123" t="s">
        <v>2671</v>
      </c>
      <c r="B123" s="22" t="s">
        <v>2675</v>
      </c>
      <c r="C123" s="856" t="s">
        <v>2676</v>
      </c>
      <c r="D123" t="s">
        <v>2677</v>
      </c>
      <c r="E123" t="s">
        <v>2678</v>
      </c>
    </row>
    <row r="124" spans="1:5">
      <c r="A124" t="s">
        <v>2671</v>
      </c>
      <c r="B124" s="22" t="s">
        <v>2658</v>
      </c>
      <c r="C124" s="856" t="s">
        <v>2659</v>
      </c>
      <c r="D124" t="s">
        <v>2679</v>
      </c>
      <c r="E124" t="s">
        <v>2680</v>
      </c>
    </row>
    <row r="125" spans="1:5">
      <c r="A125" t="s">
        <v>2681</v>
      </c>
      <c r="B125" t="s">
        <v>2682</v>
      </c>
      <c r="C125" t="s">
        <v>2683</v>
      </c>
      <c r="D125" t="s">
        <v>2684</v>
      </c>
      <c r="E125" t="s">
        <v>2685</v>
      </c>
    </row>
    <row r="126" spans="1:5">
      <c r="A126" t="s">
        <v>2681</v>
      </c>
      <c r="B126" t="s">
        <v>2686</v>
      </c>
      <c r="C126" t="s">
        <v>2687</v>
      </c>
      <c r="D126" t="s">
        <v>2688</v>
      </c>
      <c r="E126" t="s">
        <v>2689</v>
      </c>
    </row>
    <row r="127" spans="1:5">
      <c r="A127" t="s">
        <v>2681</v>
      </c>
      <c r="B127" t="s">
        <v>2690</v>
      </c>
      <c r="C127" t="s">
        <v>2691</v>
      </c>
      <c r="D127" t="s">
        <v>2692</v>
      </c>
      <c r="E127" t="s">
        <v>2693</v>
      </c>
    </row>
    <row r="128" spans="1:5">
      <c r="A128" t="s">
        <v>2681</v>
      </c>
      <c r="B128" t="s">
        <v>2694</v>
      </c>
      <c r="C128" t="s">
        <v>2695</v>
      </c>
      <c r="D128" t="s">
        <v>2696</v>
      </c>
      <c r="E128" t="s">
        <v>2697</v>
      </c>
    </row>
    <row r="129" spans="1:5">
      <c r="A129" t="s">
        <v>2681</v>
      </c>
      <c r="B129" t="s">
        <v>2698</v>
      </c>
      <c r="C129" t="s">
        <v>2699</v>
      </c>
      <c r="D129" t="s">
        <v>2700</v>
      </c>
      <c r="E129" t="s">
        <v>2701</v>
      </c>
    </row>
    <row r="130" spans="1:5">
      <c r="A130" t="s">
        <v>2681</v>
      </c>
      <c r="B130" t="s">
        <v>2702</v>
      </c>
      <c r="C130" t="s">
        <v>2703</v>
      </c>
      <c r="D130" t="s">
        <v>5630</v>
      </c>
      <c r="E130" t="s">
        <v>5631</v>
      </c>
    </row>
    <row r="131" spans="1:5">
      <c r="A131" t="s">
        <v>2681</v>
      </c>
      <c r="B131" t="s">
        <v>2412</v>
      </c>
      <c r="C131" t="s">
        <v>2062</v>
      </c>
      <c r="D131" t="s">
        <v>2063</v>
      </c>
      <c r="E131" t="s">
        <v>1768</v>
      </c>
    </row>
    <row r="132" spans="1:5">
      <c r="A132" t="s">
        <v>2704</v>
      </c>
      <c r="B132" t="s">
        <v>2705</v>
      </c>
      <c r="C132" t="s">
        <v>2706</v>
      </c>
      <c r="D132" t="s">
        <v>2707</v>
      </c>
      <c r="E132" t="s">
        <v>2708</v>
      </c>
    </row>
    <row r="133" spans="1:5">
      <c r="A133" t="s">
        <v>2704</v>
      </c>
      <c r="B133" t="s">
        <v>2709</v>
      </c>
      <c r="C133" t="s">
        <v>2709</v>
      </c>
      <c r="D133" t="s">
        <v>2709</v>
      </c>
      <c r="E133" t="s">
        <v>2709</v>
      </c>
    </row>
    <row r="134" spans="1:5">
      <c r="A134" t="s">
        <v>2704</v>
      </c>
      <c r="B134" t="s">
        <v>2710</v>
      </c>
      <c r="C134" t="s">
        <v>2710</v>
      </c>
      <c r="D134" t="s">
        <v>2711</v>
      </c>
      <c r="E134" t="s">
        <v>2711</v>
      </c>
    </row>
    <row r="135" spans="1:5">
      <c r="A135" t="s">
        <v>2704</v>
      </c>
      <c r="B135" t="s">
        <v>2712</v>
      </c>
      <c r="C135" t="s">
        <v>2712</v>
      </c>
      <c r="D135" t="s">
        <v>2713</v>
      </c>
      <c r="E135" t="s">
        <v>2713</v>
      </c>
    </row>
    <row r="136" spans="1:5">
      <c r="A136" t="s">
        <v>2704</v>
      </c>
      <c r="B136" t="s">
        <v>2714</v>
      </c>
      <c r="C136" t="s">
        <v>2714</v>
      </c>
      <c r="D136" t="s">
        <v>2715</v>
      </c>
      <c r="E136" t="s">
        <v>2716</v>
      </c>
    </row>
    <row r="137" spans="1:5">
      <c r="A137" t="s">
        <v>2704</v>
      </c>
      <c r="B137" t="s">
        <v>2717</v>
      </c>
      <c r="C137" t="s">
        <v>2717</v>
      </c>
      <c r="D137" t="s">
        <v>2718</v>
      </c>
      <c r="E137" t="s">
        <v>2718</v>
      </c>
    </row>
    <row r="138" spans="1:5">
      <c r="A138" t="s">
        <v>2704</v>
      </c>
      <c r="B138" t="s">
        <v>2719</v>
      </c>
      <c r="C138" t="s">
        <v>2720</v>
      </c>
      <c r="D138" t="s">
        <v>2720</v>
      </c>
      <c r="E138" t="s">
        <v>2720</v>
      </c>
    </row>
    <row r="139" spans="1:5">
      <c r="A139" t="s">
        <v>2704</v>
      </c>
      <c r="B139" t="s">
        <v>2384</v>
      </c>
      <c r="C139" t="s">
        <v>2384</v>
      </c>
      <c r="D139" t="s">
        <v>2384</v>
      </c>
      <c r="E139" t="s">
        <v>2384</v>
      </c>
    </row>
    <row r="140" spans="1:5">
      <c r="A140" t="s">
        <v>2704</v>
      </c>
      <c r="B140" t="s">
        <v>2381</v>
      </c>
      <c r="C140" t="s">
        <v>2381</v>
      </c>
      <c r="D140" t="s">
        <v>2381</v>
      </c>
      <c r="E140" t="s">
        <v>2381</v>
      </c>
    </row>
    <row r="141" spans="1:5">
      <c r="A141" t="s">
        <v>2704</v>
      </c>
      <c r="B141" t="s">
        <v>2721</v>
      </c>
      <c r="C141" t="s">
        <v>2721</v>
      </c>
      <c r="D141" t="s">
        <v>2722</v>
      </c>
      <c r="E141" t="s">
        <v>2723</v>
      </c>
    </row>
    <row r="142" spans="1:5">
      <c r="A142" t="s">
        <v>2704</v>
      </c>
      <c r="B142" t="s">
        <v>2724</v>
      </c>
      <c r="C142" t="s">
        <v>2725</v>
      </c>
      <c r="D142" t="s">
        <v>2726</v>
      </c>
      <c r="E142" t="s">
        <v>2727</v>
      </c>
    </row>
    <row r="143" spans="1:5">
      <c r="A143" t="s">
        <v>2704</v>
      </c>
      <c r="B143" t="s">
        <v>2728</v>
      </c>
      <c r="C143" t="s">
        <v>2728</v>
      </c>
      <c r="D143" t="s">
        <v>2729</v>
      </c>
      <c r="E143" t="s">
        <v>2730</v>
      </c>
    </row>
    <row r="144" spans="1:5">
      <c r="A144" t="s">
        <v>2704</v>
      </c>
      <c r="B144" t="s">
        <v>2731</v>
      </c>
      <c r="C144" t="s">
        <v>2731</v>
      </c>
      <c r="D144" t="s">
        <v>2731</v>
      </c>
      <c r="E144" t="s">
        <v>2731</v>
      </c>
    </row>
    <row r="145" spans="1:5">
      <c r="A145" t="s">
        <v>2704</v>
      </c>
      <c r="B145" t="s">
        <v>2732</v>
      </c>
      <c r="C145" t="s">
        <v>2732</v>
      </c>
      <c r="D145" t="s">
        <v>2732</v>
      </c>
      <c r="E145" t="s">
        <v>2732</v>
      </c>
    </row>
    <row r="146" spans="1:5">
      <c r="A146" t="s">
        <v>2704</v>
      </c>
      <c r="B146" t="s">
        <v>2390</v>
      </c>
      <c r="C146" t="s">
        <v>2390</v>
      </c>
      <c r="D146" t="s">
        <v>2390</v>
      </c>
      <c r="E146" t="s">
        <v>2390</v>
      </c>
    </row>
    <row r="147" spans="1:5">
      <c r="A147" t="s">
        <v>2704</v>
      </c>
      <c r="B147" t="s">
        <v>2388</v>
      </c>
      <c r="C147" t="s">
        <v>2388</v>
      </c>
      <c r="D147" t="s">
        <v>2388</v>
      </c>
      <c r="E147" t="s">
        <v>2388</v>
      </c>
    </row>
    <row r="148" spans="1:5">
      <c r="A148" t="s">
        <v>2704</v>
      </c>
      <c r="B148" t="s">
        <v>2733</v>
      </c>
      <c r="C148" t="s">
        <v>2734</v>
      </c>
      <c r="D148" t="s">
        <v>2735</v>
      </c>
      <c r="E148" t="s">
        <v>2736</v>
      </c>
    </row>
    <row r="149" spans="1:5">
      <c r="A149" t="s">
        <v>2704</v>
      </c>
      <c r="B149" t="s">
        <v>2412</v>
      </c>
      <c r="C149" t="s">
        <v>2062</v>
      </c>
      <c r="D149" t="s">
        <v>1767</v>
      </c>
      <c r="E149" t="s">
        <v>1768</v>
      </c>
    </row>
    <row r="150" spans="1:5">
      <c r="A150" t="s">
        <v>2704</v>
      </c>
      <c r="B150" t="s">
        <v>2592</v>
      </c>
      <c r="C150" t="s">
        <v>2593</v>
      </c>
      <c r="D150" t="s">
        <v>2594</v>
      </c>
      <c r="E150" t="s">
        <v>2594</v>
      </c>
    </row>
    <row r="151" spans="1:5">
      <c r="A151" t="s">
        <v>2737</v>
      </c>
      <c r="B151" t="s">
        <v>2738</v>
      </c>
      <c r="C151" t="s">
        <v>2739</v>
      </c>
      <c r="D151" t="s">
        <v>2740</v>
      </c>
      <c r="E151" t="s">
        <v>2741</v>
      </c>
    </row>
    <row r="152" spans="1:5">
      <c r="A152" t="s">
        <v>2737</v>
      </c>
      <c r="B152" t="s">
        <v>2742</v>
      </c>
      <c r="C152" t="s">
        <v>2743</v>
      </c>
      <c r="D152" t="s">
        <v>2744</v>
      </c>
      <c r="E152" t="s">
        <v>2745</v>
      </c>
    </row>
    <row r="153" spans="1:5">
      <c r="A153" t="s">
        <v>2737</v>
      </c>
      <c r="B153" t="s">
        <v>2746</v>
      </c>
      <c r="C153" t="s">
        <v>2747</v>
      </c>
      <c r="D153" t="s">
        <v>2748</v>
      </c>
      <c r="E153" t="s">
        <v>2749</v>
      </c>
    </row>
    <row r="154" spans="1:5">
      <c r="A154" t="s">
        <v>2737</v>
      </c>
      <c r="B154" t="s">
        <v>2629</v>
      </c>
      <c r="C154" t="s">
        <v>2632</v>
      </c>
      <c r="D154" t="s">
        <v>2633</v>
      </c>
      <c r="E154" t="s">
        <v>2634</v>
      </c>
    </row>
    <row r="155" spans="1:5">
      <c r="A155" t="s">
        <v>2750</v>
      </c>
      <c r="B155" t="s">
        <v>2751</v>
      </c>
      <c r="C155" t="s">
        <v>2752</v>
      </c>
      <c r="D155" t="s">
        <v>2753</v>
      </c>
      <c r="E155" t="s">
        <v>2754</v>
      </c>
    </row>
    <row r="156" spans="1:5">
      <c r="A156" t="s">
        <v>2750</v>
      </c>
      <c r="B156" t="s">
        <v>2755</v>
      </c>
      <c r="C156" t="s">
        <v>2756</v>
      </c>
      <c r="D156" t="s">
        <v>2757</v>
      </c>
      <c r="E156" t="s">
        <v>2758</v>
      </c>
    </row>
    <row r="157" spans="1:5">
      <c r="A157" t="s">
        <v>2750</v>
      </c>
      <c r="B157" t="s">
        <v>2759</v>
      </c>
      <c r="C157" t="s">
        <v>2760</v>
      </c>
      <c r="D157" t="s">
        <v>2761</v>
      </c>
      <c r="E157" t="s">
        <v>2762</v>
      </c>
    </row>
    <row r="158" spans="1:5">
      <c r="A158" t="s">
        <v>2750</v>
      </c>
      <c r="B158" t="s">
        <v>2763</v>
      </c>
      <c r="C158" t="s">
        <v>5632</v>
      </c>
      <c r="D158" t="s">
        <v>5633</v>
      </c>
      <c r="E158" t="s">
        <v>5634</v>
      </c>
    </row>
    <row r="159" spans="1:5">
      <c r="A159" t="s">
        <v>2750</v>
      </c>
      <c r="B159" t="s">
        <v>2412</v>
      </c>
      <c r="C159" t="s">
        <v>2764</v>
      </c>
      <c r="D159" t="s">
        <v>2765</v>
      </c>
      <c r="E159" t="s">
        <v>2766</v>
      </c>
    </row>
    <row r="160" spans="1:5">
      <c r="A160" t="s">
        <v>2750</v>
      </c>
      <c r="B160" t="s">
        <v>2629</v>
      </c>
      <c r="C160" t="s">
        <v>2632</v>
      </c>
      <c r="D160" t="s">
        <v>2633</v>
      </c>
      <c r="E160" t="s">
        <v>2634</v>
      </c>
    </row>
    <row r="161" spans="1:5">
      <c r="A161" t="s">
        <v>2750</v>
      </c>
      <c r="B161" t="s">
        <v>2767</v>
      </c>
      <c r="C161" t="s">
        <v>2768</v>
      </c>
      <c r="D161" t="s">
        <v>2769</v>
      </c>
      <c r="E161" t="s">
        <v>2770</v>
      </c>
    </row>
    <row r="162" spans="1:5">
      <c r="A162" t="s">
        <v>2771</v>
      </c>
      <c r="B162" t="s">
        <v>2625</v>
      </c>
      <c r="C162" t="s">
        <v>2631</v>
      </c>
      <c r="D162" t="s">
        <v>2626</v>
      </c>
      <c r="E162" t="s">
        <v>2772</v>
      </c>
    </row>
    <row r="163" spans="1:5">
      <c r="A163" t="s">
        <v>2771</v>
      </c>
      <c r="B163" t="s">
        <v>2629</v>
      </c>
      <c r="C163" t="s">
        <v>2632</v>
      </c>
      <c r="D163" t="s">
        <v>2633</v>
      </c>
      <c r="E163" t="s">
        <v>2634</v>
      </c>
    </row>
    <row r="164" spans="1:5">
      <c r="A164" t="s">
        <v>2771</v>
      </c>
      <c r="B164" t="s">
        <v>2592</v>
      </c>
      <c r="C164" t="s">
        <v>2593</v>
      </c>
      <c r="D164" t="s">
        <v>2594</v>
      </c>
      <c r="E164" t="s">
        <v>2594</v>
      </c>
    </row>
    <row r="165" spans="1:5">
      <c r="A165" t="s">
        <v>2773</v>
      </c>
      <c r="B165" t="s">
        <v>2774</v>
      </c>
      <c r="D165" t="s">
        <v>2775</v>
      </c>
      <c r="E165" t="s">
        <v>2776</v>
      </c>
    </row>
    <row r="166" spans="1:5">
      <c r="A166" t="s">
        <v>2773</v>
      </c>
      <c r="B166" t="s">
        <v>2777</v>
      </c>
      <c r="C166" t="s">
        <v>2778</v>
      </c>
      <c r="D166" t="s">
        <v>5528</v>
      </c>
      <c r="E166" t="s">
        <v>5562</v>
      </c>
    </row>
    <row r="167" spans="1:5">
      <c r="A167" t="s">
        <v>2773</v>
      </c>
      <c r="B167" t="s">
        <v>2779</v>
      </c>
      <c r="C167" t="s">
        <v>2780</v>
      </c>
      <c r="D167" t="s">
        <v>5529</v>
      </c>
      <c r="E167" t="s">
        <v>5563</v>
      </c>
    </row>
    <row r="168" spans="1:5">
      <c r="A168" t="s">
        <v>2773</v>
      </c>
      <c r="B168" t="s">
        <v>2412</v>
      </c>
      <c r="C168" t="s">
        <v>2062</v>
      </c>
      <c r="D168" t="s">
        <v>2781</v>
      </c>
      <c r="E168" t="s">
        <v>2782</v>
      </c>
    </row>
    <row r="169" spans="1:5">
      <c r="A169" t="s">
        <v>2783</v>
      </c>
      <c r="B169" t="s">
        <v>2784</v>
      </c>
      <c r="C169" t="s">
        <v>2785</v>
      </c>
      <c r="D169" t="s">
        <v>2786</v>
      </c>
      <c r="E169" t="s">
        <v>2787</v>
      </c>
    </row>
    <row r="170" spans="1:5">
      <c r="A170" t="s">
        <v>2783</v>
      </c>
      <c r="B170" t="s">
        <v>2788</v>
      </c>
      <c r="C170" t="s">
        <v>2789</v>
      </c>
      <c r="D170" t="s">
        <v>2790</v>
      </c>
      <c r="E170" t="s">
        <v>2791</v>
      </c>
    </row>
    <row r="171" spans="1:5">
      <c r="A171" t="s">
        <v>2783</v>
      </c>
      <c r="B171" t="s">
        <v>2792</v>
      </c>
      <c r="C171" t="s">
        <v>2793</v>
      </c>
      <c r="D171" t="s">
        <v>2794</v>
      </c>
      <c r="E171" t="s">
        <v>2795</v>
      </c>
    </row>
    <row r="172" spans="1:5">
      <c r="A172" t="s">
        <v>2783</v>
      </c>
      <c r="B172" t="s">
        <v>2629</v>
      </c>
      <c r="C172" t="s">
        <v>2632</v>
      </c>
      <c r="D172" t="s">
        <v>2633</v>
      </c>
      <c r="E172" t="s">
        <v>2634</v>
      </c>
    </row>
    <row r="173" spans="1:5">
      <c r="A173" t="s">
        <v>2783</v>
      </c>
      <c r="B173" t="s">
        <v>2592</v>
      </c>
      <c r="C173" t="s">
        <v>2593</v>
      </c>
      <c r="D173" t="s">
        <v>2594</v>
      </c>
      <c r="E173" t="s">
        <v>2594</v>
      </c>
    </row>
    <row r="174" spans="1:5">
      <c r="A174" t="s">
        <v>2796</v>
      </c>
      <c r="B174" t="s">
        <v>2797</v>
      </c>
      <c r="C174" t="s">
        <v>2798</v>
      </c>
      <c r="D174" t="s">
        <v>2799</v>
      </c>
      <c r="E174" t="s">
        <v>2800</v>
      </c>
    </row>
    <row r="175" spans="1:5">
      <c r="A175" t="s">
        <v>2796</v>
      </c>
      <c r="B175" t="s">
        <v>2801</v>
      </c>
      <c r="C175" t="s">
        <v>2802</v>
      </c>
      <c r="D175" t="s">
        <v>2803</v>
      </c>
      <c r="E175" t="s">
        <v>2804</v>
      </c>
    </row>
    <row r="176" spans="1:5">
      <c r="A176" t="s">
        <v>2796</v>
      </c>
      <c r="B176" t="s">
        <v>2805</v>
      </c>
      <c r="C176" t="s">
        <v>2806</v>
      </c>
      <c r="D176" t="s">
        <v>2807</v>
      </c>
      <c r="E176" t="s">
        <v>2808</v>
      </c>
    </row>
    <row r="177" spans="1:5">
      <c r="A177" t="s">
        <v>2796</v>
      </c>
      <c r="B177" t="s">
        <v>2809</v>
      </c>
      <c r="C177" t="s">
        <v>2810</v>
      </c>
      <c r="D177" t="s">
        <v>2811</v>
      </c>
      <c r="E177" t="s">
        <v>2812</v>
      </c>
    </row>
    <row r="178" spans="1:5">
      <c r="A178" t="s">
        <v>2796</v>
      </c>
      <c r="B178" t="s">
        <v>2813</v>
      </c>
      <c r="C178" t="s">
        <v>2814</v>
      </c>
      <c r="D178" t="s">
        <v>2815</v>
      </c>
      <c r="E178" t="s">
        <v>2816</v>
      </c>
    </row>
    <row r="179" spans="1:5">
      <c r="A179" t="s">
        <v>2796</v>
      </c>
      <c r="B179" t="s">
        <v>2817</v>
      </c>
      <c r="C179" t="s">
        <v>2818</v>
      </c>
      <c r="D179" t="s">
        <v>2819</v>
      </c>
      <c r="E179" t="s">
        <v>2820</v>
      </c>
    </row>
    <row r="180" spans="1:5">
      <c r="A180" t="s">
        <v>2796</v>
      </c>
      <c r="B180" t="s">
        <v>2821</v>
      </c>
      <c r="C180" t="s">
        <v>2822</v>
      </c>
      <c r="D180" s="1" t="s">
        <v>12391</v>
      </c>
      <c r="E180" s="1" t="s">
        <v>12392</v>
      </c>
    </row>
    <row r="181" spans="1:5">
      <c r="A181" t="s">
        <v>2796</v>
      </c>
      <c r="B181" t="s">
        <v>2823</v>
      </c>
      <c r="C181" t="s">
        <v>2824</v>
      </c>
      <c r="D181" t="s">
        <v>2825</v>
      </c>
      <c r="E181" t="s">
        <v>2826</v>
      </c>
    </row>
    <row r="182" spans="1:5">
      <c r="A182" t="s">
        <v>2796</v>
      </c>
      <c r="B182" t="s">
        <v>2412</v>
      </c>
      <c r="C182" t="s">
        <v>2827</v>
      </c>
      <c r="D182" t="s">
        <v>2828</v>
      </c>
      <c r="E182" t="s">
        <v>2829</v>
      </c>
    </row>
    <row r="183" spans="1:5">
      <c r="A183" t="s">
        <v>2796</v>
      </c>
      <c r="B183" t="s">
        <v>2830</v>
      </c>
      <c r="C183" t="s">
        <v>2831</v>
      </c>
      <c r="D183" t="s">
        <v>2832</v>
      </c>
      <c r="E183" t="s">
        <v>2833</v>
      </c>
    </row>
    <row r="184" spans="1:5">
      <c r="A184" t="s">
        <v>2834</v>
      </c>
      <c r="B184" t="s">
        <v>2625</v>
      </c>
      <c r="C184" t="s">
        <v>2631</v>
      </c>
      <c r="D184" t="s">
        <v>2626</v>
      </c>
      <c r="E184" t="s">
        <v>2627</v>
      </c>
    </row>
    <row r="185" spans="1:5">
      <c r="A185" t="s">
        <v>2834</v>
      </c>
      <c r="B185" t="s">
        <v>2835</v>
      </c>
      <c r="C185" t="s">
        <v>2836</v>
      </c>
      <c r="D185" t="s">
        <v>5530</v>
      </c>
      <c r="E185" t="s">
        <v>5564</v>
      </c>
    </row>
    <row r="186" spans="1:5">
      <c r="A186" t="s">
        <v>2834</v>
      </c>
      <c r="B186" t="s">
        <v>2629</v>
      </c>
      <c r="C186" t="s">
        <v>2632</v>
      </c>
      <c r="D186" t="s">
        <v>2633</v>
      </c>
      <c r="E186" t="s">
        <v>2634</v>
      </c>
    </row>
    <row r="187" spans="1:5">
      <c r="A187" t="s">
        <v>2834</v>
      </c>
      <c r="B187" t="s">
        <v>2592</v>
      </c>
      <c r="C187" t="s">
        <v>2593</v>
      </c>
      <c r="D187" t="s">
        <v>2594</v>
      </c>
      <c r="E187" t="s">
        <v>2594</v>
      </c>
    </row>
    <row r="188" spans="1:5">
      <c r="A188" t="s">
        <v>2837</v>
      </c>
      <c r="B188" t="s">
        <v>2625</v>
      </c>
      <c r="C188" t="s">
        <v>2631</v>
      </c>
      <c r="D188" t="s">
        <v>2626</v>
      </c>
      <c r="E188" t="s">
        <v>2627</v>
      </c>
    </row>
    <row r="189" spans="1:5">
      <c r="A189" t="s">
        <v>2837</v>
      </c>
      <c r="B189" t="s">
        <v>2629</v>
      </c>
      <c r="C189" t="s">
        <v>2632</v>
      </c>
      <c r="D189" t="s">
        <v>2633</v>
      </c>
      <c r="E189" t="s">
        <v>2634</v>
      </c>
    </row>
    <row r="190" spans="1:5">
      <c r="A190" t="s">
        <v>2837</v>
      </c>
      <c r="B190" t="s">
        <v>2592</v>
      </c>
      <c r="C190" t="s">
        <v>2838</v>
      </c>
      <c r="D190" t="s">
        <v>2594</v>
      </c>
      <c r="E190" t="s">
        <v>2594</v>
      </c>
    </row>
    <row r="191" spans="1:5">
      <c r="A191" t="s">
        <v>2839</v>
      </c>
      <c r="B191" t="s">
        <v>2840</v>
      </c>
      <c r="C191" t="s">
        <v>2841</v>
      </c>
      <c r="D191" t="s">
        <v>2842</v>
      </c>
      <c r="E191" t="s">
        <v>2843</v>
      </c>
    </row>
    <row r="192" spans="1:5">
      <c r="A192" t="s">
        <v>2839</v>
      </c>
      <c r="B192" t="s">
        <v>2844</v>
      </c>
      <c r="C192" t="s">
        <v>2845</v>
      </c>
      <c r="D192" t="s">
        <v>2846</v>
      </c>
      <c r="E192" t="s">
        <v>2847</v>
      </c>
    </row>
    <row r="193" spans="1:5">
      <c r="A193" t="s">
        <v>2839</v>
      </c>
      <c r="B193" t="s">
        <v>2848</v>
      </c>
      <c r="C193" t="s">
        <v>2849</v>
      </c>
      <c r="D193" t="s">
        <v>2850</v>
      </c>
      <c r="E193" t="s">
        <v>2851</v>
      </c>
    </row>
    <row r="194" spans="1:5">
      <c r="A194" t="s">
        <v>2839</v>
      </c>
      <c r="B194" t="s">
        <v>2412</v>
      </c>
      <c r="C194" t="s">
        <v>2852</v>
      </c>
      <c r="D194" t="s">
        <v>2828</v>
      </c>
      <c r="E194" t="s">
        <v>2829</v>
      </c>
    </row>
    <row r="195" spans="1:5">
      <c r="A195" t="s">
        <v>2839</v>
      </c>
      <c r="B195" t="s">
        <v>2592</v>
      </c>
      <c r="C195" t="s">
        <v>2838</v>
      </c>
      <c r="D195" t="s">
        <v>2594</v>
      </c>
      <c r="E195" t="s">
        <v>2594</v>
      </c>
    </row>
    <row r="196" spans="1:5">
      <c r="A196" t="s">
        <v>2839</v>
      </c>
      <c r="B196" t="s">
        <v>2853</v>
      </c>
      <c r="C196" t="s">
        <v>2854</v>
      </c>
      <c r="D196" t="s">
        <v>2855</v>
      </c>
      <c r="E196" t="s">
        <v>2856</v>
      </c>
    </row>
    <row r="197" spans="1:5">
      <c r="A197" t="s">
        <v>2857</v>
      </c>
      <c r="B197" t="s">
        <v>2858</v>
      </c>
      <c r="C197" t="s">
        <v>2859</v>
      </c>
      <c r="D197" t="s">
        <v>2860</v>
      </c>
      <c r="E197" t="s">
        <v>2861</v>
      </c>
    </row>
    <row r="198" spans="1:5">
      <c r="A198" t="s">
        <v>2857</v>
      </c>
      <c r="B198" t="s">
        <v>2862</v>
      </c>
      <c r="C198" t="s">
        <v>2863</v>
      </c>
      <c r="D198" t="s">
        <v>2864</v>
      </c>
      <c r="E198" t="s">
        <v>2865</v>
      </c>
    </row>
    <row r="199" spans="1:5">
      <c r="A199" t="s">
        <v>2857</v>
      </c>
      <c r="B199" t="s">
        <v>2866</v>
      </c>
      <c r="C199" t="s">
        <v>2867</v>
      </c>
      <c r="D199" t="s">
        <v>5531</v>
      </c>
      <c r="E199" t="s">
        <v>5565</v>
      </c>
    </row>
    <row r="200" spans="1:5">
      <c r="A200" t="s">
        <v>2857</v>
      </c>
      <c r="B200" t="s">
        <v>2868</v>
      </c>
      <c r="C200" t="s">
        <v>2869</v>
      </c>
      <c r="D200" t="s">
        <v>2870</v>
      </c>
      <c r="E200" t="s">
        <v>2871</v>
      </c>
    </row>
    <row r="201" spans="1:5">
      <c r="A201" t="s">
        <v>2857</v>
      </c>
      <c r="B201" t="s">
        <v>2872</v>
      </c>
      <c r="C201" t="s">
        <v>2873</v>
      </c>
      <c r="D201" t="s">
        <v>2874</v>
      </c>
      <c r="E201" t="s">
        <v>2875</v>
      </c>
    </row>
    <row r="202" spans="1:5">
      <c r="A202" t="s">
        <v>2857</v>
      </c>
      <c r="B202" t="s">
        <v>2876</v>
      </c>
      <c r="C202" t="s">
        <v>2877</v>
      </c>
      <c r="D202" t="s">
        <v>2878</v>
      </c>
      <c r="E202" t="s">
        <v>2879</v>
      </c>
    </row>
    <row r="203" spans="1:5">
      <c r="A203" t="s">
        <v>2857</v>
      </c>
      <c r="B203" t="s">
        <v>12401</v>
      </c>
      <c r="C203" t="s">
        <v>12396</v>
      </c>
      <c r="D203" t="s">
        <v>12397</v>
      </c>
      <c r="E203" t="s">
        <v>13065</v>
      </c>
    </row>
    <row r="204" spans="1:5" s="9" customFormat="1">
      <c r="A204" s="9" t="s">
        <v>2857</v>
      </c>
      <c r="B204" s="9" t="s">
        <v>12402</v>
      </c>
      <c r="C204" s="9" t="s">
        <v>12398</v>
      </c>
      <c r="D204" s="9" t="s">
        <v>12399</v>
      </c>
      <c r="E204" s="9" t="s">
        <v>12400</v>
      </c>
    </row>
    <row r="205" spans="1:5">
      <c r="A205" t="s">
        <v>2857</v>
      </c>
      <c r="B205" t="s">
        <v>2412</v>
      </c>
      <c r="C205" t="s">
        <v>2852</v>
      </c>
      <c r="D205" t="s">
        <v>2828</v>
      </c>
      <c r="E205" t="s">
        <v>2829</v>
      </c>
    </row>
    <row r="206" spans="1:5">
      <c r="A206" t="s">
        <v>2880</v>
      </c>
      <c r="B206" t="s">
        <v>2625</v>
      </c>
      <c r="C206" t="s">
        <v>2631</v>
      </c>
      <c r="D206" t="s">
        <v>2626</v>
      </c>
      <c r="E206" t="s">
        <v>2627</v>
      </c>
    </row>
    <row r="207" spans="1:5">
      <c r="A207" t="s">
        <v>2880</v>
      </c>
      <c r="B207" t="s">
        <v>2881</v>
      </c>
      <c r="C207" t="s">
        <v>2882</v>
      </c>
      <c r="D207" t="s">
        <v>2883</v>
      </c>
      <c r="E207" t="s">
        <v>2884</v>
      </c>
    </row>
    <row r="208" spans="1:5">
      <c r="A208" t="s">
        <v>2880</v>
      </c>
      <c r="B208" t="s">
        <v>2629</v>
      </c>
      <c r="C208" t="s">
        <v>2632</v>
      </c>
      <c r="D208" t="s">
        <v>2885</v>
      </c>
      <c r="E208" t="s">
        <v>2634</v>
      </c>
    </row>
    <row r="209" spans="1:5">
      <c r="A209" t="s">
        <v>2886</v>
      </c>
      <c r="B209" t="s">
        <v>2887</v>
      </c>
      <c r="C209" t="s">
        <v>2888</v>
      </c>
      <c r="D209" s="858" t="s">
        <v>2889</v>
      </c>
      <c r="E209" t="s">
        <v>2890</v>
      </c>
    </row>
    <row r="210" spans="1:5">
      <c r="A210" t="s">
        <v>2886</v>
      </c>
      <c r="B210" t="s">
        <v>2891</v>
      </c>
      <c r="C210" t="s">
        <v>2892</v>
      </c>
      <c r="D210" t="s">
        <v>2893</v>
      </c>
      <c r="E210" t="s">
        <v>2894</v>
      </c>
    </row>
    <row r="211" spans="1:5">
      <c r="A211" t="s">
        <v>2886</v>
      </c>
      <c r="B211" t="s">
        <v>2895</v>
      </c>
      <c r="C211" t="s">
        <v>2896</v>
      </c>
      <c r="D211" t="s">
        <v>2897</v>
      </c>
      <c r="E211" t="s">
        <v>2898</v>
      </c>
    </row>
    <row r="212" spans="1:5">
      <c r="A212" t="s">
        <v>2886</v>
      </c>
      <c r="B212" t="s">
        <v>2899</v>
      </c>
      <c r="C212" t="s">
        <v>2900</v>
      </c>
      <c r="D212" t="s">
        <v>2901</v>
      </c>
      <c r="E212" t="s">
        <v>2902</v>
      </c>
    </row>
    <row r="213" spans="1:5">
      <c r="A213" t="s">
        <v>2886</v>
      </c>
      <c r="B213" t="s">
        <v>2903</v>
      </c>
      <c r="C213" t="s">
        <v>2904</v>
      </c>
      <c r="D213" t="s">
        <v>2905</v>
      </c>
      <c r="E213" t="s">
        <v>2906</v>
      </c>
    </row>
    <row r="214" spans="1:5">
      <c r="A214" t="s">
        <v>2886</v>
      </c>
      <c r="B214" t="s">
        <v>2907</v>
      </c>
      <c r="C214" t="s">
        <v>2908</v>
      </c>
      <c r="D214" t="s">
        <v>2909</v>
      </c>
      <c r="E214" t="s">
        <v>2910</v>
      </c>
    </row>
    <row r="215" spans="1:5">
      <c r="A215" t="s">
        <v>2886</v>
      </c>
      <c r="B215" t="s">
        <v>2911</v>
      </c>
      <c r="C215" t="s">
        <v>2912</v>
      </c>
      <c r="D215" t="s">
        <v>2913</v>
      </c>
      <c r="E215" t="s">
        <v>2914</v>
      </c>
    </row>
    <row r="216" spans="1:5">
      <c r="A216" t="s">
        <v>2886</v>
      </c>
      <c r="B216" t="s">
        <v>2915</v>
      </c>
      <c r="C216" t="s">
        <v>2916</v>
      </c>
      <c r="D216" t="s">
        <v>2917</v>
      </c>
      <c r="E216" t="s">
        <v>2918</v>
      </c>
    </row>
    <row r="217" spans="1:5" s="9" customFormat="1">
      <c r="A217" s="9" t="s">
        <v>2919</v>
      </c>
      <c r="B217" s="9" t="s">
        <v>12480</v>
      </c>
      <c r="C217" s="9" t="s">
        <v>12477</v>
      </c>
      <c r="D217" s="9" t="s">
        <v>12478</v>
      </c>
      <c r="E217" s="9" t="s">
        <v>12479</v>
      </c>
    </row>
    <row r="218" spans="1:5">
      <c r="A218" t="s">
        <v>2919</v>
      </c>
      <c r="B218" t="s">
        <v>2920</v>
      </c>
      <c r="C218" t="s">
        <v>2921</v>
      </c>
      <c r="D218" t="s">
        <v>13042</v>
      </c>
      <c r="E218" t="s">
        <v>13044</v>
      </c>
    </row>
    <row r="219" spans="1:5" s="9" customFormat="1">
      <c r="A219" s="9" t="s">
        <v>2919</v>
      </c>
      <c r="B219" s="9" t="s">
        <v>12482</v>
      </c>
      <c r="C219" s="9" t="s">
        <v>12481</v>
      </c>
      <c r="D219" s="9" t="s">
        <v>13043</v>
      </c>
      <c r="E219" s="9" t="s">
        <v>13045</v>
      </c>
    </row>
    <row r="220" spans="1:5">
      <c r="A220" t="s">
        <v>2919</v>
      </c>
      <c r="B220" t="s">
        <v>2922</v>
      </c>
      <c r="C220" t="s">
        <v>2923</v>
      </c>
      <c r="D220" t="s">
        <v>13090</v>
      </c>
      <c r="E220" t="s">
        <v>5566</v>
      </c>
    </row>
    <row r="221" spans="1:5">
      <c r="A221" t="s">
        <v>2919</v>
      </c>
      <c r="B221" t="s">
        <v>5659</v>
      </c>
      <c r="C221" t="s">
        <v>5657</v>
      </c>
      <c r="D221" t="s">
        <v>13091</v>
      </c>
      <c r="E221" t="s">
        <v>5658</v>
      </c>
    </row>
    <row r="222" spans="1:5">
      <c r="A222" t="s">
        <v>2919</v>
      </c>
      <c r="B222" t="s">
        <v>2412</v>
      </c>
      <c r="C222" t="s">
        <v>2062</v>
      </c>
      <c r="D222" t="s">
        <v>2063</v>
      </c>
      <c r="E222" t="s">
        <v>2924</v>
      </c>
    </row>
    <row r="223" spans="1:5">
      <c r="A223" t="s">
        <v>2919</v>
      </c>
      <c r="B223" t="s">
        <v>2592</v>
      </c>
      <c r="C223" t="s">
        <v>2925</v>
      </c>
      <c r="D223" t="s">
        <v>2594</v>
      </c>
      <c r="E223" t="s">
        <v>2594</v>
      </c>
    </row>
    <row r="224" spans="1:5">
      <c r="A224" t="s">
        <v>2926</v>
      </c>
      <c r="B224" t="s">
        <v>2927</v>
      </c>
      <c r="C224" t="s">
        <v>2928</v>
      </c>
      <c r="D224" t="s">
        <v>2929</v>
      </c>
      <c r="E224" t="s">
        <v>2929</v>
      </c>
    </row>
    <row r="225" spans="1:5">
      <c r="A225" t="s">
        <v>2926</v>
      </c>
      <c r="B225" t="s">
        <v>2930</v>
      </c>
      <c r="C225" t="s">
        <v>2931</v>
      </c>
      <c r="D225" t="s">
        <v>2932</v>
      </c>
      <c r="E225" t="s">
        <v>2932</v>
      </c>
    </row>
    <row r="226" spans="1:5">
      <c r="A226" t="s">
        <v>2926</v>
      </c>
      <c r="B226" t="s">
        <v>2933</v>
      </c>
      <c r="C226" t="s">
        <v>2934</v>
      </c>
      <c r="D226" t="s">
        <v>2935</v>
      </c>
      <c r="E226" t="s">
        <v>2935</v>
      </c>
    </row>
    <row r="227" spans="1:5">
      <c r="A227" t="s">
        <v>2926</v>
      </c>
      <c r="B227" t="s">
        <v>2936</v>
      </c>
      <c r="C227" t="s">
        <v>2937</v>
      </c>
      <c r="D227" t="s">
        <v>2938</v>
      </c>
      <c r="E227" t="s">
        <v>2938</v>
      </c>
    </row>
    <row r="228" spans="1:5">
      <c r="A228" t="s">
        <v>2926</v>
      </c>
      <c r="B228" t="s">
        <v>2939</v>
      </c>
      <c r="C228" t="s">
        <v>2940</v>
      </c>
      <c r="D228" t="s">
        <v>2941</v>
      </c>
      <c r="E228" t="s">
        <v>2942</v>
      </c>
    </row>
    <row r="229" spans="1:5">
      <c r="A229" t="s">
        <v>2926</v>
      </c>
      <c r="B229" t="s">
        <v>2592</v>
      </c>
      <c r="C229" t="s">
        <v>2593</v>
      </c>
      <c r="D229" t="s">
        <v>2594</v>
      </c>
      <c r="E229" t="s">
        <v>2594</v>
      </c>
    </row>
    <row r="230" spans="1:5">
      <c r="A230" t="s">
        <v>2943</v>
      </c>
      <c r="B230" t="s">
        <v>2944</v>
      </c>
      <c r="C230" t="s">
        <v>2945</v>
      </c>
      <c r="D230" t="s">
        <v>2946</v>
      </c>
      <c r="E230" t="s">
        <v>2946</v>
      </c>
    </row>
    <row r="231" spans="1:5">
      <c r="A231" t="s">
        <v>2943</v>
      </c>
      <c r="B231" t="s">
        <v>2947</v>
      </c>
      <c r="C231" t="s">
        <v>2948</v>
      </c>
      <c r="D231" t="s">
        <v>2949</v>
      </c>
      <c r="E231" t="s">
        <v>2950</v>
      </c>
    </row>
    <row r="232" spans="1:5">
      <c r="A232" t="s">
        <v>2943</v>
      </c>
      <c r="B232" t="s">
        <v>2951</v>
      </c>
      <c r="C232" t="s">
        <v>2952</v>
      </c>
      <c r="D232" t="s">
        <v>2953</v>
      </c>
      <c r="E232" t="s">
        <v>2954</v>
      </c>
    </row>
    <row r="233" spans="1:5">
      <c r="A233" t="s">
        <v>2943</v>
      </c>
      <c r="B233" t="s">
        <v>2592</v>
      </c>
      <c r="C233" t="s">
        <v>2925</v>
      </c>
      <c r="D233" t="s">
        <v>2594</v>
      </c>
      <c r="E233" t="s">
        <v>2594</v>
      </c>
    </row>
    <row r="234" spans="1:5">
      <c r="A234" t="s">
        <v>2955</v>
      </c>
      <c r="B234" t="s">
        <v>2625</v>
      </c>
      <c r="C234" t="s">
        <v>2631</v>
      </c>
      <c r="D234" t="s">
        <v>2626</v>
      </c>
      <c r="E234" t="s">
        <v>2627</v>
      </c>
    </row>
    <row r="235" spans="1:5">
      <c r="A235" t="s">
        <v>2955</v>
      </c>
      <c r="B235" t="s">
        <v>2629</v>
      </c>
      <c r="C235" t="s">
        <v>2632</v>
      </c>
      <c r="D235" t="s">
        <v>2633</v>
      </c>
      <c r="E235" t="s">
        <v>2634</v>
      </c>
    </row>
    <row r="236" spans="1:5">
      <c r="A236" t="s">
        <v>2956</v>
      </c>
      <c r="B236" t="s">
        <v>2957</v>
      </c>
      <c r="C236" t="s">
        <v>2958</v>
      </c>
      <c r="D236" t="s">
        <v>2959</v>
      </c>
      <c r="E236" t="s">
        <v>2960</v>
      </c>
    </row>
    <row r="237" spans="1:5">
      <c r="A237" t="s">
        <v>2956</v>
      </c>
      <c r="B237" t="s">
        <v>2961</v>
      </c>
      <c r="C237" t="s">
        <v>2962</v>
      </c>
      <c r="D237" t="s">
        <v>2963</v>
      </c>
      <c r="E237" t="s">
        <v>2964</v>
      </c>
    </row>
    <row r="238" spans="1:5">
      <c r="A238" t="s">
        <v>2956</v>
      </c>
      <c r="B238" t="s">
        <v>2965</v>
      </c>
      <c r="C238" t="s">
        <v>2966</v>
      </c>
      <c r="D238" t="s">
        <v>2967</v>
      </c>
      <c r="E238" t="s">
        <v>2968</v>
      </c>
    </row>
    <row r="239" spans="1:5">
      <c r="A239" t="s">
        <v>2956</v>
      </c>
      <c r="B239" t="s">
        <v>2969</v>
      </c>
      <c r="C239" t="s">
        <v>2970</v>
      </c>
      <c r="D239" t="s">
        <v>2971</v>
      </c>
      <c r="E239" t="s">
        <v>2972</v>
      </c>
    </row>
    <row r="240" spans="1:5">
      <c r="A240" t="s">
        <v>2956</v>
      </c>
      <c r="B240" t="s">
        <v>2973</v>
      </c>
      <c r="C240" t="s">
        <v>2974</v>
      </c>
      <c r="D240" t="s">
        <v>12464</v>
      </c>
      <c r="E240" t="s">
        <v>12465</v>
      </c>
    </row>
    <row r="241" spans="1:5">
      <c r="A241" t="s">
        <v>2956</v>
      </c>
      <c r="B241" t="s">
        <v>2975</v>
      </c>
      <c r="C241" t="s">
        <v>2976</v>
      </c>
      <c r="D241" t="s">
        <v>2977</v>
      </c>
      <c r="E241" t="s">
        <v>2978</v>
      </c>
    </row>
    <row r="242" spans="1:5">
      <c r="A242" t="s">
        <v>2956</v>
      </c>
      <c r="B242" t="s">
        <v>2000</v>
      </c>
      <c r="C242" t="s">
        <v>2979</v>
      </c>
      <c r="D242" t="s">
        <v>12466</v>
      </c>
      <c r="E242" t="s">
        <v>12467</v>
      </c>
    </row>
    <row r="243" spans="1:5">
      <c r="A243" t="s">
        <v>2956</v>
      </c>
      <c r="B243" t="s">
        <v>2980</v>
      </c>
      <c r="C243" t="s">
        <v>2981</v>
      </c>
      <c r="D243" t="s">
        <v>2982</v>
      </c>
      <c r="E243" t="s">
        <v>2983</v>
      </c>
    </row>
    <row r="244" spans="1:5">
      <c r="A244" t="s">
        <v>2956</v>
      </c>
      <c r="B244" t="s">
        <v>2984</v>
      </c>
      <c r="C244" t="s">
        <v>2985</v>
      </c>
      <c r="D244" t="s">
        <v>12463</v>
      </c>
      <c r="E244" t="s">
        <v>2986</v>
      </c>
    </row>
    <row r="245" spans="1:5">
      <c r="A245" t="s">
        <v>2956</v>
      </c>
      <c r="B245" t="s">
        <v>2987</v>
      </c>
      <c r="C245" t="s">
        <v>2988</v>
      </c>
      <c r="D245" t="s">
        <v>2989</v>
      </c>
      <c r="E245" t="s">
        <v>2990</v>
      </c>
    </row>
    <row r="246" spans="1:5">
      <c r="A246" t="s">
        <v>2956</v>
      </c>
      <c r="B246" t="s">
        <v>2991</v>
      </c>
      <c r="C246" t="s">
        <v>2992</v>
      </c>
      <c r="D246" t="s">
        <v>13112</v>
      </c>
      <c r="E246" t="s">
        <v>13111</v>
      </c>
    </row>
    <row r="247" spans="1:5">
      <c r="A247" t="s">
        <v>2956</v>
      </c>
      <c r="B247" t="s">
        <v>2993</v>
      </c>
      <c r="C247" t="s">
        <v>2994</v>
      </c>
      <c r="D247" t="s">
        <v>2995</v>
      </c>
      <c r="E247" t="s">
        <v>2996</v>
      </c>
    </row>
    <row r="248" spans="1:5">
      <c r="A248" t="s">
        <v>2956</v>
      </c>
      <c r="B248" t="s">
        <v>2997</v>
      </c>
      <c r="C248" s="22" t="s">
        <v>2998</v>
      </c>
      <c r="D248" t="s">
        <v>2999</v>
      </c>
      <c r="E248" t="s">
        <v>3000</v>
      </c>
    </row>
    <row r="249" spans="1:5">
      <c r="A249" t="s">
        <v>2956</v>
      </c>
      <c r="B249" t="s">
        <v>2412</v>
      </c>
      <c r="C249" t="s">
        <v>2062</v>
      </c>
      <c r="D249" t="s">
        <v>2063</v>
      </c>
      <c r="E249" t="s">
        <v>1768</v>
      </c>
    </row>
    <row r="250" spans="1:5">
      <c r="A250" t="s">
        <v>2956</v>
      </c>
      <c r="B250" t="s">
        <v>2640</v>
      </c>
      <c r="C250" t="s">
        <v>3001</v>
      </c>
      <c r="D250" t="s">
        <v>3002</v>
      </c>
      <c r="E250" t="s">
        <v>3003</v>
      </c>
    </row>
    <row r="251" spans="1:5">
      <c r="A251" t="s">
        <v>3004</v>
      </c>
      <c r="B251" t="s">
        <v>2625</v>
      </c>
      <c r="C251" t="s">
        <v>2631</v>
      </c>
      <c r="D251" t="s">
        <v>2626</v>
      </c>
      <c r="E251" t="s">
        <v>2627</v>
      </c>
    </row>
    <row r="252" spans="1:5">
      <c r="A252" t="s">
        <v>3004</v>
      </c>
      <c r="B252" t="s">
        <v>2629</v>
      </c>
      <c r="C252" t="s">
        <v>2632</v>
      </c>
      <c r="D252" t="s">
        <v>2633</v>
      </c>
      <c r="E252" t="s">
        <v>2634</v>
      </c>
    </row>
    <row r="253" spans="1:5">
      <c r="A253" t="s">
        <v>3004</v>
      </c>
      <c r="B253" t="s">
        <v>2767</v>
      </c>
      <c r="C253" t="s">
        <v>2768</v>
      </c>
      <c r="D253" t="s">
        <v>3005</v>
      </c>
      <c r="E253" t="s">
        <v>3006</v>
      </c>
    </row>
    <row r="254" spans="1:5" s="9" customFormat="1">
      <c r="A254" s="9" t="s">
        <v>12485</v>
      </c>
      <c r="B254" s="9" t="s">
        <v>12501</v>
      </c>
      <c r="C254" s="9" t="s">
        <v>12486</v>
      </c>
      <c r="D254" s="9" t="s">
        <v>12491</v>
      </c>
      <c r="E254" s="9" t="s">
        <v>12496</v>
      </c>
    </row>
    <row r="255" spans="1:5" s="9" customFormat="1">
      <c r="A255" s="9" t="s">
        <v>12485</v>
      </c>
      <c r="B255" s="9" t="s">
        <v>12502</v>
      </c>
      <c r="C255" s="9" t="s">
        <v>12487</v>
      </c>
      <c r="D255" s="9" t="s">
        <v>12492</v>
      </c>
      <c r="E255" s="9" t="s">
        <v>12497</v>
      </c>
    </row>
    <row r="256" spans="1:5" s="9" customFormat="1">
      <c r="A256" s="9" t="s">
        <v>12485</v>
      </c>
      <c r="B256" s="9" t="s">
        <v>12503</v>
      </c>
      <c r="C256" s="9" t="s">
        <v>12488</v>
      </c>
      <c r="D256" s="9" t="s">
        <v>12493</v>
      </c>
      <c r="E256" s="9" t="s">
        <v>13092</v>
      </c>
    </row>
    <row r="257" spans="1:5" s="9" customFormat="1">
      <c r="A257" s="9" t="s">
        <v>12485</v>
      </c>
      <c r="B257" s="9" t="s">
        <v>12504</v>
      </c>
      <c r="C257" s="9" t="s">
        <v>12489</v>
      </c>
      <c r="D257" s="9" t="s">
        <v>12494</v>
      </c>
      <c r="E257" s="9" t="s">
        <v>12498</v>
      </c>
    </row>
    <row r="258" spans="1:5" s="9" customFormat="1">
      <c r="A258" s="9" t="s">
        <v>12485</v>
      </c>
      <c r="B258" s="9" t="s">
        <v>12505</v>
      </c>
      <c r="C258" s="9" t="s">
        <v>12490</v>
      </c>
      <c r="D258" s="9" t="s">
        <v>12495</v>
      </c>
      <c r="E258" s="9" t="s">
        <v>12499</v>
      </c>
    </row>
    <row r="259" spans="1:5" s="9" customFormat="1">
      <c r="A259" s="9" t="s">
        <v>12485</v>
      </c>
      <c r="B259" s="9" t="s">
        <v>2412</v>
      </c>
      <c r="C259" s="9" t="s">
        <v>2062</v>
      </c>
      <c r="D259" s="9" t="s">
        <v>1767</v>
      </c>
      <c r="E259" s="9" t="s">
        <v>12500</v>
      </c>
    </row>
    <row r="260" spans="1:5" s="9" customFormat="1">
      <c r="A260" s="9" t="s">
        <v>12485</v>
      </c>
      <c r="B260" s="9" t="s">
        <v>2592</v>
      </c>
      <c r="C260" s="9" t="s">
        <v>2838</v>
      </c>
      <c r="D260" s="9" t="s">
        <v>2594</v>
      </c>
      <c r="E260" s="9" t="s">
        <v>2594</v>
      </c>
    </row>
    <row r="261" spans="1:5" s="9" customFormat="1">
      <c r="A261" s="9" t="s">
        <v>12508</v>
      </c>
      <c r="B261" s="9" t="s">
        <v>12521</v>
      </c>
      <c r="C261" s="9" t="s">
        <v>12509</v>
      </c>
      <c r="D261" s="9" t="s">
        <v>12513</v>
      </c>
      <c r="E261" s="9" t="s">
        <v>12517</v>
      </c>
    </row>
    <row r="262" spans="1:5" s="9" customFormat="1">
      <c r="A262" s="9" t="s">
        <v>12508</v>
      </c>
      <c r="B262" s="9" t="s">
        <v>12522</v>
      </c>
      <c r="C262" s="9" t="s">
        <v>12510</v>
      </c>
      <c r="D262" s="9" t="s">
        <v>12514</v>
      </c>
      <c r="E262" s="9" t="s">
        <v>12518</v>
      </c>
    </row>
    <row r="263" spans="1:5" s="9" customFormat="1">
      <c r="A263" s="9" t="s">
        <v>12508</v>
      </c>
      <c r="B263" s="9" t="s">
        <v>12523</v>
      </c>
      <c r="C263" s="9" t="s">
        <v>12511</v>
      </c>
      <c r="D263" s="9" t="s">
        <v>12515</v>
      </c>
      <c r="E263" s="9" t="s">
        <v>12519</v>
      </c>
    </row>
    <row r="264" spans="1:5" s="9" customFormat="1">
      <c r="A264" s="9" t="s">
        <v>12508</v>
      </c>
      <c r="B264" s="9" t="s">
        <v>12524</v>
      </c>
      <c r="C264" s="9" t="s">
        <v>12512</v>
      </c>
      <c r="D264" s="9" t="s">
        <v>12516</v>
      </c>
      <c r="E264" s="9" t="s">
        <v>12520</v>
      </c>
    </row>
    <row r="265" spans="1:5" s="9" customFormat="1">
      <c r="A265" s="9" t="s">
        <v>12508</v>
      </c>
      <c r="B265" s="9" t="s">
        <v>2412</v>
      </c>
      <c r="C265" s="9" t="s">
        <v>2062</v>
      </c>
      <c r="D265" s="9" t="s">
        <v>1767</v>
      </c>
      <c r="E265" s="9" t="s">
        <v>12500</v>
      </c>
    </row>
    <row r="266" spans="1:5" s="9" customFormat="1">
      <c r="A266" s="9" t="s">
        <v>12508</v>
      </c>
      <c r="B266" s="9" t="s">
        <v>2592</v>
      </c>
      <c r="C266" s="9" t="s">
        <v>2838</v>
      </c>
      <c r="D266" s="9" t="s">
        <v>2594</v>
      </c>
      <c r="E266" s="9" t="s">
        <v>2594</v>
      </c>
    </row>
    <row r="267" spans="1:5">
      <c r="A267" t="s">
        <v>3007</v>
      </c>
      <c r="B267" t="s">
        <v>2625</v>
      </c>
      <c r="C267" t="s">
        <v>2631</v>
      </c>
      <c r="D267" t="s">
        <v>2626</v>
      </c>
      <c r="E267" t="s">
        <v>2627</v>
      </c>
    </row>
    <row r="268" spans="1:5">
      <c r="A268" t="s">
        <v>3007</v>
      </c>
      <c r="B268" t="s">
        <v>2629</v>
      </c>
      <c r="C268" t="s">
        <v>2632</v>
      </c>
      <c r="D268" t="s">
        <v>2633</v>
      </c>
      <c r="E268" t="s">
        <v>2634</v>
      </c>
    </row>
    <row r="269" spans="1:5">
      <c r="A269" t="s">
        <v>3007</v>
      </c>
      <c r="B269" t="s">
        <v>2592</v>
      </c>
      <c r="C269" t="s">
        <v>2838</v>
      </c>
      <c r="D269" t="s">
        <v>2594</v>
      </c>
      <c r="E269" t="s">
        <v>2594</v>
      </c>
    </row>
    <row r="270" spans="1:5">
      <c r="A270" t="s">
        <v>3007</v>
      </c>
      <c r="B270" t="s">
        <v>2767</v>
      </c>
      <c r="C270" t="s">
        <v>2768</v>
      </c>
      <c r="D270" t="s">
        <v>3008</v>
      </c>
      <c r="E270" t="s">
        <v>3009</v>
      </c>
    </row>
    <row r="271" spans="1:5">
      <c r="A271" t="s">
        <v>3010</v>
      </c>
      <c r="B271" t="s">
        <v>3011</v>
      </c>
      <c r="C271" t="s">
        <v>3012</v>
      </c>
      <c r="D271" t="s">
        <v>5532</v>
      </c>
      <c r="E271" t="s">
        <v>5567</v>
      </c>
    </row>
    <row r="272" spans="1:5">
      <c r="A272" t="s">
        <v>3010</v>
      </c>
      <c r="B272" t="s">
        <v>3013</v>
      </c>
      <c r="C272" t="s">
        <v>3014</v>
      </c>
      <c r="D272" t="s">
        <v>5533</v>
      </c>
      <c r="E272" t="s">
        <v>5568</v>
      </c>
    </row>
    <row r="273" spans="1:5">
      <c r="A273" t="s">
        <v>3010</v>
      </c>
      <c r="B273" t="s">
        <v>3015</v>
      </c>
      <c r="C273" t="s">
        <v>3016</v>
      </c>
      <c r="D273" t="s">
        <v>3017</v>
      </c>
      <c r="E273" t="s">
        <v>3018</v>
      </c>
    </row>
    <row r="274" spans="1:5">
      <c r="A274" t="s">
        <v>3010</v>
      </c>
      <c r="B274" t="s">
        <v>3019</v>
      </c>
      <c r="C274" t="s">
        <v>3020</v>
      </c>
      <c r="D274" t="s">
        <v>3021</v>
      </c>
      <c r="E274" t="s">
        <v>3022</v>
      </c>
    </row>
    <row r="275" spans="1:5">
      <c r="A275" t="s">
        <v>3010</v>
      </c>
      <c r="B275" t="s">
        <v>3023</v>
      </c>
      <c r="C275" t="s">
        <v>3024</v>
      </c>
      <c r="D275" t="s">
        <v>3025</v>
      </c>
      <c r="E275" t="s">
        <v>3026</v>
      </c>
    </row>
    <row r="276" spans="1:5">
      <c r="A276" t="s">
        <v>3010</v>
      </c>
      <c r="B276" t="s">
        <v>3027</v>
      </c>
      <c r="C276" t="s">
        <v>3028</v>
      </c>
      <c r="D276" t="s">
        <v>5534</v>
      </c>
      <c r="E276" t="s">
        <v>5569</v>
      </c>
    </row>
    <row r="277" spans="1:5">
      <c r="A277" t="s">
        <v>3010</v>
      </c>
      <c r="B277" t="s">
        <v>3029</v>
      </c>
      <c r="C277" t="s">
        <v>3030</v>
      </c>
      <c r="D277" t="s">
        <v>5535</v>
      </c>
      <c r="E277" t="s">
        <v>5570</v>
      </c>
    </row>
    <row r="278" spans="1:5">
      <c r="A278" t="s">
        <v>3010</v>
      </c>
      <c r="B278" t="s">
        <v>3031</v>
      </c>
      <c r="C278" t="s">
        <v>3032</v>
      </c>
      <c r="D278" t="s">
        <v>5536</v>
      </c>
      <c r="E278" t="s">
        <v>5571</v>
      </c>
    </row>
    <row r="279" spans="1:5" s="9" customFormat="1">
      <c r="A279" s="9" t="s">
        <v>3010</v>
      </c>
      <c r="B279" s="9" t="s">
        <v>12543</v>
      </c>
      <c r="C279" s="9" t="s">
        <v>12528</v>
      </c>
      <c r="D279" s="9" t="s">
        <v>12533</v>
      </c>
      <c r="E279" s="9" t="s">
        <v>12538</v>
      </c>
    </row>
    <row r="280" spans="1:5" s="9" customFormat="1">
      <c r="A280" s="9" t="s">
        <v>3010</v>
      </c>
      <c r="B280" s="9" t="s">
        <v>12544</v>
      </c>
      <c r="C280" s="9" t="s">
        <v>12529</v>
      </c>
      <c r="D280" s="9" t="s">
        <v>12534</v>
      </c>
      <c r="E280" s="9" t="s">
        <v>12539</v>
      </c>
    </row>
    <row r="281" spans="1:5" s="9" customFormat="1">
      <c r="A281" s="9" t="s">
        <v>3010</v>
      </c>
      <c r="B281" s="9" t="s">
        <v>12545</v>
      </c>
      <c r="C281" s="9" t="s">
        <v>12530</v>
      </c>
      <c r="D281" s="9" t="s">
        <v>12535</v>
      </c>
      <c r="E281" s="9" t="s">
        <v>12540</v>
      </c>
    </row>
    <row r="282" spans="1:5" s="9" customFormat="1">
      <c r="A282" s="9" t="s">
        <v>3010</v>
      </c>
      <c r="B282" s="9" t="s">
        <v>12546</v>
      </c>
      <c r="C282" s="9" t="s">
        <v>12531</v>
      </c>
      <c r="D282" s="9" t="s">
        <v>12536</v>
      </c>
      <c r="E282" s="9" t="s">
        <v>12541</v>
      </c>
    </row>
    <row r="283" spans="1:5" s="9" customFormat="1">
      <c r="A283" s="9" t="s">
        <v>3010</v>
      </c>
      <c r="B283" s="9" t="s">
        <v>12547</v>
      </c>
      <c r="C283" s="9" t="s">
        <v>12532</v>
      </c>
      <c r="D283" s="9" t="s">
        <v>12537</v>
      </c>
      <c r="E283" s="9" t="s">
        <v>12542</v>
      </c>
    </row>
    <row r="284" spans="1:5">
      <c r="A284" t="s">
        <v>3010</v>
      </c>
      <c r="B284" t="s">
        <v>2412</v>
      </c>
      <c r="C284" t="s">
        <v>2062</v>
      </c>
      <c r="D284" t="s">
        <v>2063</v>
      </c>
      <c r="E284" t="s">
        <v>1768</v>
      </c>
    </row>
    <row r="285" spans="1:5">
      <c r="A285" t="s">
        <v>3010</v>
      </c>
      <c r="B285" t="s">
        <v>2592</v>
      </c>
      <c r="C285" t="s">
        <v>2838</v>
      </c>
      <c r="D285" t="s">
        <v>2594</v>
      </c>
      <c r="E285" t="s">
        <v>2594</v>
      </c>
    </row>
    <row r="286" spans="1:5">
      <c r="A286" t="s">
        <v>3033</v>
      </c>
      <c r="B286" t="s">
        <v>2625</v>
      </c>
      <c r="C286" t="s">
        <v>2631</v>
      </c>
      <c r="D286" t="s">
        <v>2626</v>
      </c>
      <c r="E286" t="s">
        <v>2627</v>
      </c>
    </row>
    <row r="287" spans="1:5">
      <c r="A287" t="s">
        <v>3033</v>
      </c>
      <c r="B287" t="s">
        <v>3034</v>
      </c>
      <c r="C287" t="s">
        <v>3035</v>
      </c>
      <c r="D287" t="s">
        <v>5537</v>
      </c>
      <c r="E287" t="s">
        <v>5572</v>
      </c>
    </row>
    <row r="288" spans="1:5">
      <c r="A288" t="s">
        <v>3033</v>
      </c>
      <c r="B288" t="s">
        <v>2592</v>
      </c>
      <c r="C288" t="s">
        <v>2838</v>
      </c>
      <c r="D288" t="s">
        <v>2594</v>
      </c>
      <c r="E288" t="s">
        <v>2594</v>
      </c>
    </row>
    <row r="289" spans="1:6">
      <c r="A289" t="s">
        <v>3036</v>
      </c>
      <c r="B289" t="s">
        <v>2625</v>
      </c>
      <c r="C289" t="s">
        <v>2631</v>
      </c>
      <c r="D289" t="s">
        <v>2626</v>
      </c>
      <c r="E289" t="s">
        <v>2627</v>
      </c>
    </row>
    <row r="290" spans="1:6">
      <c r="A290" t="s">
        <v>3036</v>
      </c>
      <c r="B290" t="s">
        <v>2629</v>
      </c>
      <c r="C290" t="s">
        <v>2632</v>
      </c>
      <c r="D290" t="s">
        <v>2633</v>
      </c>
      <c r="E290" t="s">
        <v>3041</v>
      </c>
    </row>
    <row r="291" spans="1:6">
      <c r="A291" t="s">
        <v>3036</v>
      </c>
      <c r="B291" t="s">
        <v>2592</v>
      </c>
      <c r="C291" t="s">
        <v>2838</v>
      </c>
      <c r="D291" t="s">
        <v>2594</v>
      </c>
      <c r="E291" t="s">
        <v>2594</v>
      </c>
    </row>
    <row r="292" spans="1:6" s="9" customFormat="1">
      <c r="A292" s="9" t="s">
        <v>12555</v>
      </c>
      <c r="B292" s="9" t="s">
        <v>2625</v>
      </c>
      <c r="C292" s="9" t="s">
        <v>2631</v>
      </c>
      <c r="D292" s="9" t="s">
        <v>2626</v>
      </c>
      <c r="E292" s="9" t="s">
        <v>2627</v>
      </c>
    </row>
    <row r="293" spans="1:6" s="9" customFormat="1">
      <c r="A293" s="9" t="s">
        <v>12555</v>
      </c>
      <c r="B293" s="9" t="s">
        <v>2629</v>
      </c>
      <c r="C293" s="9" t="s">
        <v>12556</v>
      </c>
      <c r="D293" s="9" t="s">
        <v>12557</v>
      </c>
      <c r="E293" s="9" t="s">
        <v>12558</v>
      </c>
    </row>
    <row r="294" spans="1:6">
      <c r="A294" t="s">
        <v>3042</v>
      </c>
      <c r="B294" t="s">
        <v>3043</v>
      </c>
      <c r="C294" t="s">
        <v>3044</v>
      </c>
      <c r="D294" t="s">
        <v>13272</v>
      </c>
      <c r="E294" t="s">
        <v>13277</v>
      </c>
      <c r="F294" t="s">
        <v>3045</v>
      </c>
    </row>
    <row r="295" spans="1:6">
      <c r="A295" t="s">
        <v>3042</v>
      </c>
      <c r="B295" t="s">
        <v>3046</v>
      </c>
      <c r="C295" t="s">
        <v>13268</v>
      </c>
      <c r="D295" t="s">
        <v>13273</v>
      </c>
      <c r="E295" t="s">
        <v>13278</v>
      </c>
    </row>
    <row r="296" spans="1:6">
      <c r="A296" t="s">
        <v>3042</v>
      </c>
      <c r="B296" t="s">
        <v>3047</v>
      </c>
      <c r="C296" t="s">
        <v>13269</v>
      </c>
      <c r="D296" t="s">
        <v>13274</v>
      </c>
      <c r="E296" t="s">
        <v>13279</v>
      </c>
    </row>
    <row r="297" spans="1:6" s="9" customFormat="1">
      <c r="A297" t="s">
        <v>3042</v>
      </c>
      <c r="B297" s="9" t="s">
        <v>13282</v>
      </c>
      <c r="C297" s="9" t="s">
        <v>13270</v>
      </c>
      <c r="D297" s="9" t="s">
        <v>13275</v>
      </c>
      <c r="E297" s="9" t="s">
        <v>13280</v>
      </c>
    </row>
    <row r="298" spans="1:6" s="9" customFormat="1">
      <c r="A298" t="s">
        <v>3042</v>
      </c>
      <c r="B298" s="9" t="s">
        <v>13283</v>
      </c>
      <c r="C298" s="9" t="s">
        <v>13271</v>
      </c>
      <c r="D298" s="9" t="s">
        <v>13276</v>
      </c>
      <c r="E298" s="9" t="s">
        <v>13281</v>
      </c>
    </row>
    <row r="299" spans="1:6">
      <c r="A299" t="s">
        <v>3048</v>
      </c>
      <c r="B299" t="s">
        <v>2625</v>
      </c>
      <c r="C299" t="s">
        <v>2631</v>
      </c>
      <c r="D299" t="s">
        <v>2626</v>
      </c>
      <c r="E299" t="s">
        <v>2627</v>
      </c>
    </row>
    <row r="300" spans="1:6">
      <c r="A300" t="s">
        <v>3048</v>
      </c>
      <c r="B300" t="s">
        <v>3037</v>
      </c>
      <c r="C300" t="s">
        <v>3038</v>
      </c>
      <c r="D300" t="s">
        <v>3039</v>
      </c>
      <c r="E300" t="s">
        <v>3040</v>
      </c>
    </row>
    <row r="301" spans="1:6">
      <c r="A301" t="s">
        <v>3048</v>
      </c>
      <c r="B301" t="s">
        <v>2629</v>
      </c>
      <c r="C301" t="s">
        <v>2632</v>
      </c>
      <c r="D301" t="s">
        <v>2633</v>
      </c>
      <c r="E301" t="s">
        <v>3041</v>
      </c>
    </row>
    <row r="302" spans="1:6">
      <c r="A302" t="s">
        <v>3048</v>
      </c>
      <c r="B302" t="s">
        <v>2592</v>
      </c>
      <c r="C302" t="s">
        <v>2838</v>
      </c>
      <c r="D302" t="s">
        <v>2594</v>
      </c>
      <c r="E302" t="s">
        <v>2594</v>
      </c>
    </row>
    <row r="303" spans="1:6">
      <c r="A303" t="s">
        <v>3049</v>
      </c>
      <c r="B303" t="s">
        <v>2625</v>
      </c>
      <c r="C303" t="s">
        <v>3050</v>
      </c>
      <c r="D303" t="s">
        <v>3051</v>
      </c>
      <c r="E303" t="s">
        <v>3052</v>
      </c>
    </row>
    <row r="304" spans="1:6">
      <c r="A304" t="s">
        <v>3049</v>
      </c>
      <c r="B304" t="s">
        <v>3053</v>
      </c>
      <c r="C304" t="s">
        <v>3054</v>
      </c>
      <c r="D304" t="s">
        <v>3055</v>
      </c>
      <c r="E304" t="s">
        <v>3056</v>
      </c>
    </row>
    <row r="305" spans="1:5">
      <c r="A305" t="s">
        <v>3049</v>
      </c>
      <c r="B305" t="s">
        <v>2629</v>
      </c>
      <c r="C305" t="s">
        <v>2632</v>
      </c>
      <c r="D305" t="s">
        <v>2885</v>
      </c>
      <c r="E305" t="s">
        <v>3057</v>
      </c>
    </row>
    <row r="306" spans="1:5">
      <c r="A306" t="s">
        <v>3049</v>
      </c>
      <c r="B306" t="s">
        <v>2592</v>
      </c>
      <c r="C306" t="s">
        <v>2593</v>
      </c>
      <c r="D306" t="s">
        <v>2594</v>
      </c>
      <c r="E306" t="s">
        <v>2594</v>
      </c>
    </row>
    <row r="307" spans="1:5">
      <c r="A307" t="s">
        <v>3058</v>
      </c>
      <c r="B307" t="s">
        <v>3059</v>
      </c>
      <c r="C307" t="s">
        <v>3060</v>
      </c>
      <c r="D307" t="s">
        <v>5675</v>
      </c>
      <c r="E307" t="s">
        <v>5680</v>
      </c>
    </row>
    <row r="308" spans="1:5">
      <c r="A308" t="s">
        <v>3058</v>
      </c>
      <c r="B308" t="s">
        <v>3063</v>
      </c>
      <c r="C308" t="s">
        <v>3064</v>
      </c>
      <c r="D308" t="s">
        <v>5676</v>
      </c>
      <c r="E308" t="s">
        <v>5681</v>
      </c>
    </row>
    <row r="309" spans="1:5">
      <c r="A309" t="s">
        <v>3058</v>
      </c>
      <c r="B309" t="s">
        <v>3067</v>
      </c>
      <c r="C309" t="s">
        <v>3068</v>
      </c>
      <c r="D309" t="s">
        <v>5677</v>
      </c>
      <c r="E309" t="s">
        <v>5682</v>
      </c>
    </row>
    <row r="310" spans="1:5">
      <c r="A310" t="s">
        <v>3058</v>
      </c>
      <c r="B310" t="s">
        <v>3071</v>
      </c>
      <c r="C310" t="s">
        <v>3072</v>
      </c>
      <c r="D310" t="s">
        <v>5678</v>
      </c>
      <c r="E310" t="s">
        <v>5683</v>
      </c>
    </row>
    <row r="311" spans="1:5">
      <c r="A311" t="s">
        <v>3058</v>
      </c>
      <c r="B311" t="s">
        <v>3075</v>
      </c>
      <c r="C311" t="s">
        <v>3076</v>
      </c>
      <c r="D311" t="s">
        <v>5679</v>
      </c>
      <c r="E311" t="s">
        <v>5684</v>
      </c>
    </row>
    <row r="312" spans="1:5">
      <c r="A312" t="s">
        <v>3079</v>
      </c>
      <c r="B312" t="s">
        <v>2625</v>
      </c>
      <c r="C312" t="s">
        <v>2631</v>
      </c>
      <c r="D312" t="s">
        <v>2626</v>
      </c>
      <c r="E312" t="s">
        <v>2627</v>
      </c>
    </row>
    <row r="313" spans="1:5" s="9" customFormat="1">
      <c r="A313" s="9" t="s">
        <v>3079</v>
      </c>
      <c r="B313" s="9" t="s">
        <v>3107</v>
      </c>
      <c r="C313" s="9" t="s">
        <v>3108</v>
      </c>
      <c r="D313" s="9" t="s">
        <v>3109</v>
      </c>
      <c r="E313" s="9" t="s">
        <v>3110</v>
      </c>
    </row>
    <row r="314" spans="1:5">
      <c r="A314" t="s">
        <v>3079</v>
      </c>
      <c r="B314" t="s">
        <v>2629</v>
      </c>
      <c r="C314" t="s">
        <v>2632</v>
      </c>
      <c r="D314" t="s">
        <v>2633</v>
      </c>
      <c r="E314" t="s">
        <v>2634</v>
      </c>
    </row>
    <row r="315" spans="1:5">
      <c r="A315" t="s">
        <v>3079</v>
      </c>
      <c r="B315" t="s">
        <v>2767</v>
      </c>
      <c r="C315" t="s">
        <v>2768</v>
      </c>
      <c r="D315" t="s">
        <v>3005</v>
      </c>
      <c r="E315" t="s">
        <v>3006</v>
      </c>
    </row>
    <row r="316" spans="1:5">
      <c r="A316" t="s">
        <v>3080</v>
      </c>
      <c r="B316" t="s">
        <v>13300</v>
      </c>
      <c r="C316" t="s">
        <v>3081</v>
      </c>
      <c r="D316" t="s">
        <v>12548</v>
      </c>
      <c r="E316" t="s">
        <v>13118</v>
      </c>
    </row>
    <row r="317" spans="1:5">
      <c r="A317" t="s">
        <v>3080</v>
      </c>
      <c r="B317" t="s">
        <v>13301</v>
      </c>
      <c r="C317" t="s">
        <v>3082</v>
      </c>
      <c r="D317" t="s">
        <v>13121</v>
      </c>
      <c r="E317" t="s">
        <v>13119</v>
      </c>
    </row>
    <row r="318" spans="1:5">
      <c r="A318" t="s">
        <v>3080</v>
      </c>
      <c r="B318" t="s">
        <v>13302</v>
      </c>
      <c r="C318" t="s">
        <v>3083</v>
      </c>
      <c r="D318" t="s">
        <v>13122</v>
      </c>
      <c r="E318" t="s">
        <v>13120</v>
      </c>
    </row>
    <row r="319" spans="1:5">
      <c r="A319" t="s">
        <v>3080</v>
      </c>
      <c r="B319" t="s">
        <v>2640</v>
      </c>
      <c r="C319" t="s">
        <v>3084</v>
      </c>
      <c r="D319" t="s">
        <v>3085</v>
      </c>
      <c r="E319" t="s">
        <v>3086</v>
      </c>
    </row>
    <row r="320" spans="1:5">
      <c r="A320" t="s">
        <v>3087</v>
      </c>
      <c r="B320" t="s">
        <v>3088</v>
      </c>
      <c r="C320" t="s">
        <v>3089</v>
      </c>
      <c r="D320" t="s">
        <v>5538</v>
      </c>
      <c r="E320" t="s">
        <v>5573</v>
      </c>
    </row>
    <row r="321" spans="1:5">
      <c r="A321" t="s">
        <v>3087</v>
      </c>
      <c r="B321" t="s">
        <v>3090</v>
      </c>
      <c r="C321" t="s">
        <v>3091</v>
      </c>
      <c r="D321" t="s">
        <v>3092</v>
      </c>
      <c r="E321" t="s">
        <v>3093</v>
      </c>
    </row>
    <row r="322" spans="1:5">
      <c r="A322" t="s">
        <v>3087</v>
      </c>
      <c r="B322" t="s">
        <v>3094</v>
      </c>
      <c r="C322" t="s">
        <v>3095</v>
      </c>
      <c r="D322" t="s">
        <v>3096</v>
      </c>
      <c r="E322" t="s">
        <v>3097</v>
      </c>
    </row>
    <row r="323" spans="1:5">
      <c r="A323" t="s">
        <v>3087</v>
      </c>
      <c r="B323" t="s">
        <v>3098</v>
      </c>
      <c r="C323" t="s">
        <v>3099</v>
      </c>
      <c r="D323" t="s">
        <v>3100</v>
      </c>
      <c r="E323" t="s">
        <v>3101</v>
      </c>
    </row>
    <row r="324" spans="1:5">
      <c r="A324" t="s">
        <v>3087</v>
      </c>
      <c r="B324" t="s">
        <v>3102</v>
      </c>
      <c r="C324" t="s">
        <v>3103</v>
      </c>
      <c r="D324" t="s">
        <v>3104</v>
      </c>
      <c r="E324" t="s">
        <v>3105</v>
      </c>
    </row>
    <row r="325" spans="1:5" s="9" customFormat="1">
      <c r="A325" s="9" t="s">
        <v>3087</v>
      </c>
      <c r="B325" s="9" t="s">
        <v>12552</v>
      </c>
      <c r="C325" s="9" t="s">
        <v>3596</v>
      </c>
      <c r="D325" s="9" t="s">
        <v>12549</v>
      </c>
      <c r="E325" s="9" t="s">
        <v>12550</v>
      </c>
    </row>
    <row r="326" spans="1:5">
      <c r="A326" t="s">
        <v>3087</v>
      </c>
      <c r="B326" t="s">
        <v>2412</v>
      </c>
      <c r="C326" t="s">
        <v>2852</v>
      </c>
      <c r="D326" t="s">
        <v>2063</v>
      </c>
      <c r="E326" t="s">
        <v>1768</v>
      </c>
    </row>
    <row r="327" spans="1:5" s="9" customFormat="1">
      <c r="A327" s="9" t="s">
        <v>3087</v>
      </c>
      <c r="B327" s="9" t="s">
        <v>2640</v>
      </c>
      <c r="C327" s="9" t="s">
        <v>3084</v>
      </c>
      <c r="D327" s="9" t="s">
        <v>3085</v>
      </c>
      <c r="E327" s="9" t="s">
        <v>12551</v>
      </c>
    </row>
    <row r="328" spans="1:5">
      <c r="A328" t="s">
        <v>3106</v>
      </c>
      <c r="B328" t="s">
        <v>2625</v>
      </c>
      <c r="C328" t="s">
        <v>2631</v>
      </c>
      <c r="D328" t="s">
        <v>2626</v>
      </c>
      <c r="E328" t="s">
        <v>2627</v>
      </c>
    </row>
    <row r="329" spans="1:5">
      <c r="A329" t="s">
        <v>3106</v>
      </c>
      <c r="B329" t="s">
        <v>3107</v>
      </c>
      <c r="C329" t="s">
        <v>3108</v>
      </c>
      <c r="D329" t="s">
        <v>3109</v>
      </c>
      <c r="E329" t="s">
        <v>3110</v>
      </c>
    </row>
    <row r="330" spans="1:5">
      <c r="A330" t="s">
        <v>3106</v>
      </c>
      <c r="B330" t="s">
        <v>2629</v>
      </c>
      <c r="C330" t="s">
        <v>2632</v>
      </c>
      <c r="D330" t="s">
        <v>2633</v>
      </c>
      <c r="E330" t="s">
        <v>2634</v>
      </c>
    </row>
    <row r="331" spans="1:5">
      <c r="A331" t="s">
        <v>3106</v>
      </c>
      <c r="B331" t="s">
        <v>2592</v>
      </c>
      <c r="C331" t="s">
        <v>2593</v>
      </c>
      <c r="D331" t="s">
        <v>2594</v>
      </c>
      <c r="E331" t="s">
        <v>2594</v>
      </c>
    </row>
    <row r="332" spans="1:5">
      <c r="A332" t="s">
        <v>3111</v>
      </c>
      <c r="B332" t="s">
        <v>3117</v>
      </c>
      <c r="C332" t="s">
        <v>3118</v>
      </c>
      <c r="D332" t="s">
        <v>3119</v>
      </c>
      <c r="E332" t="s">
        <v>3120</v>
      </c>
    </row>
    <row r="333" spans="1:5" s="1" customFormat="1">
      <c r="A333" t="s">
        <v>3111</v>
      </c>
      <c r="B333" t="s">
        <v>3121</v>
      </c>
      <c r="C333" s="1" t="s">
        <v>13180</v>
      </c>
      <c r="D333" s="1" t="s">
        <v>13186</v>
      </c>
      <c r="E333" s="1" t="s">
        <v>13185</v>
      </c>
    </row>
    <row r="334" spans="1:5" s="9" customFormat="1">
      <c r="A334" s="9" t="s">
        <v>3111</v>
      </c>
      <c r="B334" s="9" t="s">
        <v>13181</v>
      </c>
      <c r="C334" s="9" t="s">
        <v>13182</v>
      </c>
      <c r="D334" s="9" t="s">
        <v>13183</v>
      </c>
      <c r="E334" s="9" t="s">
        <v>13184</v>
      </c>
    </row>
    <row r="335" spans="1:5">
      <c r="A335" t="s">
        <v>3111</v>
      </c>
      <c r="B335" t="s">
        <v>3122</v>
      </c>
      <c r="C335" t="s">
        <v>3123</v>
      </c>
      <c r="D335" t="s">
        <v>5539</v>
      </c>
      <c r="E335" t="s">
        <v>5574</v>
      </c>
    </row>
    <row r="336" spans="1:5">
      <c r="A336" t="s">
        <v>3111</v>
      </c>
      <c r="B336" t="s">
        <v>3124</v>
      </c>
      <c r="C336" t="s">
        <v>3125</v>
      </c>
      <c r="D336" t="s">
        <v>3126</v>
      </c>
      <c r="E336" t="s">
        <v>3127</v>
      </c>
    </row>
    <row r="337" spans="1:5">
      <c r="A337" t="s">
        <v>3111</v>
      </c>
      <c r="B337" t="s">
        <v>3128</v>
      </c>
      <c r="C337" t="s">
        <v>3129</v>
      </c>
      <c r="D337" t="s">
        <v>3130</v>
      </c>
      <c r="E337" t="s">
        <v>3131</v>
      </c>
    </row>
    <row r="338" spans="1:5">
      <c r="A338" t="s">
        <v>3111</v>
      </c>
      <c r="B338" t="s">
        <v>3132</v>
      </c>
      <c r="C338" t="s">
        <v>3133</v>
      </c>
      <c r="D338" t="s">
        <v>3134</v>
      </c>
      <c r="E338" t="s">
        <v>3135</v>
      </c>
    </row>
    <row r="339" spans="1:5">
      <c r="A339" t="s">
        <v>3111</v>
      </c>
      <c r="B339" t="s">
        <v>3136</v>
      </c>
      <c r="C339" t="s">
        <v>3137</v>
      </c>
      <c r="D339" t="s">
        <v>3138</v>
      </c>
      <c r="E339" t="s">
        <v>3139</v>
      </c>
    </row>
    <row r="340" spans="1:5">
      <c r="A340" t="s">
        <v>3111</v>
      </c>
      <c r="B340" t="s">
        <v>3141</v>
      </c>
      <c r="C340" t="s">
        <v>3142</v>
      </c>
      <c r="D340" t="s">
        <v>5691</v>
      </c>
      <c r="E340" t="s">
        <v>5692</v>
      </c>
    </row>
    <row r="341" spans="1:5">
      <c r="A341" t="s">
        <v>3111</v>
      </c>
      <c r="B341" t="s">
        <v>3143</v>
      </c>
      <c r="C341" t="s">
        <v>3144</v>
      </c>
      <c r="D341" t="s">
        <v>5693</v>
      </c>
      <c r="E341" t="s">
        <v>5694</v>
      </c>
    </row>
    <row r="342" spans="1:5">
      <c r="A342" t="s">
        <v>3111</v>
      </c>
      <c r="B342" t="s">
        <v>2412</v>
      </c>
      <c r="C342" t="s">
        <v>3145</v>
      </c>
      <c r="D342" t="s">
        <v>3146</v>
      </c>
      <c r="E342" t="s">
        <v>3147</v>
      </c>
    </row>
    <row r="343" spans="1:5">
      <c r="A343" t="s">
        <v>3111</v>
      </c>
      <c r="B343" t="s">
        <v>2640</v>
      </c>
      <c r="C343" t="s">
        <v>3084</v>
      </c>
      <c r="D343" t="s">
        <v>3085</v>
      </c>
      <c r="E343" t="s">
        <v>3086</v>
      </c>
    </row>
    <row r="344" spans="1:5" s="9" customFormat="1">
      <c r="A344" s="9" t="s">
        <v>12565</v>
      </c>
      <c r="B344" s="9" t="s">
        <v>12584</v>
      </c>
      <c r="C344" s="9" t="s">
        <v>12566</v>
      </c>
      <c r="D344" s="9" t="s">
        <v>12609</v>
      </c>
      <c r="E344" s="9" t="s">
        <v>12610</v>
      </c>
    </row>
    <row r="345" spans="1:5" s="9" customFormat="1">
      <c r="A345" s="9" t="s">
        <v>12565</v>
      </c>
      <c r="B345" s="9" t="s">
        <v>12585</v>
      </c>
      <c r="C345" s="9" t="s">
        <v>12021</v>
      </c>
      <c r="D345" s="9" t="s">
        <v>12572</v>
      </c>
      <c r="E345" s="9" t="s">
        <v>12577</v>
      </c>
    </row>
    <row r="346" spans="1:5" s="9" customFormat="1">
      <c r="A346" s="9" t="s">
        <v>12565</v>
      </c>
      <c r="B346" s="9" t="s">
        <v>12586</v>
      </c>
      <c r="C346" s="9" t="s">
        <v>12567</v>
      </c>
      <c r="D346" s="9" t="s">
        <v>12573</v>
      </c>
      <c r="E346" s="9" t="s">
        <v>12578</v>
      </c>
    </row>
    <row r="347" spans="1:5" s="9" customFormat="1">
      <c r="A347" s="9" t="s">
        <v>12565</v>
      </c>
      <c r="B347" s="9" t="s">
        <v>12587</v>
      </c>
      <c r="C347" s="9" t="s">
        <v>12568</v>
      </c>
      <c r="D347" s="9" t="s">
        <v>12574</v>
      </c>
      <c r="E347" s="9" t="s">
        <v>12579</v>
      </c>
    </row>
    <row r="348" spans="1:5" s="9" customFormat="1">
      <c r="A348" s="9" t="s">
        <v>12565</v>
      </c>
      <c r="B348" s="9" t="s">
        <v>12588</v>
      </c>
      <c r="C348" s="9" t="s">
        <v>12569</v>
      </c>
      <c r="D348" s="9" t="s">
        <v>12575</v>
      </c>
      <c r="E348" s="9" t="s">
        <v>12580</v>
      </c>
    </row>
    <row r="349" spans="1:5" s="9" customFormat="1">
      <c r="A349" s="9" t="s">
        <v>12565</v>
      </c>
      <c r="B349" s="9" t="s">
        <v>12589</v>
      </c>
      <c r="C349" s="9" t="s">
        <v>12570</v>
      </c>
      <c r="D349" s="9" t="s">
        <v>12576</v>
      </c>
      <c r="E349" s="9" t="s">
        <v>12581</v>
      </c>
    </row>
    <row r="350" spans="1:5" s="9" customFormat="1">
      <c r="A350" s="9" t="s">
        <v>12565</v>
      </c>
      <c r="B350" s="9" t="s">
        <v>12552</v>
      </c>
      <c r="C350" s="9" t="s">
        <v>3596</v>
      </c>
      <c r="D350" s="9" t="s">
        <v>12549</v>
      </c>
      <c r="E350" s="9" t="s">
        <v>12582</v>
      </c>
    </row>
    <row r="351" spans="1:5" s="9" customFormat="1">
      <c r="A351" s="9" t="s">
        <v>12565</v>
      </c>
      <c r="B351" s="9" t="s">
        <v>2640</v>
      </c>
      <c r="C351" s="9" t="s">
        <v>12571</v>
      </c>
      <c r="D351" s="9" t="s">
        <v>3085</v>
      </c>
      <c r="E351" s="9" t="s">
        <v>12583</v>
      </c>
    </row>
    <row r="352" spans="1:5" s="9" customFormat="1">
      <c r="A352" s="9" t="s">
        <v>12593</v>
      </c>
      <c r="B352" s="9" t="s">
        <v>2625</v>
      </c>
      <c r="C352" s="9" t="s">
        <v>12594</v>
      </c>
      <c r="D352" s="9" t="s">
        <v>12598</v>
      </c>
      <c r="E352" s="9" t="s">
        <v>12602</v>
      </c>
    </row>
    <row r="353" spans="1:5" s="9" customFormat="1">
      <c r="A353" s="9" t="s">
        <v>12593</v>
      </c>
      <c r="B353" s="9" t="s">
        <v>12606</v>
      </c>
      <c r="C353" s="9" t="s">
        <v>12595</v>
      </c>
      <c r="D353" s="9" t="s">
        <v>12599</v>
      </c>
      <c r="E353" s="9" t="s">
        <v>12603</v>
      </c>
    </row>
    <row r="354" spans="1:5" s="9" customFormat="1">
      <c r="A354" s="9" t="s">
        <v>12593</v>
      </c>
      <c r="B354" s="9" t="s">
        <v>12607</v>
      </c>
      <c r="C354" s="9" t="s">
        <v>12596</v>
      </c>
      <c r="D354" s="9" t="s">
        <v>12600</v>
      </c>
      <c r="E354" s="9" t="s">
        <v>12604</v>
      </c>
    </row>
    <row r="355" spans="1:5" s="9" customFormat="1">
      <c r="A355" s="9" t="s">
        <v>12593</v>
      </c>
      <c r="B355" s="9" t="s">
        <v>12608</v>
      </c>
      <c r="C355" s="9" t="s">
        <v>12597</v>
      </c>
      <c r="D355" s="9" t="s">
        <v>12601</v>
      </c>
      <c r="E355" s="9" t="s">
        <v>12605</v>
      </c>
    </row>
    <row r="356" spans="1:5" s="9" customFormat="1">
      <c r="A356" s="9" t="s">
        <v>12593</v>
      </c>
      <c r="B356" s="9" t="s">
        <v>13148</v>
      </c>
      <c r="C356" s="9" t="s">
        <v>13147</v>
      </c>
      <c r="D356" s="9" t="s">
        <v>13149</v>
      </c>
      <c r="E356" s="9" t="s">
        <v>13150</v>
      </c>
    </row>
    <row r="357" spans="1:5">
      <c r="A357" t="s">
        <v>3148</v>
      </c>
      <c r="B357" t="s">
        <v>2625</v>
      </c>
      <c r="C357" t="s">
        <v>2631</v>
      </c>
      <c r="D357" t="s">
        <v>2626</v>
      </c>
      <c r="E357" t="s">
        <v>2627</v>
      </c>
    </row>
    <row r="358" spans="1:5">
      <c r="A358" t="s">
        <v>3148</v>
      </c>
      <c r="B358" t="s">
        <v>2629</v>
      </c>
      <c r="C358" t="s">
        <v>2632</v>
      </c>
      <c r="D358" t="s">
        <v>2633</v>
      </c>
      <c r="E358" t="s">
        <v>2634</v>
      </c>
    </row>
    <row r="359" spans="1:5">
      <c r="A359" t="s">
        <v>3148</v>
      </c>
      <c r="B359" t="s">
        <v>2592</v>
      </c>
      <c r="C359" t="s">
        <v>2593</v>
      </c>
      <c r="D359" t="s">
        <v>2594</v>
      </c>
      <c r="E359" t="s">
        <v>2594</v>
      </c>
    </row>
    <row r="360" spans="1:5">
      <c r="A360" t="s">
        <v>3149</v>
      </c>
      <c r="B360" t="s">
        <v>3150</v>
      </c>
      <c r="C360" t="s">
        <v>5762</v>
      </c>
      <c r="D360" t="s">
        <v>5764</v>
      </c>
      <c r="E360" t="s">
        <v>5766</v>
      </c>
    </row>
    <row r="361" spans="1:5">
      <c r="A361" t="s">
        <v>3149</v>
      </c>
      <c r="B361" t="s">
        <v>3151</v>
      </c>
      <c r="C361" t="s">
        <v>13297</v>
      </c>
      <c r="D361" t="s">
        <v>5765</v>
      </c>
      <c r="E361" t="s">
        <v>5767</v>
      </c>
    </row>
    <row r="362" spans="1:5">
      <c r="A362" t="s">
        <v>3149</v>
      </c>
      <c r="B362" t="s">
        <v>3152</v>
      </c>
      <c r="C362" t="s">
        <v>5695</v>
      </c>
      <c r="D362" t="s">
        <v>5696</v>
      </c>
      <c r="E362" t="s">
        <v>5697</v>
      </c>
    </row>
    <row r="363" spans="1:5">
      <c r="A363" t="s">
        <v>3149</v>
      </c>
      <c r="B363" t="s">
        <v>3153</v>
      </c>
      <c r="C363" t="s">
        <v>3154</v>
      </c>
      <c r="D363" t="s">
        <v>13126</v>
      </c>
      <c r="E363" t="s">
        <v>13125</v>
      </c>
    </row>
    <row r="364" spans="1:5">
      <c r="A364" t="s">
        <v>3149</v>
      </c>
      <c r="B364" t="s">
        <v>3122</v>
      </c>
      <c r="C364" t="s">
        <v>3123</v>
      </c>
      <c r="D364" t="s">
        <v>5539</v>
      </c>
      <c r="E364" t="s">
        <v>5574</v>
      </c>
    </row>
    <row r="365" spans="1:5">
      <c r="A365" t="s">
        <v>3149</v>
      </c>
      <c r="B365" t="s">
        <v>3124</v>
      </c>
      <c r="C365" t="s">
        <v>3125</v>
      </c>
      <c r="D365" t="s">
        <v>3126</v>
      </c>
      <c r="E365" t="s">
        <v>3127</v>
      </c>
    </row>
    <row r="366" spans="1:5">
      <c r="A366" t="s">
        <v>3149</v>
      </c>
      <c r="B366" t="s">
        <v>3128</v>
      </c>
      <c r="C366" t="s">
        <v>3129</v>
      </c>
      <c r="D366" t="s">
        <v>3130</v>
      </c>
      <c r="E366" t="s">
        <v>3131</v>
      </c>
    </row>
    <row r="367" spans="1:5">
      <c r="A367" t="s">
        <v>3149</v>
      </c>
      <c r="B367" t="s">
        <v>3132</v>
      </c>
      <c r="C367" t="s">
        <v>3133</v>
      </c>
      <c r="D367" t="s">
        <v>3134</v>
      </c>
      <c r="E367" t="s">
        <v>3135</v>
      </c>
    </row>
    <row r="368" spans="1:5">
      <c r="A368" t="s">
        <v>3149</v>
      </c>
      <c r="B368" t="s">
        <v>3155</v>
      </c>
      <c r="C368" t="s">
        <v>3156</v>
      </c>
      <c r="D368" t="s">
        <v>3138</v>
      </c>
      <c r="E368" t="s">
        <v>3139</v>
      </c>
    </row>
    <row r="369" spans="1:5">
      <c r="A369" t="s">
        <v>3149</v>
      </c>
      <c r="B369" t="s">
        <v>3159</v>
      </c>
      <c r="C369" s="1" t="s">
        <v>12617</v>
      </c>
      <c r="D369" s="1" t="s">
        <v>12618</v>
      </c>
      <c r="E369" s="1" t="s">
        <v>12619</v>
      </c>
    </row>
    <row r="370" spans="1:5">
      <c r="A370" t="s">
        <v>3149</v>
      </c>
      <c r="B370" t="s">
        <v>2412</v>
      </c>
      <c r="C370" t="s">
        <v>3145</v>
      </c>
      <c r="D370" t="s">
        <v>3146</v>
      </c>
      <c r="E370" t="s">
        <v>3147</v>
      </c>
    </row>
    <row r="371" spans="1:5">
      <c r="A371" t="s">
        <v>3149</v>
      </c>
      <c r="B371" t="s">
        <v>2640</v>
      </c>
      <c r="C371" t="s">
        <v>3084</v>
      </c>
      <c r="D371" t="s">
        <v>3085</v>
      </c>
      <c r="E371" t="s">
        <v>3086</v>
      </c>
    </row>
    <row r="372" spans="1:5">
      <c r="A372" t="s">
        <v>3160</v>
      </c>
      <c r="B372" t="s">
        <v>3161</v>
      </c>
      <c r="C372" t="s">
        <v>3162</v>
      </c>
      <c r="D372" t="s">
        <v>3163</v>
      </c>
      <c r="E372" t="s">
        <v>3164</v>
      </c>
    </row>
    <row r="373" spans="1:5">
      <c r="A373" t="s">
        <v>3160</v>
      </c>
      <c r="B373" t="s">
        <v>3165</v>
      </c>
      <c r="C373" t="s">
        <v>3166</v>
      </c>
      <c r="D373" t="s">
        <v>3167</v>
      </c>
      <c r="E373" t="s">
        <v>3168</v>
      </c>
    </row>
    <row r="374" spans="1:5" s="9" customFormat="1">
      <c r="A374" s="9" t="s">
        <v>3160</v>
      </c>
      <c r="B374" s="9" t="s">
        <v>12693</v>
      </c>
      <c r="C374" s="9" t="s">
        <v>12690</v>
      </c>
      <c r="D374" s="9" t="s">
        <v>12691</v>
      </c>
      <c r="E374" s="9" t="s">
        <v>12692</v>
      </c>
    </row>
    <row r="375" spans="1:5">
      <c r="A375" t="s">
        <v>3160</v>
      </c>
      <c r="B375" t="s">
        <v>3169</v>
      </c>
      <c r="C375" t="s">
        <v>3170</v>
      </c>
      <c r="D375" t="s">
        <v>3171</v>
      </c>
      <c r="E375" t="s">
        <v>3172</v>
      </c>
    </row>
    <row r="376" spans="1:5">
      <c r="A376" t="s">
        <v>3160</v>
      </c>
      <c r="B376" t="s">
        <v>3173</v>
      </c>
      <c r="C376" t="s">
        <v>3174</v>
      </c>
      <c r="D376" t="s">
        <v>3175</v>
      </c>
      <c r="E376" t="s">
        <v>3176</v>
      </c>
    </row>
    <row r="377" spans="1:5">
      <c r="A377" t="s">
        <v>3160</v>
      </c>
      <c r="B377" t="s">
        <v>3177</v>
      </c>
      <c r="C377" t="s">
        <v>3178</v>
      </c>
      <c r="D377" t="s">
        <v>3179</v>
      </c>
      <c r="E377" t="s">
        <v>3180</v>
      </c>
    </row>
    <row r="378" spans="1:5">
      <c r="A378" t="s">
        <v>3160</v>
      </c>
      <c r="B378" t="s">
        <v>2412</v>
      </c>
      <c r="C378" t="s">
        <v>3145</v>
      </c>
      <c r="D378" t="s">
        <v>3146</v>
      </c>
      <c r="E378" t="s">
        <v>3147</v>
      </c>
    </row>
    <row r="379" spans="1:5">
      <c r="A379" t="s">
        <v>3160</v>
      </c>
      <c r="B379" t="s">
        <v>2640</v>
      </c>
      <c r="C379" t="s">
        <v>3084</v>
      </c>
      <c r="D379" t="s">
        <v>3085</v>
      </c>
      <c r="E379" t="s">
        <v>3086</v>
      </c>
    </row>
    <row r="380" spans="1:5" s="9" customFormat="1">
      <c r="A380" s="9" t="s">
        <v>13193</v>
      </c>
      <c r="B380" s="9" t="s">
        <v>3161</v>
      </c>
      <c r="C380" s="9" t="s">
        <v>3162</v>
      </c>
      <c r="D380" s="9" t="s">
        <v>3163</v>
      </c>
      <c r="E380" s="9" t="s">
        <v>3164</v>
      </c>
    </row>
    <row r="381" spans="1:5" s="9" customFormat="1">
      <c r="A381" s="9" t="s">
        <v>13193</v>
      </c>
      <c r="B381" s="9" t="s">
        <v>3165</v>
      </c>
      <c r="C381" s="9" t="s">
        <v>3166</v>
      </c>
      <c r="D381" s="9" t="s">
        <v>3167</v>
      </c>
      <c r="E381" s="9" t="s">
        <v>3168</v>
      </c>
    </row>
    <row r="382" spans="1:5" s="9" customFormat="1">
      <c r="A382" s="9" t="s">
        <v>13193</v>
      </c>
      <c r="B382" s="9" t="s">
        <v>12693</v>
      </c>
      <c r="C382" s="9" t="s">
        <v>12690</v>
      </c>
      <c r="D382" s="9" t="s">
        <v>12691</v>
      </c>
      <c r="E382" s="9" t="s">
        <v>12692</v>
      </c>
    </row>
    <row r="383" spans="1:5" s="9" customFormat="1">
      <c r="A383" s="9" t="s">
        <v>13193</v>
      </c>
      <c r="B383" s="9" t="s">
        <v>3169</v>
      </c>
      <c r="C383" s="9" t="s">
        <v>3170</v>
      </c>
      <c r="D383" s="9" t="s">
        <v>13195</v>
      </c>
      <c r="E383" s="9" t="s">
        <v>3172</v>
      </c>
    </row>
    <row r="384" spans="1:5" s="9" customFormat="1">
      <c r="A384" s="9" t="s">
        <v>13193</v>
      </c>
      <c r="B384" s="9" t="s">
        <v>3173</v>
      </c>
      <c r="C384" s="9" t="s">
        <v>13194</v>
      </c>
      <c r="D384" s="9" t="s">
        <v>13196</v>
      </c>
      <c r="E384" s="9" t="s">
        <v>13197</v>
      </c>
    </row>
    <row r="385" spans="1:5" s="9" customFormat="1">
      <c r="A385" s="9" t="s">
        <v>13193</v>
      </c>
      <c r="B385" s="9" t="s">
        <v>3177</v>
      </c>
      <c r="C385" s="9" t="s">
        <v>3178</v>
      </c>
      <c r="D385" s="9" t="s">
        <v>3179</v>
      </c>
      <c r="E385" s="9" t="s">
        <v>3180</v>
      </c>
    </row>
    <row r="386" spans="1:5" s="9" customFormat="1">
      <c r="A386" s="9" t="s">
        <v>13193</v>
      </c>
      <c r="B386" s="9" t="s">
        <v>2412</v>
      </c>
      <c r="C386" s="9" t="s">
        <v>2062</v>
      </c>
      <c r="D386" s="9" t="s">
        <v>2063</v>
      </c>
      <c r="E386" s="9" t="s">
        <v>2924</v>
      </c>
    </row>
    <row r="387" spans="1:5" s="9" customFormat="1">
      <c r="A387" s="9" t="s">
        <v>13193</v>
      </c>
      <c r="B387" s="9" t="s">
        <v>2640</v>
      </c>
      <c r="C387" s="9" t="s">
        <v>3084</v>
      </c>
      <c r="D387" s="9" t="s">
        <v>3085</v>
      </c>
      <c r="E387" s="9" t="s">
        <v>3086</v>
      </c>
    </row>
    <row r="388" spans="1:5">
      <c r="A388" t="s">
        <v>3181</v>
      </c>
      <c r="B388" t="s">
        <v>3182</v>
      </c>
      <c r="C388" t="s">
        <v>3183</v>
      </c>
      <c r="D388" t="s">
        <v>3184</v>
      </c>
      <c r="E388" t="s">
        <v>3185</v>
      </c>
    </row>
    <row r="389" spans="1:5">
      <c r="A389" t="s">
        <v>3181</v>
      </c>
      <c r="B389" t="s">
        <v>3186</v>
      </c>
      <c r="C389" t="s">
        <v>3187</v>
      </c>
      <c r="D389" t="s">
        <v>3188</v>
      </c>
      <c r="E389" t="s">
        <v>3189</v>
      </c>
    </row>
    <row r="390" spans="1:5">
      <c r="A390" t="s">
        <v>3181</v>
      </c>
      <c r="B390" t="s">
        <v>3190</v>
      </c>
      <c r="C390" t="s">
        <v>3191</v>
      </c>
      <c r="D390" t="s">
        <v>3192</v>
      </c>
      <c r="E390" t="s">
        <v>3193</v>
      </c>
    </row>
    <row r="391" spans="1:5">
      <c r="A391" t="s">
        <v>3181</v>
      </c>
      <c r="B391" t="s">
        <v>3194</v>
      </c>
      <c r="C391" t="s">
        <v>3195</v>
      </c>
      <c r="D391" t="s">
        <v>3196</v>
      </c>
      <c r="E391" t="s">
        <v>3197</v>
      </c>
    </row>
    <row r="392" spans="1:5">
      <c r="A392" t="s">
        <v>3181</v>
      </c>
      <c r="B392" t="s">
        <v>3198</v>
      </c>
      <c r="C392" t="s">
        <v>3199</v>
      </c>
      <c r="D392" t="s">
        <v>12700</v>
      </c>
      <c r="E392" t="s">
        <v>12699</v>
      </c>
    </row>
    <row r="393" spans="1:5" s="9" customFormat="1">
      <c r="A393" s="9" t="s">
        <v>3181</v>
      </c>
      <c r="B393" s="9" t="s">
        <v>3200</v>
      </c>
      <c r="C393" s="9" t="s">
        <v>3201</v>
      </c>
      <c r="D393" s="9" t="s">
        <v>3202</v>
      </c>
      <c r="E393" s="9" t="s">
        <v>3203</v>
      </c>
    </row>
    <row r="394" spans="1:5" s="9" customFormat="1">
      <c r="A394" s="9" t="s">
        <v>3181</v>
      </c>
      <c r="B394" s="9" t="s">
        <v>3204</v>
      </c>
      <c r="C394" s="9" t="s">
        <v>12694</v>
      </c>
      <c r="D394" s="9" t="s">
        <v>12695</v>
      </c>
      <c r="E394" s="9" t="s">
        <v>3205</v>
      </c>
    </row>
    <row r="395" spans="1:5" s="9" customFormat="1">
      <c r="A395" s="9" t="s">
        <v>3181</v>
      </c>
      <c r="B395" s="9" t="s">
        <v>3206</v>
      </c>
      <c r="C395" s="9" t="s">
        <v>3207</v>
      </c>
      <c r="D395" s="9" t="s">
        <v>12696</v>
      </c>
      <c r="E395" s="9" t="s">
        <v>12698</v>
      </c>
    </row>
    <row r="396" spans="1:5" s="9" customFormat="1">
      <c r="A396" s="9" t="s">
        <v>3181</v>
      </c>
      <c r="B396" s="9" t="s">
        <v>3208</v>
      </c>
      <c r="C396" s="9" t="s">
        <v>3209</v>
      </c>
      <c r="D396" s="9" t="s">
        <v>3210</v>
      </c>
      <c r="E396" s="9" t="s">
        <v>3211</v>
      </c>
    </row>
    <row r="397" spans="1:5" s="9" customFormat="1">
      <c r="A397" s="9" t="s">
        <v>3181</v>
      </c>
      <c r="B397" s="9" t="s">
        <v>3212</v>
      </c>
      <c r="C397" s="9" t="s">
        <v>3213</v>
      </c>
      <c r="D397" s="9" t="s">
        <v>3214</v>
      </c>
      <c r="E397" s="9" t="s">
        <v>3215</v>
      </c>
    </row>
    <row r="398" spans="1:5" s="9" customFormat="1">
      <c r="A398" s="9" t="s">
        <v>3181</v>
      </c>
      <c r="B398" s="9" t="s">
        <v>3216</v>
      </c>
      <c r="C398" s="9" t="s">
        <v>3217</v>
      </c>
      <c r="D398" s="9" t="s">
        <v>3218</v>
      </c>
      <c r="E398" s="9" t="s">
        <v>3218</v>
      </c>
    </row>
    <row r="399" spans="1:5" s="9" customFormat="1">
      <c r="A399" s="9" t="s">
        <v>3181</v>
      </c>
      <c r="B399" s="9" t="s">
        <v>3219</v>
      </c>
      <c r="C399" s="9" t="s">
        <v>3220</v>
      </c>
      <c r="D399" s="9" t="s">
        <v>3224</v>
      </c>
      <c r="E399" s="9" t="s">
        <v>3221</v>
      </c>
    </row>
    <row r="400" spans="1:5" s="9" customFormat="1">
      <c r="A400" s="9" t="s">
        <v>3181</v>
      </c>
      <c r="B400" s="9" t="s">
        <v>3222</v>
      </c>
      <c r="C400" s="9" t="s">
        <v>3223</v>
      </c>
      <c r="D400" s="9" t="s">
        <v>12697</v>
      </c>
      <c r="E400" s="9" t="s">
        <v>3225</v>
      </c>
    </row>
    <row r="401" spans="1:5">
      <c r="A401" t="s">
        <v>3181</v>
      </c>
      <c r="B401" t="s">
        <v>2412</v>
      </c>
      <c r="C401" t="s">
        <v>2062</v>
      </c>
      <c r="D401" t="s">
        <v>2063</v>
      </c>
      <c r="E401" t="s">
        <v>2924</v>
      </c>
    </row>
    <row r="402" spans="1:5" s="9" customFormat="1">
      <c r="A402" s="9" t="s">
        <v>12703</v>
      </c>
      <c r="B402" s="9" t="s">
        <v>12743</v>
      </c>
      <c r="C402" s="9" t="s">
        <v>12704</v>
      </c>
      <c r="D402" s="9" t="s">
        <v>12717</v>
      </c>
      <c r="E402" s="9" t="s">
        <v>12730</v>
      </c>
    </row>
    <row r="403" spans="1:5" s="9" customFormat="1">
      <c r="A403" s="9" t="s">
        <v>12703</v>
      </c>
      <c r="B403" s="9" t="s">
        <v>12744</v>
      </c>
      <c r="C403" s="9" t="s">
        <v>12705</v>
      </c>
      <c r="D403" s="9" t="s">
        <v>12718</v>
      </c>
      <c r="E403" s="9" t="s">
        <v>12731</v>
      </c>
    </row>
    <row r="404" spans="1:5" s="9" customFormat="1">
      <c r="A404" s="9" t="s">
        <v>12703</v>
      </c>
      <c r="B404" s="9" t="s">
        <v>12745</v>
      </c>
      <c r="C404" s="9" t="s">
        <v>12706</v>
      </c>
      <c r="D404" s="9" t="s">
        <v>12719</v>
      </c>
      <c r="E404" s="9" t="s">
        <v>12732</v>
      </c>
    </row>
    <row r="405" spans="1:5" s="9" customFormat="1">
      <c r="A405" s="9" t="s">
        <v>12703</v>
      </c>
      <c r="B405" s="9" t="s">
        <v>12746</v>
      </c>
      <c r="C405" s="9" t="s">
        <v>12707</v>
      </c>
      <c r="D405" s="9" t="s">
        <v>12720</v>
      </c>
      <c r="E405" s="9" t="s">
        <v>12733</v>
      </c>
    </row>
    <row r="406" spans="1:5" s="9" customFormat="1">
      <c r="A406" s="9" t="s">
        <v>12703</v>
      </c>
      <c r="B406" s="9" t="s">
        <v>12747</v>
      </c>
      <c r="C406" s="9" t="s">
        <v>12708</v>
      </c>
      <c r="D406" s="9" t="s">
        <v>12721</v>
      </c>
      <c r="E406" s="9" t="s">
        <v>12734</v>
      </c>
    </row>
    <row r="407" spans="1:5" s="9" customFormat="1">
      <c r="A407" s="9" t="s">
        <v>12703</v>
      </c>
      <c r="B407" s="9" t="s">
        <v>12748</v>
      </c>
      <c r="C407" s="9" t="s">
        <v>12709</v>
      </c>
      <c r="D407" s="9" t="s">
        <v>12722</v>
      </c>
      <c r="E407" s="9" t="s">
        <v>12735</v>
      </c>
    </row>
    <row r="408" spans="1:5" s="9" customFormat="1">
      <c r="A408" s="9" t="s">
        <v>12703</v>
      </c>
      <c r="B408" s="9" t="s">
        <v>12749</v>
      </c>
      <c r="C408" s="9" t="s">
        <v>12710</v>
      </c>
      <c r="D408" s="9" t="s">
        <v>12723</v>
      </c>
      <c r="E408" s="9" t="s">
        <v>12736</v>
      </c>
    </row>
    <row r="409" spans="1:5" s="9" customFormat="1">
      <c r="A409" s="9" t="s">
        <v>12703</v>
      </c>
      <c r="B409" s="9" t="s">
        <v>12750</v>
      </c>
      <c r="C409" s="9" t="s">
        <v>12711</v>
      </c>
      <c r="D409" s="9" t="s">
        <v>12724</v>
      </c>
      <c r="E409" s="9" t="s">
        <v>12737</v>
      </c>
    </row>
    <row r="410" spans="1:5" s="9" customFormat="1">
      <c r="A410" s="9" t="s">
        <v>12703</v>
      </c>
      <c r="B410" s="9" t="s">
        <v>12751</v>
      </c>
      <c r="C410" s="9" t="s">
        <v>12712</v>
      </c>
      <c r="D410" s="9" t="s">
        <v>12725</v>
      </c>
      <c r="E410" s="9" t="s">
        <v>12738</v>
      </c>
    </row>
    <row r="411" spans="1:5" s="9" customFormat="1">
      <c r="A411" s="9" t="s">
        <v>12703</v>
      </c>
      <c r="B411" s="9" t="s">
        <v>12752</v>
      </c>
      <c r="C411" s="9" t="s">
        <v>12713</v>
      </c>
      <c r="D411" s="9" t="s">
        <v>12726</v>
      </c>
      <c r="E411" s="9" t="s">
        <v>12739</v>
      </c>
    </row>
    <row r="412" spans="1:5" s="9" customFormat="1">
      <c r="A412" s="9" t="s">
        <v>12703</v>
      </c>
      <c r="B412" s="9" t="s">
        <v>12753</v>
      </c>
      <c r="C412" s="9" t="s">
        <v>12714</v>
      </c>
      <c r="D412" s="9" t="s">
        <v>12727</v>
      </c>
      <c r="E412" s="9" t="s">
        <v>12740</v>
      </c>
    </row>
    <row r="413" spans="1:5" s="9" customFormat="1">
      <c r="A413" s="9" t="s">
        <v>12703</v>
      </c>
      <c r="B413" s="9" t="s">
        <v>12754</v>
      </c>
      <c r="C413" s="9" t="s">
        <v>12715</v>
      </c>
      <c r="D413" s="9" t="s">
        <v>12728</v>
      </c>
      <c r="E413" s="9" t="s">
        <v>12741</v>
      </c>
    </row>
    <row r="414" spans="1:5" s="9" customFormat="1">
      <c r="A414" s="9" t="s">
        <v>12703</v>
      </c>
      <c r="B414" s="9" t="s">
        <v>12755</v>
      </c>
      <c r="C414" s="9" t="s">
        <v>12716</v>
      </c>
      <c r="D414" s="9" t="s">
        <v>12729</v>
      </c>
      <c r="E414" s="9" t="s">
        <v>12742</v>
      </c>
    </row>
    <row r="415" spans="1:5" s="9" customFormat="1">
      <c r="A415" s="9" t="s">
        <v>12703</v>
      </c>
      <c r="B415" s="9" t="s">
        <v>2412</v>
      </c>
      <c r="C415" s="9" t="s">
        <v>12421</v>
      </c>
      <c r="D415" s="9" t="s">
        <v>3619</v>
      </c>
      <c r="E415" s="9" t="s">
        <v>1768</v>
      </c>
    </row>
    <row r="416" spans="1:5">
      <c r="A416" t="s">
        <v>3226</v>
      </c>
      <c r="B416" t="s">
        <v>3227</v>
      </c>
      <c r="C416" t="s">
        <v>3228</v>
      </c>
      <c r="D416" s="1" t="s">
        <v>12756</v>
      </c>
      <c r="E416" s="1" t="s">
        <v>12757</v>
      </c>
    </row>
    <row r="417" spans="1:5">
      <c r="A417" t="s">
        <v>3226</v>
      </c>
      <c r="B417" t="s">
        <v>3229</v>
      </c>
      <c r="C417" t="s">
        <v>3230</v>
      </c>
      <c r="D417" t="s">
        <v>3231</v>
      </c>
      <c r="E417" t="s">
        <v>3231</v>
      </c>
    </row>
    <row r="418" spans="1:5">
      <c r="A418" t="s">
        <v>3226</v>
      </c>
      <c r="B418" t="s">
        <v>3232</v>
      </c>
      <c r="C418" t="s">
        <v>3233</v>
      </c>
      <c r="D418" t="s">
        <v>3234</v>
      </c>
      <c r="E418" t="s">
        <v>3234</v>
      </c>
    </row>
    <row r="419" spans="1:5">
      <c r="A419" t="s">
        <v>3226</v>
      </c>
      <c r="B419" t="s">
        <v>3235</v>
      </c>
      <c r="C419" t="s">
        <v>3236</v>
      </c>
      <c r="D419" t="s">
        <v>3237</v>
      </c>
      <c r="E419" t="s">
        <v>3237</v>
      </c>
    </row>
    <row r="420" spans="1:5">
      <c r="A420" t="s">
        <v>3226</v>
      </c>
      <c r="B420" t="s">
        <v>3238</v>
      </c>
      <c r="C420" t="s">
        <v>3239</v>
      </c>
      <c r="D420" t="s">
        <v>3240</v>
      </c>
      <c r="E420" t="s">
        <v>3241</v>
      </c>
    </row>
    <row r="421" spans="1:5">
      <c r="A421" t="s">
        <v>3226</v>
      </c>
      <c r="B421" t="s">
        <v>3242</v>
      </c>
      <c r="C421" t="s">
        <v>3243</v>
      </c>
      <c r="D421" t="s">
        <v>3244</v>
      </c>
      <c r="E421" t="s">
        <v>3245</v>
      </c>
    </row>
    <row r="422" spans="1:5">
      <c r="A422" t="s">
        <v>3226</v>
      </c>
      <c r="B422" t="s">
        <v>3246</v>
      </c>
      <c r="C422" t="s">
        <v>3247</v>
      </c>
      <c r="D422" t="s">
        <v>3248</v>
      </c>
      <c r="E422" t="s">
        <v>3249</v>
      </c>
    </row>
    <row r="423" spans="1:5">
      <c r="A423" t="s">
        <v>3226</v>
      </c>
      <c r="B423" t="s">
        <v>3250</v>
      </c>
      <c r="C423" t="s">
        <v>3251</v>
      </c>
      <c r="D423" t="s">
        <v>3252</v>
      </c>
      <c r="E423" t="s">
        <v>3253</v>
      </c>
    </row>
    <row r="424" spans="1:5">
      <c r="A424" t="s">
        <v>3226</v>
      </c>
      <c r="B424" t="s">
        <v>3254</v>
      </c>
      <c r="C424" t="s">
        <v>3255</v>
      </c>
      <c r="D424" t="s">
        <v>3256</v>
      </c>
      <c r="E424" t="s">
        <v>3257</v>
      </c>
    </row>
    <row r="425" spans="1:5">
      <c r="A425" t="s">
        <v>3226</v>
      </c>
      <c r="B425" t="s">
        <v>3258</v>
      </c>
      <c r="C425" t="s">
        <v>3259</v>
      </c>
      <c r="D425" t="s">
        <v>3260</v>
      </c>
      <c r="E425" t="s">
        <v>3261</v>
      </c>
    </row>
    <row r="426" spans="1:5">
      <c r="A426" t="s">
        <v>3226</v>
      </c>
      <c r="B426" t="s">
        <v>3262</v>
      </c>
      <c r="C426" t="s">
        <v>3263</v>
      </c>
      <c r="D426" t="s">
        <v>3264</v>
      </c>
      <c r="E426" t="s">
        <v>3265</v>
      </c>
    </row>
    <row r="427" spans="1:5" s="9" customFormat="1">
      <c r="A427" s="9" t="s">
        <v>3226</v>
      </c>
      <c r="B427" s="9" t="s">
        <v>12764</v>
      </c>
      <c r="C427" s="9" t="s">
        <v>12758</v>
      </c>
      <c r="D427" s="9" t="s">
        <v>12760</v>
      </c>
      <c r="E427" s="9" t="s">
        <v>12762</v>
      </c>
    </row>
    <row r="428" spans="1:5" s="9" customFormat="1">
      <c r="A428" s="9" t="s">
        <v>3226</v>
      </c>
      <c r="B428" s="9" t="s">
        <v>12765</v>
      </c>
      <c r="C428" s="9" t="s">
        <v>12759</v>
      </c>
      <c r="D428" s="9" t="s">
        <v>12761</v>
      </c>
      <c r="E428" s="9" t="s">
        <v>12763</v>
      </c>
    </row>
    <row r="429" spans="1:5">
      <c r="A429" t="s">
        <v>3226</v>
      </c>
      <c r="B429" t="s">
        <v>2412</v>
      </c>
      <c r="C429" t="s">
        <v>2062</v>
      </c>
      <c r="D429" t="s">
        <v>2063</v>
      </c>
      <c r="E429" t="s">
        <v>2924</v>
      </c>
    </row>
    <row r="430" spans="1:5">
      <c r="A430" t="s">
        <v>3266</v>
      </c>
      <c r="B430" t="s">
        <v>2625</v>
      </c>
      <c r="C430" t="s">
        <v>2631</v>
      </c>
      <c r="D430" t="s">
        <v>2626</v>
      </c>
      <c r="E430" t="s">
        <v>2627</v>
      </c>
    </row>
    <row r="431" spans="1:5">
      <c r="A431" t="s">
        <v>3266</v>
      </c>
      <c r="B431" t="s">
        <v>3037</v>
      </c>
      <c r="C431" t="s">
        <v>3038</v>
      </c>
      <c r="D431" t="s">
        <v>3039</v>
      </c>
      <c r="E431" t="s">
        <v>3040</v>
      </c>
    </row>
    <row r="432" spans="1:5">
      <c r="A432" t="s">
        <v>3266</v>
      </c>
      <c r="B432" t="s">
        <v>2629</v>
      </c>
      <c r="C432" t="s">
        <v>2632</v>
      </c>
      <c r="D432" t="s">
        <v>2633</v>
      </c>
      <c r="E432" t="s">
        <v>3041</v>
      </c>
    </row>
    <row r="433" spans="1:5">
      <c r="A433" t="s">
        <v>3266</v>
      </c>
      <c r="B433" t="s">
        <v>2592</v>
      </c>
      <c r="C433" t="s">
        <v>2838</v>
      </c>
      <c r="D433" t="s">
        <v>2594</v>
      </c>
      <c r="E433" t="s">
        <v>2594</v>
      </c>
    </row>
    <row r="434" spans="1:5">
      <c r="A434" t="s">
        <v>3267</v>
      </c>
      <c r="B434" t="s">
        <v>3268</v>
      </c>
      <c r="C434" t="s">
        <v>3269</v>
      </c>
      <c r="D434" t="s">
        <v>3270</v>
      </c>
      <c r="E434" t="s">
        <v>3271</v>
      </c>
    </row>
    <row r="435" spans="1:5">
      <c r="A435" t="s">
        <v>3267</v>
      </c>
      <c r="B435" t="s">
        <v>3272</v>
      </c>
      <c r="C435" t="s">
        <v>3273</v>
      </c>
      <c r="D435" t="s">
        <v>3274</v>
      </c>
      <c r="E435" t="s">
        <v>3275</v>
      </c>
    </row>
    <row r="436" spans="1:5">
      <c r="A436" t="s">
        <v>3267</v>
      </c>
      <c r="B436" t="s">
        <v>3276</v>
      </c>
      <c r="C436" t="s">
        <v>3277</v>
      </c>
      <c r="D436" t="s">
        <v>3278</v>
      </c>
      <c r="E436" t="s">
        <v>3279</v>
      </c>
    </row>
    <row r="437" spans="1:5">
      <c r="A437" t="s">
        <v>3267</v>
      </c>
      <c r="B437" t="s">
        <v>3280</v>
      </c>
      <c r="C437" t="s">
        <v>3281</v>
      </c>
      <c r="D437" t="s">
        <v>3282</v>
      </c>
      <c r="E437" t="s">
        <v>3283</v>
      </c>
    </row>
    <row r="438" spans="1:5">
      <c r="A438" t="s">
        <v>3267</v>
      </c>
      <c r="B438" t="s">
        <v>3284</v>
      </c>
      <c r="C438" t="s">
        <v>3285</v>
      </c>
      <c r="D438" t="s">
        <v>3286</v>
      </c>
      <c r="E438" t="s">
        <v>3287</v>
      </c>
    </row>
    <row r="439" spans="1:5">
      <c r="A439" t="s">
        <v>3267</v>
      </c>
      <c r="B439" t="s">
        <v>3288</v>
      </c>
      <c r="C439" t="s">
        <v>3289</v>
      </c>
      <c r="D439" t="s">
        <v>3290</v>
      </c>
      <c r="E439" t="s">
        <v>3291</v>
      </c>
    </row>
    <row r="440" spans="1:5">
      <c r="A440" t="s">
        <v>3267</v>
      </c>
      <c r="B440" t="s">
        <v>3292</v>
      </c>
      <c r="C440" t="s">
        <v>3293</v>
      </c>
      <c r="D440" t="s">
        <v>3294</v>
      </c>
      <c r="E440" t="s">
        <v>3295</v>
      </c>
    </row>
    <row r="441" spans="1:5">
      <c r="A441" t="s">
        <v>3267</v>
      </c>
      <c r="B441" t="s">
        <v>3296</v>
      </c>
      <c r="C441" t="s">
        <v>3297</v>
      </c>
      <c r="D441" t="s">
        <v>3298</v>
      </c>
      <c r="E441" t="s">
        <v>3299</v>
      </c>
    </row>
    <row r="442" spans="1:5">
      <c r="A442" t="s">
        <v>3267</v>
      </c>
      <c r="B442" t="s">
        <v>3300</v>
      </c>
      <c r="C442" t="s">
        <v>3301</v>
      </c>
      <c r="D442" t="s">
        <v>3302</v>
      </c>
      <c r="E442" t="s">
        <v>3303</v>
      </c>
    </row>
    <row r="443" spans="1:5" ht="15" customHeight="1">
      <c r="A443" t="s">
        <v>3267</v>
      </c>
      <c r="B443" t="s">
        <v>3304</v>
      </c>
      <c r="C443" t="s">
        <v>3305</v>
      </c>
      <c r="D443" t="s">
        <v>3306</v>
      </c>
      <c r="E443" t="s">
        <v>3307</v>
      </c>
    </row>
    <row r="444" spans="1:5" ht="15" customHeight="1">
      <c r="A444" t="s">
        <v>3267</v>
      </c>
      <c r="B444" t="s">
        <v>3308</v>
      </c>
      <c r="C444" t="s">
        <v>3309</v>
      </c>
      <c r="D444" t="s">
        <v>3310</v>
      </c>
      <c r="E444" t="s">
        <v>3311</v>
      </c>
    </row>
    <row r="445" spans="1:5" ht="15" customHeight="1">
      <c r="A445" t="s">
        <v>3267</v>
      </c>
      <c r="B445" t="s">
        <v>3312</v>
      </c>
      <c r="C445" t="s">
        <v>3313</v>
      </c>
      <c r="D445" t="s">
        <v>3314</v>
      </c>
      <c r="E445" t="s">
        <v>3315</v>
      </c>
    </row>
    <row r="446" spans="1:5" ht="15" customHeight="1">
      <c r="A446" t="s">
        <v>3267</v>
      </c>
      <c r="B446" t="s">
        <v>3316</v>
      </c>
      <c r="C446" t="s">
        <v>3317</v>
      </c>
      <c r="D446" t="s">
        <v>3318</v>
      </c>
      <c r="E446" t="s">
        <v>3319</v>
      </c>
    </row>
    <row r="447" spans="1:5" ht="15" customHeight="1">
      <c r="A447" t="s">
        <v>3267</v>
      </c>
      <c r="B447" t="s">
        <v>3320</v>
      </c>
      <c r="C447" t="s">
        <v>3321</v>
      </c>
      <c r="D447" t="s">
        <v>3322</v>
      </c>
      <c r="E447" t="s">
        <v>3323</v>
      </c>
    </row>
    <row r="448" spans="1:5" ht="15" customHeight="1">
      <c r="A448" t="s">
        <v>3267</v>
      </c>
      <c r="B448" t="s">
        <v>2412</v>
      </c>
      <c r="C448" t="s">
        <v>3324</v>
      </c>
      <c r="D448" t="s">
        <v>2063</v>
      </c>
      <c r="E448" t="s">
        <v>2924</v>
      </c>
    </row>
    <row r="449" spans="1:5">
      <c r="A449" t="s">
        <v>3325</v>
      </c>
      <c r="B449" t="s">
        <v>3326</v>
      </c>
      <c r="C449" t="s">
        <v>3327</v>
      </c>
      <c r="D449" t="s">
        <v>3328</v>
      </c>
      <c r="E449" t="s">
        <v>3329</v>
      </c>
    </row>
    <row r="450" spans="1:5">
      <c r="A450" t="s">
        <v>3325</v>
      </c>
      <c r="B450" t="s">
        <v>3330</v>
      </c>
      <c r="C450" t="s">
        <v>3331</v>
      </c>
      <c r="D450" t="s">
        <v>3332</v>
      </c>
      <c r="E450" t="s">
        <v>3333</v>
      </c>
    </row>
    <row r="451" spans="1:5">
      <c r="A451" t="s">
        <v>3325</v>
      </c>
      <c r="B451" t="s">
        <v>3334</v>
      </c>
      <c r="C451" t="s">
        <v>3335</v>
      </c>
      <c r="D451" t="s">
        <v>3336</v>
      </c>
      <c r="E451" t="s">
        <v>3337</v>
      </c>
    </row>
    <row r="452" spans="1:5">
      <c r="A452" t="s">
        <v>3338</v>
      </c>
      <c r="B452" t="s">
        <v>3339</v>
      </c>
      <c r="C452" t="s">
        <v>3340</v>
      </c>
      <c r="D452" t="s">
        <v>5540</v>
      </c>
      <c r="E452" t="s">
        <v>5575</v>
      </c>
    </row>
    <row r="453" spans="1:5">
      <c r="A453" t="s">
        <v>3338</v>
      </c>
      <c r="B453" t="s">
        <v>3341</v>
      </c>
      <c r="C453" t="s">
        <v>3342</v>
      </c>
      <c r="D453" t="s">
        <v>3343</v>
      </c>
      <c r="E453" t="s">
        <v>3344</v>
      </c>
    </row>
    <row r="454" spans="1:5">
      <c r="A454" t="s">
        <v>3338</v>
      </c>
      <c r="B454" t="s">
        <v>2629</v>
      </c>
      <c r="C454" t="s">
        <v>2632</v>
      </c>
      <c r="D454" t="s">
        <v>2633</v>
      </c>
      <c r="E454" t="s">
        <v>2634</v>
      </c>
    </row>
    <row r="455" spans="1:5">
      <c r="A455" t="s">
        <v>3338</v>
      </c>
      <c r="B455" t="s">
        <v>2592</v>
      </c>
      <c r="C455" t="s">
        <v>2593</v>
      </c>
      <c r="D455" t="s">
        <v>2594</v>
      </c>
      <c r="E455" t="s">
        <v>2594</v>
      </c>
    </row>
    <row r="456" spans="1:5">
      <c r="A456" t="s">
        <v>3345</v>
      </c>
      <c r="B456" t="s">
        <v>3346</v>
      </c>
      <c r="C456" t="s">
        <v>3347</v>
      </c>
      <c r="D456" t="s">
        <v>5541</v>
      </c>
      <c r="E456" t="s">
        <v>5576</v>
      </c>
    </row>
    <row r="457" spans="1:5">
      <c r="A457" t="s">
        <v>3345</v>
      </c>
      <c r="B457" t="s">
        <v>3348</v>
      </c>
      <c r="C457" t="s">
        <v>3349</v>
      </c>
      <c r="D457" t="s">
        <v>5542</v>
      </c>
      <c r="E457" t="s">
        <v>5577</v>
      </c>
    </row>
    <row r="458" spans="1:5">
      <c r="A458" t="s">
        <v>3345</v>
      </c>
      <c r="B458" t="s">
        <v>3350</v>
      </c>
      <c r="C458" t="s">
        <v>3351</v>
      </c>
      <c r="D458" t="s">
        <v>5543</v>
      </c>
      <c r="E458" t="s">
        <v>5578</v>
      </c>
    </row>
    <row r="459" spans="1:5">
      <c r="A459" t="s">
        <v>3345</v>
      </c>
      <c r="B459" t="s">
        <v>3352</v>
      </c>
      <c r="C459" t="s">
        <v>3353</v>
      </c>
      <c r="D459" t="s">
        <v>3354</v>
      </c>
      <c r="E459" t="s">
        <v>3355</v>
      </c>
    </row>
    <row r="460" spans="1:5">
      <c r="A460" t="s">
        <v>3345</v>
      </c>
      <c r="B460" t="s">
        <v>3356</v>
      </c>
      <c r="C460" t="s">
        <v>3357</v>
      </c>
      <c r="D460" t="s">
        <v>3358</v>
      </c>
      <c r="E460" t="s">
        <v>3359</v>
      </c>
    </row>
    <row r="461" spans="1:5">
      <c r="A461" t="s">
        <v>3345</v>
      </c>
      <c r="B461" s="22" t="s">
        <v>3360</v>
      </c>
      <c r="C461" s="22" t="s">
        <v>3361</v>
      </c>
      <c r="D461" t="s">
        <v>5544</v>
      </c>
      <c r="E461" t="s">
        <v>5579</v>
      </c>
    </row>
    <row r="462" spans="1:5">
      <c r="A462" t="s">
        <v>3345</v>
      </c>
      <c r="B462" s="22" t="s">
        <v>3362</v>
      </c>
      <c r="C462" s="22" t="s">
        <v>3363</v>
      </c>
      <c r="D462" t="s">
        <v>5545</v>
      </c>
      <c r="E462" t="s">
        <v>5580</v>
      </c>
    </row>
    <row r="463" spans="1:5">
      <c r="A463" t="s">
        <v>3345</v>
      </c>
      <c r="B463" t="s">
        <v>2412</v>
      </c>
      <c r="C463" t="s">
        <v>2062</v>
      </c>
      <c r="D463" t="s">
        <v>2063</v>
      </c>
      <c r="E463" t="s">
        <v>1768</v>
      </c>
    </row>
    <row r="464" spans="1:5">
      <c r="A464" t="s">
        <v>3364</v>
      </c>
      <c r="B464" t="s">
        <v>2625</v>
      </c>
      <c r="C464" t="s">
        <v>2631</v>
      </c>
      <c r="D464" t="s">
        <v>2626</v>
      </c>
      <c r="E464" t="s">
        <v>2627</v>
      </c>
    </row>
    <row r="465" spans="1:5">
      <c r="A465" t="s">
        <v>3364</v>
      </c>
      <c r="B465" t="s">
        <v>2629</v>
      </c>
      <c r="C465" t="s">
        <v>2632</v>
      </c>
      <c r="D465" t="s">
        <v>2633</v>
      </c>
      <c r="E465" t="s">
        <v>2634</v>
      </c>
    </row>
    <row r="466" spans="1:5">
      <c r="A466" t="s">
        <v>3364</v>
      </c>
      <c r="B466" t="s">
        <v>2658</v>
      </c>
      <c r="C466" t="s">
        <v>2659</v>
      </c>
      <c r="D466" t="s">
        <v>2660</v>
      </c>
      <c r="E466" t="s">
        <v>2661</v>
      </c>
    </row>
    <row r="467" spans="1:5">
      <c r="A467" t="s">
        <v>3365</v>
      </c>
      <c r="B467" t="s">
        <v>3366</v>
      </c>
      <c r="C467" t="s">
        <v>3367</v>
      </c>
      <c r="D467" t="s">
        <v>3368</v>
      </c>
      <c r="E467" t="s">
        <v>3369</v>
      </c>
    </row>
    <row r="468" spans="1:5">
      <c r="A468" t="s">
        <v>3365</v>
      </c>
      <c r="B468" t="s">
        <v>3107</v>
      </c>
      <c r="C468" t="s">
        <v>3108</v>
      </c>
      <c r="D468" t="s">
        <v>3109</v>
      </c>
      <c r="E468" t="s">
        <v>3110</v>
      </c>
    </row>
    <row r="469" spans="1:5">
      <c r="A469" t="s">
        <v>3365</v>
      </c>
      <c r="B469" t="s">
        <v>3370</v>
      </c>
      <c r="C469" t="s">
        <v>3371</v>
      </c>
      <c r="D469" t="s">
        <v>3372</v>
      </c>
      <c r="E469" t="s">
        <v>3373</v>
      </c>
    </row>
    <row r="470" spans="1:5">
      <c r="A470" t="s">
        <v>3365</v>
      </c>
      <c r="B470" t="s">
        <v>2658</v>
      </c>
      <c r="C470" t="s">
        <v>2659</v>
      </c>
      <c r="D470" t="s">
        <v>2660</v>
      </c>
      <c r="E470" t="s">
        <v>2661</v>
      </c>
    </row>
    <row r="471" spans="1:5">
      <c r="A471" t="s">
        <v>3374</v>
      </c>
      <c r="B471" t="s">
        <v>3375</v>
      </c>
      <c r="C471" t="s">
        <v>3376</v>
      </c>
      <c r="D471" t="s">
        <v>3377</v>
      </c>
      <c r="E471" t="s">
        <v>3378</v>
      </c>
    </row>
    <row r="472" spans="1:5">
      <c r="A472" t="s">
        <v>3374</v>
      </c>
      <c r="B472" t="s">
        <v>3379</v>
      </c>
      <c r="C472" t="s">
        <v>3380</v>
      </c>
      <c r="D472" t="s">
        <v>3381</v>
      </c>
      <c r="E472" t="s">
        <v>3382</v>
      </c>
    </row>
    <row r="473" spans="1:5">
      <c r="A473" t="s">
        <v>3374</v>
      </c>
      <c r="B473" t="s">
        <v>3383</v>
      </c>
      <c r="C473" t="s">
        <v>3384</v>
      </c>
      <c r="D473" t="s">
        <v>3385</v>
      </c>
      <c r="E473" t="s">
        <v>3386</v>
      </c>
    </row>
    <row r="474" spans="1:5">
      <c r="A474" t="s">
        <v>3374</v>
      </c>
      <c r="B474" t="s">
        <v>2658</v>
      </c>
      <c r="C474" t="s">
        <v>2659</v>
      </c>
      <c r="D474" t="s">
        <v>2660</v>
      </c>
      <c r="E474" t="s">
        <v>2661</v>
      </c>
    </row>
    <row r="475" spans="1:5">
      <c r="A475" t="s">
        <v>3387</v>
      </c>
      <c r="B475" t="s">
        <v>2625</v>
      </c>
      <c r="C475" s="1" t="s">
        <v>12681</v>
      </c>
      <c r="D475" s="1" t="s">
        <v>12684</v>
      </c>
      <c r="E475" s="1" t="s">
        <v>12687</v>
      </c>
    </row>
    <row r="476" spans="1:5">
      <c r="A476" t="s">
        <v>3387</v>
      </c>
      <c r="B476" t="s">
        <v>3107</v>
      </c>
      <c r="C476" s="1" t="s">
        <v>12682</v>
      </c>
      <c r="D476" s="1" t="s">
        <v>12685</v>
      </c>
      <c r="E476" s="1" t="s">
        <v>12688</v>
      </c>
    </row>
    <row r="477" spans="1:5">
      <c r="A477" t="s">
        <v>3387</v>
      </c>
      <c r="B477" t="s">
        <v>2629</v>
      </c>
      <c r="C477" s="1" t="s">
        <v>12683</v>
      </c>
      <c r="D477" s="1" t="s">
        <v>12686</v>
      </c>
      <c r="E477" s="1" t="s">
        <v>12689</v>
      </c>
    </row>
    <row r="478" spans="1:5">
      <c r="A478" t="s">
        <v>3387</v>
      </c>
      <c r="B478" t="s">
        <v>2658</v>
      </c>
      <c r="C478" t="s">
        <v>2659</v>
      </c>
      <c r="D478" t="s">
        <v>2660</v>
      </c>
      <c r="E478" t="s">
        <v>2661</v>
      </c>
    </row>
    <row r="479" spans="1:5">
      <c r="A479" t="s">
        <v>3388</v>
      </c>
      <c r="B479" t="s">
        <v>3389</v>
      </c>
      <c r="C479" t="s">
        <v>3390</v>
      </c>
      <c r="D479" t="s">
        <v>3391</v>
      </c>
      <c r="E479" t="s">
        <v>3392</v>
      </c>
    </row>
    <row r="480" spans="1:5">
      <c r="A480" t="s">
        <v>3388</v>
      </c>
      <c r="B480" t="s">
        <v>3393</v>
      </c>
      <c r="C480" t="s">
        <v>3394</v>
      </c>
      <c r="D480" t="s">
        <v>3395</v>
      </c>
      <c r="E480" t="s">
        <v>3396</v>
      </c>
    </row>
    <row r="481" spans="1:5">
      <c r="A481" t="s">
        <v>3388</v>
      </c>
      <c r="B481" t="s">
        <v>3397</v>
      </c>
      <c r="C481" t="s">
        <v>3398</v>
      </c>
      <c r="D481" t="s">
        <v>3399</v>
      </c>
      <c r="E481" t="s">
        <v>3400</v>
      </c>
    </row>
    <row r="482" spans="1:5">
      <c r="A482" t="s">
        <v>3388</v>
      </c>
      <c r="B482" t="s">
        <v>3401</v>
      </c>
      <c r="C482" t="s">
        <v>3402</v>
      </c>
      <c r="D482" t="s">
        <v>3403</v>
      </c>
      <c r="E482" t="s">
        <v>3404</v>
      </c>
    </row>
    <row r="483" spans="1:5">
      <c r="A483" t="s">
        <v>3388</v>
      </c>
      <c r="B483" t="s">
        <v>3405</v>
      </c>
      <c r="C483" t="s">
        <v>3406</v>
      </c>
      <c r="D483" t="s">
        <v>3407</v>
      </c>
      <c r="E483" t="s">
        <v>3408</v>
      </c>
    </row>
    <row r="484" spans="1:5">
      <c r="A484" t="s">
        <v>3388</v>
      </c>
      <c r="B484" t="s">
        <v>3409</v>
      </c>
      <c r="C484" t="s">
        <v>3410</v>
      </c>
      <c r="D484" t="s">
        <v>3411</v>
      </c>
      <c r="E484" t="s">
        <v>3412</v>
      </c>
    </row>
    <row r="485" spans="1:5">
      <c r="A485" t="s">
        <v>3388</v>
      </c>
      <c r="B485" t="s">
        <v>3442</v>
      </c>
      <c r="C485" t="s">
        <v>3443</v>
      </c>
      <c r="D485" t="s">
        <v>3444</v>
      </c>
      <c r="E485" t="s">
        <v>3445</v>
      </c>
    </row>
    <row r="486" spans="1:5">
      <c r="A486" t="s">
        <v>3388</v>
      </c>
      <c r="B486" t="s">
        <v>3413</v>
      </c>
      <c r="C486" t="s">
        <v>3414</v>
      </c>
      <c r="D486" t="s">
        <v>3415</v>
      </c>
      <c r="E486" t="s">
        <v>3416</v>
      </c>
    </row>
    <row r="487" spans="1:5">
      <c r="A487" t="s">
        <v>3388</v>
      </c>
      <c r="B487" t="s">
        <v>3417</v>
      </c>
      <c r="C487" t="s">
        <v>3418</v>
      </c>
      <c r="D487" t="s">
        <v>3419</v>
      </c>
      <c r="E487" t="s">
        <v>3420</v>
      </c>
    </row>
    <row r="488" spans="1:5">
      <c r="A488" t="s">
        <v>3388</v>
      </c>
      <c r="B488" t="s">
        <v>3421</v>
      </c>
      <c r="C488" t="s">
        <v>3422</v>
      </c>
      <c r="D488" t="s">
        <v>3423</v>
      </c>
      <c r="E488" t="s">
        <v>3424</v>
      </c>
    </row>
    <row r="489" spans="1:5">
      <c r="A489" t="s">
        <v>3388</v>
      </c>
      <c r="B489" t="s">
        <v>3425</v>
      </c>
      <c r="C489" t="s">
        <v>3426</v>
      </c>
      <c r="D489" t="s">
        <v>3427</v>
      </c>
      <c r="E489" t="s">
        <v>3428</v>
      </c>
    </row>
    <row r="490" spans="1:5">
      <c r="A490" t="s">
        <v>3388</v>
      </c>
      <c r="B490" t="s">
        <v>3429</v>
      </c>
      <c r="C490" t="s">
        <v>3430</v>
      </c>
      <c r="D490" t="s">
        <v>3431</v>
      </c>
      <c r="E490" t="s">
        <v>3432</v>
      </c>
    </row>
    <row r="491" spans="1:5">
      <c r="A491" t="s">
        <v>3388</v>
      </c>
      <c r="B491" t="s">
        <v>3433</v>
      </c>
      <c r="C491" t="s">
        <v>3434</v>
      </c>
      <c r="D491" t="s">
        <v>3435</v>
      </c>
      <c r="E491" t="s">
        <v>3436</v>
      </c>
    </row>
    <row r="492" spans="1:5">
      <c r="A492" t="s">
        <v>3388</v>
      </c>
      <c r="B492" t="s">
        <v>3437</v>
      </c>
      <c r="C492" t="s">
        <v>3438</v>
      </c>
      <c r="D492" t="s">
        <v>3439</v>
      </c>
      <c r="E492" t="s">
        <v>3440</v>
      </c>
    </row>
    <row r="493" spans="1:5">
      <c r="A493" t="s">
        <v>3388</v>
      </c>
      <c r="B493" t="s">
        <v>2412</v>
      </c>
      <c r="C493" t="s">
        <v>2062</v>
      </c>
      <c r="D493" t="s">
        <v>2063</v>
      </c>
      <c r="E493" t="s">
        <v>1768</v>
      </c>
    </row>
    <row r="494" spans="1:5">
      <c r="A494" t="s">
        <v>3441</v>
      </c>
      <c r="B494" t="s">
        <v>3389</v>
      </c>
      <c r="C494" t="s">
        <v>3390</v>
      </c>
      <c r="D494" t="s">
        <v>3391</v>
      </c>
      <c r="E494" t="s">
        <v>3392</v>
      </c>
    </row>
    <row r="495" spans="1:5">
      <c r="A495" t="s">
        <v>3441</v>
      </c>
      <c r="B495" t="s">
        <v>3393</v>
      </c>
      <c r="C495" t="s">
        <v>3394</v>
      </c>
      <c r="D495" t="s">
        <v>3395</v>
      </c>
      <c r="E495" t="s">
        <v>3396</v>
      </c>
    </row>
    <row r="496" spans="1:5">
      <c r="A496" t="s">
        <v>3441</v>
      </c>
      <c r="B496" t="s">
        <v>3397</v>
      </c>
      <c r="C496" t="s">
        <v>3398</v>
      </c>
      <c r="D496" t="s">
        <v>3399</v>
      </c>
      <c r="E496" t="s">
        <v>3400</v>
      </c>
    </row>
    <row r="497" spans="1:5">
      <c r="A497" t="s">
        <v>3441</v>
      </c>
      <c r="B497" t="s">
        <v>3401</v>
      </c>
      <c r="C497" t="s">
        <v>3402</v>
      </c>
      <c r="D497" t="s">
        <v>3403</v>
      </c>
      <c r="E497" t="s">
        <v>3404</v>
      </c>
    </row>
    <row r="498" spans="1:5">
      <c r="A498" t="s">
        <v>3441</v>
      </c>
      <c r="B498" t="s">
        <v>3405</v>
      </c>
      <c r="C498" t="s">
        <v>3406</v>
      </c>
      <c r="D498" t="s">
        <v>3407</v>
      </c>
      <c r="E498" t="s">
        <v>3408</v>
      </c>
    </row>
    <row r="499" spans="1:5">
      <c r="A499" t="s">
        <v>3441</v>
      </c>
      <c r="B499" t="s">
        <v>3409</v>
      </c>
      <c r="C499" t="s">
        <v>3410</v>
      </c>
      <c r="D499" t="s">
        <v>3411</v>
      </c>
      <c r="E499" t="s">
        <v>3412</v>
      </c>
    </row>
    <row r="500" spans="1:5">
      <c r="A500" t="s">
        <v>3441</v>
      </c>
      <c r="B500" t="s">
        <v>3442</v>
      </c>
      <c r="C500" t="s">
        <v>3443</v>
      </c>
      <c r="D500" t="s">
        <v>3444</v>
      </c>
      <c r="E500" t="s">
        <v>3445</v>
      </c>
    </row>
    <row r="501" spans="1:5">
      <c r="A501" t="s">
        <v>3441</v>
      </c>
      <c r="B501" t="s">
        <v>3417</v>
      </c>
      <c r="C501" t="s">
        <v>3418</v>
      </c>
      <c r="D501" t="s">
        <v>3419</v>
      </c>
      <c r="E501" t="s">
        <v>3420</v>
      </c>
    </row>
    <row r="502" spans="1:5">
      <c r="A502" t="s">
        <v>3441</v>
      </c>
      <c r="B502" t="s">
        <v>3421</v>
      </c>
      <c r="C502" t="s">
        <v>3422</v>
      </c>
      <c r="D502" t="s">
        <v>3423</v>
      </c>
      <c r="E502" t="s">
        <v>3424</v>
      </c>
    </row>
    <row r="503" spans="1:5">
      <c r="A503" t="s">
        <v>3441</v>
      </c>
      <c r="B503" t="s">
        <v>3425</v>
      </c>
      <c r="C503" t="s">
        <v>3426</v>
      </c>
      <c r="D503" t="s">
        <v>3427</v>
      </c>
      <c r="E503" t="s">
        <v>3428</v>
      </c>
    </row>
    <row r="504" spans="1:5">
      <c r="A504" t="s">
        <v>3441</v>
      </c>
      <c r="B504" t="s">
        <v>3429</v>
      </c>
      <c r="C504" t="s">
        <v>3430</v>
      </c>
      <c r="D504" t="s">
        <v>3431</v>
      </c>
      <c r="E504" t="s">
        <v>3432</v>
      </c>
    </row>
    <row r="505" spans="1:5">
      <c r="A505" t="s">
        <v>3441</v>
      </c>
      <c r="B505" t="s">
        <v>3433</v>
      </c>
      <c r="C505" t="s">
        <v>3434</v>
      </c>
      <c r="D505" t="s">
        <v>3435</v>
      </c>
      <c r="E505" t="s">
        <v>3436</v>
      </c>
    </row>
    <row r="506" spans="1:5">
      <c r="A506" t="s">
        <v>3441</v>
      </c>
      <c r="B506" t="s">
        <v>3437</v>
      </c>
      <c r="C506" t="s">
        <v>3438</v>
      </c>
      <c r="D506" t="s">
        <v>3439</v>
      </c>
      <c r="E506" t="s">
        <v>3440</v>
      </c>
    </row>
    <row r="507" spans="1:5">
      <c r="A507" t="s">
        <v>3441</v>
      </c>
      <c r="B507" t="s">
        <v>2412</v>
      </c>
      <c r="C507" t="s">
        <v>2062</v>
      </c>
      <c r="D507" t="s">
        <v>2063</v>
      </c>
      <c r="E507" t="s">
        <v>1768</v>
      </c>
    </row>
    <row r="508" spans="1:5">
      <c r="A508" t="s">
        <v>3441</v>
      </c>
      <c r="B508" t="s">
        <v>2640</v>
      </c>
      <c r="C508" t="s">
        <v>3446</v>
      </c>
      <c r="D508" t="s">
        <v>3447</v>
      </c>
      <c r="E508" t="s">
        <v>3448</v>
      </c>
    </row>
    <row r="509" spans="1:5">
      <c r="A509" t="s">
        <v>3449</v>
      </c>
      <c r="B509" t="s">
        <v>3454</v>
      </c>
      <c r="C509" t="s">
        <v>3455</v>
      </c>
      <c r="D509" t="s">
        <v>3456</v>
      </c>
      <c r="E509" t="s">
        <v>3457</v>
      </c>
    </row>
    <row r="510" spans="1:5">
      <c r="A510" t="s">
        <v>3449</v>
      </c>
      <c r="B510" t="s">
        <v>3114</v>
      </c>
      <c r="C510" t="s">
        <v>3115</v>
      </c>
      <c r="D510" t="s">
        <v>5702</v>
      </c>
      <c r="E510" t="s">
        <v>3116</v>
      </c>
    </row>
    <row r="511" spans="1:5">
      <c r="A511" t="s">
        <v>3449</v>
      </c>
      <c r="B511" t="s">
        <v>3450</v>
      </c>
      <c r="C511" t="s">
        <v>3451</v>
      </c>
      <c r="D511" t="s">
        <v>3452</v>
      </c>
      <c r="E511" t="s">
        <v>3453</v>
      </c>
    </row>
    <row r="512" spans="1:5">
      <c r="A512" t="s">
        <v>3449</v>
      </c>
      <c r="B512" t="s">
        <v>3458</v>
      </c>
      <c r="C512" t="s">
        <v>5768</v>
      </c>
      <c r="D512" t="s">
        <v>5769</v>
      </c>
      <c r="E512" t="s">
        <v>5770</v>
      </c>
    </row>
    <row r="513" spans="1:5">
      <c r="A513" t="s">
        <v>3449</v>
      </c>
      <c r="B513" t="s">
        <v>5774</v>
      </c>
      <c r="C513" t="s">
        <v>5771</v>
      </c>
      <c r="D513" t="s">
        <v>5772</v>
      </c>
      <c r="E513" t="s">
        <v>5773</v>
      </c>
    </row>
    <row r="514" spans="1:5">
      <c r="A514" t="s">
        <v>3449</v>
      </c>
      <c r="B514" t="s">
        <v>5703</v>
      </c>
      <c r="C514" t="s">
        <v>12621</v>
      </c>
      <c r="D514" t="s">
        <v>12622</v>
      </c>
      <c r="E514" t="s">
        <v>12623</v>
      </c>
    </row>
    <row r="515" spans="1:5">
      <c r="A515" t="s">
        <v>3449</v>
      </c>
      <c r="B515" t="s">
        <v>3459</v>
      </c>
      <c r="C515" t="s">
        <v>2638</v>
      </c>
      <c r="D515" t="s">
        <v>3140</v>
      </c>
      <c r="E515" t="s">
        <v>2639</v>
      </c>
    </row>
    <row r="516" spans="1:5">
      <c r="A516" t="s">
        <v>3449</v>
      </c>
      <c r="B516" t="s">
        <v>2412</v>
      </c>
      <c r="C516" t="s">
        <v>2062</v>
      </c>
      <c r="D516" t="s">
        <v>2063</v>
      </c>
      <c r="E516" t="s">
        <v>2924</v>
      </c>
    </row>
    <row r="517" spans="1:5">
      <c r="A517" t="s">
        <v>3449</v>
      </c>
      <c r="B517" t="s">
        <v>2640</v>
      </c>
      <c r="C517" t="s">
        <v>3446</v>
      </c>
      <c r="D517" t="s">
        <v>3447</v>
      </c>
      <c r="E517" t="s">
        <v>3448</v>
      </c>
    </row>
    <row r="518" spans="1:5" s="9" customFormat="1">
      <c r="A518" s="9" t="s">
        <v>3460</v>
      </c>
      <c r="B518" s="9" t="s">
        <v>12626</v>
      </c>
      <c r="C518" s="9" t="s">
        <v>5763</v>
      </c>
      <c r="D518" s="9" t="s">
        <v>12624</v>
      </c>
      <c r="E518" s="9" t="s">
        <v>12625</v>
      </c>
    </row>
    <row r="519" spans="1:5">
      <c r="A519" t="s">
        <v>3460</v>
      </c>
      <c r="B519" t="s">
        <v>3461</v>
      </c>
      <c r="C519" t="s">
        <v>3462</v>
      </c>
      <c r="D519" t="s">
        <v>3463</v>
      </c>
      <c r="E519" t="s">
        <v>3464</v>
      </c>
    </row>
    <row r="520" spans="1:5">
      <c r="A520" t="s">
        <v>3460</v>
      </c>
      <c r="B520" s="1" t="s">
        <v>13311</v>
      </c>
      <c r="C520" s="1" t="s">
        <v>12633</v>
      </c>
      <c r="D520" s="1" t="s">
        <v>12634</v>
      </c>
      <c r="E520" s="1" t="s">
        <v>12635</v>
      </c>
    </row>
    <row r="521" spans="1:5">
      <c r="A521" t="s">
        <v>3460</v>
      </c>
      <c r="B521" t="s">
        <v>3465</v>
      </c>
      <c r="C521" s="1" t="s">
        <v>12627</v>
      </c>
      <c r="D521" s="1" t="s">
        <v>12628</v>
      </c>
      <c r="E521" s="1" t="s">
        <v>12629</v>
      </c>
    </row>
    <row r="522" spans="1:5">
      <c r="A522" t="s">
        <v>3460</v>
      </c>
      <c r="B522" t="s">
        <v>5775</v>
      </c>
      <c r="C522" s="1" t="s">
        <v>12630</v>
      </c>
      <c r="D522" s="1" t="s">
        <v>12631</v>
      </c>
      <c r="E522" s="1" t="s">
        <v>12632</v>
      </c>
    </row>
    <row r="523" spans="1:5">
      <c r="A523" t="s">
        <v>3460</v>
      </c>
      <c r="B523" t="s">
        <v>3466</v>
      </c>
      <c r="C523" s="1" t="s">
        <v>12636</v>
      </c>
      <c r="D523" s="1" t="s">
        <v>3157</v>
      </c>
      <c r="E523" s="1" t="s">
        <v>3158</v>
      </c>
    </row>
    <row r="524" spans="1:5">
      <c r="A524" t="s">
        <v>3460</v>
      </c>
      <c r="B524" t="s">
        <v>2412</v>
      </c>
      <c r="C524" t="s">
        <v>2062</v>
      </c>
      <c r="D524" t="s">
        <v>2063</v>
      </c>
      <c r="E524" t="s">
        <v>2924</v>
      </c>
    </row>
    <row r="525" spans="1:5">
      <c r="A525" t="s">
        <v>3460</v>
      </c>
      <c r="B525" t="s">
        <v>2640</v>
      </c>
      <c r="C525" t="s">
        <v>3446</v>
      </c>
      <c r="D525" t="s">
        <v>3447</v>
      </c>
      <c r="E525" t="s">
        <v>3448</v>
      </c>
    </row>
    <row r="526" spans="1:5">
      <c r="A526" t="s">
        <v>3467</v>
      </c>
      <c r="B526" t="s">
        <v>2625</v>
      </c>
      <c r="C526" t="s">
        <v>3468</v>
      </c>
      <c r="D526" t="s">
        <v>3469</v>
      </c>
      <c r="E526" t="s">
        <v>3470</v>
      </c>
    </row>
    <row r="527" spans="1:5">
      <c r="A527" t="s">
        <v>3467</v>
      </c>
      <c r="B527" t="s">
        <v>3471</v>
      </c>
      <c r="C527" t="s">
        <v>3472</v>
      </c>
      <c r="D527" t="s">
        <v>3473</v>
      </c>
      <c r="E527" t="s">
        <v>3474</v>
      </c>
    </row>
    <row r="528" spans="1:5">
      <c r="A528" t="s">
        <v>3467</v>
      </c>
      <c r="B528" t="s">
        <v>2629</v>
      </c>
      <c r="C528" t="s">
        <v>3475</v>
      </c>
      <c r="D528" t="s">
        <v>3476</v>
      </c>
      <c r="E528" t="s">
        <v>3477</v>
      </c>
    </row>
    <row r="529" spans="1:5">
      <c r="A529" t="s">
        <v>3478</v>
      </c>
      <c r="B529" t="s">
        <v>2625</v>
      </c>
      <c r="C529" t="s">
        <v>2631</v>
      </c>
      <c r="D529" t="s">
        <v>2626</v>
      </c>
      <c r="E529" t="s">
        <v>2627</v>
      </c>
    </row>
    <row r="530" spans="1:5">
      <c r="A530" t="s">
        <v>3478</v>
      </c>
      <c r="B530" t="s">
        <v>3107</v>
      </c>
      <c r="C530" t="s">
        <v>3479</v>
      </c>
      <c r="D530" t="s">
        <v>3480</v>
      </c>
      <c r="E530" t="s">
        <v>3481</v>
      </c>
    </row>
    <row r="531" spans="1:5">
      <c r="A531" t="s">
        <v>3478</v>
      </c>
      <c r="B531" t="s">
        <v>2629</v>
      </c>
      <c r="C531" t="s">
        <v>2632</v>
      </c>
      <c r="D531" t="s">
        <v>2633</v>
      </c>
      <c r="E531" t="s">
        <v>2634</v>
      </c>
    </row>
    <row r="532" spans="1:5">
      <c r="A532" t="s">
        <v>3478</v>
      </c>
      <c r="B532" t="s">
        <v>2658</v>
      </c>
      <c r="C532" t="s">
        <v>2659</v>
      </c>
      <c r="D532" t="s">
        <v>2660</v>
      </c>
      <c r="E532" t="s">
        <v>2661</v>
      </c>
    </row>
    <row r="533" spans="1:5">
      <c r="A533" t="s">
        <v>3482</v>
      </c>
      <c r="B533" t="s">
        <v>2625</v>
      </c>
      <c r="C533" t="s">
        <v>2631</v>
      </c>
      <c r="D533" t="s">
        <v>2626</v>
      </c>
      <c r="E533" t="s">
        <v>2627</v>
      </c>
    </row>
    <row r="534" spans="1:5">
      <c r="A534" t="s">
        <v>3482</v>
      </c>
      <c r="B534" t="s">
        <v>3107</v>
      </c>
      <c r="C534" t="s">
        <v>3483</v>
      </c>
      <c r="D534" t="s">
        <v>3484</v>
      </c>
      <c r="E534" t="s">
        <v>3485</v>
      </c>
    </row>
    <row r="535" spans="1:5">
      <c r="A535" t="s">
        <v>3482</v>
      </c>
      <c r="B535" t="s">
        <v>2629</v>
      </c>
      <c r="C535" t="s">
        <v>2632</v>
      </c>
      <c r="D535" t="s">
        <v>2633</v>
      </c>
      <c r="E535" t="s">
        <v>2634</v>
      </c>
    </row>
    <row r="536" spans="1:5">
      <c r="A536" t="s">
        <v>3482</v>
      </c>
      <c r="B536" t="s">
        <v>2658</v>
      </c>
      <c r="C536" t="s">
        <v>2659</v>
      </c>
      <c r="D536" t="s">
        <v>2660</v>
      </c>
      <c r="E536" t="s">
        <v>2661</v>
      </c>
    </row>
    <row r="537" spans="1:5">
      <c r="A537" t="s">
        <v>3486</v>
      </c>
      <c r="B537" t="s">
        <v>3487</v>
      </c>
      <c r="C537" t="s">
        <v>3488</v>
      </c>
      <c r="D537" t="s">
        <v>3489</v>
      </c>
      <c r="E537" t="s">
        <v>3490</v>
      </c>
    </row>
    <row r="538" spans="1:5">
      <c r="A538" t="s">
        <v>3486</v>
      </c>
      <c r="B538" t="s">
        <v>3491</v>
      </c>
      <c r="C538" t="s">
        <v>3492</v>
      </c>
      <c r="D538" t="s">
        <v>3493</v>
      </c>
      <c r="E538" t="s">
        <v>3494</v>
      </c>
    </row>
    <row r="539" spans="1:5">
      <c r="A539" t="s">
        <v>3486</v>
      </c>
      <c r="B539" t="s">
        <v>3495</v>
      </c>
      <c r="C539" t="s">
        <v>3496</v>
      </c>
      <c r="D539" t="s">
        <v>3497</v>
      </c>
      <c r="E539" t="s">
        <v>3498</v>
      </c>
    </row>
    <row r="540" spans="1:5">
      <c r="A540" t="s">
        <v>3486</v>
      </c>
      <c r="B540" t="s">
        <v>3499</v>
      </c>
      <c r="C540" t="s">
        <v>3500</v>
      </c>
      <c r="D540" t="s">
        <v>3501</v>
      </c>
      <c r="E540" t="s">
        <v>3502</v>
      </c>
    </row>
    <row r="541" spans="1:5">
      <c r="A541" t="s">
        <v>3486</v>
      </c>
      <c r="B541" t="s">
        <v>2412</v>
      </c>
      <c r="C541" t="s">
        <v>3145</v>
      </c>
      <c r="D541" t="s">
        <v>2781</v>
      </c>
      <c r="E541" t="s">
        <v>2782</v>
      </c>
    </row>
    <row r="542" spans="1:5">
      <c r="A542" t="s">
        <v>3486</v>
      </c>
      <c r="B542" t="s">
        <v>2592</v>
      </c>
      <c r="C542" t="s">
        <v>3503</v>
      </c>
      <c r="D542" t="s">
        <v>2594</v>
      </c>
      <c r="E542" t="s">
        <v>2594</v>
      </c>
    </row>
    <row r="543" spans="1:5">
      <c r="A543" t="s">
        <v>3504</v>
      </c>
      <c r="B543" t="s">
        <v>2625</v>
      </c>
      <c r="C543" t="s">
        <v>3505</v>
      </c>
      <c r="D543" t="s">
        <v>3506</v>
      </c>
      <c r="E543" t="s">
        <v>3507</v>
      </c>
    </row>
    <row r="544" spans="1:5">
      <c r="A544" t="s">
        <v>3504</v>
      </c>
      <c r="B544" t="s">
        <v>3471</v>
      </c>
      <c r="C544" t="s">
        <v>3508</v>
      </c>
      <c r="D544" t="s">
        <v>3509</v>
      </c>
      <c r="E544" t="s">
        <v>3510</v>
      </c>
    </row>
    <row r="545" spans="1:5">
      <c r="A545" t="s">
        <v>3504</v>
      </c>
      <c r="B545" t="s">
        <v>2629</v>
      </c>
      <c r="C545" t="s">
        <v>3511</v>
      </c>
      <c r="D545" t="s">
        <v>3512</v>
      </c>
      <c r="E545" t="s">
        <v>3513</v>
      </c>
    </row>
    <row r="546" spans="1:5">
      <c r="A546" t="s">
        <v>3514</v>
      </c>
      <c r="B546" t="s">
        <v>3112</v>
      </c>
      <c r="C546" t="s">
        <v>3113</v>
      </c>
      <c r="D546" t="s">
        <v>3515</v>
      </c>
      <c r="E546" t="s">
        <v>3516</v>
      </c>
    </row>
    <row r="547" spans="1:5">
      <c r="A547" t="s">
        <v>3514</v>
      </c>
      <c r="B547" t="s">
        <v>3517</v>
      </c>
      <c r="C547" t="s">
        <v>3518</v>
      </c>
      <c r="D547" t="s">
        <v>3519</v>
      </c>
      <c r="E547" t="s">
        <v>3520</v>
      </c>
    </row>
    <row r="548" spans="1:5">
      <c r="A548" t="s">
        <v>3514</v>
      </c>
      <c r="B548" t="s">
        <v>3521</v>
      </c>
      <c r="C548" t="s">
        <v>3522</v>
      </c>
      <c r="D548" t="s">
        <v>3523</v>
      </c>
      <c r="E548" t="s">
        <v>3524</v>
      </c>
    </row>
    <row r="549" spans="1:5">
      <c r="A549" t="s">
        <v>3514</v>
      </c>
      <c r="B549" t="s">
        <v>3525</v>
      </c>
      <c r="C549" t="s">
        <v>3526</v>
      </c>
      <c r="D549" t="s">
        <v>3527</v>
      </c>
      <c r="E549" t="s">
        <v>3527</v>
      </c>
    </row>
    <row r="550" spans="1:5">
      <c r="A550" t="s">
        <v>3514</v>
      </c>
      <c r="B550" t="s">
        <v>3528</v>
      </c>
      <c r="C550" t="s">
        <v>3529</v>
      </c>
      <c r="D550" t="s">
        <v>3530</v>
      </c>
      <c r="E550" t="s">
        <v>3530</v>
      </c>
    </row>
    <row r="551" spans="1:5">
      <c r="A551" t="s">
        <v>3514</v>
      </c>
      <c r="B551" t="s">
        <v>3531</v>
      </c>
      <c r="C551" t="s">
        <v>3532</v>
      </c>
      <c r="D551" t="s">
        <v>3533</v>
      </c>
      <c r="E551" t="s">
        <v>3534</v>
      </c>
    </row>
    <row r="552" spans="1:5">
      <c r="A552" t="s">
        <v>3514</v>
      </c>
      <c r="B552" t="s">
        <v>3535</v>
      </c>
      <c r="C552" t="s">
        <v>3536</v>
      </c>
      <c r="D552" t="s">
        <v>3537</v>
      </c>
      <c r="E552" t="s">
        <v>3538</v>
      </c>
    </row>
    <row r="553" spans="1:5">
      <c r="A553" t="s">
        <v>3514</v>
      </c>
      <c r="B553" t="s">
        <v>2412</v>
      </c>
      <c r="C553" t="s">
        <v>2852</v>
      </c>
      <c r="D553" t="s">
        <v>3539</v>
      </c>
      <c r="E553" t="s">
        <v>3540</v>
      </c>
    </row>
    <row r="554" spans="1:5" ht="13.95" customHeight="1">
      <c r="A554" t="s">
        <v>3541</v>
      </c>
      <c r="B554" t="s">
        <v>3542</v>
      </c>
      <c r="C554" t="s">
        <v>3543</v>
      </c>
      <c r="D554" t="s">
        <v>3544</v>
      </c>
      <c r="E554" t="s">
        <v>3545</v>
      </c>
    </row>
    <row r="555" spans="1:5">
      <c r="A555" t="s">
        <v>3541</v>
      </c>
      <c r="B555" t="s">
        <v>3546</v>
      </c>
      <c r="C555" t="s">
        <v>3547</v>
      </c>
      <c r="D555" t="s">
        <v>3548</v>
      </c>
      <c r="E555" t="s">
        <v>3549</v>
      </c>
    </row>
    <row r="556" spans="1:5">
      <c r="A556" t="s">
        <v>3541</v>
      </c>
      <c r="B556" t="s">
        <v>3550</v>
      </c>
      <c r="C556" t="s">
        <v>3551</v>
      </c>
      <c r="D556" t="s">
        <v>3552</v>
      </c>
      <c r="E556" t="s">
        <v>3553</v>
      </c>
    </row>
    <row r="557" spans="1:5">
      <c r="A557" t="s">
        <v>3541</v>
      </c>
      <c r="B557" t="s">
        <v>3554</v>
      </c>
      <c r="C557" t="s">
        <v>3555</v>
      </c>
      <c r="D557" t="s">
        <v>5546</v>
      </c>
      <c r="E557" t="s">
        <v>5581</v>
      </c>
    </row>
    <row r="558" spans="1:5">
      <c r="A558" t="s">
        <v>3541</v>
      </c>
      <c r="B558" t="s">
        <v>3556</v>
      </c>
      <c r="C558" t="s">
        <v>3557</v>
      </c>
      <c r="D558" t="s">
        <v>3558</v>
      </c>
      <c r="E558" t="s">
        <v>3559</v>
      </c>
    </row>
    <row r="559" spans="1:5">
      <c r="A559" t="s">
        <v>3541</v>
      </c>
      <c r="B559" t="s">
        <v>3560</v>
      </c>
      <c r="C559" t="s">
        <v>3561</v>
      </c>
      <c r="D559" t="s">
        <v>3562</v>
      </c>
      <c r="E559" t="s">
        <v>3563</v>
      </c>
    </row>
    <row r="560" spans="1:5">
      <c r="A560" t="s">
        <v>3541</v>
      </c>
      <c r="B560" t="s">
        <v>3417</v>
      </c>
      <c r="C560" t="s">
        <v>3564</v>
      </c>
      <c r="D560" t="s">
        <v>3565</v>
      </c>
      <c r="E560" t="s">
        <v>3420</v>
      </c>
    </row>
    <row r="561" spans="1:5">
      <c r="A561" t="s">
        <v>3541</v>
      </c>
      <c r="B561" t="s">
        <v>2412</v>
      </c>
      <c r="C561" t="s">
        <v>3566</v>
      </c>
      <c r="D561" t="s">
        <v>2828</v>
      </c>
      <c r="E561" t="s">
        <v>2829</v>
      </c>
    </row>
    <row r="562" spans="1:5">
      <c r="A562" t="s">
        <v>3541</v>
      </c>
      <c r="B562" t="s">
        <v>2592</v>
      </c>
      <c r="C562" t="s">
        <v>3567</v>
      </c>
      <c r="D562" t="s">
        <v>2594</v>
      </c>
      <c r="E562" t="s">
        <v>2594</v>
      </c>
    </row>
    <row r="563" spans="1:5">
      <c r="A563" t="s">
        <v>3568</v>
      </c>
      <c r="B563" t="s">
        <v>3059</v>
      </c>
      <c r="C563" t="s">
        <v>3569</v>
      </c>
      <c r="D563" t="s">
        <v>3061</v>
      </c>
      <c r="E563" t="s">
        <v>3062</v>
      </c>
    </row>
    <row r="564" spans="1:5">
      <c r="A564" t="s">
        <v>3568</v>
      </c>
      <c r="B564" t="s">
        <v>3063</v>
      </c>
      <c r="C564" t="s">
        <v>3570</v>
      </c>
      <c r="D564" t="s">
        <v>3065</v>
      </c>
      <c r="E564" t="s">
        <v>3066</v>
      </c>
    </row>
    <row r="565" spans="1:5">
      <c r="A565" t="s">
        <v>3568</v>
      </c>
      <c r="B565" t="s">
        <v>3067</v>
      </c>
      <c r="C565" t="s">
        <v>3068</v>
      </c>
      <c r="D565" t="s">
        <v>3069</v>
      </c>
      <c r="E565" t="s">
        <v>3070</v>
      </c>
    </row>
    <row r="566" spans="1:5">
      <c r="A566" t="s">
        <v>3568</v>
      </c>
      <c r="B566" t="s">
        <v>3071</v>
      </c>
      <c r="C566" t="s">
        <v>3571</v>
      </c>
      <c r="D566" t="s">
        <v>3073</v>
      </c>
      <c r="E566" t="s">
        <v>3074</v>
      </c>
    </row>
    <row r="567" spans="1:5">
      <c r="A567" t="s">
        <v>3568</v>
      </c>
      <c r="B567" t="s">
        <v>3075</v>
      </c>
      <c r="C567" t="s">
        <v>3572</v>
      </c>
      <c r="D567" t="s">
        <v>3077</v>
      </c>
      <c r="E567" t="s">
        <v>3078</v>
      </c>
    </row>
    <row r="568" spans="1:5">
      <c r="A568" t="s">
        <v>3568</v>
      </c>
      <c r="B568" t="s">
        <v>2592</v>
      </c>
      <c r="C568" t="s">
        <v>3567</v>
      </c>
      <c r="D568" t="s">
        <v>2594</v>
      </c>
      <c r="E568" t="s">
        <v>2594</v>
      </c>
    </row>
    <row r="569" spans="1:5">
      <c r="A569" t="s">
        <v>3573</v>
      </c>
      <c r="B569" t="s">
        <v>3574</v>
      </c>
      <c r="C569" t="s">
        <v>3575</v>
      </c>
      <c r="D569" t="s">
        <v>3576</v>
      </c>
      <c r="E569" t="s">
        <v>3577</v>
      </c>
    </row>
    <row r="570" spans="1:5">
      <c r="A570" t="s">
        <v>3573</v>
      </c>
      <c r="B570" t="s">
        <v>3578</v>
      </c>
      <c r="C570" t="s">
        <v>3579</v>
      </c>
      <c r="D570" t="s">
        <v>3580</v>
      </c>
      <c r="E570" t="s">
        <v>3581</v>
      </c>
    </row>
    <row r="571" spans="1:5">
      <c r="A571" t="s">
        <v>3573</v>
      </c>
      <c r="B571" t="s">
        <v>3582</v>
      </c>
      <c r="C571" s="1" t="s">
        <v>12645</v>
      </c>
      <c r="D571" s="1" t="s">
        <v>12646</v>
      </c>
      <c r="E571" s="1" t="s">
        <v>12647</v>
      </c>
    </row>
    <row r="572" spans="1:5">
      <c r="A572" t="s">
        <v>3573</v>
      </c>
      <c r="B572" t="s">
        <v>3583</v>
      </c>
      <c r="C572" t="s">
        <v>3584</v>
      </c>
      <c r="D572" t="s">
        <v>3585</v>
      </c>
      <c r="E572" t="s">
        <v>3586</v>
      </c>
    </row>
    <row r="573" spans="1:5">
      <c r="A573" t="s">
        <v>3573</v>
      </c>
      <c r="B573" t="s">
        <v>3587</v>
      </c>
      <c r="C573" t="s">
        <v>3588</v>
      </c>
      <c r="D573" t="s">
        <v>3589</v>
      </c>
      <c r="E573" t="s">
        <v>3590</v>
      </c>
    </row>
    <row r="574" spans="1:5">
      <c r="A574" t="s">
        <v>3573</v>
      </c>
      <c r="B574" t="s">
        <v>3591</v>
      </c>
      <c r="C574" t="s">
        <v>3592</v>
      </c>
      <c r="D574" t="s">
        <v>3593</v>
      </c>
      <c r="E574" t="s">
        <v>3594</v>
      </c>
    </row>
    <row r="575" spans="1:5">
      <c r="A575" t="s">
        <v>3573</v>
      </c>
      <c r="B575" t="s">
        <v>3595</v>
      </c>
      <c r="C575" t="s">
        <v>3596</v>
      </c>
      <c r="D575" t="s">
        <v>3597</v>
      </c>
      <c r="E575" t="s">
        <v>3598</v>
      </c>
    </row>
    <row r="576" spans="1:5">
      <c r="A576" t="s">
        <v>3573</v>
      </c>
      <c r="B576" t="s">
        <v>2640</v>
      </c>
      <c r="C576" t="s">
        <v>3084</v>
      </c>
      <c r="D576" t="s">
        <v>3599</v>
      </c>
      <c r="E576" t="s">
        <v>3600</v>
      </c>
    </row>
    <row r="577" spans="1:5">
      <c r="A577" t="s">
        <v>3573</v>
      </c>
      <c r="B577" t="s">
        <v>2592</v>
      </c>
      <c r="C577" t="s">
        <v>3567</v>
      </c>
      <c r="D577" t="s">
        <v>2594</v>
      </c>
      <c r="E577" t="s">
        <v>3601</v>
      </c>
    </row>
    <row r="578" spans="1:5">
      <c r="A578" t="s">
        <v>3602</v>
      </c>
      <c r="B578" t="s">
        <v>3366</v>
      </c>
      <c r="C578" t="s">
        <v>3603</v>
      </c>
      <c r="D578" t="s">
        <v>3604</v>
      </c>
      <c r="E578" t="s">
        <v>3605</v>
      </c>
    </row>
    <row r="579" spans="1:5">
      <c r="A579" t="s">
        <v>3602</v>
      </c>
      <c r="B579" t="s">
        <v>3606</v>
      </c>
      <c r="C579" t="s">
        <v>3607</v>
      </c>
      <c r="D579" t="s">
        <v>3608</v>
      </c>
      <c r="E579" t="s">
        <v>3609</v>
      </c>
    </row>
    <row r="580" spans="1:5">
      <c r="A580" t="s">
        <v>3602</v>
      </c>
      <c r="B580" t="s">
        <v>3610</v>
      </c>
      <c r="C580" t="s">
        <v>3611</v>
      </c>
      <c r="D580" t="s">
        <v>3612</v>
      </c>
      <c r="E580" t="s">
        <v>3613</v>
      </c>
    </row>
    <row r="581" spans="1:5">
      <c r="A581" t="s">
        <v>3602</v>
      </c>
      <c r="B581" t="s">
        <v>3614</v>
      </c>
      <c r="C581" t="s">
        <v>3615</v>
      </c>
      <c r="D581" t="s">
        <v>3616</v>
      </c>
      <c r="E581" t="s">
        <v>3617</v>
      </c>
    </row>
    <row r="582" spans="1:5">
      <c r="A582" t="s">
        <v>3602</v>
      </c>
      <c r="B582" t="s">
        <v>2412</v>
      </c>
      <c r="C582" t="s">
        <v>3618</v>
      </c>
      <c r="D582" t="s">
        <v>3619</v>
      </c>
      <c r="E582" t="s">
        <v>1768</v>
      </c>
    </row>
    <row r="583" spans="1:5">
      <c r="A583" t="s">
        <v>3602</v>
      </c>
      <c r="B583" t="s">
        <v>3620</v>
      </c>
      <c r="C583" t="s">
        <v>3621</v>
      </c>
      <c r="D583" t="s">
        <v>3622</v>
      </c>
      <c r="E583" t="s">
        <v>3623</v>
      </c>
    </row>
    <row r="584" spans="1:5">
      <c r="A584" t="s">
        <v>3624</v>
      </c>
      <c r="B584" t="s">
        <v>3625</v>
      </c>
      <c r="C584" t="s">
        <v>3626</v>
      </c>
      <c r="D584" t="s">
        <v>3627</v>
      </c>
      <c r="E584" t="s">
        <v>3628</v>
      </c>
    </row>
    <row r="585" spans="1:5">
      <c r="A585" t="s">
        <v>3624</v>
      </c>
      <c r="B585" t="s">
        <v>3521</v>
      </c>
      <c r="C585" t="s">
        <v>3522</v>
      </c>
      <c r="D585" t="s">
        <v>3629</v>
      </c>
      <c r="E585" t="s">
        <v>3630</v>
      </c>
    </row>
    <row r="586" spans="1:5">
      <c r="A586" t="s">
        <v>3624</v>
      </c>
      <c r="B586" t="s">
        <v>3631</v>
      </c>
      <c r="C586" s="1" t="s">
        <v>13037</v>
      </c>
      <c r="D586" s="1" t="s">
        <v>13038</v>
      </c>
      <c r="E586" s="1" t="s">
        <v>13039</v>
      </c>
    </row>
    <row r="587" spans="1:5">
      <c r="A587" t="s">
        <v>3624</v>
      </c>
      <c r="B587" t="s">
        <v>3632</v>
      </c>
      <c r="C587" t="s">
        <v>3633</v>
      </c>
      <c r="D587" t="s">
        <v>3634</v>
      </c>
      <c r="E587" t="s">
        <v>3635</v>
      </c>
    </row>
    <row r="588" spans="1:5">
      <c r="A588" t="s">
        <v>3624</v>
      </c>
      <c r="B588" t="s">
        <v>2412</v>
      </c>
      <c r="C588" t="s">
        <v>2062</v>
      </c>
      <c r="D588" t="s">
        <v>3619</v>
      </c>
      <c r="E588" t="s">
        <v>1768</v>
      </c>
    </row>
    <row r="589" spans="1:5" s="54" customFormat="1">
      <c r="A589" s="54" t="s">
        <v>3636</v>
      </c>
      <c r="B589" s="54" t="s">
        <v>3637</v>
      </c>
      <c r="C589" s="864" t="s">
        <v>12648</v>
      </c>
      <c r="D589" s="864" t="s">
        <v>12649</v>
      </c>
      <c r="E589" s="864" t="s">
        <v>12650</v>
      </c>
    </row>
    <row r="590" spans="1:5">
      <c r="A590" t="s">
        <v>3636</v>
      </c>
      <c r="B590" t="s">
        <v>3638</v>
      </c>
      <c r="C590" t="s">
        <v>3639</v>
      </c>
      <c r="D590" t="s">
        <v>5713</v>
      </c>
      <c r="E590" t="s">
        <v>5714</v>
      </c>
    </row>
    <row r="591" spans="1:5">
      <c r="A591" t="s">
        <v>3636</v>
      </c>
      <c r="B591" t="s">
        <v>3640</v>
      </c>
      <c r="C591" s="1" t="s">
        <v>12651</v>
      </c>
      <c r="D591" t="s">
        <v>5715</v>
      </c>
      <c r="E591" t="s">
        <v>5716</v>
      </c>
    </row>
    <row r="592" spans="1:5">
      <c r="A592" t="s">
        <v>3636</v>
      </c>
      <c r="B592" t="s">
        <v>3642</v>
      </c>
      <c r="C592" t="s">
        <v>3643</v>
      </c>
      <c r="D592" t="s">
        <v>5720</v>
      </c>
      <c r="E592" t="s">
        <v>5721</v>
      </c>
    </row>
    <row r="593" spans="1:5">
      <c r="A593" t="s">
        <v>3636</v>
      </c>
      <c r="B593" t="s">
        <v>3644</v>
      </c>
      <c r="C593" t="s">
        <v>3645</v>
      </c>
      <c r="D593" t="s">
        <v>3646</v>
      </c>
      <c r="E593" t="s">
        <v>3647</v>
      </c>
    </row>
    <row r="594" spans="1:5">
      <c r="A594" t="s">
        <v>3636</v>
      </c>
      <c r="B594" t="s">
        <v>3648</v>
      </c>
      <c r="C594" t="s">
        <v>5719</v>
      </c>
      <c r="D594" t="s">
        <v>5717</v>
      </c>
      <c r="E594" t="s">
        <v>5718</v>
      </c>
    </row>
    <row r="595" spans="1:5">
      <c r="A595" t="s">
        <v>3636</v>
      </c>
      <c r="B595" t="s">
        <v>3649</v>
      </c>
      <c r="C595" t="s">
        <v>3650</v>
      </c>
      <c r="D595" t="s">
        <v>3651</v>
      </c>
      <c r="E595" s="1" t="s">
        <v>12652</v>
      </c>
    </row>
    <row r="596" spans="1:5">
      <c r="A596" t="s">
        <v>3636</v>
      </c>
      <c r="B596" t="s">
        <v>3652</v>
      </c>
      <c r="C596" t="s">
        <v>3653</v>
      </c>
      <c r="D596" t="s">
        <v>3654</v>
      </c>
      <c r="E596" t="s">
        <v>3655</v>
      </c>
    </row>
    <row r="597" spans="1:5">
      <c r="A597" t="s">
        <v>3636</v>
      </c>
      <c r="B597" t="s">
        <v>3656</v>
      </c>
      <c r="C597" t="s">
        <v>3657</v>
      </c>
      <c r="D597" t="s">
        <v>3658</v>
      </c>
      <c r="E597" t="s">
        <v>3659</v>
      </c>
    </row>
    <row r="598" spans="1:5">
      <c r="A598" t="s">
        <v>3636</v>
      </c>
      <c r="B598" t="s">
        <v>3660</v>
      </c>
      <c r="C598" t="s">
        <v>3661</v>
      </c>
      <c r="D598" t="s">
        <v>3662</v>
      </c>
      <c r="E598" t="s">
        <v>3663</v>
      </c>
    </row>
    <row r="599" spans="1:5">
      <c r="A599" t="s">
        <v>3636</v>
      </c>
      <c r="B599" t="s">
        <v>3664</v>
      </c>
      <c r="C599" t="s">
        <v>3665</v>
      </c>
      <c r="D599" t="s">
        <v>3666</v>
      </c>
      <c r="E599" t="s">
        <v>3667</v>
      </c>
    </row>
    <row r="600" spans="1:5">
      <c r="A600" t="s">
        <v>3636</v>
      </c>
      <c r="B600" t="s">
        <v>2412</v>
      </c>
      <c r="C600" t="s">
        <v>3668</v>
      </c>
      <c r="D600" t="s">
        <v>2063</v>
      </c>
      <c r="E600" t="s">
        <v>2924</v>
      </c>
    </row>
    <row r="601" spans="1:5">
      <c r="A601" t="s">
        <v>3636</v>
      </c>
      <c r="B601" t="s">
        <v>2640</v>
      </c>
      <c r="C601" t="s">
        <v>3084</v>
      </c>
      <c r="D601" t="s">
        <v>3599</v>
      </c>
      <c r="E601" t="s">
        <v>3600</v>
      </c>
    </row>
    <row r="602" spans="1:5" s="9" customFormat="1">
      <c r="A602" s="9" t="s">
        <v>13154</v>
      </c>
      <c r="B602" s="9" t="s">
        <v>13159</v>
      </c>
      <c r="C602" s="9" t="s">
        <v>13155</v>
      </c>
      <c r="D602" s="9" t="s">
        <v>13163</v>
      </c>
      <c r="E602" s="9" t="s">
        <v>13167</v>
      </c>
    </row>
    <row r="603" spans="1:5" s="9" customFormat="1">
      <c r="A603" s="9" t="s">
        <v>13154</v>
      </c>
      <c r="B603" s="9" t="s">
        <v>13160</v>
      </c>
      <c r="C603" s="9" t="s">
        <v>13156</v>
      </c>
      <c r="D603" s="9" t="s">
        <v>13164</v>
      </c>
      <c r="E603" s="9" t="s">
        <v>13168</v>
      </c>
    </row>
    <row r="604" spans="1:5" s="9" customFormat="1">
      <c r="A604" s="9" t="s">
        <v>13154</v>
      </c>
      <c r="B604" s="9" t="s">
        <v>13161</v>
      </c>
      <c r="C604" s="9" t="s">
        <v>13157</v>
      </c>
      <c r="D604" s="9" t="s">
        <v>13165</v>
      </c>
      <c r="E604" s="9" t="s">
        <v>13169</v>
      </c>
    </row>
    <row r="605" spans="1:5" s="9" customFormat="1">
      <c r="A605" s="9" t="s">
        <v>13154</v>
      </c>
      <c r="B605" s="9" t="s">
        <v>13162</v>
      </c>
      <c r="C605" s="9" t="s">
        <v>13158</v>
      </c>
      <c r="D605" s="9" t="s">
        <v>13166</v>
      </c>
      <c r="E605" s="9" t="s">
        <v>13170</v>
      </c>
    </row>
    <row r="606" spans="1:5">
      <c r="A606" t="s">
        <v>3669</v>
      </c>
      <c r="B606" t="s">
        <v>3637</v>
      </c>
      <c r="C606" t="s">
        <v>5722</v>
      </c>
      <c r="D606" t="s">
        <v>5723</v>
      </c>
      <c r="E606" t="s">
        <v>5724</v>
      </c>
    </row>
    <row r="607" spans="1:5">
      <c r="A607" t="s">
        <v>3669</v>
      </c>
      <c r="B607" t="s">
        <v>3638</v>
      </c>
      <c r="C607" t="s">
        <v>3639</v>
      </c>
      <c r="D607" t="s">
        <v>3670</v>
      </c>
      <c r="E607" t="s">
        <v>5725</v>
      </c>
    </row>
    <row r="608" spans="1:5">
      <c r="A608" t="s">
        <v>3669</v>
      </c>
      <c r="B608" t="s">
        <v>3640</v>
      </c>
      <c r="C608" t="s">
        <v>3641</v>
      </c>
      <c r="D608" t="s">
        <v>3671</v>
      </c>
      <c r="E608" t="s">
        <v>5726</v>
      </c>
    </row>
    <row r="609" spans="1:5">
      <c r="A609" t="s">
        <v>3669</v>
      </c>
      <c r="B609" t="s">
        <v>3642</v>
      </c>
      <c r="C609" s="1" t="s">
        <v>12651</v>
      </c>
      <c r="D609" t="s">
        <v>5727</v>
      </c>
      <c r="E609" t="s">
        <v>5728</v>
      </c>
    </row>
    <row r="610" spans="1:5">
      <c r="A610" t="s">
        <v>3669</v>
      </c>
      <c r="B610" t="s">
        <v>3644</v>
      </c>
      <c r="C610" t="s">
        <v>3645</v>
      </c>
      <c r="D610" t="s">
        <v>3672</v>
      </c>
      <c r="E610" t="s">
        <v>3673</v>
      </c>
    </row>
    <row r="611" spans="1:5">
      <c r="A611" t="s">
        <v>3669</v>
      </c>
      <c r="B611" t="s">
        <v>3674</v>
      </c>
      <c r="C611" t="s">
        <v>5719</v>
      </c>
      <c r="D611" t="s">
        <v>5729</v>
      </c>
      <c r="E611" t="s">
        <v>5730</v>
      </c>
    </row>
    <row r="612" spans="1:5">
      <c r="A612" t="s">
        <v>3669</v>
      </c>
      <c r="B612" t="s">
        <v>3649</v>
      </c>
      <c r="C612" t="s">
        <v>3650</v>
      </c>
      <c r="D612" t="s">
        <v>3651</v>
      </c>
      <c r="E612" s="1" t="s">
        <v>12652</v>
      </c>
    </row>
    <row r="613" spans="1:5">
      <c r="A613" t="s">
        <v>3669</v>
      </c>
      <c r="B613" t="s">
        <v>3675</v>
      </c>
      <c r="C613" t="s">
        <v>3676</v>
      </c>
      <c r="D613" t="s">
        <v>3677</v>
      </c>
      <c r="E613" t="s">
        <v>3678</v>
      </c>
    </row>
    <row r="614" spans="1:5">
      <c r="A614" t="s">
        <v>3669</v>
      </c>
      <c r="B614" t="s">
        <v>3679</v>
      </c>
      <c r="C614" s="1" t="s">
        <v>12653</v>
      </c>
      <c r="D614" s="1" t="s">
        <v>12654</v>
      </c>
      <c r="E614" s="1" t="s">
        <v>12655</v>
      </c>
    </row>
    <row r="615" spans="1:5">
      <c r="A615" t="s">
        <v>3669</v>
      </c>
      <c r="B615" t="s">
        <v>3680</v>
      </c>
      <c r="C615" t="s">
        <v>3681</v>
      </c>
      <c r="D615" t="s">
        <v>3576</v>
      </c>
      <c r="E615" t="s">
        <v>3682</v>
      </c>
    </row>
    <row r="616" spans="1:5">
      <c r="A616" t="s">
        <v>3669</v>
      </c>
      <c r="B616" t="s">
        <v>2412</v>
      </c>
      <c r="C616" t="s">
        <v>2852</v>
      </c>
      <c r="D616" t="s">
        <v>2828</v>
      </c>
      <c r="E616" t="s">
        <v>3683</v>
      </c>
    </row>
    <row r="617" spans="1:5">
      <c r="A617" t="s">
        <v>3669</v>
      </c>
      <c r="B617" t="s">
        <v>2640</v>
      </c>
      <c r="C617" t="s">
        <v>3084</v>
      </c>
      <c r="D617" t="s">
        <v>3599</v>
      </c>
      <c r="E617" t="s">
        <v>3600</v>
      </c>
    </row>
    <row r="618" spans="1:5">
      <c r="A618" t="s">
        <v>3684</v>
      </c>
      <c r="B618" t="s">
        <v>2625</v>
      </c>
      <c r="C618" t="s">
        <v>2631</v>
      </c>
      <c r="D618" t="s">
        <v>2626</v>
      </c>
      <c r="E618" t="s">
        <v>2772</v>
      </c>
    </row>
    <row r="619" spans="1:5">
      <c r="A619" t="s">
        <v>3684</v>
      </c>
      <c r="B619" t="s">
        <v>3685</v>
      </c>
      <c r="C619" t="s">
        <v>3686</v>
      </c>
      <c r="D619" t="s">
        <v>3687</v>
      </c>
      <c r="E619" t="s">
        <v>3688</v>
      </c>
    </row>
    <row r="620" spans="1:5">
      <c r="A620" t="s">
        <v>3684</v>
      </c>
      <c r="B620" t="s">
        <v>2629</v>
      </c>
      <c r="C620" t="s">
        <v>2632</v>
      </c>
      <c r="D620" t="s">
        <v>2633</v>
      </c>
      <c r="E620" t="s">
        <v>3041</v>
      </c>
    </row>
    <row r="621" spans="1:5">
      <c r="A621" t="s">
        <v>3684</v>
      </c>
      <c r="B621" t="s">
        <v>2592</v>
      </c>
      <c r="C621" t="s">
        <v>2593</v>
      </c>
      <c r="D621" t="s">
        <v>2594</v>
      </c>
      <c r="E621" t="s">
        <v>2594</v>
      </c>
    </row>
    <row r="622" spans="1:5" s="9" customFormat="1">
      <c r="A622" s="9" t="s">
        <v>12660</v>
      </c>
      <c r="B622" s="9" t="s">
        <v>12670</v>
      </c>
      <c r="C622" s="9" t="s">
        <v>12661</v>
      </c>
      <c r="D622" s="9" t="s">
        <v>13211</v>
      </c>
      <c r="E622" s="9" t="s">
        <v>13208</v>
      </c>
    </row>
    <row r="623" spans="1:5" s="9" customFormat="1">
      <c r="A623" s="9" t="s">
        <v>12660</v>
      </c>
      <c r="B623" s="9" t="s">
        <v>12671</v>
      </c>
      <c r="C623" s="9" t="s">
        <v>12662</v>
      </c>
      <c r="D623" s="9" t="s">
        <v>13212</v>
      </c>
      <c r="E623" s="9" t="s">
        <v>13209</v>
      </c>
    </row>
    <row r="624" spans="1:5" s="9" customFormat="1">
      <c r="A624" s="9" t="s">
        <v>12660</v>
      </c>
      <c r="B624" s="9" t="s">
        <v>12672</v>
      </c>
      <c r="C624" s="9" t="s">
        <v>12663</v>
      </c>
      <c r="D624" s="9" t="s">
        <v>13213</v>
      </c>
      <c r="E624" s="9" t="s">
        <v>13210</v>
      </c>
    </row>
    <row r="625" spans="1:5" s="9" customFormat="1">
      <c r="A625" s="9" t="s">
        <v>12660</v>
      </c>
      <c r="B625" s="9" t="s">
        <v>12673</v>
      </c>
      <c r="C625" s="9" t="s">
        <v>12664</v>
      </c>
      <c r="D625" s="9" t="s">
        <v>12666</v>
      </c>
      <c r="E625" s="9" t="s">
        <v>12668</v>
      </c>
    </row>
    <row r="626" spans="1:5" s="9" customFormat="1">
      <c r="A626" s="9" t="s">
        <v>12660</v>
      </c>
      <c r="B626" s="9" t="s">
        <v>12674</v>
      </c>
      <c r="C626" s="9" t="s">
        <v>12665</v>
      </c>
      <c r="D626" s="9" t="s">
        <v>12667</v>
      </c>
      <c r="E626" s="9" t="s">
        <v>12669</v>
      </c>
    </row>
    <row r="627" spans="1:5" s="9" customFormat="1">
      <c r="A627" s="9" t="s">
        <v>12660</v>
      </c>
      <c r="B627" s="9" t="s">
        <v>2412</v>
      </c>
      <c r="C627" s="9" t="s">
        <v>3145</v>
      </c>
      <c r="D627" s="9" t="s">
        <v>3146</v>
      </c>
      <c r="E627" s="9" t="s">
        <v>3147</v>
      </c>
    </row>
    <row r="628" spans="1:5" s="9" customFormat="1">
      <c r="A628" s="9" t="s">
        <v>12675</v>
      </c>
      <c r="B628" s="9" t="s">
        <v>2625</v>
      </c>
      <c r="C628" s="9" t="s">
        <v>2631</v>
      </c>
      <c r="D628" s="9" t="s">
        <v>2626</v>
      </c>
      <c r="E628" s="9" t="s">
        <v>2772</v>
      </c>
    </row>
    <row r="629" spans="1:5" s="9" customFormat="1">
      <c r="A629" s="9" t="s">
        <v>12675</v>
      </c>
      <c r="B629" s="9" t="s">
        <v>12680</v>
      </c>
      <c r="C629" s="9" t="s">
        <v>12677</v>
      </c>
      <c r="D629" s="9" t="s">
        <v>12678</v>
      </c>
      <c r="E629" s="9" t="s">
        <v>12679</v>
      </c>
    </row>
    <row r="630" spans="1:5" s="9" customFormat="1">
      <c r="A630" s="9" t="s">
        <v>12675</v>
      </c>
      <c r="B630" s="9" t="s">
        <v>2629</v>
      </c>
      <c r="C630" s="9" t="s">
        <v>2632</v>
      </c>
      <c r="D630" s="9" t="s">
        <v>2633</v>
      </c>
      <c r="E630" s="9" t="s">
        <v>2634</v>
      </c>
    </row>
    <row r="631" spans="1:5" s="9" customFormat="1">
      <c r="A631" s="9" t="s">
        <v>12675</v>
      </c>
      <c r="B631" s="9" t="s">
        <v>2592</v>
      </c>
      <c r="C631" s="9" t="s">
        <v>2593</v>
      </c>
      <c r="D631" s="9" t="s">
        <v>2660</v>
      </c>
      <c r="E631" s="9" t="s">
        <v>2661</v>
      </c>
    </row>
    <row r="632" spans="1:5" s="9" customFormat="1">
      <c r="A632" s="9" t="s">
        <v>3689</v>
      </c>
      <c r="B632" s="9" t="s">
        <v>12908</v>
      </c>
      <c r="C632" s="9" t="s">
        <v>12877</v>
      </c>
      <c r="D632" s="9" t="s">
        <v>12888</v>
      </c>
      <c r="E632" s="9" t="s">
        <v>13061</v>
      </c>
    </row>
    <row r="633" spans="1:5" s="9" customFormat="1">
      <c r="A633" s="9" t="s">
        <v>3689</v>
      </c>
      <c r="B633" s="9" t="s">
        <v>12909</v>
      </c>
      <c r="C633" s="9" t="s">
        <v>12878</v>
      </c>
      <c r="D633" s="9" t="s">
        <v>12889</v>
      </c>
      <c r="E633" s="9" t="s">
        <v>12898</v>
      </c>
    </row>
    <row r="634" spans="1:5" s="9" customFormat="1">
      <c r="A634" s="9" t="s">
        <v>3689</v>
      </c>
      <c r="B634" s="9" t="s">
        <v>12910</v>
      </c>
      <c r="C634" s="9" t="s">
        <v>12879</v>
      </c>
      <c r="D634" s="9" t="s">
        <v>12890</v>
      </c>
      <c r="E634" s="9" t="s">
        <v>12899</v>
      </c>
    </row>
    <row r="635" spans="1:5" s="9" customFormat="1">
      <c r="A635" s="9" t="s">
        <v>3689</v>
      </c>
      <c r="B635" s="9" t="s">
        <v>3690</v>
      </c>
      <c r="C635" s="9" t="s">
        <v>3691</v>
      </c>
      <c r="D635" s="9" t="s">
        <v>3692</v>
      </c>
      <c r="E635" s="9" t="s">
        <v>12900</v>
      </c>
    </row>
    <row r="636" spans="1:5" s="9" customFormat="1">
      <c r="A636" s="9" t="s">
        <v>3689</v>
      </c>
      <c r="B636" s="9" t="s">
        <v>12911</v>
      </c>
      <c r="C636" s="9" t="s">
        <v>12880</v>
      </c>
      <c r="D636" s="9" t="s">
        <v>12891</v>
      </c>
      <c r="E636" s="9" t="s">
        <v>12901</v>
      </c>
    </row>
    <row r="637" spans="1:5" s="9" customFormat="1">
      <c r="A637" s="9" t="s">
        <v>3689</v>
      </c>
      <c r="B637" s="9" t="s">
        <v>12912</v>
      </c>
      <c r="C637" s="9" t="s">
        <v>12881</v>
      </c>
      <c r="D637" s="9" t="s">
        <v>12892</v>
      </c>
      <c r="E637" s="9" t="s">
        <v>12902</v>
      </c>
    </row>
    <row r="638" spans="1:5" s="9" customFormat="1">
      <c r="A638" s="9" t="s">
        <v>3689</v>
      </c>
      <c r="B638" s="9" t="s">
        <v>12913</v>
      </c>
      <c r="C638" s="9" t="s">
        <v>12882</v>
      </c>
      <c r="D638" s="9" t="s">
        <v>12893</v>
      </c>
      <c r="E638" s="9" t="s">
        <v>12903</v>
      </c>
    </row>
    <row r="639" spans="1:5" s="9" customFormat="1">
      <c r="A639" s="9" t="s">
        <v>3689</v>
      </c>
      <c r="B639" s="9" t="s">
        <v>12914</v>
      </c>
      <c r="C639" s="9" t="s">
        <v>12883</v>
      </c>
      <c r="D639" s="9" t="s">
        <v>12894</v>
      </c>
      <c r="E639" s="9" t="s">
        <v>12904</v>
      </c>
    </row>
    <row r="640" spans="1:5" s="9" customFormat="1">
      <c r="A640" s="9" t="s">
        <v>3689</v>
      </c>
      <c r="B640" s="9" t="s">
        <v>12915</v>
      </c>
      <c r="C640" s="9" t="s">
        <v>12884</v>
      </c>
      <c r="D640" s="9" t="s">
        <v>12895</v>
      </c>
      <c r="E640" s="9" t="s">
        <v>12905</v>
      </c>
    </row>
    <row r="641" spans="1:5" s="9" customFormat="1" ht="28.8">
      <c r="A641" s="9" t="s">
        <v>3689</v>
      </c>
      <c r="B641" s="9" t="s">
        <v>12916</v>
      </c>
      <c r="C641" s="9" t="s">
        <v>12885</v>
      </c>
      <c r="D641" s="777" t="s">
        <v>12896</v>
      </c>
      <c r="E641" s="777" t="s">
        <v>12906</v>
      </c>
    </row>
    <row r="642" spans="1:5" s="9" customFormat="1" ht="28.8">
      <c r="A642" s="9" t="s">
        <v>3689</v>
      </c>
      <c r="B642" s="9" t="s">
        <v>12917</v>
      </c>
      <c r="C642" s="9" t="s">
        <v>12886</v>
      </c>
      <c r="D642" s="777" t="s">
        <v>12897</v>
      </c>
      <c r="E642" s="777" t="s">
        <v>12907</v>
      </c>
    </row>
    <row r="643" spans="1:5" s="9" customFormat="1">
      <c r="A643" s="9" t="s">
        <v>3689</v>
      </c>
      <c r="B643" s="9" t="s">
        <v>12918</v>
      </c>
      <c r="C643" s="9" t="s">
        <v>12887</v>
      </c>
      <c r="D643" s="9" t="s">
        <v>13236</v>
      </c>
      <c r="E643" s="9" t="s">
        <v>13235</v>
      </c>
    </row>
    <row r="644" spans="1:5">
      <c r="A644" t="s">
        <v>3689</v>
      </c>
      <c r="B644" t="s">
        <v>2412</v>
      </c>
      <c r="C644" t="s">
        <v>3668</v>
      </c>
      <c r="D644" t="s">
        <v>2063</v>
      </c>
      <c r="E644" t="s">
        <v>2924</v>
      </c>
    </row>
    <row r="645" spans="1:5">
      <c r="A645" t="s">
        <v>3689</v>
      </c>
      <c r="B645" t="s">
        <v>2640</v>
      </c>
      <c r="C645" t="s">
        <v>3084</v>
      </c>
      <c r="D645" t="s">
        <v>3599</v>
      </c>
      <c r="E645" t="s">
        <v>3600</v>
      </c>
    </row>
    <row r="646" spans="1:5" s="9" customFormat="1">
      <c r="A646" s="9" t="s">
        <v>3696</v>
      </c>
      <c r="B646" s="9" t="s">
        <v>12953</v>
      </c>
      <c r="C646" s="9" t="s">
        <v>12919</v>
      </c>
      <c r="D646" s="9" t="s">
        <v>12929</v>
      </c>
      <c r="E646" s="9" t="s">
        <v>13244</v>
      </c>
    </row>
    <row r="647" spans="1:5" s="9" customFormat="1">
      <c r="A647" s="9" t="s">
        <v>3696</v>
      </c>
      <c r="B647" s="9" t="s">
        <v>12954</v>
      </c>
      <c r="C647" s="9" t="s">
        <v>12920</v>
      </c>
      <c r="D647" s="9" t="s">
        <v>12930</v>
      </c>
      <c r="E647" s="9" t="s">
        <v>12942</v>
      </c>
    </row>
    <row r="648" spans="1:5" s="9" customFormat="1">
      <c r="A648" s="9" t="s">
        <v>3696</v>
      </c>
      <c r="B648" s="9" t="s">
        <v>12955</v>
      </c>
      <c r="C648" s="9" t="s">
        <v>12921</v>
      </c>
      <c r="D648" s="9" t="s">
        <v>12931</v>
      </c>
      <c r="E648" s="9" t="s">
        <v>12943</v>
      </c>
    </row>
    <row r="649" spans="1:5" s="9" customFormat="1">
      <c r="A649" s="9" t="s">
        <v>3696</v>
      </c>
      <c r="B649" s="9" t="s">
        <v>12956</v>
      </c>
      <c r="C649" s="9" t="s">
        <v>12922</v>
      </c>
      <c r="D649" s="9" t="s">
        <v>12932</v>
      </c>
      <c r="E649" s="9" t="s">
        <v>12944</v>
      </c>
    </row>
    <row r="650" spans="1:5" s="9" customFormat="1">
      <c r="A650" s="9" t="s">
        <v>3696</v>
      </c>
      <c r="B650" s="9" t="s">
        <v>12957</v>
      </c>
      <c r="C650" s="9" t="s">
        <v>12923</v>
      </c>
      <c r="D650" s="9" t="s">
        <v>12933</v>
      </c>
      <c r="E650" s="9" t="s">
        <v>12945</v>
      </c>
    </row>
    <row r="651" spans="1:5" s="9" customFormat="1">
      <c r="A651" s="9" t="s">
        <v>3696</v>
      </c>
      <c r="B651" s="9" t="s">
        <v>12913</v>
      </c>
      <c r="C651" s="9" t="s">
        <v>12882</v>
      </c>
      <c r="D651" s="9" t="s">
        <v>12934</v>
      </c>
      <c r="E651" s="9" t="s">
        <v>12946</v>
      </c>
    </row>
    <row r="652" spans="1:5" s="9" customFormat="1">
      <c r="A652" s="9" t="s">
        <v>3696</v>
      </c>
      <c r="B652" s="9" t="s">
        <v>12914</v>
      </c>
      <c r="C652" s="9" t="s">
        <v>12883</v>
      </c>
      <c r="D652" s="9" t="s">
        <v>12935</v>
      </c>
      <c r="E652" s="9" t="s">
        <v>12947</v>
      </c>
    </row>
    <row r="653" spans="1:5" s="9" customFormat="1">
      <c r="A653" s="9" t="s">
        <v>3696</v>
      </c>
      <c r="B653" s="9" t="s">
        <v>12958</v>
      </c>
      <c r="C653" s="9" t="s">
        <v>12924</v>
      </c>
      <c r="D653" s="9" t="s">
        <v>12936</v>
      </c>
      <c r="E653" s="9" t="s">
        <v>12948</v>
      </c>
    </row>
    <row r="654" spans="1:5" s="9" customFormat="1">
      <c r="A654" s="9" t="s">
        <v>3696</v>
      </c>
      <c r="B654" s="9" t="s">
        <v>12959</v>
      </c>
      <c r="C654" s="9" t="s">
        <v>12925</v>
      </c>
      <c r="D654" s="9" t="s">
        <v>12937</v>
      </c>
      <c r="E654" s="9" t="s">
        <v>12949</v>
      </c>
    </row>
    <row r="655" spans="1:5" s="9" customFormat="1">
      <c r="A655" s="9" t="s">
        <v>3696</v>
      </c>
      <c r="B655" s="9" t="s">
        <v>3693</v>
      </c>
      <c r="C655" s="9" t="s">
        <v>3694</v>
      </c>
      <c r="D655" s="9" t="s">
        <v>12938</v>
      </c>
      <c r="E655" s="9" t="s">
        <v>3695</v>
      </c>
    </row>
    <row r="656" spans="1:5" s="9" customFormat="1">
      <c r="A656" s="9" t="s">
        <v>3696</v>
      </c>
      <c r="B656" s="9" t="s">
        <v>12960</v>
      </c>
      <c r="C656" s="9" t="s">
        <v>12926</v>
      </c>
      <c r="D656" s="9" t="s">
        <v>12939</v>
      </c>
      <c r="E656" s="9" t="s">
        <v>12950</v>
      </c>
    </row>
    <row r="657" spans="1:5" s="9" customFormat="1" ht="43.2">
      <c r="A657" s="9" t="s">
        <v>3696</v>
      </c>
      <c r="B657" s="9" t="s">
        <v>12961</v>
      </c>
      <c r="C657" s="777" t="s">
        <v>12927</v>
      </c>
      <c r="D657" s="777" t="s">
        <v>12940</v>
      </c>
      <c r="E657" s="777" t="s">
        <v>12951</v>
      </c>
    </row>
    <row r="658" spans="1:5" s="9" customFormat="1" ht="43.2">
      <c r="A658" s="9" t="s">
        <v>3696</v>
      </c>
      <c r="B658" s="9" t="s">
        <v>12962</v>
      </c>
      <c r="C658" s="777" t="s">
        <v>12928</v>
      </c>
      <c r="D658" s="777" t="s">
        <v>12941</v>
      </c>
      <c r="E658" s="777" t="s">
        <v>12952</v>
      </c>
    </row>
    <row r="659" spans="1:5" s="9" customFormat="1">
      <c r="A659" s="9" t="s">
        <v>3696</v>
      </c>
      <c r="B659" s="9" t="s">
        <v>2412</v>
      </c>
      <c r="C659" s="9" t="s">
        <v>3668</v>
      </c>
      <c r="D659" s="9" t="s">
        <v>2063</v>
      </c>
      <c r="E659" s="9" t="s">
        <v>2924</v>
      </c>
    </row>
    <row r="660" spans="1:5" s="9" customFormat="1">
      <c r="A660" s="9" t="s">
        <v>3696</v>
      </c>
      <c r="B660" s="9" t="s">
        <v>2640</v>
      </c>
      <c r="C660" s="9" t="s">
        <v>3084</v>
      </c>
      <c r="D660" s="9" t="s">
        <v>3599</v>
      </c>
      <c r="E660" s="9" t="s">
        <v>3600</v>
      </c>
    </row>
    <row r="661" spans="1:5">
      <c r="A661" t="s">
        <v>3697</v>
      </c>
      <c r="B661" t="s">
        <v>3698</v>
      </c>
      <c r="C661" t="s">
        <v>3699</v>
      </c>
      <c r="D661" t="s">
        <v>5643</v>
      </c>
      <c r="E661" t="s">
        <v>5642</v>
      </c>
    </row>
    <row r="662" spans="1:5">
      <c r="A662" t="s">
        <v>3697</v>
      </c>
      <c r="B662" t="s">
        <v>3700</v>
      </c>
      <c r="C662" t="s">
        <v>3701</v>
      </c>
      <c r="D662" t="s">
        <v>3702</v>
      </c>
      <c r="E662" t="s">
        <v>3703</v>
      </c>
    </row>
    <row r="663" spans="1:5">
      <c r="A663" t="s">
        <v>3697</v>
      </c>
      <c r="B663" t="s">
        <v>3704</v>
      </c>
      <c r="C663" t="s">
        <v>3705</v>
      </c>
      <c r="D663" t="s">
        <v>3706</v>
      </c>
      <c r="E663" t="s">
        <v>3707</v>
      </c>
    </row>
    <row r="664" spans="1:5">
      <c r="A664" t="s">
        <v>3697</v>
      </c>
      <c r="B664" t="s">
        <v>3708</v>
      </c>
      <c r="C664" t="s">
        <v>3709</v>
      </c>
      <c r="D664" t="s">
        <v>3710</v>
      </c>
      <c r="E664" t="s">
        <v>3711</v>
      </c>
    </row>
    <row r="665" spans="1:5">
      <c r="A665" t="s">
        <v>3697</v>
      </c>
      <c r="B665" t="s">
        <v>3712</v>
      </c>
      <c r="C665" t="s">
        <v>3713</v>
      </c>
      <c r="D665" t="s">
        <v>5547</v>
      </c>
      <c r="E665" t="s">
        <v>5582</v>
      </c>
    </row>
    <row r="666" spans="1:5">
      <c r="A666" t="s">
        <v>3697</v>
      </c>
      <c r="B666" t="s">
        <v>2412</v>
      </c>
      <c r="C666" t="s">
        <v>3714</v>
      </c>
      <c r="D666" t="s">
        <v>3715</v>
      </c>
      <c r="E666" t="s">
        <v>3716</v>
      </c>
    </row>
    <row r="667" spans="1:5">
      <c r="A667" t="s">
        <v>3697</v>
      </c>
      <c r="B667" t="s">
        <v>2629</v>
      </c>
      <c r="C667" t="s">
        <v>2632</v>
      </c>
      <c r="D667" t="s">
        <v>2633</v>
      </c>
      <c r="E667" t="s">
        <v>2634</v>
      </c>
    </row>
    <row r="668" spans="1:5">
      <c r="A668" t="s">
        <v>3717</v>
      </c>
      <c r="B668" t="s">
        <v>3718</v>
      </c>
      <c r="C668" t="s">
        <v>3719</v>
      </c>
      <c r="D668" t="s">
        <v>3720</v>
      </c>
      <c r="E668" t="s">
        <v>3721</v>
      </c>
    </row>
    <row r="669" spans="1:5">
      <c r="A669" t="s">
        <v>3717</v>
      </c>
      <c r="B669" t="s">
        <v>3722</v>
      </c>
      <c r="C669" t="s">
        <v>3723</v>
      </c>
      <c r="D669" t="s">
        <v>3724</v>
      </c>
      <c r="E669" t="s">
        <v>3725</v>
      </c>
    </row>
    <row r="670" spans="1:5">
      <c r="A670" t="s">
        <v>3717</v>
      </c>
      <c r="B670" t="s">
        <v>3726</v>
      </c>
      <c r="C670" t="s">
        <v>3727</v>
      </c>
      <c r="D670" t="s">
        <v>3728</v>
      </c>
      <c r="E670" t="s">
        <v>3729</v>
      </c>
    </row>
    <row r="671" spans="1:5" s="9" customFormat="1">
      <c r="A671" s="9" t="s">
        <v>3717</v>
      </c>
      <c r="B671" s="9" t="s">
        <v>12644</v>
      </c>
      <c r="C671" s="9" t="s">
        <v>12641</v>
      </c>
      <c r="D671" s="9" t="s">
        <v>12642</v>
      </c>
      <c r="E671" s="9" t="s">
        <v>12643</v>
      </c>
    </row>
    <row r="672" spans="1:5">
      <c r="A672" t="s">
        <v>3717</v>
      </c>
      <c r="B672" t="s">
        <v>3730</v>
      </c>
      <c r="C672" s="1" t="s">
        <v>12638</v>
      </c>
      <c r="D672" s="1" t="s">
        <v>12639</v>
      </c>
      <c r="E672" s="1" t="s">
        <v>12640</v>
      </c>
    </row>
    <row r="673" spans="1:5">
      <c r="A673" t="s">
        <v>3717</v>
      </c>
      <c r="B673" t="s">
        <v>3731</v>
      </c>
      <c r="C673" t="s">
        <v>3732</v>
      </c>
      <c r="D673" t="s">
        <v>3733</v>
      </c>
      <c r="E673" t="s">
        <v>3734</v>
      </c>
    </row>
    <row r="674" spans="1:5">
      <c r="A674" t="s">
        <v>3717</v>
      </c>
      <c r="B674" t="s">
        <v>3735</v>
      </c>
      <c r="C674" t="s">
        <v>3736</v>
      </c>
      <c r="D674" t="s">
        <v>3737</v>
      </c>
      <c r="E674" t="s">
        <v>3738</v>
      </c>
    </row>
    <row r="675" spans="1:5">
      <c r="A675" t="s">
        <v>3717</v>
      </c>
      <c r="B675" t="s">
        <v>3556</v>
      </c>
      <c r="C675" t="s">
        <v>3557</v>
      </c>
      <c r="D675" t="s">
        <v>3558</v>
      </c>
      <c r="E675" t="s">
        <v>3559</v>
      </c>
    </row>
    <row r="676" spans="1:5">
      <c r="A676" t="s">
        <v>3717</v>
      </c>
      <c r="B676" t="s">
        <v>2412</v>
      </c>
      <c r="C676" t="s">
        <v>3739</v>
      </c>
      <c r="D676" t="s">
        <v>3740</v>
      </c>
      <c r="E676" t="s">
        <v>3741</v>
      </c>
    </row>
    <row r="677" spans="1:5">
      <c r="A677" t="s">
        <v>3742</v>
      </c>
      <c r="B677" t="s">
        <v>3743</v>
      </c>
      <c r="C677" t="s">
        <v>3744</v>
      </c>
      <c r="D677" t="s">
        <v>3745</v>
      </c>
      <c r="E677" t="s">
        <v>3746</v>
      </c>
    </row>
    <row r="678" spans="1:5">
      <c r="A678" t="s">
        <v>3742</v>
      </c>
      <c r="B678" t="s">
        <v>3747</v>
      </c>
      <c r="C678" t="s">
        <v>3748</v>
      </c>
      <c r="D678" t="s">
        <v>3749</v>
      </c>
      <c r="E678" t="s">
        <v>3750</v>
      </c>
    </row>
    <row r="679" spans="1:5">
      <c r="A679" t="s">
        <v>3742</v>
      </c>
      <c r="B679" t="s">
        <v>3751</v>
      </c>
      <c r="C679" t="s">
        <v>3752</v>
      </c>
      <c r="D679" t="s">
        <v>3753</v>
      </c>
      <c r="E679" t="s">
        <v>3754</v>
      </c>
    </row>
    <row r="680" spans="1:5">
      <c r="A680" t="s">
        <v>3742</v>
      </c>
      <c r="B680" t="s">
        <v>3755</v>
      </c>
      <c r="C680" t="s">
        <v>3756</v>
      </c>
      <c r="D680" t="s">
        <v>3757</v>
      </c>
      <c r="E680" t="s">
        <v>3758</v>
      </c>
    </row>
    <row r="681" spans="1:5">
      <c r="A681" t="s">
        <v>3759</v>
      </c>
      <c r="B681" t="s">
        <v>3760</v>
      </c>
      <c r="C681" t="s">
        <v>3761</v>
      </c>
      <c r="D681" t="s">
        <v>5548</v>
      </c>
      <c r="E681" t="s">
        <v>5583</v>
      </c>
    </row>
    <row r="682" spans="1:5">
      <c r="A682" t="s">
        <v>3759</v>
      </c>
      <c r="B682" t="s">
        <v>3762</v>
      </c>
      <c r="C682" t="s">
        <v>3763</v>
      </c>
      <c r="D682" t="s">
        <v>5549</v>
      </c>
      <c r="E682" t="s">
        <v>5584</v>
      </c>
    </row>
    <row r="683" spans="1:5">
      <c r="A683" t="s">
        <v>3759</v>
      </c>
      <c r="B683" t="s">
        <v>3764</v>
      </c>
      <c r="C683" t="s">
        <v>3765</v>
      </c>
      <c r="D683" t="s">
        <v>5550</v>
      </c>
      <c r="E683" t="s">
        <v>5585</v>
      </c>
    </row>
    <row r="684" spans="1:5">
      <c r="A684" t="s">
        <v>3759</v>
      </c>
      <c r="B684" t="s">
        <v>3766</v>
      </c>
      <c r="C684" t="s">
        <v>3767</v>
      </c>
      <c r="D684" t="s">
        <v>5551</v>
      </c>
      <c r="E684" t="s">
        <v>5586</v>
      </c>
    </row>
    <row r="685" spans="1:5" ht="15" customHeight="1">
      <c r="A685" t="s">
        <v>3759</v>
      </c>
      <c r="B685" t="s">
        <v>3768</v>
      </c>
      <c r="C685" t="s">
        <v>3769</v>
      </c>
      <c r="D685" t="s">
        <v>3770</v>
      </c>
      <c r="E685" t="s">
        <v>3771</v>
      </c>
    </row>
    <row r="686" spans="1:5" ht="15" customHeight="1">
      <c r="A686" t="s">
        <v>3759</v>
      </c>
      <c r="B686" t="s">
        <v>3772</v>
      </c>
      <c r="C686" t="s">
        <v>13303</v>
      </c>
      <c r="D686" t="s">
        <v>3773</v>
      </c>
      <c r="E686" t="s">
        <v>3774</v>
      </c>
    </row>
    <row r="687" spans="1:5">
      <c r="A687" t="s">
        <v>3759</v>
      </c>
      <c r="B687" t="s">
        <v>2412</v>
      </c>
      <c r="C687" t="s">
        <v>2062</v>
      </c>
      <c r="D687" t="s">
        <v>2063</v>
      </c>
      <c r="E687" t="s">
        <v>1768</v>
      </c>
    </row>
    <row r="688" spans="1:5">
      <c r="A688" t="s">
        <v>3775</v>
      </c>
      <c r="B688" t="s">
        <v>3776</v>
      </c>
      <c r="C688" t="s">
        <v>3777</v>
      </c>
      <c r="D688" t="s">
        <v>5552</v>
      </c>
      <c r="E688" t="s">
        <v>3778</v>
      </c>
    </row>
    <row r="689" spans="1:5">
      <c r="A689" t="s">
        <v>3775</v>
      </c>
      <c r="B689" t="s">
        <v>3779</v>
      </c>
      <c r="C689" t="s">
        <v>3780</v>
      </c>
      <c r="D689" t="s">
        <v>5553</v>
      </c>
      <c r="E689" t="s">
        <v>5587</v>
      </c>
    </row>
    <row r="690" spans="1:5">
      <c r="A690" t="s">
        <v>3775</v>
      </c>
      <c r="B690" t="s">
        <v>3781</v>
      </c>
      <c r="C690" t="s">
        <v>3782</v>
      </c>
      <c r="D690" t="s">
        <v>5554</v>
      </c>
      <c r="E690" t="s">
        <v>5588</v>
      </c>
    </row>
    <row r="691" spans="1:5">
      <c r="A691" t="s">
        <v>3775</v>
      </c>
      <c r="B691" t="s">
        <v>3783</v>
      </c>
      <c r="C691" t="s">
        <v>3784</v>
      </c>
      <c r="D691" t="s">
        <v>5555</v>
      </c>
      <c r="E691" t="s">
        <v>5589</v>
      </c>
    </row>
    <row r="692" spans="1:5">
      <c r="A692" t="s">
        <v>3775</v>
      </c>
      <c r="B692" t="s">
        <v>3785</v>
      </c>
      <c r="C692" t="s">
        <v>3786</v>
      </c>
      <c r="D692" t="s">
        <v>3787</v>
      </c>
      <c r="E692" t="s">
        <v>3788</v>
      </c>
    </row>
    <row r="693" spans="1:5">
      <c r="A693" t="s">
        <v>3775</v>
      </c>
      <c r="B693" t="s">
        <v>3789</v>
      </c>
      <c r="C693" t="s">
        <v>3790</v>
      </c>
      <c r="D693" t="s">
        <v>3791</v>
      </c>
      <c r="E693" t="s">
        <v>3792</v>
      </c>
    </row>
    <row r="694" spans="1:5">
      <c r="A694" t="s">
        <v>3775</v>
      </c>
      <c r="B694" t="s">
        <v>2412</v>
      </c>
      <c r="C694" t="s">
        <v>2062</v>
      </c>
      <c r="D694" t="s">
        <v>2063</v>
      </c>
      <c r="E694" t="s">
        <v>1768</v>
      </c>
    </row>
    <row r="695" spans="1:5">
      <c r="A695" t="s">
        <v>3793</v>
      </c>
      <c r="B695" t="s">
        <v>3794</v>
      </c>
      <c r="C695" t="s">
        <v>13298</v>
      </c>
      <c r="D695" t="s">
        <v>5747</v>
      </c>
      <c r="E695" t="s">
        <v>5751</v>
      </c>
    </row>
    <row r="696" spans="1:5">
      <c r="A696" t="s">
        <v>3793</v>
      </c>
      <c r="B696" t="s">
        <v>3795</v>
      </c>
      <c r="C696" t="s">
        <v>5745</v>
      </c>
      <c r="D696" t="s">
        <v>5748</v>
      </c>
      <c r="E696" t="s">
        <v>5752</v>
      </c>
    </row>
    <row r="697" spans="1:5">
      <c r="A697" t="s">
        <v>3793</v>
      </c>
      <c r="B697" t="s">
        <v>3796</v>
      </c>
      <c r="C697" t="s">
        <v>5746</v>
      </c>
      <c r="D697" t="s">
        <v>5749</v>
      </c>
      <c r="E697" t="s">
        <v>5785</v>
      </c>
    </row>
    <row r="698" spans="1:5" s="9" customFormat="1">
      <c r="A698" s="9" t="s">
        <v>3793</v>
      </c>
      <c r="B698" s="9" t="s">
        <v>12774</v>
      </c>
      <c r="C698" s="9" t="s">
        <v>12768</v>
      </c>
      <c r="D698" s="9" t="s">
        <v>12770</v>
      </c>
      <c r="E698" s="9" t="s">
        <v>12772</v>
      </c>
    </row>
    <row r="699" spans="1:5" s="9" customFormat="1">
      <c r="A699" s="9" t="s">
        <v>3793</v>
      </c>
      <c r="B699" s="9" t="s">
        <v>12775</v>
      </c>
      <c r="C699" s="9" t="s">
        <v>12769</v>
      </c>
      <c r="D699" s="9" t="s">
        <v>12771</v>
      </c>
      <c r="E699" s="9" t="s">
        <v>12773</v>
      </c>
    </row>
    <row r="700" spans="1:5">
      <c r="A700" t="s">
        <v>3793</v>
      </c>
      <c r="B700" t="s">
        <v>2640</v>
      </c>
      <c r="C700" t="s">
        <v>3797</v>
      </c>
      <c r="D700" t="s">
        <v>5750</v>
      </c>
      <c r="E700" t="s">
        <v>5753</v>
      </c>
    </row>
    <row r="701" spans="1:5">
      <c r="A701" t="s">
        <v>3793</v>
      </c>
      <c r="B701" t="s">
        <v>2412</v>
      </c>
      <c r="C701" t="s">
        <v>2062</v>
      </c>
      <c r="D701" t="s">
        <v>2063</v>
      </c>
      <c r="E701" t="s">
        <v>1768</v>
      </c>
    </row>
    <row r="702" spans="1:5">
      <c r="A702" t="s">
        <v>3793</v>
      </c>
      <c r="B702" t="s">
        <v>2592</v>
      </c>
      <c r="C702" t="s">
        <v>2838</v>
      </c>
      <c r="D702" t="s">
        <v>2594</v>
      </c>
      <c r="E702" t="s">
        <v>2594</v>
      </c>
    </row>
    <row r="703" spans="1:5" s="9" customFormat="1">
      <c r="A703" s="9" t="s">
        <v>12778</v>
      </c>
      <c r="B703" s="9" t="s">
        <v>12785</v>
      </c>
      <c r="C703" s="9" t="s">
        <v>12782</v>
      </c>
      <c r="D703" s="9" t="s">
        <v>12782</v>
      </c>
      <c r="E703" s="9" t="s">
        <v>12782</v>
      </c>
    </row>
    <row r="704" spans="1:5" s="9" customFormat="1">
      <c r="A704" s="9" t="s">
        <v>12778</v>
      </c>
      <c r="B704" s="9" t="s">
        <v>12786</v>
      </c>
      <c r="C704" s="9" t="s">
        <v>12779</v>
      </c>
      <c r="D704" s="9" t="s">
        <v>12779</v>
      </c>
      <c r="E704" s="9" t="s">
        <v>12779</v>
      </c>
    </row>
    <row r="705" spans="1:5" s="9" customFormat="1">
      <c r="A705" s="9" t="s">
        <v>12778</v>
      </c>
      <c r="B705" s="9" t="s">
        <v>12787</v>
      </c>
      <c r="C705" s="9" t="s">
        <v>12780</v>
      </c>
      <c r="D705" s="9" t="s">
        <v>12780</v>
      </c>
      <c r="E705" s="9" t="s">
        <v>12780</v>
      </c>
    </row>
    <row r="706" spans="1:5" s="9" customFormat="1">
      <c r="A706" s="9" t="s">
        <v>12778</v>
      </c>
      <c r="B706" s="9" t="s">
        <v>13293</v>
      </c>
      <c r="C706" s="9" t="s">
        <v>13294</v>
      </c>
      <c r="D706" s="9" t="s">
        <v>13294</v>
      </c>
      <c r="E706" s="9" t="s">
        <v>13294</v>
      </c>
    </row>
    <row r="707" spans="1:5" s="9" customFormat="1">
      <c r="A707" s="9" t="s">
        <v>12778</v>
      </c>
      <c r="B707" s="872">
        <v>100</v>
      </c>
      <c r="C707" s="873" t="s">
        <v>13296</v>
      </c>
      <c r="D707" s="873" t="s">
        <v>13296</v>
      </c>
      <c r="E707" s="873" t="s">
        <v>13296</v>
      </c>
    </row>
    <row r="708" spans="1:5" s="9" customFormat="1">
      <c r="A708" s="9" t="s">
        <v>12778</v>
      </c>
      <c r="B708" s="9" t="s">
        <v>2592</v>
      </c>
      <c r="C708" s="9" t="s">
        <v>12781</v>
      </c>
      <c r="D708" s="9" t="s">
        <v>12783</v>
      </c>
      <c r="E708" s="9" t="s">
        <v>12784</v>
      </c>
    </row>
    <row r="709" spans="1:5" s="9" customFormat="1">
      <c r="A709" s="9" t="s">
        <v>12790</v>
      </c>
      <c r="B709" s="9" t="s">
        <v>12820</v>
      </c>
      <c r="C709" s="9" t="s">
        <v>12801</v>
      </c>
      <c r="D709" s="9" t="s">
        <v>12802</v>
      </c>
      <c r="E709" s="9" t="s">
        <v>12811</v>
      </c>
    </row>
    <row r="710" spans="1:5" s="9" customFormat="1">
      <c r="A710" s="9" t="s">
        <v>12790</v>
      </c>
      <c r="B710" s="9" t="s">
        <v>12821</v>
      </c>
      <c r="C710" s="9" t="s">
        <v>12791</v>
      </c>
      <c r="D710" s="9" t="s">
        <v>12803</v>
      </c>
      <c r="E710" s="9" t="s">
        <v>12812</v>
      </c>
    </row>
    <row r="711" spans="1:5" s="9" customFormat="1">
      <c r="A711" s="9" t="s">
        <v>12790</v>
      </c>
      <c r="B711" s="9" t="s">
        <v>12822</v>
      </c>
      <c r="C711" s="9" t="s">
        <v>12792</v>
      </c>
      <c r="D711" s="9" t="s">
        <v>12804</v>
      </c>
      <c r="E711" s="9" t="s">
        <v>12813</v>
      </c>
    </row>
    <row r="712" spans="1:5" s="9" customFormat="1">
      <c r="A712" s="9" t="s">
        <v>12790</v>
      </c>
      <c r="B712" s="9" t="s">
        <v>12823</v>
      </c>
      <c r="C712" s="9" t="s">
        <v>12793</v>
      </c>
      <c r="D712" s="9" t="s">
        <v>13228</v>
      </c>
      <c r="E712" s="9" t="s">
        <v>13231</v>
      </c>
    </row>
    <row r="713" spans="1:5" s="9" customFormat="1">
      <c r="A713" s="9" t="s">
        <v>12790</v>
      </c>
      <c r="B713" s="9" t="s">
        <v>12824</v>
      </c>
      <c r="C713" s="9" t="s">
        <v>12794</v>
      </c>
      <c r="D713" s="9" t="s">
        <v>12805</v>
      </c>
      <c r="E713" s="9" t="s">
        <v>12814</v>
      </c>
    </row>
    <row r="714" spans="1:5" s="9" customFormat="1">
      <c r="A714" s="9" t="s">
        <v>12790</v>
      </c>
      <c r="B714" s="9" t="s">
        <v>12825</v>
      </c>
      <c r="C714" s="9" t="s">
        <v>12795</v>
      </c>
      <c r="D714" s="9" t="s">
        <v>12806</v>
      </c>
      <c r="E714" s="9" t="s">
        <v>12815</v>
      </c>
    </row>
    <row r="715" spans="1:5" s="9" customFormat="1">
      <c r="A715" s="9" t="s">
        <v>12790</v>
      </c>
      <c r="B715" s="9" t="s">
        <v>12826</v>
      </c>
      <c r="C715" s="9" t="s">
        <v>12796</v>
      </c>
      <c r="D715" s="9" t="s">
        <v>12807</v>
      </c>
      <c r="E715" s="9" t="s">
        <v>12816</v>
      </c>
    </row>
    <row r="716" spans="1:5" s="9" customFormat="1">
      <c r="A716" s="9" t="s">
        <v>12790</v>
      </c>
      <c r="B716" s="9" t="s">
        <v>12827</v>
      </c>
      <c r="C716" s="9" t="s">
        <v>12797</v>
      </c>
      <c r="D716" s="9" t="s">
        <v>12808</v>
      </c>
      <c r="E716" s="9" t="s">
        <v>12817</v>
      </c>
    </row>
    <row r="717" spans="1:5" s="9" customFormat="1">
      <c r="A717" s="9" t="s">
        <v>12790</v>
      </c>
      <c r="B717" s="9" t="s">
        <v>12828</v>
      </c>
      <c r="C717" s="9" t="s">
        <v>12798</v>
      </c>
      <c r="D717" s="9" t="s">
        <v>13229</v>
      </c>
      <c r="E717" s="9" t="s">
        <v>13232</v>
      </c>
    </row>
    <row r="718" spans="1:5" s="9" customFormat="1">
      <c r="A718" s="9" t="s">
        <v>12790</v>
      </c>
      <c r="B718" s="9" t="s">
        <v>12829</v>
      </c>
      <c r="C718" s="9" t="s">
        <v>12799</v>
      </c>
      <c r="D718" s="9" t="s">
        <v>13230</v>
      </c>
      <c r="E718" s="9" t="s">
        <v>13233</v>
      </c>
    </row>
    <row r="719" spans="1:5" s="9" customFormat="1">
      <c r="A719" s="9" t="s">
        <v>12790</v>
      </c>
      <c r="B719" s="9" t="s">
        <v>12830</v>
      </c>
      <c r="C719" s="9" t="s">
        <v>12800</v>
      </c>
      <c r="D719" s="9" t="s">
        <v>12809</v>
      </c>
      <c r="E719" s="9" t="s">
        <v>12818</v>
      </c>
    </row>
    <row r="720" spans="1:5" s="9" customFormat="1">
      <c r="A720" s="9" t="s">
        <v>12790</v>
      </c>
      <c r="B720" s="9" t="s">
        <v>2412</v>
      </c>
      <c r="C720" s="9" t="s">
        <v>2062</v>
      </c>
      <c r="D720" s="9" t="s">
        <v>2063</v>
      </c>
      <c r="E720" s="9" t="s">
        <v>2924</v>
      </c>
    </row>
    <row r="721" spans="1:5" s="9" customFormat="1">
      <c r="A721" s="9" t="s">
        <v>12790</v>
      </c>
      <c r="B721" s="9" t="s">
        <v>2592</v>
      </c>
      <c r="C721" s="9" t="s">
        <v>12781</v>
      </c>
      <c r="D721" s="9" t="s">
        <v>12810</v>
      </c>
      <c r="E721" s="9" t="s">
        <v>12819</v>
      </c>
    </row>
    <row r="722" spans="1:5">
      <c r="A722" t="s">
        <v>3798</v>
      </c>
      <c r="B722" t="s">
        <v>3799</v>
      </c>
      <c r="C722" t="s">
        <v>3800</v>
      </c>
      <c r="D722" t="s">
        <v>3801</v>
      </c>
      <c r="E722" t="s">
        <v>3802</v>
      </c>
    </row>
    <row r="723" spans="1:5">
      <c r="A723" t="s">
        <v>3798</v>
      </c>
      <c r="B723" t="s">
        <v>3803</v>
      </c>
      <c r="C723" t="s">
        <v>3804</v>
      </c>
      <c r="D723" t="s">
        <v>3805</v>
      </c>
      <c r="E723" t="s">
        <v>3806</v>
      </c>
    </row>
    <row r="724" spans="1:5">
      <c r="A724" t="s">
        <v>3798</v>
      </c>
      <c r="B724" t="s">
        <v>3807</v>
      </c>
      <c r="C724" t="s">
        <v>3808</v>
      </c>
      <c r="D724" t="s">
        <v>3809</v>
      </c>
      <c r="E724" t="s">
        <v>3810</v>
      </c>
    </row>
    <row r="725" spans="1:5">
      <c r="A725" t="s">
        <v>3798</v>
      </c>
      <c r="B725" t="s">
        <v>2629</v>
      </c>
      <c r="C725" t="s">
        <v>2632</v>
      </c>
      <c r="D725" t="s">
        <v>2633</v>
      </c>
      <c r="E725" t="s">
        <v>3811</v>
      </c>
    </row>
    <row r="726" spans="1:5">
      <c r="A726" t="s">
        <v>3798</v>
      </c>
      <c r="B726" t="s">
        <v>2592</v>
      </c>
      <c r="C726" t="s">
        <v>2593</v>
      </c>
      <c r="D726" t="s">
        <v>2594</v>
      </c>
      <c r="E726" t="s">
        <v>2594</v>
      </c>
    </row>
    <row r="727" spans="1:5" s="9" customFormat="1">
      <c r="A727" s="9" t="s">
        <v>12835</v>
      </c>
      <c r="B727" s="9" t="s">
        <v>3059</v>
      </c>
      <c r="C727" s="9" t="s">
        <v>3060</v>
      </c>
      <c r="D727" s="9" t="s">
        <v>5675</v>
      </c>
      <c r="E727" s="9" t="s">
        <v>12843</v>
      </c>
    </row>
    <row r="728" spans="1:5" s="9" customFormat="1">
      <c r="A728" s="9" t="s">
        <v>12835</v>
      </c>
      <c r="B728" s="9" t="s">
        <v>12848</v>
      </c>
      <c r="C728" s="9" t="s">
        <v>12836</v>
      </c>
      <c r="D728" s="9" t="s">
        <v>12840</v>
      </c>
      <c r="E728" s="9" t="s">
        <v>12844</v>
      </c>
    </row>
    <row r="729" spans="1:5" s="9" customFormat="1">
      <c r="A729" s="9" t="s">
        <v>12835</v>
      </c>
      <c r="B729" s="9" t="s">
        <v>3955</v>
      </c>
      <c r="C729" s="9" t="s">
        <v>3956</v>
      </c>
      <c r="D729" s="9" t="s">
        <v>12841</v>
      </c>
      <c r="E729" s="9" t="s">
        <v>12845</v>
      </c>
    </row>
    <row r="730" spans="1:5" s="9" customFormat="1">
      <c r="A730" s="9" t="s">
        <v>12835</v>
      </c>
      <c r="B730" s="9" t="s">
        <v>12849</v>
      </c>
      <c r="C730" s="9" t="s">
        <v>12837</v>
      </c>
      <c r="D730" s="9" t="s">
        <v>12842</v>
      </c>
      <c r="E730" s="9" t="s">
        <v>12846</v>
      </c>
    </row>
    <row r="731" spans="1:5" s="9" customFormat="1">
      <c r="A731" s="9" t="s">
        <v>12835</v>
      </c>
      <c r="B731" s="9" t="s">
        <v>12850</v>
      </c>
      <c r="C731" s="9" t="s">
        <v>12838</v>
      </c>
      <c r="D731" s="9" t="s">
        <v>5679</v>
      </c>
      <c r="E731" s="9" t="s">
        <v>12847</v>
      </c>
    </row>
    <row r="732" spans="1:5" s="9" customFormat="1">
      <c r="A732" s="9" t="s">
        <v>12835</v>
      </c>
      <c r="B732" s="9" t="s">
        <v>2592</v>
      </c>
      <c r="C732" s="9" t="s">
        <v>12839</v>
      </c>
      <c r="D732" s="9" t="s">
        <v>12783</v>
      </c>
      <c r="E732" s="9" t="s">
        <v>12784</v>
      </c>
    </row>
    <row r="733" spans="1:5" s="9" customFormat="1">
      <c r="A733" s="9" t="s">
        <v>12851</v>
      </c>
      <c r="B733" s="9" t="s">
        <v>12871</v>
      </c>
      <c r="C733" s="9" t="s">
        <v>12870</v>
      </c>
      <c r="D733" s="9" t="s">
        <v>12858</v>
      </c>
      <c r="E733" s="9" t="s">
        <v>12864</v>
      </c>
    </row>
    <row r="734" spans="1:5" s="9" customFormat="1">
      <c r="A734" s="9" t="s">
        <v>12851</v>
      </c>
      <c r="B734" s="9" t="s">
        <v>12872</v>
      </c>
      <c r="C734" s="9" t="s">
        <v>12852</v>
      </c>
      <c r="D734" s="9" t="s">
        <v>12859</v>
      </c>
      <c r="E734" s="9" t="s">
        <v>12865</v>
      </c>
    </row>
    <row r="735" spans="1:5" s="9" customFormat="1">
      <c r="A735" s="9" t="s">
        <v>12851</v>
      </c>
      <c r="B735" s="9" t="s">
        <v>12873</v>
      </c>
      <c r="C735" s="9" t="s">
        <v>12853</v>
      </c>
      <c r="D735" s="9" t="s">
        <v>12860</v>
      </c>
      <c r="E735" s="9" t="s">
        <v>12866</v>
      </c>
    </row>
    <row r="736" spans="1:5" s="9" customFormat="1">
      <c r="A736" s="9" t="s">
        <v>12851</v>
      </c>
      <c r="B736" s="9" t="s">
        <v>12874</v>
      </c>
      <c r="C736" s="9" t="s">
        <v>12854</v>
      </c>
      <c r="D736" s="9" t="s">
        <v>12861</v>
      </c>
      <c r="E736" s="9" t="s">
        <v>12867</v>
      </c>
    </row>
    <row r="737" spans="1:5" s="9" customFormat="1">
      <c r="A737" s="9" t="s">
        <v>12851</v>
      </c>
      <c r="B737" s="9" t="s">
        <v>12875</v>
      </c>
      <c r="C737" s="9" t="s">
        <v>12855</v>
      </c>
      <c r="D737" s="9" t="s">
        <v>12862</v>
      </c>
      <c r="E737" s="9" t="s">
        <v>12868</v>
      </c>
    </row>
    <row r="738" spans="1:5" s="9" customFormat="1">
      <c r="A738" s="9" t="s">
        <v>12851</v>
      </c>
      <c r="B738" s="9" t="s">
        <v>12876</v>
      </c>
      <c r="C738" s="9" t="s">
        <v>12856</v>
      </c>
      <c r="D738" s="9" t="s">
        <v>12863</v>
      </c>
      <c r="E738" s="9" t="s">
        <v>12869</v>
      </c>
    </row>
    <row r="739" spans="1:5" s="9" customFormat="1">
      <c r="A739" s="9" t="s">
        <v>12851</v>
      </c>
      <c r="B739" s="9" t="s">
        <v>2412</v>
      </c>
      <c r="C739" s="9" t="s">
        <v>3145</v>
      </c>
      <c r="D739" s="9" t="s">
        <v>2063</v>
      </c>
      <c r="E739" s="9" t="s">
        <v>2924</v>
      </c>
    </row>
    <row r="740" spans="1:5" s="9" customFormat="1">
      <c r="A740" s="9" t="s">
        <v>12851</v>
      </c>
      <c r="B740" s="9" t="s">
        <v>2592</v>
      </c>
      <c r="C740" s="9" t="s">
        <v>12857</v>
      </c>
      <c r="D740" s="9" t="s">
        <v>12810</v>
      </c>
      <c r="E740" s="9" t="s">
        <v>12819</v>
      </c>
    </row>
    <row r="741" spans="1:5" s="9" customFormat="1">
      <c r="A741" s="9" t="s">
        <v>12983</v>
      </c>
      <c r="B741" s="9" t="s">
        <v>12996</v>
      </c>
      <c r="C741" s="9" t="s">
        <v>12995</v>
      </c>
      <c r="D741" s="9" t="s">
        <v>12987</v>
      </c>
      <c r="E741" s="9" t="s">
        <v>12991</v>
      </c>
    </row>
    <row r="742" spans="1:5" s="9" customFormat="1">
      <c r="A742" s="9" t="s">
        <v>12983</v>
      </c>
      <c r="B742" s="9" t="s">
        <v>12997</v>
      </c>
      <c r="C742" s="9" t="s">
        <v>12984</v>
      </c>
      <c r="D742" s="9" t="s">
        <v>12988</v>
      </c>
      <c r="E742" s="9" t="s">
        <v>12992</v>
      </c>
    </row>
    <row r="743" spans="1:5" s="9" customFormat="1">
      <c r="A743" s="9" t="s">
        <v>12983</v>
      </c>
      <c r="B743" s="9" t="s">
        <v>12998</v>
      </c>
      <c r="C743" s="9" t="s">
        <v>12985</v>
      </c>
      <c r="D743" s="9" t="s">
        <v>12989</v>
      </c>
      <c r="E743" s="9" t="s">
        <v>12993</v>
      </c>
    </row>
    <row r="744" spans="1:5" s="9" customFormat="1">
      <c r="A744" s="9" t="s">
        <v>12983</v>
      </c>
      <c r="B744" s="9" t="s">
        <v>12999</v>
      </c>
      <c r="C744" s="9" t="s">
        <v>12986</v>
      </c>
      <c r="D744" s="9" t="s">
        <v>12990</v>
      </c>
      <c r="E744" s="9" t="s">
        <v>12994</v>
      </c>
    </row>
    <row r="745" spans="1:5" s="9" customFormat="1">
      <c r="A745" s="9" t="s">
        <v>12983</v>
      </c>
      <c r="B745" s="9" t="s">
        <v>2592</v>
      </c>
      <c r="C745" s="9" t="s">
        <v>12448</v>
      </c>
      <c r="D745" s="9" t="s">
        <v>12783</v>
      </c>
      <c r="E745" s="9" t="s">
        <v>12784</v>
      </c>
    </row>
    <row r="746" spans="1:5" s="9" customFormat="1">
      <c r="A746" s="869" t="s">
        <v>13000</v>
      </c>
      <c r="B746" s="9" t="s">
        <v>13013</v>
      </c>
      <c r="C746" s="9" t="s">
        <v>13012</v>
      </c>
      <c r="D746" s="9" t="s">
        <v>13004</v>
      </c>
      <c r="E746" s="9" t="s">
        <v>13066</v>
      </c>
    </row>
    <row r="747" spans="1:5" s="9" customFormat="1">
      <c r="A747" s="869" t="s">
        <v>13000</v>
      </c>
      <c r="B747" s="9" t="s">
        <v>13014</v>
      </c>
      <c r="C747" s="9" t="s">
        <v>13001</v>
      </c>
      <c r="D747" s="9" t="s">
        <v>13005</v>
      </c>
      <c r="E747" s="9" t="s">
        <v>13067</v>
      </c>
    </row>
    <row r="748" spans="1:5" s="9" customFormat="1">
      <c r="A748" s="869" t="s">
        <v>13000</v>
      </c>
      <c r="B748" s="9" t="s">
        <v>13015</v>
      </c>
      <c r="C748" s="9" t="s">
        <v>13002</v>
      </c>
      <c r="D748" s="9" t="s">
        <v>13006</v>
      </c>
      <c r="E748" s="9" t="s">
        <v>13009</v>
      </c>
    </row>
    <row r="749" spans="1:5" s="9" customFormat="1">
      <c r="A749" s="869" t="s">
        <v>13000</v>
      </c>
      <c r="B749" s="9" t="s">
        <v>13016</v>
      </c>
      <c r="C749" s="9" t="s">
        <v>13003</v>
      </c>
      <c r="D749" s="9" t="s">
        <v>13007</v>
      </c>
      <c r="E749" s="9" t="s">
        <v>13010</v>
      </c>
    </row>
    <row r="750" spans="1:5" s="9" customFormat="1">
      <c r="A750" s="869" t="s">
        <v>13000</v>
      </c>
      <c r="B750" s="9" t="s">
        <v>13018</v>
      </c>
      <c r="C750" s="9" t="s">
        <v>13305</v>
      </c>
      <c r="D750" s="9" t="s">
        <v>13307</v>
      </c>
      <c r="E750" s="9" t="s">
        <v>13309</v>
      </c>
    </row>
    <row r="751" spans="1:5" s="9" customFormat="1">
      <c r="A751" s="869" t="s">
        <v>13000</v>
      </c>
      <c r="B751" s="9" t="s">
        <v>13017</v>
      </c>
      <c r="C751" s="9" t="s">
        <v>13306</v>
      </c>
      <c r="D751" s="9" t="s">
        <v>13308</v>
      </c>
      <c r="E751" s="9" t="s">
        <v>13310</v>
      </c>
    </row>
    <row r="752" spans="1:5" s="9" customFormat="1">
      <c r="A752" s="869" t="s">
        <v>13000</v>
      </c>
      <c r="B752" s="9" t="s">
        <v>2412</v>
      </c>
      <c r="C752" s="9" t="s">
        <v>2062</v>
      </c>
      <c r="D752" s="9" t="s">
        <v>1767</v>
      </c>
      <c r="E752" s="9" t="s">
        <v>12500</v>
      </c>
    </row>
    <row r="753" spans="1:5" s="9" customFormat="1">
      <c r="A753" s="869" t="s">
        <v>13000</v>
      </c>
      <c r="B753" s="9" t="s">
        <v>2640</v>
      </c>
      <c r="C753" s="9" t="s">
        <v>3084</v>
      </c>
      <c r="D753" s="9" t="s">
        <v>13008</v>
      </c>
      <c r="E753" s="9" t="s">
        <v>13011</v>
      </c>
    </row>
    <row r="754" spans="1:5" s="9" customFormat="1">
      <c r="A754" s="869" t="s">
        <v>13000</v>
      </c>
      <c r="B754" s="9" t="s">
        <v>2592</v>
      </c>
      <c r="C754" s="9" t="s">
        <v>12448</v>
      </c>
      <c r="D754" s="9" t="s">
        <v>12783</v>
      </c>
      <c r="E754" s="9" t="s">
        <v>12784</v>
      </c>
    </row>
    <row r="755" spans="1:5">
      <c r="A755" t="s">
        <v>3812</v>
      </c>
      <c r="B755" t="s">
        <v>3813</v>
      </c>
      <c r="C755" t="s">
        <v>3814</v>
      </c>
      <c r="D755" t="s">
        <v>3815</v>
      </c>
      <c r="E755" t="s">
        <v>3816</v>
      </c>
    </row>
    <row r="756" spans="1:5">
      <c r="A756" t="s">
        <v>3812</v>
      </c>
      <c r="B756" t="s">
        <v>3817</v>
      </c>
      <c r="C756" t="s">
        <v>3818</v>
      </c>
      <c r="D756" t="s">
        <v>3819</v>
      </c>
      <c r="E756" t="s">
        <v>3820</v>
      </c>
    </row>
    <row r="757" spans="1:5">
      <c r="A757" t="s">
        <v>3812</v>
      </c>
      <c r="B757" t="s">
        <v>3821</v>
      </c>
      <c r="C757" t="s">
        <v>3822</v>
      </c>
      <c r="D757" t="s">
        <v>3823</v>
      </c>
      <c r="E757" t="s">
        <v>3824</v>
      </c>
    </row>
    <row r="758" spans="1:5">
      <c r="A758" t="s">
        <v>3812</v>
      </c>
      <c r="B758" t="s">
        <v>3825</v>
      </c>
      <c r="C758" t="s">
        <v>3826</v>
      </c>
      <c r="D758" t="s">
        <v>3827</v>
      </c>
      <c r="E758" t="s">
        <v>3828</v>
      </c>
    </row>
    <row r="759" spans="1:5">
      <c r="A759" t="s">
        <v>3812</v>
      </c>
      <c r="B759" t="s">
        <v>3829</v>
      </c>
      <c r="C759" t="s">
        <v>3830</v>
      </c>
      <c r="D759" t="s">
        <v>3831</v>
      </c>
      <c r="E759" t="s">
        <v>3832</v>
      </c>
    </row>
    <row r="760" spans="1:5">
      <c r="A760" t="s">
        <v>3812</v>
      </c>
      <c r="B760" t="s">
        <v>3833</v>
      </c>
      <c r="C760" t="s">
        <v>3834</v>
      </c>
      <c r="D760" t="s">
        <v>5556</v>
      </c>
      <c r="E760" t="s">
        <v>5590</v>
      </c>
    </row>
    <row r="761" spans="1:5">
      <c r="A761" t="s">
        <v>3812</v>
      </c>
      <c r="B761" t="s">
        <v>3835</v>
      </c>
      <c r="C761" t="s">
        <v>3836</v>
      </c>
      <c r="D761" t="s">
        <v>3837</v>
      </c>
      <c r="E761" t="s">
        <v>3838</v>
      </c>
    </row>
    <row r="762" spans="1:5">
      <c r="A762" t="s">
        <v>3812</v>
      </c>
      <c r="B762" t="s">
        <v>3839</v>
      </c>
      <c r="C762" t="s">
        <v>3840</v>
      </c>
      <c r="D762" t="s">
        <v>3841</v>
      </c>
      <c r="E762" t="s">
        <v>3842</v>
      </c>
    </row>
    <row r="763" spans="1:5">
      <c r="A763" t="s">
        <v>3812</v>
      </c>
      <c r="B763" t="s">
        <v>2412</v>
      </c>
      <c r="C763" t="s">
        <v>3843</v>
      </c>
      <c r="D763" t="s">
        <v>2828</v>
      </c>
      <c r="E763" t="s">
        <v>3683</v>
      </c>
    </row>
    <row r="764" spans="1:5">
      <c r="A764" t="s">
        <v>3812</v>
      </c>
      <c r="B764" t="s">
        <v>2592</v>
      </c>
      <c r="C764" t="s">
        <v>2593</v>
      </c>
      <c r="D764" t="s">
        <v>2594</v>
      </c>
      <c r="E764" t="s">
        <v>2594</v>
      </c>
    </row>
    <row r="765" spans="1:5">
      <c r="A765" t="s">
        <v>3844</v>
      </c>
      <c r="B765" t="s">
        <v>3845</v>
      </c>
      <c r="C765" t="s">
        <v>3846</v>
      </c>
      <c r="D765" t="s">
        <v>3847</v>
      </c>
      <c r="E765" t="s">
        <v>3848</v>
      </c>
    </row>
    <row r="766" spans="1:5">
      <c r="A766" t="s">
        <v>3844</v>
      </c>
      <c r="B766" t="s">
        <v>3849</v>
      </c>
      <c r="C766" t="s">
        <v>3850</v>
      </c>
      <c r="D766" t="s">
        <v>13219</v>
      </c>
      <c r="E766" t="s">
        <v>13220</v>
      </c>
    </row>
    <row r="767" spans="1:5">
      <c r="A767" t="s">
        <v>3844</v>
      </c>
      <c r="B767" t="s">
        <v>2592</v>
      </c>
      <c r="C767" t="s">
        <v>2593</v>
      </c>
      <c r="D767" t="s">
        <v>2594</v>
      </c>
      <c r="E767" t="s">
        <v>2594</v>
      </c>
    </row>
    <row r="768" spans="1:5">
      <c r="A768" t="s">
        <v>3851</v>
      </c>
      <c r="B768" t="s">
        <v>3063</v>
      </c>
      <c r="C768" t="s">
        <v>3570</v>
      </c>
      <c r="D768" t="s">
        <v>3852</v>
      </c>
      <c r="E768" t="s">
        <v>3853</v>
      </c>
    </row>
    <row r="769" spans="1:5">
      <c r="A769" t="s">
        <v>3851</v>
      </c>
      <c r="B769" t="s">
        <v>3854</v>
      </c>
      <c r="C769" t="s">
        <v>3855</v>
      </c>
      <c r="D769" t="s">
        <v>3856</v>
      </c>
      <c r="E769" t="s">
        <v>3857</v>
      </c>
    </row>
    <row r="770" spans="1:5">
      <c r="A770" t="s">
        <v>3851</v>
      </c>
      <c r="B770" t="s">
        <v>3071</v>
      </c>
      <c r="C770" t="s">
        <v>3571</v>
      </c>
      <c r="D770" t="s">
        <v>3858</v>
      </c>
      <c r="E770" t="s">
        <v>3859</v>
      </c>
    </row>
    <row r="771" spans="1:5">
      <c r="A771" t="s">
        <v>3851</v>
      </c>
      <c r="B771" t="s">
        <v>2592</v>
      </c>
      <c r="C771" t="s">
        <v>2593</v>
      </c>
      <c r="D771" t="s">
        <v>2594</v>
      </c>
      <c r="E771" t="s">
        <v>2594</v>
      </c>
    </row>
    <row r="772" spans="1:5">
      <c r="A772" t="s">
        <v>3860</v>
      </c>
      <c r="B772" t="s">
        <v>3861</v>
      </c>
      <c r="C772" s="22" t="s">
        <v>3862</v>
      </c>
      <c r="D772" t="s">
        <v>5557</v>
      </c>
      <c r="E772" t="s">
        <v>5591</v>
      </c>
    </row>
    <row r="773" spans="1:5">
      <c r="A773" t="s">
        <v>3860</v>
      </c>
      <c r="B773" t="s">
        <v>3863</v>
      </c>
      <c r="C773" s="22" t="s">
        <v>3864</v>
      </c>
      <c r="D773" t="s">
        <v>3865</v>
      </c>
      <c r="E773" t="s">
        <v>3866</v>
      </c>
    </row>
    <row r="774" spans="1:5">
      <c r="A774" t="s">
        <v>3860</v>
      </c>
      <c r="B774" t="s">
        <v>3867</v>
      </c>
      <c r="C774" s="22" t="s">
        <v>3868</v>
      </c>
      <c r="D774" t="s">
        <v>3869</v>
      </c>
      <c r="E774" t="s">
        <v>3870</v>
      </c>
    </row>
    <row r="775" spans="1:5" ht="43.2">
      <c r="A775" t="s">
        <v>3860</v>
      </c>
      <c r="B775" t="s">
        <v>3871</v>
      </c>
      <c r="C775" s="22" t="s">
        <v>13304</v>
      </c>
      <c r="D775" t="s">
        <v>3872</v>
      </c>
      <c r="E775" t="s">
        <v>3873</v>
      </c>
    </row>
    <row r="776" spans="1:5" ht="28.8">
      <c r="A776" t="s">
        <v>3860</v>
      </c>
      <c r="B776" t="s">
        <v>3874</v>
      </c>
      <c r="C776" s="22" t="s">
        <v>3875</v>
      </c>
      <c r="D776" t="s">
        <v>3876</v>
      </c>
      <c r="E776" t="s">
        <v>3877</v>
      </c>
    </row>
    <row r="777" spans="1:5">
      <c r="A777" t="s">
        <v>3860</v>
      </c>
      <c r="B777" t="s">
        <v>3878</v>
      </c>
      <c r="C777" s="22" t="s">
        <v>3879</v>
      </c>
      <c r="D777" t="s">
        <v>5558</v>
      </c>
      <c r="E777" t="s">
        <v>5592</v>
      </c>
    </row>
    <row r="778" spans="1:5">
      <c r="A778" t="s">
        <v>3860</v>
      </c>
      <c r="B778" t="s">
        <v>3880</v>
      </c>
      <c r="C778" s="22" t="s">
        <v>3881</v>
      </c>
      <c r="D778" t="s">
        <v>3882</v>
      </c>
      <c r="E778" t="s">
        <v>3883</v>
      </c>
    </row>
    <row r="779" spans="1:5">
      <c r="A779" t="s">
        <v>3860</v>
      </c>
      <c r="B779" t="s">
        <v>3884</v>
      </c>
      <c r="C779" s="22" t="s">
        <v>3885</v>
      </c>
      <c r="D779" t="s">
        <v>3886</v>
      </c>
      <c r="E779" t="s">
        <v>3887</v>
      </c>
    </row>
    <row r="780" spans="1:5">
      <c r="A780" t="s">
        <v>3860</v>
      </c>
      <c r="B780" t="s">
        <v>3888</v>
      </c>
      <c r="C780" s="22" t="s">
        <v>3889</v>
      </c>
      <c r="D780" t="s">
        <v>3890</v>
      </c>
      <c r="E780" t="s">
        <v>3891</v>
      </c>
    </row>
    <row r="781" spans="1:5">
      <c r="A781" t="s">
        <v>3860</v>
      </c>
      <c r="B781" t="s">
        <v>3892</v>
      </c>
      <c r="C781" s="22" t="s">
        <v>3893</v>
      </c>
      <c r="D781" t="s">
        <v>3894</v>
      </c>
      <c r="E781" t="s">
        <v>3895</v>
      </c>
    </row>
    <row r="782" spans="1:5">
      <c r="A782" t="s">
        <v>3860</v>
      </c>
      <c r="B782" t="s">
        <v>3896</v>
      </c>
      <c r="C782" s="22" t="s">
        <v>3897</v>
      </c>
      <c r="D782" t="s">
        <v>3898</v>
      </c>
      <c r="E782" t="s">
        <v>3899</v>
      </c>
    </row>
    <row r="783" spans="1:5">
      <c r="A783" t="s">
        <v>3860</v>
      </c>
      <c r="B783" t="s">
        <v>2640</v>
      </c>
      <c r="C783" t="s">
        <v>3900</v>
      </c>
      <c r="D783" t="s">
        <v>3085</v>
      </c>
      <c r="E783" t="s">
        <v>3901</v>
      </c>
    </row>
    <row r="784" spans="1:5">
      <c r="A784" t="s">
        <v>3902</v>
      </c>
      <c r="B784" t="s">
        <v>2640</v>
      </c>
      <c r="C784" t="s">
        <v>3903</v>
      </c>
      <c r="D784" t="s">
        <v>3904</v>
      </c>
      <c r="E784" t="s">
        <v>3905</v>
      </c>
    </row>
    <row r="785" spans="1:5">
      <c r="A785" t="s">
        <v>3902</v>
      </c>
      <c r="B785" t="s">
        <v>3906</v>
      </c>
      <c r="C785" t="s">
        <v>3907</v>
      </c>
      <c r="D785" t="s">
        <v>5559</v>
      </c>
      <c r="E785" t="s">
        <v>5593</v>
      </c>
    </row>
    <row r="786" spans="1:5">
      <c r="A786" t="s">
        <v>3902</v>
      </c>
      <c r="B786" t="s">
        <v>3908</v>
      </c>
      <c r="C786" t="s">
        <v>3909</v>
      </c>
      <c r="D786" t="s">
        <v>3910</v>
      </c>
      <c r="E786" t="s">
        <v>3911</v>
      </c>
    </row>
    <row r="787" spans="1:5">
      <c r="A787" t="s">
        <v>3902</v>
      </c>
      <c r="B787" t="s">
        <v>3912</v>
      </c>
      <c r="C787" t="s">
        <v>3913</v>
      </c>
      <c r="D787" t="s">
        <v>3914</v>
      </c>
      <c r="E787" t="s">
        <v>3915</v>
      </c>
    </row>
    <row r="788" spans="1:5">
      <c r="A788" t="s">
        <v>3902</v>
      </c>
      <c r="B788" t="s">
        <v>2412</v>
      </c>
      <c r="C788" t="s">
        <v>2062</v>
      </c>
      <c r="D788" t="s">
        <v>2063</v>
      </c>
      <c r="E788" t="s">
        <v>1768</v>
      </c>
    </row>
    <row r="789" spans="1:5">
      <c r="A789" t="s">
        <v>3916</v>
      </c>
      <c r="B789" t="s">
        <v>13312</v>
      </c>
      <c r="C789" t="s">
        <v>3917</v>
      </c>
      <c r="D789" t="s">
        <v>5560</v>
      </c>
      <c r="E789" t="s">
        <v>5594</v>
      </c>
    </row>
    <row r="790" spans="1:5">
      <c r="A790" t="s">
        <v>3916</v>
      </c>
      <c r="B790" t="s">
        <v>13313</v>
      </c>
      <c r="C790" t="s">
        <v>3918</v>
      </c>
      <c r="D790" t="s">
        <v>5628</v>
      </c>
      <c r="E790" t="s">
        <v>5629</v>
      </c>
    </row>
    <row r="791" spans="1:5">
      <c r="A791" t="s">
        <v>3916</v>
      </c>
      <c r="B791" t="s">
        <v>3919</v>
      </c>
      <c r="C791" t="s">
        <v>3920</v>
      </c>
      <c r="D791" t="s">
        <v>3921</v>
      </c>
      <c r="E791" t="s">
        <v>3922</v>
      </c>
    </row>
    <row r="792" spans="1:5">
      <c r="A792" t="s">
        <v>3916</v>
      </c>
      <c r="B792" t="s">
        <v>3923</v>
      </c>
      <c r="C792" t="s">
        <v>3924</v>
      </c>
      <c r="D792" t="s">
        <v>3925</v>
      </c>
      <c r="E792" t="s">
        <v>3926</v>
      </c>
    </row>
    <row r="793" spans="1:5" s="9" customFormat="1">
      <c r="A793" s="9" t="s">
        <v>3916</v>
      </c>
      <c r="B793" s="9" t="s">
        <v>12390</v>
      </c>
      <c r="C793" s="9" t="s">
        <v>12387</v>
      </c>
      <c r="D793" s="9" t="s">
        <v>12388</v>
      </c>
      <c r="E793" s="9" t="s">
        <v>12389</v>
      </c>
    </row>
    <row r="794" spans="1:5">
      <c r="A794" t="s">
        <v>3916</v>
      </c>
      <c r="B794" t="s">
        <v>2412</v>
      </c>
      <c r="C794" t="s">
        <v>2062</v>
      </c>
      <c r="D794" t="s">
        <v>2063</v>
      </c>
      <c r="E794" t="s">
        <v>1768</v>
      </c>
    </row>
    <row r="795" spans="1:5" s="9" customFormat="1">
      <c r="A795" s="9" t="s">
        <v>12408</v>
      </c>
      <c r="B795" s="9" t="s">
        <v>12414</v>
      </c>
      <c r="C795" s="9" t="s">
        <v>12409</v>
      </c>
      <c r="D795" s="9" t="s">
        <v>13104</v>
      </c>
      <c r="E795" s="9" t="s">
        <v>13103</v>
      </c>
    </row>
    <row r="796" spans="1:5" s="9" customFormat="1">
      <c r="A796" s="9" t="s">
        <v>12408</v>
      </c>
      <c r="B796" s="9" t="s">
        <v>12415</v>
      </c>
      <c r="C796" s="9" t="s">
        <v>13100</v>
      </c>
      <c r="D796" s="9" t="s">
        <v>13101</v>
      </c>
      <c r="E796" s="9" t="s">
        <v>13102</v>
      </c>
    </row>
    <row r="797" spans="1:5" s="9" customFormat="1">
      <c r="A797" s="9" t="s">
        <v>12408</v>
      </c>
      <c r="B797" s="9" t="s">
        <v>12416</v>
      </c>
      <c r="C797" s="9" t="s">
        <v>12410</v>
      </c>
      <c r="D797" s="9" t="s">
        <v>12412</v>
      </c>
      <c r="E797" s="9" t="s">
        <v>12413</v>
      </c>
    </row>
    <row r="798" spans="1:5" s="9" customFormat="1">
      <c r="A798" s="9" t="s">
        <v>12408</v>
      </c>
      <c r="B798" s="9" t="s">
        <v>13267</v>
      </c>
      <c r="C798" s="9" t="s">
        <v>13264</v>
      </c>
      <c r="D798" s="9" t="s">
        <v>13266</v>
      </c>
      <c r="E798" s="9" t="s">
        <v>13265</v>
      </c>
    </row>
    <row r="799" spans="1:5" s="9" customFormat="1">
      <c r="A799" s="9" t="s">
        <v>12408</v>
      </c>
      <c r="B799" s="9" t="s">
        <v>2412</v>
      </c>
      <c r="C799" s="9" t="s">
        <v>12411</v>
      </c>
      <c r="D799" s="9" t="s">
        <v>3619</v>
      </c>
      <c r="E799" s="9" t="s">
        <v>1768</v>
      </c>
    </row>
    <row r="800" spans="1:5" s="9" customFormat="1">
      <c r="A800" s="9" t="s">
        <v>12408</v>
      </c>
      <c r="B800" s="9" t="s">
        <v>2592</v>
      </c>
      <c r="C800" s="9" t="s">
        <v>2593</v>
      </c>
      <c r="D800" s="9" t="s">
        <v>2594</v>
      </c>
      <c r="E800" s="9" t="s">
        <v>2594</v>
      </c>
    </row>
    <row r="801" spans="1:5" s="9" customFormat="1">
      <c r="A801" s="9" t="s">
        <v>12417</v>
      </c>
      <c r="B801" s="9" t="s">
        <v>12429</v>
      </c>
      <c r="C801" s="9" t="s">
        <v>12418</v>
      </c>
      <c r="D801" s="9" t="s">
        <v>12423</v>
      </c>
      <c r="E801" s="9" t="s">
        <v>12426</v>
      </c>
    </row>
    <row r="802" spans="1:5" s="9" customFormat="1">
      <c r="A802" s="9" t="s">
        <v>12417</v>
      </c>
      <c r="B802" s="9" t="s">
        <v>12430</v>
      </c>
      <c r="C802" s="9" t="s">
        <v>12419</v>
      </c>
      <c r="D802" s="9" t="s">
        <v>12424</v>
      </c>
      <c r="E802" s="9" t="s">
        <v>12427</v>
      </c>
    </row>
    <row r="803" spans="1:5" s="9" customFormat="1">
      <c r="A803" s="9" t="s">
        <v>12417</v>
      </c>
      <c r="B803" s="9" t="s">
        <v>12431</v>
      </c>
      <c r="C803" s="9" t="s">
        <v>12420</v>
      </c>
      <c r="D803" s="9" t="s">
        <v>13110</v>
      </c>
      <c r="E803" s="9" t="s">
        <v>13089</v>
      </c>
    </row>
    <row r="804" spans="1:5" s="9" customFormat="1">
      <c r="A804" s="9" t="s">
        <v>12417</v>
      </c>
      <c r="B804" s="9" t="s">
        <v>2412</v>
      </c>
      <c r="C804" s="9" t="s">
        <v>12411</v>
      </c>
      <c r="D804" s="9" t="s">
        <v>3619</v>
      </c>
      <c r="E804" s="9" t="s">
        <v>1768</v>
      </c>
    </row>
    <row r="805" spans="1:5" s="9" customFormat="1">
      <c r="A805" s="9" t="s">
        <v>12417</v>
      </c>
      <c r="B805" s="9" t="s">
        <v>2640</v>
      </c>
      <c r="C805" s="9" t="s">
        <v>12422</v>
      </c>
      <c r="D805" s="9" t="s">
        <v>12425</v>
      </c>
      <c r="E805" s="9" t="s">
        <v>12428</v>
      </c>
    </row>
    <row r="806" spans="1:5" s="9" customFormat="1">
      <c r="A806" s="9" t="s">
        <v>12443</v>
      </c>
      <c r="B806" s="9" t="s">
        <v>12459</v>
      </c>
      <c r="C806" s="9" t="s">
        <v>12444</v>
      </c>
      <c r="D806" s="9" t="s">
        <v>12449</v>
      </c>
      <c r="E806" s="9" t="s">
        <v>12454</v>
      </c>
    </row>
    <row r="807" spans="1:5" s="9" customFormat="1">
      <c r="A807" s="9" t="s">
        <v>12443</v>
      </c>
      <c r="B807" s="9" t="s">
        <v>12460</v>
      </c>
      <c r="C807" s="9" t="s">
        <v>12445</v>
      </c>
      <c r="D807" s="9" t="s">
        <v>12450</v>
      </c>
      <c r="E807" s="9" t="s">
        <v>12455</v>
      </c>
    </row>
    <row r="808" spans="1:5" s="9" customFormat="1">
      <c r="A808" s="9" t="s">
        <v>12443</v>
      </c>
      <c r="B808" s="9" t="s">
        <v>12461</v>
      </c>
      <c r="C808" s="9" t="s">
        <v>12446</v>
      </c>
      <c r="D808" s="9" t="s">
        <v>12451</v>
      </c>
      <c r="E808" s="9" t="s">
        <v>12456</v>
      </c>
    </row>
    <row r="809" spans="1:5" s="9" customFormat="1">
      <c r="A809" s="9" t="s">
        <v>12443</v>
      </c>
      <c r="B809" s="9" t="s">
        <v>12462</v>
      </c>
      <c r="C809" s="9" t="s">
        <v>12447</v>
      </c>
      <c r="D809" s="9" t="s">
        <v>12452</v>
      </c>
      <c r="E809" s="9" t="s">
        <v>12457</v>
      </c>
    </row>
    <row r="810" spans="1:5" s="9" customFormat="1">
      <c r="A810" s="9" t="s">
        <v>12443</v>
      </c>
      <c r="B810" s="9" t="s">
        <v>2592</v>
      </c>
      <c r="C810" s="9" t="s">
        <v>12448</v>
      </c>
      <c r="D810" s="9" t="s">
        <v>12453</v>
      </c>
      <c r="E810" s="9" t="s">
        <v>12458</v>
      </c>
    </row>
    <row r="811" spans="1:5">
      <c r="A811" t="s">
        <v>3927</v>
      </c>
      <c r="B811" t="s">
        <v>2640</v>
      </c>
      <c r="C811" t="s">
        <v>3928</v>
      </c>
      <c r="D811" t="s">
        <v>3929</v>
      </c>
      <c r="E811" t="s">
        <v>3930</v>
      </c>
    </row>
    <row r="812" spans="1:5">
      <c r="A812" t="s">
        <v>3927</v>
      </c>
      <c r="B812" t="s">
        <v>3931</v>
      </c>
      <c r="C812" t="s">
        <v>3932</v>
      </c>
      <c r="D812" t="s">
        <v>3933</v>
      </c>
      <c r="E812" t="s">
        <v>3934</v>
      </c>
    </row>
    <row r="813" spans="1:5">
      <c r="A813" t="s">
        <v>3927</v>
      </c>
      <c r="B813" t="s">
        <v>3935</v>
      </c>
      <c r="C813" t="s">
        <v>3936</v>
      </c>
      <c r="D813" t="s">
        <v>3937</v>
      </c>
      <c r="E813" t="s">
        <v>3938</v>
      </c>
    </row>
    <row r="814" spans="1:5">
      <c r="A814" t="s">
        <v>3927</v>
      </c>
      <c r="B814" t="s">
        <v>3939</v>
      </c>
      <c r="C814" t="s">
        <v>3940</v>
      </c>
      <c r="D814" t="s">
        <v>3941</v>
      </c>
      <c r="E814" t="s">
        <v>3942</v>
      </c>
    </row>
    <row r="815" spans="1:5" s="9" customFormat="1">
      <c r="A815" s="9" t="s">
        <v>3927</v>
      </c>
      <c r="B815" s="9" t="s">
        <v>13035</v>
      </c>
      <c r="C815" s="9" t="s">
        <v>13031</v>
      </c>
      <c r="D815" s="9" t="s">
        <v>13033</v>
      </c>
      <c r="E815" s="9" t="s">
        <v>13245</v>
      </c>
    </row>
    <row r="816" spans="1:5" s="9" customFormat="1">
      <c r="A816" s="9" t="s">
        <v>3927</v>
      </c>
      <c r="B816" s="9" t="s">
        <v>13036</v>
      </c>
      <c r="C816" s="9" t="s">
        <v>13032</v>
      </c>
      <c r="D816" s="9" t="s">
        <v>13034</v>
      </c>
      <c r="E816" s="9" t="s">
        <v>13246</v>
      </c>
    </row>
    <row r="817" spans="1:6">
      <c r="A817" t="s">
        <v>3927</v>
      </c>
      <c r="B817" t="s">
        <v>2412</v>
      </c>
      <c r="C817" t="s">
        <v>3943</v>
      </c>
      <c r="D817" t="s">
        <v>3619</v>
      </c>
      <c r="E817" t="s">
        <v>1768</v>
      </c>
    </row>
    <row r="818" spans="1:6" ht="13.95" customHeight="1">
      <c r="A818" t="s">
        <v>3927</v>
      </c>
      <c r="B818" t="s">
        <v>2658</v>
      </c>
      <c r="C818" t="s">
        <v>3944</v>
      </c>
      <c r="D818" t="s">
        <v>3945</v>
      </c>
      <c r="E818" t="s">
        <v>3946</v>
      </c>
    </row>
    <row r="819" spans="1:6">
      <c r="A819" t="s">
        <v>3947</v>
      </c>
      <c r="B819" t="s">
        <v>2625</v>
      </c>
      <c r="C819" t="s">
        <v>2631</v>
      </c>
      <c r="D819" t="s">
        <v>2626</v>
      </c>
      <c r="E819" t="s">
        <v>2627</v>
      </c>
    </row>
    <row r="820" spans="1:6">
      <c r="A820" t="s">
        <v>3947</v>
      </c>
      <c r="B820" t="s">
        <v>3107</v>
      </c>
      <c r="C820" t="s">
        <v>3108</v>
      </c>
      <c r="D820" t="s">
        <v>3109</v>
      </c>
      <c r="E820" t="s">
        <v>3110</v>
      </c>
    </row>
    <row r="821" spans="1:6">
      <c r="A821" t="s">
        <v>3947</v>
      </c>
      <c r="B821" t="s">
        <v>2629</v>
      </c>
      <c r="C821" t="s">
        <v>2632</v>
      </c>
      <c r="D821" t="s">
        <v>2633</v>
      </c>
      <c r="E821" t="s">
        <v>2634</v>
      </c>
    </row>
    <row r="822" spans="1:6">
      <c r="A822" t="s">
        <v>3947</v>
      </c>
      <c r="B822" t="s">
        <v>2592</v>
      </c>
      <c r="C822" t="s">
        <v>2593</v>
      </c>
      <c r="D822" t="s">
        <v>2594</v>
      </c>
      <c r="E822" t="s">
        <v>2594</v>
      </c>
    </row>
    <row r="823" spans="1:6">
      <c r="A823" t="s">
        <v>3948</v>
      </c>
      <c r="B823" t="s">
        <v>3949</v>
      </c>
      <c r="C823" t="s">
        <v>3950</v>
      </c>
      <c r="D823" t="s">
        <v>5561</v>
      </c>
      <c r="E823" t="s">
        <v>5595</v>
      </c>
    </row>
    <row r="824" spans="1:6">
      <c r="A824" t="s">
        <v>3948</v>
      </c>
      <c r="B824" t="s">
        <v>3951</v>
      </c>
      <c r="C824" t="s">
        <v>3952</v>
      </c>
      <c r="D824" t="s">
        <v>3953</v>
      </c>
      <c r="E824" t="s">
        <v>3954</v>
      </c>
    </row>
    <row r="825" spans="1:6">
      <c r="A825" t="s">
        <v>1790</v>
      </c>
      <c r="B825" t="s">
        <v>3957</v>
      </c>
      <c r="C825" t="s">
        <v>3958</v>
      </c>
      <c r="D825" t="s">
        <v>3959</v>
      </c>
      <c r="E825" t="s">
        <v>3960</v>
      </c>
      <c r="F825" t="s">
        <v>2423</v>
      </c>
    </row>
    <row r="826" spans="1:6">
      <c r="A826" t="s">
        <v>1790</v>
      </c>
      <c r="B826" t="s">
        <v>5793</v>
      </c>
      <c r="C826" t="s">
        <v>5794</v>
      </c>
      <c r="D826" t="s">
        <v>5795</v>
      </c>
      <c r="E826" t="s">
        <v>5796</v>
      </c>
      <c r="F826" t="s">
        <v>2423</v>
      </c>
    </row>
    <row r="827" spans="1:6">
      <c r="A827" t="s">
        <v>1790</v>
      </c>
      <c r="B827" t="s">
        <v>5797</v>
      </c>
      <c r="C827" t="s">
        <v>5798</v>
      </c>
      <c r="D827" t="s">
        <v>5799</v>
      </c>
      <c r="E827" t="s">
        <v>5800</v>
      </c>
      <c r="F827" t="s">
        <v>2423</v>
      </c>
    </row>
    <row r="828" spans="1:6">
      <c r="A828" t="s">
        <v>1790</v>
      </c>
      <c r="B828" t="s">
        <v>5801</v>
      </c>
      <c r="C828" t="s">
        <v>5802</v>
      </c>
      <c r="D828" t="s">
        <v>5803</v>
      </c>
      <c r="E828" t="s">
        <v>5804</v>
      </c>
      <c r="F828" t="s">
        <v>2423</v>
      </c>
    </row>
    <row r="829" spans="1:6">
      <c r="A829" t="s">
        <v>1790</v>
      </c>
      <c r="B829" t="s">
        <v>5805</v>
      </c>
      <c r="C829" t="s">
        <v>5806</v>
      </c>
      <c r="D829" t="s">
        <v>5807</v>
      </c>
      <c r="E829" t="s">
        <v>5808</v>
      </c>
      <c r="F829" t="s">
        <v>2423</v>
      </c>
    </row>
    <row r="830" spans="1:6">
      <c r="A830" t="s">
        <v>1790</v>
      </c>
      <c r="B830" t="s">
        <v>5809</v>
      </c>
      <c r="C830" t="s">
        <v>5810</v>
      </c>
      <c r="D830" t="s">
        <v>5811</v>
      </c>
      <c r="E830" t="s">
        <v>5812</v>
      </c>
      <c r="F830" t="s">
        <v>2423</v>
      </c>
    </row>
    <row r="831" spans="1:6">
      <c r="A831" t="s">
        <v>1790</v>
      </c>
      <c r="B831" t="s">
        <v>5813</v>
      </c>
      <c r="C831" t="s">
        <v>5814</v>
      </c>
      <c r="D831" t="s">
        <v>5815</v>
      </c>
      <c r="E831" t="s">
        <v>5816</v>
      </c>
      <c r="F831" t="s">
        <v>2427</v>
      </c>
    </row>
    <row r="832" spans="1:6">
      <c r="A832" t="s">
        <v>1790</v>
      </c>
      <c r="B832" t="s">
        <v>5817</v>
      </c>
      <c r="C832" t="s">
        <v>5818</v>
      </c>
      <c r="D832" t="s">
        <v>5819</v>
      </c>
      <c r="E832" t="s">
        <v>5820</v>
      </c>
      <c r="F832" t="s">
        <v>2427</v>
      </c>
    </row>
    <row r="833" spans="1:6">
      <c r="A833" t="s">
        <v>1790</v>
      </c>
      <c r="B833" t="s">
        <v>5821</v>
      </c>
      <c r="C833" t="s">
        <v>5822</v>
      </c>
      <c r="D833" t="s">
        <v>5823</v>
      </c>
      <c r="E833" t="s">
        <v>5824</v>
      </c>
      <c r="F833" t="s">
        <v>2427</v>
      </c>
    </row>
    <row r="834" spans="1:6">
      <c r="A834" t="s">
        <v>1790</v>
      </c>
      <c r="B834" t="s">
        <v>5825</v>
      </c>
      <c r="C834" t="s">
        <v>5826</v>
      </c>
      <c r="D834" t="s">
        <v>5827</v>
      </c>
      <c r="E834" t="s">
        <v>5828</v>
      </c>
      <c r="F834" t="s">
        <v>2427</v>
      </c>
    </row>
    <row r="835" spans="1:6">
      <c r="A835" t="s">
        <v>1790</v>
      </c>
      <c r="B835" t="s">
        <v>5829</v>
      </c>
      <c r="C835" t="s">
        <v>5830</v>
      </c>
      <c r="D835" t="s">
        <v>5831</v>
      </c>
      <c r="E835" t="s">
        <v>5832</v>
      </c>
      <c r="F835" t="s">
        <v>2431</v>
      </c>
    </row>
    <row r="836" spans="1:6">
      <c r="A836" t="s">
        <v>1790</v>
      </c>
      <c r="B836" t="s">
        <v>5833</v>
      </c>
      <c r="C836" t="s">
        <v>5834</v>
      </c>
      <c r="D836" t="s">
        <v>5835</v>
      </c>
      <c r="E836" t="s">
        <v>5836</v>
      </c>
      <c r="F836" t="s">
        <v>2431</v>
      </c>
    </row>
    <row r="837" spans="1:6">
      <c r="A837" t="s">
        <v>1790</v>
      </c>
      <c r="B837" t="s">
        <v>5837</v>
      </c>
      <c r="C837" t="s">
        <v>5838</v>
      </c>
      <c r="D837" t="s">
        <v>5839</v>
      </c>
      <c r="E837" t="s">
        <v>5840</v>
      </c>
      <c r="F837" t="s">
        <v>2431</v>
      </c>
    </row>
    <row r="838" spans="1:6">
      <c r="A838" t="s">
        <v>1790</v>
      </c>
      <c r="B838" t="s">
        <v>5841</v>
      </c>
      <c r="C838" t="s">
        <v>5842</v>
      </c>
      <c r="D838" t="s">
        <v>5843</v>
      </c>
      <c r="E838" t="s">
        <v>5844</v>
      </c>
      <c r="F838" t="s">
        <v>2431</v>
      </c>
    </row>
    <row r="839" spans="1:6">
      <c r="A839" t="s">
        <v>1790</v>
      </c>
      <c r="B839" t="s">
        <v>5845</v>
      </c>
      <c r="C839" t="s">
        <v>5846</v>
      </c>
      <c r="D839" t="s">
        <v>5847</v>
      </c>
      <c r="E839" t="s">
        <v>5848</v>
      </c>
      <c r="F839" t="s">
        <v>2431</v>
      </c>
    </row>
    <row r="840" spans="1:6">
      <c r="A840" t="s">
        <v>1790</v>
      </c>
      <c r="B840" t="s">
        <v>5849</v>
      </c>
      <c r="C840" t="s">
        <v>5850</v>
      </c>
      <c r="D840" t="s">
        <v>5851</v>
      </c>
      <c r="E840" t="s">
        <v>5852</v>
      </c>
      <c r="F840" t="s">
        <v>2431</v>
      </c>
    </row>
    <row r="841" spans="1:6">
      <c r="A841" t="s">
        <v>1790</v>
      </c>
      <c r="B841" t="s">
        <v>5853</v>
      </c>
      <c r="C841" t="s">
        <v>5854</v>
      </c>
      <c r="D841" t="s">
        <v>5855</v>
      </c>
      <c r="E841" t="s">
        <v>5856</v>
      </c>
      <c r="F841" t="s">
        <v>2431</v>
      </c>
    </row>
    <row r="842" spans="1:6">
      <c r="A842" t="s">
        <v>1790</v>
      </c>
      <c r="B842" t="s">
        <v>5857</v>
      </c>
      <c r="C842" t="s">
        <v>5858</v>
      </c>
      <c r="D842" t="s">
        <v>5859</v>
      </c>
      <c r="E842" t="s">
        <v>5860</v>
      </c>
      <c r="F842" t="s">
        <v>2435</v>
      </c>
    </row>
    <row r="843" spans="1:6">
      <c r="A843" t="s">
        <v>1790</v>
      </c>
      <c r="B843" t="s">
        <v>5861</v>
      </c>
      <c r="C843" t="s">
        <v>5862</v>
      </c>
      <c r="D843" t="s">
        <v>5863</v>
      </c>
      <c r="E843" t="s">
        <v>5864</v>
      </c>
      <c r="F843" t="s">
        <v>2435</v>
      </c>
    </row>
    <row r="844" spans="1:6">
      <c r="A844" t="s">
        <v>1790</v>
      </c>
      <c r="B844" t="s">
        <v>5865</v>
      </c>
      <c r="C844" t="s">
        <v>5866</v>
      </c>
      <c r="D844" t="s">
        <v>5867</v>
      </c>
      <c r="E844" t="s">
        <v>5868</v>
      </c>
      <c r="F844" t="s">
        <v>2435</v>
      </c>
    </row>
    <row r="845" spans="1:6">
      <c r="A845" t="s">
        <v>1790</v>
      </c>
      <c r="B845" t="s">
        <v>5869</v>
      </c>
      <c r="C845" t="s">
        <v>5870</v>
      </c>
      <c r="D845" t="s">
        <v>5871</v>
      </c>
      <c r="E845" t="s">
        <v>5872</v>
      </c>
      <c r="F845" t="s">
        <v>2435</v>
      </c>
    </row>
    <row r="846" spans="1:6">
      <c r="A846" t="s">
        <v>1790</v>
      </c>
      <c r="B846" t="s">
        <v>5873</v>
      </c>
      <c r="C846" t="s">
        <v>5874</v>
      </c>
      <c r="D846" t="s">
        <v>5875</v>
      </c>
      <c r="E846" t="s">
        <v>5876</v>
      </c>
      <c r="F846" t="s">
        <v>2435</v>
      </c>
    </row>
    <row r="847" spans="1:6">
      <c r="A847" t="s">
        <v>1790</v>
      </c>
      <c r="B847" t="s">
        <v>5877</v>
      </c>
      <c r="C847" t="s">
        <v>5878</v>
      </c>
      <c r="D847" t="s">
        <v>5879</v>
      </c>
      <c r="E847" t="s">
        <v>5880</v>
      </c>
      <c r="F847" t="s">
        <v>2435</v>
      </c>
    </row>
    <row r="848" spans="1:6">
      <c r="A848" t="s">
        <v>1790</v>
      </c>
      <c r="B848" t="s">
        <v>5881</v>
      </c>
      <c r="C848" t="s">
        <v>5882</v>
      </c>
      <c r="D848" t="s">
        <v>5883</v>
      </c>
      <c r="E848" t="s">
        <v>5884</v>
      </c>
      <c r="F848" t="s">
        <v>2435</v>
      </c>
    </row>
    <row r="849" spans="1:6">
      <c r="A849" t="s">
        <v>1790</v>
      </c>
      <c r="B849" t="s">
        <v>5885</v>
      </c>
      <c r="C849" t="s">
        <v>5886</v>
      </c>
      <c r="D849" t="s">
        <v>5887</v>
      </c>
      <c r="E849" t="s">
        <v>5888</v>
      </c>
      <c r="F849" t="s">
        <v>2435</v>
      </c>
    </row>
    <row r="850" spans="1:6">
      <c r="A850" t="s">
        <v>1790</v>
      </c>
      <c r="B850" t="s">
        <v>5889</v>
      </c>
      <c r="C850" t="s">
        <v>5890</v>
      </c>
      <c r="D850" t="s">
        <v>5891</v>
      </c>
      <c r="E850" t="s">
        <v>5892</v>
      </c>
      <c r="F850" t="s">
        <v>2439</v>
      </c>
    </row>
    <row r="851" spans="1:6">
      <c r="A851" t="s">
        <v>1790</v>
      </c>
      <c r="B851" t="s">
        <v>5893</v>
      </c>
      <c r="C851" t="s">
        <v>5894</v>
      </c>
      <c r="D851" t="s">
        <v>5895</v>
      </c>
      <c r="E851" t="s">
        <v>5896</v>
      </c>
      <c r="F851" t="s">
        <v>2439</v>
      </c>
    </row>
    <row r="852" spans="1:6">
      <c r="A852" t="s">
        <v>1790</v>
      </c>
      <c r="B852" t="s">
        <v>5897</v>
      </c>
      <c r="C852" t="s">
        <v>5898</v>
      </c>
      <c r="D852" t="s">
        <v>5899</v>
      </c>
      <c r="E852" t="s">
        <v>5900</v>
      </c>
      <c r="F852" t="s">
        <v>2439</v>
      </c>
    </row>
    <row r="853" spans="1:6">
      <c r="A853" t="s">
        <v>1790</v>
      </c>
      <c r="B853" t="s">
        <v>5901</v>
      </c>
      <c r="C853" t="s">
        <v>5902</v>
      </c>
      <c r="D853" t="s">
        <v>5903</v>
      </c>
      <c r="E853" t="s">
        <v>5904</v>
      </c>
      <c r="F853" t="s">
        <v>2439</v>
      </c>
    </row>
    <row r="854" spans="1:6">
      <c r="A854" t="s">
        <v>1790</v>
      </c>
      <c r="B854" t="s">
        <v>5905</v>
      </c>
      <c r="C854" t="s">
        <v>5906</v>
      </c>
      <c r="D854" t="s">
        <v>5907</v>
      </c>
      <c r="E854" t="s">
        <v>5908</v>
      </c>
      <c r="F854" t="s">
        <v>2443</v>
      </c>
    </row>
    <row r="855" spans="1:6">
      <c r="A855" t="s">
        <v>1790</v>
      </c>
      <c r="B855" t="s">
        <v>5909</v>
      </c>
      <c r="C855" t="s">
        <v>5910</v>
      </c>
      <c r="D855" t="s">
        <v>5911</v>
      </c>
      <c r="E855" t="s">
        <v>5912</v>
      </c>
      <c r="F855" t="s">
        <v>2443</v>
      </c>
    </row>
    <row r="856" spans="1:6">
      <c r="A856" t="s">
        <v>1790</v>
      </c>
      <c r="B856" t="s">
        <v>5913</v>
      </c>
      <c r="C856" t="s">
        <v>5914</v>
      </c>
      <c r="D856" t="s">
        <v>5915</v>
      </c>
      <c r="E856" t="s">
        <v>5916</v>
      </c>
      <c r="F856" t="s">
        <v>2443</v>
      </c>
    </row>
    <row r="857" spans="1:6">
      <c r="A857" t="s">
        <v>1790</v>
      </c>
      <c r="B857" t="s">
        <v>5917</v>
      </c>
      <c r="C857" t="s">
        <v>5918</v>
      </c>
      <c r="D857" t="s">
        <v>5919</v>
      </c>
      <c r="E857" t="s">
        <v>5920</v>
      </c>
      <c r="F857" t="s">
        <v>2443</v>
      </c>
    </row>
    <row r="858" spans="1:6">
      <c r="A858" t="s">
        <v>1790</v>
      </c>
      <c r="B858" t="s">
        <v>5921</v>
      </c>
      <c r="C858" t="s">
        <v>5922</v>
      </c>
      <c r="D858" t="s">
        <v>5923</v>
      </c>
      <c r="E858" t="s">
        <v>5924</v>
      </c>
      <c r="F858" t="s">
        <v>2443</v>
      </c>
    </row>
    <row r="859" spans="1:6">
      <c r="A859" t="s">
        <v>1790</v>
      </c>
      <c r="B859" t="s">
        <v>5925</v>
      </c>
      <c r="C859" t="s">
        <v>5926</v>
      </c>
      <c r="D859" t="s">
        <v>5927</v>
      </c>
      <c r="E859" t="s">
        <v>5928</v>
      </c>
      <c r="F859" t="s">
        <v>2443</v>
      </c>
    </row>
    <row r="860" spans="1:6">
      <c r="A860" t="s">
        <v>1790</v>
      </c>
      <c r="B860" t="s">
        <v>5929</v>
      </c>
      <c r="C860" t="s">
        <v>5930</v>
      </c>
      <c r="D860" t="s">
        <v>5931</v>
      </c>
      <c r="E860" t="s">
        <v>5932</v>
      </c>
      <c r="F860" t="s">
        <v>2447</v>
      </c>
    </row>
    <row r="861" spans="1:6">
      <c r="A861" t="s">
        <v>1790</v>
      </c>
      <c r="B861" t="s">
        <v>5933</v>
      </c>
      <c r="C861" t="s">
        <v>5934</v>
      </c>
      <c r="D861" t="s">
        <v>5935</v>
      </c>
      <c r="E861" t="s">
        <v>5936</v>
      </c>
      <c r="F861" t="s">
        <v>2447</v>
      </c>
    </row>
    <row r="862" spans="1:6">
      <c r="A862" t="s">
        <v>1790</v>
      </c>
      <c r="B862" t="s">
        <v>5937</v>
      </c>
      <c r="C862" t="s">
        <v>5938</v>
      </c>
      <c r="D862" t="s">
        <v>5939</v>
      </c>
      <c r="E862" t="s">
        <v>5940</v>
      </c>
      <c r="F862" t="s">
        <v>2447</v>
      </c>
    </row>
    <row r="863" spans="1:6">
      <c r="A863" t="s">
        <v>1790</v>
      </c>
      <c r="B863" t="s">
        <v>5941</v>
      </c>
      <c r="C863" t="s">
        <v>5942</v>
      </c>
      <c r="D863" t="s">
        <v>5943</v>
      </c>
      <c r="E863" t="s">
        <v>5944</v>
      </c>
      <c r="F863" t="s">
        <v>2447</v>
      </c>
    </row>
    <row r="864" spans="1:6">
      <c r="A864" t="s">
        <v>1790</v>
      </c>
      <c r="B864" t="s">
        <v>5945</v>
      </c>
      <c r="C864" t="s">
        <v>5946</v>
      </c>
      <c r="D864" t="s">
        <v>5947</v>
      </c>
      <c r="E864" t="s">
        <v>5948</v>
      </c>
      <c r="F864" t="s">
        <v>2447</v>
      </c>
    </row>
    <row r="865" spans="1:6">
      <c r="A865" t="s">
        <v>1790</v>
      </c>
      <c r="B865" t="s">
        <v>5949</v>
      </c>
      <c r="C865" t="s">
        <v>5950</v>
      </c>
      <c r="D865" t="s">
        <v>5951</v>
      </c>
      <c r="E865" t="s">
        <v>5952</v>
      </c>
      <c r="F865" t="s">
        <v>2451</v>
      </c>
    </row>
    <row r="866" spans="1:6">
      <c r="A866" t="s">
        <v>1790</v>
      </c>
      <c r="B866" t="s">
        <v>5953</v>
      </c>
      <c r="C866" t="s">
        <v>5954</v>
      </c>
      <c r="D866" t="s">
        <v>5955</v>
      </c>
      <c r="E866" t="s">
        <v>5956</v>
      </c>
      <c r="F866" t="s">
        <v>2451</v>
      </c>
    </row>
    <row r="867" spans="1:6">
      <c r="A867" t="s">
        <v>1790</v>
      </c>
      <c r="B867" t="s">
        <v>5957</v>
      </c>
      <c r="C867" t="s">
        <v>5958</v>
      </c>
      <c r="D867" t="s">
        <v>5959</v>
      </c>
      <c r="E867" t="s">
        <v>5960</v>
      </c>
      <c r="F867" t="s">
        <v>2451</v>
      </c>
    </row>
    <row r="868" spans="1:6">
      <c r="A868" t="s">
        <v>1790</v>
      </c>
      <c r="B868" t="s">
        <v>5961</v>
      </c>
      <c r="C868" t="s">
        <v>5962</v>
      </c>
      <c r="D868" t="s">
        <v>5963</v>
      </c>
      <c r="E868" t="s">
        <v>5964</v>
      </c>
      <c r="F868" t="s">
        <v>2451</v>
      </c>
    </row>
    <row r="869" spans="1:6">
      <c r="A869" t="s">
        <v>1790</v>
      </c>
      <c r="B869" t="s">
        <v>5965</v>
      </c>
      <c r="C869" t="s">
        <v>5966</v>
      </c>
      <c r="D869" t="s">
        <v>5967</v>
      </c>
      <c r="E869" t="s">
        <v>5968</v>
      </c>
      <c r="F869" t="s">
        <v>2451</v>
      </c>
    </row>
    <row r="870" spans="1:6">
      <c r="A870" t="s">
        <v>1790</v>
      </c>
      <c r="B870" t="s">
        <v>5969</v>
      </c>
      <c r="C870" t="s">
        <v>5970</v>
      </c>
      <c r="D870" t="s">
        <v>5971</v>
      </c>
      <c r="E870" t="s">
        <v>5972</v>
      </c>
      <c r="F870" t="s">
        <v>2451</v>
      </c>
    </row>
    <row r="871" spans="1:6">
      <c r="A871" t="s">
        <v>1790</v>
      </c>
      <c r="B871" t="s">
        <v>5973</v>
      </c>
      <c r="C871" t="s">
        <v>5974</v>
      </c>
      <c r="D871" t="s">
        <v>5975</v>
      </c>
      <c r="E871" t="s">
        <v>5976</v>
      </c>
      <c r="F871" t="s">
        <v>2455</v>
      </c>
    </row>
    <row r="872" spans="1:6">
      <c r="A872" t="s">
        <v>1790</v>
      </c>
      <c r="B872" t="s">
        <v>5977</v>
      </c>
      <c r="C872" t="s">
        <v>5978</v>
      </c>
      <c r="D872" t="s">
        <v>5979</v>
      </c>
      <c r="E872" t="s">
        <v>5980</v>
      </c>
      <c r="F872" t="s">
        <v>2455</v>
      </c>
    </row>
    <row r="873" spans="1:6">
      <c r="A873" t="s">
        <v>1790</v>
      </c>
      <c r="B873" t="s">
        <v>5981</v>
      </c>
      <c r="C873" t="s">
        <v>5982</v>
      </c>
      <c r="D873" t="s">
        <v>5983</v>
      </c>
      <c r="E873" t="s">
        <v>5984</v>
      </c>
      <c r="F873" t="s">
        <v>2455</v>
      </c>
    </row>
    <row r="874" spans="1:6">
      <c r="A874" t="s">
        <v>1790</v>
      </c>
      <c r="B874" t="s">
        <v>5985</v>
      </c>
      <c r="C874" t="s">
        <v>5986</v>
      </c>
      <c r="D874" t="s">
        <v>5987</v>
      </c>
      <c r="E874" t="s">
        <v>5988</v>
      </c>
      <c r="F874" t="s">
        <v>2455</v>
      </c>
    </row>
    <row r="875" spans="1:6">
      <c r="A875" t="s">
        <v>1790</v>
      </c>
      <c r="B875" t="s">
        <v>5989</v>
      </c>
      <c r="C875" t="s">
        <v>5990</v>
      </c>
      <c r="D875" t="s">
        <v>5991</v>
      </c>
      <c r="E875" t="s">
        <v>5992</v>
      </c>
      <c r="F875" t="s">
        <v>2455</v>
      </c>
    </row>
    <row r="876" spans="1:6">
      <c r="A876" t="s">
        <v>1790</v>
      </c>
      <c r="B876" t="s">
        <v>5993</v>
      </c>
      <c r="C876" t="s">
        <v>5994</v>
      </c>
      <c r="D876" t="s">
        <v>5995</v>
      </c>
      <c r="E876" t="s">
        <v>5996</v>
      </c>
      <c r="F876" t="s">
        <v>2455</v>
      </c>
    </row>
    <row r="877" spans="1:6">
      <c r="A877" t="s">
        <v>1790</v>
      </c>
      <c r="B877" t="s">
        <v>5997</v>
      </c>
      <c r="C877" t="s">
        <v>5998</v>
      </c>
      <c r="D877" t="s">
        <v>5999</v>
      </c>
      <c r="E877" t="s">
        <v>6000</v>
      </c>
      <c r="F877" t="s">
        <v>2455</v>
      </c>
    </row>
    <row r="878" spans="1:6">
      <c r="A878" t="s">
        <v>1790</v>
      </c>
      <c r="B878" t="s">
        <v>6001</v>
      </c>
      <c r="C878" t="s">
        <v>6002</v>
      </c>
      <c r="D878" t="s">
        <v>6003</v>
      </c>
      <c r="E878" t="s">
        <v>6004</v>
      </c>
      <c r="F878" t="s">
        <v>2455</v>
      </c>
    </row>
    <row r="879" spans="1:6">
      <c r="A879" t="s">
        <v>1790</v>
      </c>
      <c r="B879" t="s">
        <v>6005</v>
      </c>
      <c r="C879" t="s">
        <v>6006</v>
      </c>
      <c r="D879" t="s">
        <v>6007</v>
      </c>
      <c r="E879" t="s">
        <v>6008</v>
      </c>
      <c r="F879" t="s">
        <v>2459</v>
      </c>
    </row>
    <row r="880" spans="1:6">
      <c r="A880" t="s">
        <v>1790</v>
      </c>
      <c r="B880" t="s">
        <v>6009</v>
      </c>
      <c r="C880" t="s">
        <v>6010</v>
      </c>
      <c r="D880" t="s">
        <v>6011</v>
      </c>
      <c r="E880" t="s">
        <v>6012</v>
      </c>
      <c r="F880" t="s">
        <v>2459</v>
      </c>
    </row>
    <row r="881" spans="1:6">
      <c r="A881" t="s">
        <v>1790</v>
      </c>
      <c r="B881" t="s">
        <v>6013</v>
      </c>
      <c r="C881" t="s">
        <v>6014</v>
      </c>
      <c r="D881" t="s">
        <v>6015</v>
      </c>
      <c r="E881" t="s">
        <v>6016</v>
      </c>
      <c r="F881" t="s">
        <v>2459</v>
      </c>
    </row>
    <row r="882" spans="1:6">
      <c r="A882" t="s">
        <v>1790</v>
      </c>
      <c r="B882" t="s">
        <v>6017</v>
      </c>
      <c r="C882" t="s">
        <v>6018</v>
      </c>
      <c r="D882" t="s">
        <v>6019</v>
      </c>
      <c r="E882" t="s">
        <v>6020</v>
      </c>
      <c r="F882" t="s">
        <v>2459</v>
      </c>
    </row>
    <row r="883" spans="1:6">
      <c r="A883" t="s">
        <v>1790</v>
      </c>
      <c r="B883" t="s">
        <v>6021</v>
      </c>
      <c r="C883" t="s">
        <v>6022</v>
      </c>
      <c r="D883" t="s">
        <v>6023</v>
      </c>
      <c r="E883" t="s">
        <v>6024</v>
      </c>
      <c r="F883" t="s">
        <v>2463</v>
      </c>
    </row>
    <row r="884" spans="1:6">
      <c r="A884" t="s">
        <v>1790</v>
      </c>
      <c r="B884" t="s">
        <v>6025</v>
      </c>
      <c r="C884" t="s">
        <v>6026</v>
      </c>
      <c r="D884" t="s">
        <v>6027</v>
      </c>
      <c r="E884" t="s">
        <v>6028</v>
      </c>
      <c r="F884" t="s">
        <v>2463</v>
      </c>
    </row>
    <row r="885" spans="1:6">
      <c r="A885" t="s">
        <v>1790</v>
      </c>
      <c r="B885" t="s">
        <v>6029</v>
      </c>
      <c r="C885" t="s">
        <v>6030</v>
      </c>
      <c r="D885" t="s">
        <v>6031</v>
      </c>
      <c r="E885" t="s">
        <v>6032</v>
      </c>
      <c r="F885" t="s">
        <v>2463</v>
      </c>
    </row>
    <row r="886" spans="1:6">
      <c r="A886" t="s">
        <v>1790</v>
      </c>
      <c r="B886" t="s">
        <v>6033</v>
      </c>
      <c r="C886" t="s">
        <v>6034</v>
      </c>
      <c r="D886" t="s">
        <v>6035</v>
      </c>
      <c r="E886" t="s">
        <v>6036</v>
      </c>
      <c r="F886" t="s">
        <v>2463</v>
      </c>
    </row>
    <row r="887" spans="1:6">
      <c r="A887" t="s">
        <v>1790</v>
      </c>
      <c r="B887" t="s">
        <v>6037</v>
      </c>
      <c r="C887" t="s">
        <v>6038</v>
      </c>
      <c r="D887" t="s">
        <v>6039</v>
      </c>
      <c r="E887" t="s">
        <v>6040</v>
      </c>
      <c r="F887" t="s">
        <v>2463</v>
      </c>
    </row>
    <row r="888" spans="1:6">
      <c r="A888" t="s">
        <v>1790</v>
      </c>
      <c r="B888" t="s">
        <v>6041</v>
      </c>
      <c r="C888" t="s">
        <v>6042</v>
      </c>
      <c r="D888" t="s">
        <v>6043</v>
      </c>
      <c r="E888" t="s">
        <v>6044</v>
      </c>
      <c r="F888" t="s">
        <v>2463</v>
      </c>
    </row>
    <row r="889" spans="1:6">
      <c r="A889" t="s">
        <v>1790</v>
      </c>
      <c r="B889" t="s">
        <v>6045</v>
      </c>
      <c r="C889" t="s">
        <v>6046</v>
      </c>
      <c r="D889" t="s">
        <v>6047</v>
      </c>
      <c r="E889" t="s">
        <v>6048</v>
      </c>
      <c r="F889" t="s">
        <v>2463</v>
      </c>
    </row>
    <row r="890" spans="1:6">
      <c r="A890" t="s">
        <v>1790</v>
      </c>
      <c r="B890" t="s">
        <v>6049</v>
      </c>
      <c r="C890" t="s">
        <v>6050</v>
      </c>
      <c r="D890" t="s">
        <v>6051</v>
      </c>
      <c r="E890" t="s">
        <v>6052</v>
      </c>
      <c r="F890" t="s">
        <v>2463</v>
      </c>
    </row>
    <row r="891" spans="1:6">
      <c r="A891" t="s">
        <v>1790</v>
      </c>
      <c r="B891" t="s">
        <v>6053</v>
      </c>
      <c r="C891" t="s">
        <v>6054</v>
      </c>
      <c r="D891" t="s">
        <v>6055</v>
      </c>
      <c r="E891" t="s">
        <v>6056</v>
      </c>
      <c r="F891" t="s">
        <v>2467</v>
      </c>
    </row>
    <row r="892" spans="1:6">
      <c r="A892" t="s">
        <v>1790</v>
      </c>
      <c r="B892" t="s">
        <v>6057</v>
      </c>
      <c r="C892" t="s">
        <v>6058</v>
      </c>
      <c r="D892" t="s">
        <v>6059</v>
      </c>
      <c r="E892" t="s">
        <v>6060</v>
      </c>
      <c r="F892" t="s">
        <v>2467</v>
      </c>
    </row>
    <row r="893" spans="1:6">
      <c r="A893" t="s">
        <v>1790</v>
      </c>
      <c r="B893" t="s">
        <v>6061</v>
      </c>
      <c r="C893" t="s">
        <v>6062</v>
      </c>
      <c r="D893" t="s">
        <v>6063</v>
      </c>
      <c r="E893" t="s">
        <v>6064</v>
      </c>
      <c r="F893" t="s">
        <v>2467</v>
      </c>
    </row>
    <row r="894" spans="1:6">
      <c r="A894" t="s">
        <v>1790</v>
      </c>
      <c r="B894" t="s">
        <v>6065</v>
      </c>
      <c r="C894" t="s">
        <v>6066</v>
      </c>
      <c r="D894" t="s">
        <v>6067</v>
      </c>
      <c r="E894" t="s">
        <v>6068</v>
      </c>
      <c r="F894" t="s">
        <v>2467</v>
      </c>
    </row>
    <row r="895" spans="1:6">
      <c r="A895" t="s">
        <v>1790</v>
      </c>
      <c r="B895" t="s">
        <v>6069</v>
      </c>
      <c r="C895" t="s">
        <v>6070</v>
      </c>
      <c r="D895" t="s">
        <v>6071</v>
      </c>
      <c r="E895" t="s">
        <v>6072</v>
      </c>
      <c r="F895" t="s">
        <v>2467</v>
      </c>
    </row>
    <row r="896" spans="1:6">
      <c r="A896" t="s">
        <v>1790</v>
      </c>
      <c r="B896" t="s">
        <v>6073</v>
      </c>
      <c r="C896" t="s">
        <v>6074</v>
      </c>
      <c r="D896" t="s">
        <v>6075</v>
      </c>
      <c r="E896" t="s">
        <v>6076</v>
      </c>
      <c r="F896" t="s">
        <v>2467</v>
      </c>
    </row>
    <row r="897" spans="1:6">
      <c r="A897" t="s">
        <v>1790</v>
      </c>
      <c r="B897" t="s">
        <v>6077</v>
      </c>
      <c r="C897" t="s">
        <v>6078</v>
      </c>
      <c r="D897" t="s">
        <v>6079</v>
      </c>
      <c r="E897" t="s">
        <v>6080</v>
      </c>
      <c r="F897" t="s">
        <v>2467</v>
      </c>
    </row>
    <row r="898" spans="1:6">
      <c r="A898" t="s">
        <v>1790</v>
      </c>
      <c r="B898" t="s">
        <v>6081</v>
      </c>
      <c r="C898" t="s">
        <v>6082</v>
      </c>
      <c r="D898" t="s">
        <v>6083</v>
      </c>
      <c r="E898" t="s">
        <v>6084</v>
      </c>
      <c r="F898" t="s">
        <v>2471</v>
      </c>
    </row>
    <row r="899" spans="1:6">
      <c r="A899" t="s">
        <v>1790</v>
      </c>
      <c r="B899" t="s">
        <v>6085</v>
      </c>
      <c r="C899" t="s">
        <v>6086</v>
      </c>
      <c r="D899" t="s">
        <v>6087</v>
      </c>
      <c r="E899" t="s">
        <v>6088</v>
      </c>
      <c r="F899" t="s">
        <v>2471</v>
      </c>
    </row>
    <row r="900" spans="1:6">
      <c r="A900" t="s">
        <v>1790</v>
      </c>
      <c r="B900" t="s">
        <v>6089</v>
      </c>
      <c r="C900" t="s">
        <v>6090</v>
      </c>
      <c r="D900" t="s">
        <v>6091</v>
      </c>
      <c r="E900" t="s">
        <v>6092</v>
      </c>
      <c r="F900" t="s">
        <v>2471</v>
      </c>
    </row>
    <row r="901" spans="1:6">
      <c r="A901" t="s">
        <v>1790</v>
      </c>
      <c r="B901" t="s">
        <v>6093</v>
      </c>
      <c r="C901" t="s">
        <v>6094</v>
      </c>
      <c r="D901" t="s">
        <v>6095</v>
      </c>
      <c r="E901" t="s">
        <v>6096</v>
      </c>
      <c r="F901" t="s">
        <v>2471</v>
      </c>
    </row>
    <row r="902" spans="1:6">
      <c r="A902" t="s">
        <v>1790</v>
      </c>
      <c r="B902" t="s">
        <v>6097</v>
      </c>
      <c r="C902" t="s">
        <v>6098</v>
      </c>
      <c r="D902" t="s">
        <v>6099</v>
      </c>
      <c r="E902" t="s">
        <v>6100</v>
      </c>
      <c r="F902" t="s">
        <v>2479</v>
      </c>
    </row>
    <row r="903" spans="1:6">
      <c r="A903" t="s">
        <v>1790</v>
      </c>
      <c r="B903" t="s">
        <v>6101</v>
      </c>
      <c r="C903" t="s">
        <v>6102</v>
      </c>
      <c r="D903" t="s">
        <v>6103</v>
      </c>
      <c r="E903" t="s">
        <v>6104</v>
      </c>
      <c r="F903" t="s">
        <v>2479</v>
      </c>
    </row>
    <row r="904" spans="1:6">
      <c r="A904" t="s">
        <v>1790</v>
      </c>
      <c r="B904" t="s">
        <v>6105</v>
      </c>
      <c r="C904" t="s">
        <v>6106</v>
      </c>
      <c r="D904" t="s">
        <v>6107</v>
      </c>
      <c r="E904" t="s">
        <v>6108</v>
      </c>
      <c r="F904" t="s">
        <v>2479</v>
      </c>
    </row>
    <row r="905" spans="1:6">
      <c r="A905" t="s">
        <v>1790</v>
      </c>
      <c r="B905" t="s">
        <v>6109</v>
      </c>
      <c r="C905" t="s">
        <v>6110</v>
      </c>
      <c r="D905" t="s">
        <v>6111</v>
      </c>
      <c r="E905" t="s">
        <v>6112</v>
      </c>
      <c r="F905" t="s">
        <v>2479</v>
      </c>
    </row>
    <row r="906" spans="1:6">
      <c r="A906" t="s">
        <v>1790</v>
      </c>
      <c r="B906" t="s">
        <v>6113</v>
      </c>
      <c r="C906" t="s">
        <v>6114</v>
      </c>
      <c r="D906" t="s">
        <v>6115</v>
      </c>
      <c r="E906" t="s">
        <v>6116</v>
      </c>
      <c r="F906" t="s">
        <v>2479</v>
      </c>
    </row>
    <row r="907" spans="1:6">
      <c r="A907" t="s">
        <v>1790</v>
      </c>
      <c r="B907" t="s">
        <v>6117</v>
      </c>
      <c r="C907" t="s">
        <v>6118</v>
      </c>
      <c r="D907" t="s">
        <v>6119</v>
      </c>
      <c r="E907" t="s">
        <v>6120</v>
      </c>
      <c r="F907" t="s">
        <v>2479</v>
      </c>
    </row>
    <row r="908" spans="1:6">
      <c r="A908" t="s">
        <v>1790</v>
      </c>
      <c r="B908" t="s">
        <v>6121</v>
      </c>
      <c r="C908" t="s">
        <v>6122</v>
      </c>
      <c r="D908" t="s">
        <v>6123</v>
      </c>
      <c r="E908" t="s">
        <v>6124</v>
      </c>
      <c r="F908" t="s">
        <v>2479</v>
      </c>
    </row>
    <row r="909" spans="1:6">
      <c r="A909" t="s">
        <v>1790</v>
      </c>
      <c r="B909" t="s">
        <v>6125</v>
      </c>
      <c r="C909" t="s">
        <v>6126</v>
      </c>
      <c r="D909" t="s">
        <v>6127</v>
      </c>
      <c r="E909" t="s">
        <v>6128</v>
      </c>
      <c r="F909" t="s">
        <v>2483</v>
      </c>
    </row>
    <row r="910" spans="1:6">
      <c r="A910" t="s">
        <v>1790</v>
      </c>
      <c r="B910" t="s">
        <v>6129</v>
      </c>
      <c r="C910" t="s">
        <v>6130</v>
      </c>
      <c r="D910" t="s">
        <v>6131</v>
      </c>
      <c r="E910" t="s">
        <v>6132</v>
      </c>
      <c r="F910" t="s">
        <v>2483</v>
      </c>
    </row>
    <row r="911" spans="1:6">
      <c r="A911" t="s">
        <v>1790</v>
      </c>
      <c r="B911" t="s">
        <v>6133</v>
      </c>
      <c r="C911" t="s">
        <v>6134</v>
      </c>
      <c r="D911" t="s">
        <v>6135</v>
      </c>
      <c r="E911" t="s">
        <v>6136</v>
      </c>
      <c r="F911" t="s">
        <v>2483</v>
      </c>
    </row>
    <row r="912" spans="1:6">
      <c r="A912" t="s">
        <v>1790</v>
      </c>
      <c r="B912" t="s">
        <v>6137</v>
      </c>
      <c r="C912" t="s">
        <v>6138</v>
      </c>
      <c r="D912" t="s">
        <v>6139</v>
      </c>
      <c r="E912" t="s">
        <v>6140</v>
      </c>
      <c r="F912" t="s">
        <v>2483</v>
      </c>
    </row>
    <row r="913" spans="1:6">
      <c r="A913" t="s">
        <v>1790</v>
      </c>
      <c r="B913" t="s">
        <v>6141</v>
      </c>
      <c r="C913" t="s">
        <v>6142</v>
      </c>
      <c r="D913" t="s">
        <v>6143</v>
      </c>
      <c r="E913" t="s">
        <v>6144</v>
      </c>
      <c r="F913" t="s">
        <v>2487</v>
      </c>
    </row>
    <row r="914" spans="1:6">
      <c r="A914" t="s">
        <v>1790</v>
      </c>
      <c r="B914" t="s">
        <v>6145</v>
      </c>
      <c r="C914" t="s">
        <v>6146</v>
      </c>
      <c r="D914" t="s">
        <v>6147</v>
      </c>
      <c r="E914" t="s">
        <v>6148</v>
      </c>
      <c r="F914" t="s">
        <v>2487</v>
      </c>
    </row>
    <row r="915" spans="1:6">
      <c r="A915" t="s">
        <v>1790</v>
      </c>
      <c r="B915" t="s">
        <v>6149</v>
      </c>
      <c r="C915" t="s">
        <v>6150</v>
      </c>
      <c r="D915" t="s">
        <v>6151</v>
      </c>
      <c r="E915" t="s">
        <v>6152</v>
      </c>
      <c r="F915" t="s">
        <v>2487</v>
      </c>
    </row>
    <row r="916" spans="1:6">
      <c r="A916" t="s">
        <v>1790</v>
      </c>
      <c r="B916" t="s">
        <v>6153</v>
      </c>
      <c r="C916" t="s">
        <v>6154</v>
      </c>
      <c r="D916" t="s">
        <v>6155</v>
      </c>
      <c r="E916" t="s">
        <v>6156</v>
      </c>
      <c r="F916" t="s">
        <v>2487</v>
      </c>
    </row>
    <row r="917" spans="1:6">
      <c r="A917" t="s">
        <v>1790</v>
      </c>
      <c r="B917" t="s">
        <v>6157</v>
      </c>
      <c r="C917" t="s">
        <v>6158</v>
      </c>
      <c r="D917" t="s">
        <v>6159</v>
      </c>
      <c r="E917" t="s">
        <v>6160</v>
      </c>
      <c r="F917" t="s">
        <v>2491</v>
      </c>
    </row>
    <row r="918" spans="1:6">
      <c r="A918" t="s">
        <v>1790</v>
      </c>
      <c r="B918" t="s">
        <v>6161</v>
      </c>
      <c r="C918" t="s">
        <v>6162</v>
      </c>
      <c r="D918" t="s">
        <v>6163</v>
      </c>
      <c r="E918" t="s">
        <v>6164</v>
      </c>
      <c r="F918" t="s">
        <v>2491</v>
      </c>
    </row>
    <row r="919" spans="1:6">
      <c r="A919" t="s">
        <v>1790</v>
      </c>
      <c r="B919" t="s">
        <v>6165</v>
      </c>
      <c r="C919" t="s">
        <v>6166</v>
      </c>
      <c r="D919" t="s">
        <v>6167</v>
      </c>
      <c r="E919" t="s">
        <v>6168</v>
      </c>
      <c r="F919" t="s">
        <v>2491</v>
      </c>
    </row>
    <row r="920" spans="1:6">
      <c r="A920" t="s">
        <v>1790</v>
      </c>
      <c r="B920" t="s">
        <v>6169</v>
      </c>
      <c r="C920" t="s">
        <v>6170</v>
      </c>
      <c r="D920" t="s">
        <v>6171</v>
      </c>
      <c r="E920" t="s">
        <v>6172</v>
      </c>
      <c r="F920" t="s">
        <v>2491</v>
      </c>
    </row>
    <row r="921" spans="1:6">
      <c r="A921" t="s">
        <v>1790</v>
      </c>
      <c r="B921" t="s">
        <v>6173</v>
      </c>
      <c r="C921" t="s">
        <v>6174</v>
      </c>
      <c r="D921" t="s">
        <v>6175</v>
      </c>
      <c r="E921" t="s">
        <v>6176</v>
      </c>
      <c r="F921" t="s">
        <v>2491</v>
      </c>
    </row>
    <row r="922" spans="1:6">
      <c r="A922" t="s">
        <v>1790</v>
      </c>
      <c r="B922" t="s">
        <v>6177</v>
      </c>
      <c r="C922" t="s">
        <v>6178</v>
      </c>
      <c r="D922" t="s">
        <v>6179</v>
      </c>
      <c r="E922" t="s">
        <v>6180</v>
      </c>
      <c r="F922" t="s">
        <v>2495</v>
      </c>
    </row>
    <row r="923" spans="1:6">
      <c r="A923" t="s">
        <v>1790</v>
      </c>
      <c r="B923" t="s">
        <v>6181</v>
      </c>
      <c r="C923" t="s">
        <v>6182</v>
      </c>
      <c r="D923" t="s">
        <v>6183</v>
      </c>
      <c r="E923" t="s">
        <v>6184</v>
      </c>
      <c r="F923" t="s">
        <v>2495</v>
      </c>
    </row>
    <row r="924" spans="1:6">
      <c r="A924" t="s">
        <v>1790</v>
      </c>
      <c r="B924" t="s">
        <v>6185</v>
      </c>
      <c r="C924" t="s">
        <v>6186</v>
      </c>
      <c r="D924" t="s">
        <v>6187</v>
      </c>
      <c r="E924" t="s">
        <v>6188</v>
      </c>
      <c r="F924" t="s">
        <v>2495</v>
      </c>
    </row>
    <row r="925" spans="1:6">
      <c r="A925" t="s">
        <v>1790</v>
      </c>
      <c r="B925" t="s">
        <v>6189</v>
      </c>
      <c r="C925" t="s">
        <v>6190</v>
      </c>
      <c r="D925" t="s">
        <v>6191</v>
      </c>
      <c r="E925" t="s">
        <v>6192</v>
      </c>
      <c r="F925" t="s">
        <v>2499</v>
      </c>
    </row>
    <row r="926" spans="1:6">
      <c r="A926" t="s">
        <v>1790</v>
      </c>
      <c r="B926" t="s">
        <v>6193</v>
      </c>
      <c r="C926" t="s">
        <v>6194</v>
      </c>
      <c r="D926" t="s">
        <v>6195</v>
      </c>
      <c r="E926" t="s">
        <v>6196</v>
      </c>
      <c r="F926" t="s">
        <v>2499</v>
      </c>
    </row>
    <row r="927" spans="1:6">
      <c r="A927" t="s">
        <v>1790</v>
      </c>
      <c r="B927" t="s">
        <v>6197</v>
      </c>
      <c r="C927" t="s">
        <v>6198</v>
      </c>
      <c r="D927" t="s">
        <v>6199</v>
      </c>
      <c r="E927" t="s">
        <v>6200</v>
      </c>
      <c r="F927" t="s">
        <v>2499</v>
      </c>
    </row>
    <row r="928" spans="1:6">
      <c r="A928" t="s">
        <v>1790</v>
      </c>
      <c r="B928" t="s">
        <v>6201</v>
      </c>
      <c r="C928" t="s">
        <v>6202</v>
      </c>
      <c r="D928" t="s">
        <v>6203</v>
      </c>
      <c r="E928" t="s">
        <v>6204</v>
      </c>
      <c r="F928" t="s">
        <v>2499</v>
      </c>
    </row>
    <row r="929" spans="1:6">
      <c r="A929" t="s">
        <v>1790</v>
      </c>
      <c r="B929" t="s">
        <v>6205</v>
      </c>
      <c r="C929" t="s">
        <v>6206</v>
      </c>
      <c r="D929" t="s">
        <v>6207</v>
      </c>
      <c r="E929" t="s">
        <v>6208</v>
      </c>
      <c r="F929" t="s">
        <v>2499</v>
      </c>
    </row>
    <row r="930" spans="1:6">
      <c r="A930" t="s">
        <v>1790</v>
      </c>
      <c r="B930" t="s">
        <v>6209</v>
      </c>
      <c r="C930" t="s">
        <v>6210</v>
      </c>
      <c r="D930" t="s">
        <v>6211</v>
      </c>
      <c r="E930" t="s">
        <v>6212</v>
      </c>
      <c r="F930" t="s">
        <v>2499</v>
      </c>
    </row>
    <row r="931" spans="1:6">
      <c r="A931" t="s">
        <v>1790</v>
      </c>
      <c r="B931" t="s">
        <v>6213</v>
      </c>
      <c r="C931" t="s">
        <v>6214</v>
      </c>
      <c r="D931" t="s">
        <v>6215</v>
      </c>
      <c r="E931" t="s">
        <v>6216</v>
      </c>
      <c r="F931" t="s">
        <v>2499</v>
      </c>
    </row>
    <row r="932" spans="1:6">
      <c r="A932" t="s">
        <v>1790</v>
      </c>
      <c r="B932" t="s">
        <v>6217</v>
      </c>
      <c r="C932" t="s">
        <v>6218</v>
      </c>
      <c r="D932" t="s">
        <v>6219</v>
      </c>
      <c r="E932" t="s">
        <v>6220</v>
      </c>
      <c r="F932" t="s">
        <v>2503</v>
      </c>
    </row>
    <row r="933" spans="1:6">
      <c r="A933" t="s">
        <v>1790</v>
      </c>
      <c r="B933" t="s">
        <v>6221</v>
      </c>
      <c r="C933" t="s">
        <v>6222</v>
      </c>
      <c r="D933" t="s">
        <v>6223</v>
      </c>
      <c r="E933" t="s">
        <v>6224</v>
      </c>
      <c r="F933" t="s">
        <v>2503</v>
      </c>
    </row>
    <row r="934" spans="1:6">
      <c r="A934" t="s">
        <v>1790</v>
      </c>
      <c r="B934" t="s">
        <v>6225</v>
      </c>
      <c r="C934" t="s">
        <v>6226</v>
      </c>
      <c r="D934" t="s">
        <v>6227</v>
      </c>
      <c r="E934" t="s">
        <v>6228</v>
      </c>
      <c r="F934" t="s">
        <v>2503</v>
      </c>
    </row>
    <row r="935" spans="1:6">
      <c r="A935" t="s">
        <v>1790</v>
      </c>
      <c r="B935" t="s">
        <v>6229</v>
      </c>
      <c r="C935" t="s">
        <v>6230</v>
      </c>
      <c r="D935" t="s">
        <v>6231</v>
      </c>
      <c r="E935" t="s">
        <v>6232</v>
      </c>
      <c r="F935" t="s">
        <v>2503</v>
      </c>
    </row>
    <row r="936" spans="1:6">
      <c r="A936" t="s">
        <v>1790</v>
      </c>
      <c r="B936" t="s">
        <v>6233</v>
      </c>
      <c r="C936" t="s">
        <v>6234</v>
      </c>
      <c r="D936" t="s">
        <v>6235</v>
      </c>
      <c r="E936" t="s">
        <v>6236</v>
      </c>
      <c r="F936" t="s">
        <v>2503</v>
      </c>
    </row>
    <row r="937" spans="1:6">
      <c r="A937" t="s">
        <v>1790</v>
      </c>
      <c r="B937" t="s">
        <v>6237</v>
      </c>
      <c r="C937" t="s">
        <v>6238</v>
      </c>
      <c r="D937" t="s">
        <v>6239</v>
      </c>
      <c r="E937" t="s">
        <v>6240</v>
      </c>
      <c r="F937" t="s">
        <v>2507</v>
      </c>
    </row>
    <row r="938" spans="1:6">
      <c r="A938" t="s">
        <v>1790</v>
      </c>
      <c r="B938" t="s">
        <v>6241</v>
      </c>
      <c r="C938" t="s">
        <v>6242</v>
      </c>
      <c r="D938" t="s">
        <v>5811</v>
      </c>
      <c r="E938" t="s">
        <v>6243</v>
      </c>
      <c r="F938" t="s">
        <v>2507</v>
      </c>
    </row>
    <row r="939" spans="1:6">
      <c r="A939" t="s">
        <v>1790</v>
      </c>
      <c r="B939" t="s">
        <v>6244</v>
      </c>
      <c r="C939" t="s">
        <v>6245</v>
      </c>
      <c r="D939" t="s">
        <v>6246</v>
      </c>
      <c r="E939" t="s">
        <v>6247</v>
      </c>
      <c r="F939" t="s">
        <v>2507</v>
      </c>
    </row>
    <row r="940" spans="1:6">
      <c r="A940" t="s">
        <v>1790</v>
      </c>
      <c r="B940" t="s">
        <v>6248</v>
      </c>
      <c r="C940" t="s">
        <v>6249</v>
      </c>
      <c r="D940" t="s">
        <v>6250</v>
      </c>
      <c r="E940" t="s">
        <v>6251</v>
      </c>
      <c r="F940" t="s">
        <v>2511</v>
      </c>
    </row>
    <row r="941" spans="1:6">
      <c r="A941" t="s">
        <v>1790</v>
      </c>
      <c r="B941" t="s">
        <v>6252</v>
      </c>
      <c r="C941" t="s">
        <v>6253</v>
      </c>
      <c r="D941" t="s">
        <v>6254</v>
      </c>
      <c r="E941" t="s">
        <v>6255</v>
      </c>
      <c r="F941" t="s">
        <v>2511</v>
      </c>
    </row>
    <row r="942" spans="1:6">
      <c r="A942" t="s">
        <v>1790</v>
      </c>
      <c r="B942" t="s">
        <v>6256</v>
      </c>
      <c r="C942" t="s">
        <v>6257</v>
      </c>
      <c r="D942" t="s">
        <v>6258</v>
      </c>
      <c r="E942" t="s">
        <v>6259</v>
      </c>
      <c r="F942" t="s">
        <v>2511</v>
      </c>
    </row>
    <row r="943" spans="1:6">
      <c r="A943" t="s">
        <v>1790</v>
      </c>
      <c r="B943" t="s">
        <v>6260</v>
      </c>
      <c r="C943" t="s">
        <v>6261</v>
      </c>
      <c r="D943" t="s">
        <v>6262</v>
      </c>
      <c r="E943" t="s">
        <v>6263</v>
      </c>
      <c r="F943" t="s">
        <v>2511</v>
      </c>
    </row>
    <row r="944" spans="1:6">
      <c r="A944" t="s">
        <v>1790</v>
      </c>
      <c r="B944" t="s">
        <v>6264</v>
      </c>
      <c r="C944" t="s">
        <v>6265</v>
      </c>
      <c r="D944" t="s">
        <v>6266</v>
      </c>
      <c r="E944" t="s">
        <v>6267</v>
      </c>
      <c r="F944" t="s">
        <v>2515</v>
      </c>
    </row>
    <row r="945" spans="1:6">
      <c r="A945" t="s">
        <v>1790</v>
      </c>
      <c r="B945" t="s">
        <v>6268</v>
      </c>
      <c r="C945" t="s">
        <v>6269</v>
      </c>
      <c r="D945" t="s">
        <v>6270</v>
      </c>
      <c r="E945" t="s">
        <v>6271</v>
      </c>
      <c r="F945" t="s">
        <v>2515</v>
      </c>
    </row>
    <row r="946" spans="1:6">
      <c r="A946" t="s">
        <v>1790</v>
      </c>
      <c r="B946" t="s">
        <v>6272</v>
      </c>
      <c r="C946" t="s">
        <v>6273</v>
      </c>
      <c r="D946" t="s">
        <v>6274</v>
      </c>
      <c r="E946" t="s">
        <v>6275</v>
      </c>
      <c r="F946" t="s">
        <v>2515</v>
      </c>
    </row>
    <row r="947" spans="1:6">
      <c r="A947" t="s">
        <v>1790</v>
      </c>
      <c r="B947" t="s">
        <v>6276</v>
      </c>
      <c r="C947" t="s">
        <v>6277</v>
      </c>
      <c r="D947" t="s">
        <v>6278</v>
      </c>
      <c r="E947" t="s">
        <v>6279</v>
      </c>
      <c r="F947" t="s">
        <v>2519</v>
      </c>
    </row>
    <row r="948" spans="1:6">
      <c r="A948" t="s">
        <v>1790</v>
      </c>
      <c r="B948" t="s">
        <v>6280</v>
      </c>
      <c r="C948" t="s">
        <v>6281</v>
      </c>
      <c r="D948" t="s">
        <v>6282</v>
      </c>
      <c r="E948" t="s">
        <v>6283</v>
      </c>
      <c r="F948" t="s">
        <v>2519</v>
      </c>
    </row>
    <row r="949" spans="1:6">
      <c r="A949" t="s">
        <v>1790</v>
      </c>
      <c r="B949" t="s">
        <v>6284</v>
      </c>
      <c r="C949" t="s">
        <v>6285</v>
      </c>
      <c r="D949" t="s">
        <v>6286</v>
      </c>
      <c r="E949" t="s">
        <v>6287</v>
      </c>
      <c r="F949" t="s">
        <v>2519</v>
      </c>
    </row>
    <row r="950" spans="1:6">
      <c r="A950" t="s">
        <v>1790</v>
      </c>
      <c r="B950" t="s">
        <v>6288</v>
      </c>
      <c r="C950" t="s">
        <v>6289</v>
      </c>
      <c r="D950" t="s">
        <v>6290</v>
      </c>
      <c r="E950" t="s">
        <v>6291</v>
      </c>
      <c r="F950" t="s">
        <v>2519</v>
      </c>
    </row>
    <row r="951" spans="1:6">
      <c r="A951" t="s">
        <v>1790</v>
      </c>
      <c r="B951" t="s">
        <v>6292</v>
      </c>
      <c r="C951" t="s">
        <v>6293</v>
      </c>
      <c r="D951" t="s">
        <v>6294</v>
      </c>
      <c r="E951" t="s">
        <v>6295</v>
      </c>
      <c r="F951" t="s">
        <v>2519</v>
      </c>
    </row>
    <row r="952" spans="1:6">
      <c r="A952" t="s">
        <v>1790</v>
      </c>
      <c r="B952" t="s">
        <v>6296</v>
      </c>
      <c r="C952" t="s">
        <v>6297</v>
      </c>
      <c r="D952" t="s">
        <v>6298</v>
      </c>
      <c r="E952" t="s">
        <v>6299</v>
      </c>
      <c r="F952" t="s">
        <v>2475</v>
      </c>
    </row>
    <row r="953" spans="1:6">
      <c r="A953" t="s">
        <v>1793</v>
      </c>
      <c r="B953" t="s">
        <v>3961</v>
      </c>
      <c r="C953" t="s">
        <v>2424</v>
      </c>
      <c r="D953" t="s">
        <v>2425</v>
      </c>
      <c r="E953" t="s">
        <v>2426</v>
      </c>
      <c r="F953" t="s">
        <v>3957</v>
      </c>
    </row>
    <row r="954" spans="1:6">
      <c r="A954" t="s">
        <v>1793</v>
      </c>
      <c r="B954" t="s">
        <v>6300</v>
      </c>
      <c r="C954" t="s">
        <v>6301</v>
      </c>
      <c r="D954" t="s">
        <v>6302</v>
      </c>
      <c r="E954" t="s">
        <v>6303</v>
      </c>
      <c r="F954" t="s">
        <v>3957</v>
      </c>
    </row>
    <row r="955" spans="1:6">
      <c r="A955" t="s">
        <v>1793</v>
      </c>
      <c r="B955" t="s">
        <v>6304</v>
      </c>
      <c r="C955" t="s">
        <v>6305</v>
      </c>
      <c r="D955" t="s">
        <v>6306</v>
      </c>
      <c r="E955" t="s">
        <v>6307</v>
      </c>
      <c r="F955" t="s">
        <v>3957</v>
      </c>
    </row>
    <row r="956" spans="1:6">
      <c r="A956" t="s">
        <v>1793</v>
      </c>
      <c r="B956" t="s">
        <v>6308</v>
      </c>
      <c r="C956" t="s">
        <v>6309</v>
      </c>
      <c r="D956" t="s">
        <v>6310</v>
      </c>
      <c r="E956" t="s">
        <v>6311</v>
      </c>
      <c r="F956" t="s">
        <v>3957</v>
      </c>
    </row>
    <row r="957" spans="1:6">
      <c r="A957" t="s">
        <v>1793</v>
      </c>
      <c r="B957" t="s">
        <v>6312</v>
      </c>
      <c r="C957" t="s">
        <v>6313</v>
      </c>
      <c r="D957" t="s">
        <v>6314</v>
      </c>
      <c r="E957" t="s">
        <v>6315</v>
      </c>
      <c r="F957" t="s">
        <v>3957</v>
      </c>
    </row>
    <row r="958" spans="1:6">
      <c r="A958" t="s">
        <v>1793</v>
      </c>
      <c r="B958" t="s">
        <v>6316</v>
      </c>
      <c r="C958" t="s">
        <v>6317</v>
      </c>
      <c r="D958" t="s">
        <v>6318</v>
      </c>
      <c r="E958" t="s">
        <v>6319</v>
      </c>
      <c r="F958" t="s">
        <v>3957</v>
      </c>
    </row>
    <row r="959" spans="1:6">
      <c r="A959" t="s">
        <v>1793</v>
      </c>
      <c r="B959" t="s">
        <v>6320</v>
      </c>
      <c r="C959" t="s">
        <v>6321</v>
      </c>
      <c r="D959" t="s">
        <v>6322</v>
      </c>
      <c r="E959" t="s">
        <v>6323</v>
      </c>
      <c r="F959" t="s">
        <v>3957</v>
      </c>
    </row>
    <row r="960" spans="1:6">
      <c r="A960" t="s">
        <v>1793</v>
      </c>
      <c r="B960" t="s">
        <v>6324</v>
      </c>
      <c r="C960" t="s">
        <v>6325</v>
      </c>
      <c r="D960" t="s">
        <v>6326</v>
      </c>
      <c r="E960" t="s">
        <v>6327</v>
      </c>
      <c r="F960" t="s">
        <v>3957</v>
      </c>
    </row>
    <row r="961" spans="1:6">
      <c r="A961" t="s">
        <v>1793</v>
      </c>
      <c r="B961" t="s">
        <v>6328</v>
      </c>
      <c r="C961" t="s">
        <v>6329</v>
      </c>
      <c r="D961" t="s">
        <v>6330</v>
      </c>
      <c r="E961" t="s">
        <v>6331</v>
      </c>
      <c r="F961" t="s">
        <v>3957</v>
      </c>
    </row>
    <row r="962" spans="1:6">
      <c r="A962" t="s">
        <v>1793</v>
      </c>
      <c r="B962" t="s">
        <v>6332</v>
      </c>
      <c r="C962" t="s">
        <v>6333</v>
      </c>
      <c r="D962" t="s">
        <v>6334</v>
      </c>
      <c r="E962" t="s">
        <v>6335</v>
      </c>
      <c r="F962" t="s">
        <v>3957</v>
      </c>
    </row>
    <row r="963" spans="1:6">
      <c r="A963" t="s">
        <v>1793</v>
      </c>
      <c r="B963" t="s">
        <v>6336</v>
      </c>
      <c r="C963" t="s">
        <v>6337</v>
      </c>
      <c r="D963" t="s">
        <v>6338</v>
      </c>
      <c r="E963" t="s">
        <v>6339</v>
      </c>
      <c r="F963" t="s">
        <v>3957</v>
      </c>
    </row>
    <row r="964" spans="1:6">
      <c r="A964" t="s">
        <v>1793</v>
      </c>
      <c r="B964" t="s">
        <v>6340</v>
      </c>
      <c r="C964" t="s">
        <v>6341</v>
      </c>
      <c r="D964" t="s">
        <v>6342</v>
      </c>
      <c r="E964" t="s">
        <v>6343</v>
      </c>
      <c r="F964" t="s">
        <v>3957</v>
      </c>
    </row>
    <row r="965" spans="1:6">
      <c r="A965" t="s">
        <v>1793</v>
      </c>
      <c r="B965" t="s">
        <v>6344</v>
      </c>
      <c r="C965" t="s">
        <v>6345</v>
      </c>
      <c r="D965" t="s">
        <v>6346</v>
      </c>
      <c r="E965" t="s">
        <v>6347</v>
      </c>
      <c r="F965" t="s">
        <v>3957</v>
      </c>
    </row>
    <row r="966" spans="1:6">
      <c r="A966" t="s">
        <v>1793</v>
      </c>
      <c r="B966" t="s">
        <v>6348</v>
      </c>
      <c r="C966" t="s">
        <v>6349</v>
      </c>
      <c r="D966" t="s">
        <v>6350</v>
      </c>
      <c r="E966" t="s">
        <v>6351</v>
      </c>
      <c r="F966" t="s">
        <v>3957</v>
      </c>
    </row>
    <row r="967" spans="1:6">
      <c r="A967" t="s">
        <v>1793</v>
      </c>
      <c r="B967" t="s">
        <v>6352</v>
      </c>
      <c r="C967" t="s">
        <v>6353</v>
      </c>
      <c r="D967" t="s">
        <v>6354</v>
      </c>
      <c r="E967" t="s">
        <v>6355</v>
      </c>
      <c r="F967" t="s">
        <v>3957</v>
      </c>
    </row>
    <row r="968" spans="1:6">
      <c r="A968" t="s">
        <v>1793</v>
      </c>
      <c r="B968" t="s">
        <v>6356</v>
      </c>
      <c r="C968" t="s">
        <v>6357</v>
      </c>
      <c r="D968" t="s">
        <v>6358</v>
      </c>
      <c r="E968" t="s">
        <v>6359</v>
      </c>
      <c r="F968" t="s">
        <v>3957</v>
      </c>
    </row>
    <row r="969" spans="1:6">
      <c r="A969" t="s">
        <v>1793</v>
      </c>
      <c r="B969" t="s">
        <v>6360</v>
      </c>
      <c r="C969" t="s">
        <v>6361</v>
      </c>
      <c r="D969" t="s">
        <v>6362</v>
      </c>
      <c r="E969" t="s">
        <v>6363</v>
      </c>
      <c r="F969" t="s">
        <v>5793</v>
      </c>
    </row>
    <row r="970" spans="1:6">
      <c r="A970" t="s">
        <v>1793</v>
      </c>
      <c r="B970" t="s">
        <v>6364</v>
      </c>
      <c r="C970" t="s">
        <v>6365</v>
      </c>
      <c r="D970" t="s">
        <v>6366</v>
      </c>
      <c r="E970" t="s">
        <v>6367</v>
      </c>
      <c r="F970" t="s">
        <v>5793</v>
      </c>
    </row>
    <row r="971" spans="1:6">
      <c r="A971" t="s">
        <v>1793</v>
      </c>
      <c r="B971" t="s">
        <v>6368</v>
      </c>
      <c r="C971" t="s">
        <v>6369</v>
      </c>
      <c r="D971" t="s">
        <v>6370</v>
      </c>
      <c r="E971" t="s">
        <v>6371</v>
      </c>
      <c r="F971" t="s">
        <v>5793</v>
      </c>
    </row>
    <row r="972" spans="1:6">
      <c r="A972" t="s">
        <v>1793</v>
      </c>
      <c r="B972" t="s">
        <v>6372</v>
      </c>
      <c r="C972" t="s">
        <v>6373</v>
      </c>
      <c r="D972" t="s">
        <v>6374</v>
      </c>
      <c r="E972" t="s">
        <v>6375</v>
      </c>
      <c r="F972" t="s">
        <v>5793</v>
      </c>
    </row>
    <row r="973" spans="1:6">
      <c r="A973" t="s">
        <v>1793</v>
      </c>
      <c r="B973" t="s">
        <v>6376</v>
      </c>
      <c r="C973" t="s">
        <v>6377</v>
      </c>
      <c r="D973" t="s">
        <v>6378</v>
      </c>
      <c r="E973" t="s">
        <v>6379</v>
      </c>
      <c r="F973" t="s">
        <v>5793</v>
      </c>
    </row>
    <row r="974" spans="1:6">
      <c r="A974" t="s">
        <v>1793</v>
      </c>
      <c r="B974" t="s">
        <v>6380</v>
      </c>
      <c r="C974" t="s">
        <v>6381</v>
      </c>
      <c r="D974" t="s">
        <v>6382</v>
      </c>
      <c r="E974" t="s">
        <v>6383</v>
      </c>
      <c r="F974" t="s">
        <v>5793</v>
      </c>
    </row>
    <row r="975" spans="1:6">
      <c r="A975" t="s">
        <v>1793</v>
      </c>
      <c r="B975" t="s">
        <v>6384</v>
      </c>
      <c r="C975" t="s">
        <v>6385</v>
      </c>
      <c r="D975" t="s">
        <v>6386</v>
      </c>
      <c r="E975" t="s">
        <v>6387</v>
      </c>
      <c r="F975" t="s">
        <v>5793</v>
      </c>
    </row>
    <row r="976" spans="1:6">
      <c r="A976" t="s">
        <v>1793</v>
      </c>
      <c r="B976" t="s">
        <v>6388</v>
      </c>
      <c r="C976" t="s">
        <v>6389</v>
      </c>
      <c r="D976" t="s">
        <v>6390</v>
      </c>
      <c r="E976" t="s">
        <v>6391</v>
      </c>
      <c r="F976" t="s">
        <v>5793</v>
      </c>
    </row>
    <row r="977" spans="1:6">
      <c r="A977" t="s">
        <v>1793</v>
      </c>
      <c r="B977" t="s">
        <v>6392</v>
      </c>
      <c r="C977" t="s">
        <v>6393</v>
      </c>
      <c r="D977" t="s">
        <v>6394</v>
      </c>
      <c r="E977" t="s">
        <v>6395</v>
      </c>
      <c r="F977" t="s">
        <v>5793</v>
      </c>
    </row>
    <row r="978" spans="1:6">
      <c r="A978" t="s">
        <v>1793</v>
      </c>
      <c r="B978" t="s">
        <v>6396</v>
      </c>
      <c r="C978" t="s">
        <v>6397</v>
      </c>
      <c r="D978" t="s">
        <v>6398</v>
      </c>
      <c r="E978" t="s">
        <v>6399</v>
      </c>
      <c r="F978" t="s">
        <v>5793</v>
      </c>
    </row>
    <row r="979" spans="1:6">
      <c r="A979" t="s">
        <v>1793</v>
      </c>
      <c r="B979" t="s">
        <v>6400</v>
      </c>
      <c r="C979" t="s">
        <v>6401</v>
      </c>
      <c r="D979" t="s">
        <v>6402</v>
      </c>
      <c r="E979" t="s">
        <v>6403</v>
      </c>
      <c r="F979" t="s">
        <v>5793</v>
      </c>
    </row>
    <row r="980" spans="1:6">
      <c r="A980" t="s">
        <v>1793</v>
      </c>
      <c r="B980" t="s">
        <v>6404</v>
      </c>
      <c r="C980" t="s">
        <v>6405</v>
      </c>
      <c r="D980" t="s">
        <v>6406</v>
      </c>
      <c r="E980" t="s">
        <v>6407</v>
      </c>
      <c r="F980" t="s">
        <v>5793</v>
      </c>
    </row>
    <row r="981" spans="1:6">
      <c r="A981" t="s">
        <v>1793</v>
      </c>
      <c r="B981" t="s">
        <v>6408</v>
      </c>
      <c r="C981" t="s">
        <v>6409</v>
      </c>
      <c r="D981" t="s">
        <v>6410</v>
      </c>
      <c r="E981" t="s">
        <v>6411</v>
      </c>
      <c r="F981" t="s">
        <v>5793</v>
      </c>
    </row>
    <row r="982" spans="1:6">
      <c r="A982" t="s">
        <v>1793</v>
      </c>
      <c r="B982" t="s">
        <v>6412</v>
      </c>
      <c r="C982" t="s">
        <v>6413</v>
      </c>
      <c r="D982" t="s">
        <v>6414</v>
      </c>
      <c r="E982" t="s">
        <v>6415</v>
      </c>
      <c r="F982" t="s">
        <v>5793</v>
      </c>
    </row>
    <row r="983" spans="1:6">
      <c r="A983" t="s">
        <v>1793</v>
      </c>
      <c r="B983" t="s">
        <v>6416</v>
      </c>
      <c r="C983" t="s">
        <v>6417</v>
      </c>
      <c r="D983" t="s">
        <v>6418</v>
      </c>
      <c r="E983" t="s">
        <v>6419</v>
      </c>
      <c r="F983" t="s">
        <v>5797</v>
      </c>
    </row>
    <row r="984" spans="1:6">
      <c r="A984" t="s">
        <v>1793</v>
      </c>
      <c r="B984" t="s">
        <v>6420</v>
      </c>
      <c r="C984" t="s">
        <v>6421</v>
      </c>
      <c r="D984" t="s">
        <v>6422</v>
      </c>
      <c r="E984" t="s">
        <v>6423</v>
      </c>
      <c r="F984" t="s">
        <v>5797</v>
      </c>
    </row>
    <row r="985" spans="1:6">
      <c r="A985" t="s">
        <v>1793</v>
      </c>
      <c r="B985" t="s">
        <v>6424</v>
      </c>
      <c r="C985" t="s">
        <v>6425</v>
      </c>
      <c r="D985" t="s">
        <v>6426</v>
      </c>
      <c r="E985" t="s">
        <v>6427</v>
      </c>
      <c r="F985" t="s">
        <v>5797</v>
      </c>
    </row>
    <row r="986" spans="1:6">
      <c r="A986" t="s">
        <v>1793</v>
      </c>
      <c r="B986" t="s">
        <v>6428</v>
      </c>
      <c r="C986" t="s">
        <v>6429</v>
      </c>
      <c r="D986" t="s">
        <v>6430</v>
      </c>
      <c r="E986" t="s">
        <v>6431</v>
      </c>
      <c r="F986" t="s">
        <v>5797</v>
      </c>
    </row>
    <row r="987" spans="1:6">
      <c r="A987" t="s">
        <v>1793</v>
      </c>
      <c r="B987" t="s">
        <v>6432</v>
      </c>
      <c r="C987" t="s">
        <v>6433</v>
      </c>
      <c r="D987" t="s">
        <v>6434</v>
      </c>
      <c r="E987" t="s">
        <v>6435</v>
      </c>
      <c r="F987" t="s">
        <v>5797</v>
      </c>
    </row>
    <row r="988" spans="1:6">
      <c r="A988" t="s">
        <v>1793</v>
      </c>
      <c r="B988" t="s">
        <v>6436</v>
      </c>
      <c r="C988" t="s">
        <v>6437</v>
      </c>
      <c r="D988" t="s">
        <v>6438</v>
      </c>
      <c r="E988" t="s">
        <v>6439</v>
      </c>
      <c r="F988" t="s">
        <v>5797</v>
      </c>
    </row>
    <row r="989" spans="1:6">
      <c r="A989" t="s">
        <v>1793</v>
      </c>
      <c r="B989" t="s">
        <v>6440</v>
      </c>
      <c r="C989" t="s">
        <v>6441</v>
      </c>
      <c r="D989" t="s">
        <v>6442</v>
      </c>
      <c r="E989" t="s">
        <v>6443</v>
      </c>
      <c r="F989" t="s">
        <v>5797</v>
      </c>
    </row>
    <row r="990" spans="1:6">
      <c r="A990" t="s">
        <v>1793</v>
      </c>
      <c r="B990" t="s">
        <v>6444</v>
      </c>
      <c r="C990" t="s">
        <v>6445</v>
      </c>
      <c r="D990" t="s">
        <v>6446</v>
      </c>
      <c r="E990" t="s">
        <v>6447</v>
      </c>
      <c r="F990" t="s">
        <v>5797</v>
      </c>
    </row>
    <row r="991" spans="1:6">
      <c r="A991" t="s">
        <v>1793</v>
      </c>
      <c r="B991" t="s">
        <v>6448</v>
      </c>
      <c r="C991" t="s">
        <v>6449</v>
      </c>
      <c r="D991" t="s">
        <v>6450</v>
      </c>
      <c r="E991" t="s">
        <v>6451</v>
      </c>
      <c r="F991" t="s">
        <v>5801</v>
      </c>
    </row>
    <row r="992" spans="1:6">
      <c r="A992" t="s">
        <v>1793</v>
      </c>
      <c r="B992" t="s">
        <v>6452</v>
      </c>
      <c r="C992" t="s">
        <v>6453</v>
      </c>
      <c r="D992" t="s">
        <v>6454</v>
      </c>
      <c r="E992" t="s">
        <v>6455</v>
      </c>
      <c r="F992" t="s">
        <v>5801</v>
      </c>
    </row>
    <row r="993" spans="1:6">
      <c r="A993" t="s">
        <v>1793</v>
      </c>
      <c r="B993" t="s">
        <v>6456</v>
      </c>
      <c r="C993" t="s">
        <v>6457</v>
      </c>
      <c r="D993" t="s">
        <v>6458</v>
      </c>
      <c r="E993" t="s">
        <v>6459</v>
      </c>
      <c r="F993" t="s">
        <v>5801</v>
      </c>
    </row>
    <row r="994" spans="1:6">
      <c r="A994" t="s">
        <v>1793</v>
      </c>
      <c r="B994" t="s">
        <v>6460</v>
      </c>
      <c r="C994" t="s">
        <v>6461</v>
      </c>
      <c r="D994" t="s">
        <v>6462</v>
      </c>
      <c r="E994" t="s">
        <v>6463</v>
      </c>
      <c r="F994" t="s">
        <v>5801</v>
      </c>
    </row>
    <row r="995" spans="1:6">
      <c r="A995" t="s">
        <v>1793</v>
      </c>
      <c r="B995" t="s">
        <v>6464</v>
      </c>
      <c r="C995" t="s">
        <v>2516</v>
      </c>
      <c r="D995" t="s">
        <v>6465</v>
      </c>
      <c r="E995" t="s">
        <v>2518</v>
      </c>
      <c r="F995" t="s">
        <v>5801</v>
      </c>
    </row>
    <row r="996" spans="1:6">
      <c r="A996" t="s">
        <v>1793</v>
      </c>
      <c r="B996" t="s">
        <v>6466</v>
      </c>
      <c r="C996" t="s">
        <v>6467</v>
      </c>
      <c r="D996" t="s">
        <v>6468</v>
      </c>
      <c r="E996" t="s">
        <v>6469</v>
      </c>
      <c r="F996" t="s">
        <v>5801</v>
      </c>
    </row>
    <row r="997" spans="1:6">
      <c r="A997" t="s">
        <v>1793</v>
      </c>
      <c r="B997" t="s">
        <v>6470</v>
      </c>
      <c r="C997" t="s">
        <v>6471</v>
      </c>
      <c r="D997" t="s">
        <v>6472</v>
      </c>
      <c r="E997" t="s">
        <v>6473</v>
      </c>
      <c r="F997" t="s">
        <v>5801</v>
      </c>
    </row>
    <row r="998" spans="1:6">
      <c r="A998" t="s">
        <v>1793</v>
      </c>
      <c r="B998" t="s">
        <v>6474</v>
      </c>
      <c r="C998" t="s">
        <v>6475</v>
      </c>
      <c r="D998" t="s">
        <v>6476</v>
      </c>
      <c r="E998" t="s">
        <v>6477</v>
      </c>
      <c r="F998" t="s">
        <v>5805</v>
      </c>
    </row>
    <row r="999" spans="1:6">
      <c r="A999" t="s">
        <v>1793</v>
      </c>
      <c r="B999" t="s">
        <v>6478</v>
      </c>
      <c r="C999" t="s">
        <v>6479</v>
      </c>
      <c r="D999" t="s">
        <v>6480</v>
      </c>
      <c r="E999" t="s">
        <v>6481</v>
      </c>
      <c r="F999" t="s">
        <v>5805</v>
      </c>
    </row>
    <row r="1000" spans="1:6">
      <c r="A1000" t="s">
        <v>1793</v>
      </c>
      <c r="B1000" t="s">
        <v>6482</v>
      </c>
      <c r="C1000" t="s">
        <v>6483</v>
      </c>
      <c r="D1000" t="s">
        <v>6484</v>
      </c>
      <c r="E1000" t="s">
        <v>6485</v>
      </c>
      <c r="F1000" t="s">
        <v>5805</v>
      </c>
    </row>
    <row r="1001" spans="1:6">
      <c r="A1001" t="s">
        <v>1793</v>
      </c>
      <c r="B1001" t="s">
        <v>6486</v>
      </c>
      <c r="C1001" t="s">
        <v>6487</v>
      </c>
      <c r="D1001" t="s">
        <v>6488</v>
      </c>
      <c r="E1001" t="s">
        <v>6489</v>
      </c>
      <c r="F1001" t="s">
        <v>5805</v>
      </c>
    </row>
    <row r="1002" spans="1:6">
      <c r="A1002" t="s">
        <v>1793</v>
      </c>
      <c r="B1002" t="s">
        <v>6490</v>
      </c>
      <c r="C1002" t="s">
        <v>6491</v>
      </c>
      <c r="D1002" t="s">
        <v>6492</v>
      </c>
      <c r="E1002" t="s">
        <v>6493</v>
      </c>
      <c r="F1002" t="s">
        <v>5805</v>
      </c>
    </row>
    <row r="1003" spans="1:6">
      <c r="A1003" t="s">
        <v>1793</v>
      </c>
      <c r="B1003" t="s">
        <v>6494</v>
      </c>
      <c r="C1003" t="s">
        <v>6495</v>
      </c>
      <c r="D1003" t="s">
        <v>6496</v>
      </c>
      <c r="E1003" t="s">
        <v>6497</v>
      </c>
      <c r="F1003" t="s">
        <v>5805</v>
      </c>
    </row>
    <row r="1004" spans="1:6">
      <c r="A1004" t="s">
        <v>1793</v>
      </c>
      <c r="B1004" t="s">
        <v>6498</v>
      </c>
      <c r="C1004" t="s">
        <v>6499</v>
      </c>
      <c r="D1004" t="s">
        <v>6500</v>
      </c>
      <c r="E1004" t="s">
        <v>6501</v>
      </c>
      <c r="F1004" t="s">
        <v>5805</v>
      </c>
    </row>
    <row r="1005" spans="1:6">
      <c r="A1005" t="s">
        <v>1793</v>
      </c>
      <c r="B1005" t="s">
        <v>6502</v>
      </c>
      <c r="C1005" t="s">
        <v>6503</v>
      </c>
      <c r="D1005" t="s">
        <v>6504</v>
      </c>
      <c r="E1005" t="s">
        <v>6505</v>
      </c>
      <c r="F1005" t="s">
        <v>5805</v>
      </c>
    </row>
    <row r="1006" spans="1:6">
      <c r="A1006" t="s">
        <v>1793</v>
      </c>
      <c r="B1006" t="s">
        <v>6506</v>
      </c>
      <c r="C1006" t="s">
        <v>6507</v>
      </c>
      <c r="D1006" t="s">
        <v>6508</v>
      </c>
      <c r="E1006" t="s">
        <v>6509</v>
      </c>
      <c r="F1006" t="s">
        <v>5805</v>
      </c>
    </row>
    <row r="1007" spans="1:6">
      <c r="A1007" t="s">
        <v>1793</v>
      </c>
      <c r="B1007" t="s">
        <v>6510</v>
      </c>
      <c r="C1007" t="s">
        <v>6511</v>
      </c>
      <c r="D1007" t="s">
        <v>6512</v>
      </c>
      <c r="E1007" t="s">
        <v>6513</v>
      </c>
      <c r="F1007" t="s">
        <v>5809</v>
      </c>
    </row>
    <row r="1008" spans="1:6">
      <c r="A1008" t="s">
        <v>1793</v>
      </c>
      <c r="B1008" t="s">
        <v>6514</v>
      </c>
      <c r="C1008" t="s">
        <v>6515</v>
      </c>
      <c r="D1008" t="s">
        <v>6516</v>
      </c>
      <c r="E1008" t="s">
        <v>6517</v>
      </c>
      <c r="F1008" t="s">
        <v>5809</v>
      </c>
    </row>
    <row r="1009" spans="1:6">
      <c r="A1009" t="s">
        <v>1793</v>
      </c>
      <c r="B1009" t="s">
        <v>6518</v>
      </c>
      <c r="C1009" t="s">
        <v>6519</v>
      </c>
      <c r="D1009" t="s">
        <v>6520</v>
      </c>
      <c r="E1009" t="s">
        <v>6521</v>
      </c>
      <c r="F1009" t="s">
        <v>5809</v>
      </c>
    </row>
    <row r="1010" spans="1:6">
      <c r="A1010" t="s">
        <v>1793</v>
      </c>
      <c r="B1010" t="s">
        <v>6522</v>
      </c>
      <c r="C1010" t="s">
        <v>6523</v>
      </c>
      <c r="D1010" t="s">
        <v>6524</v>
      </c>
      <c r="E1010" t="s">
        <v>6525</v>
      </c>
      <c r="F1010" t="s">
        <v>5809</v>
      </c>
    </row>
    <row r="1011" spans="1:6">
      <c r="A1011" t="s">
        <v>1793</v>
      </c>
      <c r="B1011" t="s">
        <v>6526</v>
      </c>
      <c r="C1011" t="s">
        <v>6527</v>
      </c>
      <c r="D1011" t="s">
        <v>6528</v>
      </c>
      <c r="E1011" t="s">
        <v>6529</v>
      </c>
      <c r="F1011" t="s">
        <v>5809</v>
      </c>
    </row>
    <row r="1012" spans="1:6">
      <c r="A1012" t="s">
        <v>1793</v>
      </c>
      <c r="B1012" t="s">
        <v>6530</v>
      </c>
      <c r="C1012" t="s">
        <v>6531</v>
      </c>
      <c r="D1012" t="s">
        <v>6532</v>
      </c>
      <c r="E1012" t="s">
        <v>6533</v>
      </c>
      <c r="F1012" t="s">
        <v>5809</v>
      </c>
    </row>
    <row r="1013" spans="1:6">
      <c r="A1013" t="s">
        <v>1793</v>
      </c>
      <c r="B1013" t="s">
        <v>6534</v>
      </c>
      <c r="C1013" t="s">
        <v>6535</v>
      </c>
      <c r="D1013" t="s">
        <v>6536</v>
      </c>
      <c r="E1013" t="s">
        <v>6537</v>
      </c>
      <c r="F1013" t="s">
        <v>5809</v>
      </c>
    </row>
    <row r="1014" spans="1:6">
      <c r="A1014" t="s">
        <v>1793</v>
      </c>
      <c r="B1014" t="s">
        <v>6538</v>
      </c>
      <c r="C1014" t="s">
        <v>6539</v>
      </c>
      <c r="D1014" t="s">
        <v>6540</v>
      </c>
      <c r="E1014" t="s">
        <v>6541</v>
      </c>
      <c r="F1014" t="s">
        <v>5809</v>
      </c>
    </row>
    <row r="1015" spans="1:6">
      <c r="A1015" t="s">
        <v>1793</v>
      </c>
      <c r="B1015" t="s">
        <v>6542</v>
      </c>
      <c r="C1015" t="s">
        <v>6543</v>
      </c>
      <c r="D1015" t="s">
        <v>2509</v>
      </c>
      <c r="E1015" t="s">
        <v>6544</v>
      </c>
      <c r="F1015" t="s">
        <v>5809</v>
      </c>
    </row>
    <row r="1016" spans="1:6">
      <c r="A1016" t="s">
        <v>1793</v>
      </c>
      <c r="B1016" t="s">
        <v>6545</v>
      </c>
      <c r="C1016" t="s">
        <v>6546</v>
      </c>
      <c r="D1016" t="s">
        <v>6547</v>
      </c>
      <c r="E1016" t="s">
        <v>6548</v>
      </c>
      <c r="F1016" t="s">
        <v>5813</v>
      </c>
    </row>
    <row r="1017" spans="1:6">
      <c r="A1017" t="s">
        <v>1793</v>
      </c>
      <c r="B1017" t="s">
        <v>6549</v>
      </c>
      <c r="C1017" t="s">
        <v>6550</v>
      </c>
      <c r="D1017" t="s">
        <v>6551</v>
      </c>
      <c r="E1017" t="s">
        <v>6552</v>
      </c>
      <c r="F1017" t="s">
        <v>5813</v>
      </c>
    </row>
    <row r="1018" spans="1:6">
      <c r="A1018" t="s">
        <v>1793</v>
      </c>
      <c r="B1018" t="s">
        <v>6553</v>
      </c>
      <c r="C1018" t="s">
        <v>6554</v>
      </c>
      <c r="D1018" t="s">
        <v>6555</v>
      </c>
      <c r="E1018" t="s">
        <v>6556</v>
      </c>
      <c r="F1018" t="s">
        <v>5813</v>
      </c>
    </row>
    <row r="1019" spans="1:6">
      <c r="A1019" t="s">
        <v>1793</v>
      </c>
      <c r="B1019" t="s">
        <v>6557</v>
      </c>
      <c r="C1019" t="s">
        <v>6558</v>
      </c>
      <c r="D1019" t="s">
        <v>6559</v>
      </c>
      <c r="E1019" t="s">
        <v>6560</v>
      </c>
      <c r="F1019" t="s">
        <v>5813</v>
      </c>
    </row>
    <row r="1020" spans="1:6">
      <c r="A1020" t="s">
        <v>1793</v>
      </c>
      <c r="B1020" t="s">
        <v>6561</v>
      </c>
      <c r="C1020" t="s">
        <v>6562</v>
      </c>
      <c r="D1020" t="s">
        <v>6563</v>
      </c>
      <c r="E1020" t="s">
        <v>6564</v>
      </c>
      <c r="F1020" t="s">
        <v>5813</v>
      </c>
    </row>
    <row r="1021" spans="1:6">
      <c r="A1021" t="s">
        <v>1793</v>
      </c>
      <c r="B1021" t="s">
        <v>6565</v>
      </c>
      <c r="C1021" t="s">
        <v>6566</v>
      </c>
      <c r="D1021" t="s">
        <v>6567</v>
      </c>
      <c r="E1021" t="s">
        <v>6568</v>
      </c>
      <c r="F1021" t="s">
        <v>5813</v>
      </c>
    </row>
    <row r="1022" spans="1:6">
      <c r="A1022" t="s">
        <v>1793</v>
      </c>
      <c r="B1022" t="s">
        <v>6569</v>
      </c>
      <c r="C1022" t="s">
        <v>6570</v>
      </c>
      <c r="D1022" t="s">
        <v>6571</v>
      </c>
      <c r="E1022" t="s">
        <v>6572</v>
      </c>
      <c r="F1022" t="s">
        <v>5813</v>
      </c>
    </row>
    <row r="1023" spans="1:6">
      <c r="A1023" t="s">
        <v>1793</v>
      </c>
      <c r="B1023" t="s">
        <v>6573</v>
      </c>
      <c r="C1023" t="s">
        <v>6574</v>
      </c>
      <c r="D1023" t="s">
        <v>6575</v>
      </c>
      <c r="E1023" t="s">
        <v>6576</v>
      </c>
      <c r="F1023" t="s">
        <v>5813</v>
      </c>
    </row>
    <row r="1024" spans="1:6">
      <c r="A1024" t="s">
        <v>1793</v>
      </c>
      <c r="B1024" t="s">
        <v>6577</v>
      </c>
      <c r="C1024" t="s">
        <v>6578</v>
      </c>
      <c r="D1024" t="s">
        <v>6579</v>
      </c>
      <c r="E1024" t="s">
        <v>6580</v>
      </c>
      <c r="F1024" t="s">
        <v>5813</v>
      </c>
    </row>
    <row r="1025" spans="1:6">
      <c r="A1025" t="s">
        <v>1793</v>
      </c>
      <c r="B1025" t="s">
        <v>6581</v>
      </c>
      <c r="C1025" t="s">
        <v>6582</v>
      </c>
      <c r="D1025" t="s">
        <v>6583</v>
      </c>
      <c r="E1025" t="s">
        <v>6584</v>
      </c>
      <c r="F1025" t="s">
        <v>5813</v>
      </c>
    </row>
    <row r="1026" spans="1:6">
      <c r="A1026" t="s">
        <v>1793</v>
      </c>
      <c r="B1026" t="s">
        <v>6585</v>
      </c>
      <c r="C1026" t="s">
        <v>6586</v>
      </c>
      <c r="D1026" t="s">
        <v>6587</v>
      </c>
      <c r="E1026" t="s">
        <v>6588</v>
      </c>
      <c r="F1026" t="s">
        <v>5813</v>
      </c>
    </row>
    <row r="1027" spans="1:6">
      <c r="A1027" t="s">
        <v>1793</v>
      </c>
      <c r="B1027" t="s">
        <v>6589</v>
      </c>
      <c r="C1027" t="s">
        <v>6590</v>
      </c>
      <c r="D1027" t="s">
        <v>6591</v>
      </c>
      <c r="E1027" t="s">
        <v>6592</v>
      </c>
      <c r="F1027" t="s">
        <v>5817</v>
      </c>
    </row>
    <row r="1028" spans="1:6">
      <c r="A1028" t="s">
        <v>1793</v>
      </c>
      <c r="B1028" t="s">
        <v>6593</v>
      </c>
      <c r="C1028" t="s">
        <v>6594</v>
      </c>
      <c r="D1028" t="s">
        <v>6595</v>
      </c>
      <c r="E1028" t="s">
        <v>6596</v>
      </c>
      <c r="F1028" t="s">
        <v>5817</v>
      </c>
    </row>
    <row r="1029" spans="1:6">
      <c r="A1029" t="s">
        <v>1793</v>
      </c>
      <c r="B1029" t="s">
        <v>6597</v>
      </c>
      <c r="C1029" t="s">
        <v>6598</v>
      </c>
      <c r="D1029" t="s">
        <v>6599</v>
      </c>
      <c r="E1029" t="s">
        <v>6600</v>
      </c>
      <c r="F1029" t="s">
        <v>5817</v>
      </c>
    </row>
    <row r="1030" spans="1:6">
      <c r="A1030" t="s">
        <v>1793</v>
      </c>
      <c r="B1030" t="s">
        <v>6601</v>
      </c>
      <c r="C1030" t="s">
        <v>6602</v>
      </c>
      <c r="D1030" t="s">
        <v>6603</v>
      </c>
      <c r="E1030" t="s">
        <v>6604</v>
      </c>
      <c r="F1030" t="s">
        <v>5817</v>
      </c>
    </row>
    <row r="1031" spans="1:6">
      <c r="A1031" t="s">
        <v>1793</v>
      </c>
      <c r="B1031" t="s">
        <v>6605</v>
      </c>
      <c r="C1031" t="s">
        <v>6606</v>
      </c>
      <c r="D1031" t="s">
        <v>6607</v>
      </c>
      <c r="E1031" t="s">
        <v>6608</v>
      </c>
      <c r="F1031" t="s">
        <v>5817</v>
      </c>
    </row>
    <row r="1032" spans="1:6">
      <c r="A1032" t="s">
        <v>1793</v>
      </c>
      <c r="B1032" t="s">
        <v>6609</v>
      </c>
      <c r="C1032" t="s">
        <v>6610</v>
      </c>
      <c r="D1032" t="s">
        <v>6611</v>
      </c>
      <c r="E1032" t="s">
        <v>6612</v>
      </c>
      <c r="F1032" t="s">
        <v>5821</v>
      </c>
    </row>
    <row r="1033" spans="1:6">
      <c r="A1033" t="s">
        <v>1793</v>
      </c>
      <c r="B1033" t="s">
        <v>6613</v>
      </c>
      <c r="C1033" t="s">
        <v>6614</v>
      </c>
      <c r="D1033" t="s">
        <v>6615</v>
      </c>
      <c r="E1033" t="s">
        <v>6616</v>
      </c>
      <c r="F1033" t="s">
        <v>5821</v>
      </c>
    </row>
    <row r="1034" spans="1:6">
      <c r="A1034" t="s">
        <v>1793</v>
      </c>
      <c r="B1034" t="s">
        <v>6617</v>
      </c>
      <c r="C1034" t="s">
        <v>6618</v>
      </c>
      <c r="D1034" t="s">
        <v>6619</v>
      </c>
      <c r="E1034" t="s">
        <v>6620</v>
      </c>
      <c r="F1034" t="s">
        <v>5821</v>
      </c>
    </row>
    <row r="1035" spans="1:6">
      <c r="A1035" t="s">
        <v>1793</v>
      </c>
      <c r="B1035" t="s">
        <v>6621</v>
      </c>
      <c r="C1035" t="s">
        <v>6622</v>
      </c>
      <c r="D1035" t="s">
        <v>6623</v>
      </c>
      <c r="E1035" t="s">
        <v>6624</v>
      </c>
      <c r="F1035" t="s">
        <v>5821</v>
      </c>
    </row>
    <row r="1036" spans="1:6">
      <c r="A1036" t="s">
        <v>1793</v>
      </c>
      <c r="B1036" t="s">
        <v>6625</v>
      </c>
      <c r="C1036" t="s">
        <v>6626</v>
      </c>
      <c r="D1036" t="s">
        <v>6627</v>
      </c>
      <c r="E1036" t="s">
        <v>6628</v>
      </c>
      <c r="F1036" t="s">
        <v>5821</v>
      </c>
    </row>
    <row r="1037" spans="1:6">
      <c r="A1037" t="s">
        <v>1793</v>
      </c>
      <c r="B1037" t="s">
        <v>6629</v>
      </c>
      <c r="C1037" t="s">
        <v>6630</v>
      </c>
      <c r="D1037" t="s">
        <v>6631</v>
      </c>
      <c r="E1037" t="s">
        <v>6632</v>
      </c>
      <c r="F1037" t="s">
        <v>5821</v>
      </c>
    </row>
    <row r="1038" spans="1:6">
      <c r="A1038" t="s">
        <v>1793</v>
      </c>
      <c r="B1038" t="s">
        <v>6633</v>
      </c>
      <c r="C1038" t="s">
        <v>6634</v>
      </c>
      <c r="D1038" t="s">
        <v>6635</v>
      </c>
      <c r="E1038" t="s">
        <v>6636</v>
      </c>
      <c r="F1038" t="s">
        <v>5821</v>
      </c>
    </row>
    <row r="1039" spans="1:6">
      <c r="A1039" t="s">
        <v>1793</v>
      </c>
      <c r="B1039" t="s">
        <v>6637</v>
      </c>
      <c r="C1039" t="s">
        <v>6638</v>
      </c>
      <c r="D1039" t="s">
        <v>6639</v>
      </c>
      <c r="E1039" t="s">
        <v>6640</v>
      </c>
      <c r="F1039" t="s">
        <v>5821</v>
      </c>
    </row>
    <row r="1040" spans="1:6">
      <c r="A1040" t="s">
        <v>1793</v>
      </c>
      <c r="B1040" t="s">
        <v>6641</v>
      </c>
      <c r="C1040" t="s">
        <v>6642</v>
      </c>
      <c r="D1040" t="s">
        <v>6643</v>
      </c>
      <c r="E1040" t="s">
        <v>6644</v>
      </c>
      <c r="F1040" t="s">
        <v>5821</v>
      </c>
    </row>
    <row r="1041" spans="1:6">
      <c r="A1041" t="s">
        <v>1793</v>
      </c>
      <c r="B1041" t="s">
        <v>6645</v>
      </c>
      <c r="C1041" t="s">
        <v>6646</v>
      </c>
      <c r="D1041" t="s">
        <v>6647</v>
      </c>
      <c r="E1041" t="s">
        <v>6648</v>
      </c>
      <c r="F1041" t="s">
        <v>5821</v>
      </c>
    </row>
    <row r="1042" spans="1:6">
      <c r="A1042" t="s">
        <v>1793</v>
      </c>
      <c r="B1042" t="s">
        <v>6649</v>
      </c>
      <c r="C1042" t="s">
        <v>6650</v>
      </c>
      <c r="D1042" t="s">
        <v>6651</v>
      </c>
      <c r="E1042" t="s">
        <v>6652</v>
      </c>
      <c r="F1042" t="s">
        <v>5821</v>
      </c>
    </row>
    <row r="1043" spans="1:6">
      <c r="A1043" t="s">
        <v>1793</v>
      </c>
      <c r="B1043" t="s">
        <v>6653</v>
      </c>
      <c r="C1043" t="s">
        <v>6654</v>
      </c>
      <c r="D1043" t="s">
        <v>6655</v>
      </c>
      <c r="E1043" t="s">
        <v>6656</v>
      </c>
      <c r="F1043" t="s">
        <v>5821</v>
      </c>
    </row>
    <row r="1044" spans="1:6">
      <c r="A1044" t="s">
        <v>1793</v>
      </c>
      <c r="B1044" t="s">
        <v>6657</v>
      </c>
      <c r="C1044" t="s">
        <v>6658</v>
      </c>
      <c r="D1044" t="s">
        <v>6659</v>
      </c>
      <c r="E1044" t="s">
        <v>6660</v>
      </c>
      <c r="F1044" t="s">
        <v>5821</v>
      </c>
    </row>
    <row r="1045" spans="1:6">
      <c r="A1045" t="s">
        <v>1793</v>
      </c>
      <c r="B1045" t="s">
        <v>6661</v>
      </c>
      <c r="C1045" t="s">
        <v>6662</v>
      </c>
      <c r="D1045" t="s">
        <v>6663</v>
      </c>
      <c r="E1045" t="s">
        <v>6664</v>
      </c>
      <c r="F1045" t="s">
        <v>5821</v>
      </c>
    </row>
    <row r="1046" spans="1:6">
      <c r="A1046" t="s">
        <v>1793</v>
      </c>
      <c r="B1046" t="s">
        <v>6665</v>
      </c>
      <c r="C1046" t="s">
        <v>6666</v>
      </c>
      <c r="D1046" t="s">
        <v>6667</v>
      </c>
      <c r="E1046" t="s">
        <v>6668</v>
      </c>
      <c r="F1046" t="s">
        <v>5821</v>
      </c>
    </row>
    <row r="1047" spans="1:6">
      <c r="A1047" t="s">
        <v>1793</v>
      </c>
      <c r="B1047" t="s">
        <v>6669</v>
      </c>
      <c r="C1047" t="s">
        <v>6670</v>
      </c>
      <c r="D1047" t="s">
        <v>6671</v>
      </c>
      <c r="E1047" t="s">
        <v>6672</v>
      </c>
      <c r="F1047" t="s">
        <v>5821</v>
      </c>
    </row>
    <row r="1048" spans="1:6">
      <c r="A1048" t="s">
        <v>1793</v>
      </c>
      <c r="B1048" t="s">
        <v>6673</v>
      </c>
      <c r="C1048" t="s">
        <v>2488</v>
      </c>
      <c r="D1048" t="s">
        <v>2489</v>
      </c>
      <c r="E1048" t="s">
        <v>2490</v>
      </c>
      <c r="F1048" t="s">
        <v>5821</v>
      </c>
    </row>
    <row r="1049" spans="1:6">
      <c r="A1049" t="s">
        <v>1793</v>
      </c>
      <c r="B1049" t="s">
        <v>6674</v>
      </c>
      <c r="C1049" t="s">
        <v>6675</v>
      </c>
      <c r="D1049" t="s">
        <v>6676</v>
      </c>
      <c r="E1049" t="s">
        <v>6677</v>
      </c>
      <c r="F1049" t="s">
        <v>5821</v>
      </c>
    </row>
    <row r="1050" spans="1:6">
      <c r="A1050" t="s">
        <v>1793</v>
      </c>
      <c r="B1050" t="s">
        <v>6678</v>
      </c>
      <c r="C1050" t="s">
        <v>6679</v>
      </c>
      <c r="D1050" t="s">
        <v>6680</v>
      </c>
      <c r="E1050" t="s">
        <v>6681</v>
      </c>
      <c r="F1050" t="s">
        <v>5821</v>
      </c>
    </row>
    <row r="1051" spans="1:6">
      <c r="A1051" t="s">
        <v>1793</v>
      </c>
      <c r="B1051" t="s">
        <v>6682</v>
      </c>
      <c r="C1051" t="s">
        <v>6683</v>
      </c>
      <c r="D1051" t="s">
        <v>6684</v>
      </c>
      <c r="E1051" t="s">
        <v>6685</v>
      </c>
      <c r="F1051" t="s">
        <v>5821</v>
      </c>
    </row>
    <row r="1052" spans="1:6">
      <c r="A1052" t="s">
        <v>1793</v>
      </c>
      <c r="B1052" t="s">
        <v>6686</v>
      </c>
      <c r="C1052" t="s">
        <v>6687</v>
      </c>
      <c r="D1052" t="s">
        <v>6688</v>
      </c>
      <c r="E1052" t="s">
        <v>6689</v>
      </c>
      <c r="F1052" t="s">
        <v>5821</v>
      </c>
    </row>
    <row r="1053" spans="1:6">
      <c r="A1053" t="s">
        <v>1793</v>
      </c>
      <c r="B1053" t="s">
        <v>6690</v>
      </c>
      <c r="C1053" t="s">
        <v>6691</v>
      </c>
      <c r="D1053" t="s">
        <v>6692</v>
      </c>
      <c r="E1053" t="s">
        <v>6693</v>
      </c>
      <c r="F1053" t="s">
        <v>5821</v>
      </c>
    </row>
    <row r="1054" spans="1:6">
      <c r="A1054" t="s">
        <v>1793</v>
      </c>
      <c r="B1054" t="s">
        <v>6694</v>
      </c>
      <c r="C1054" t="s">
        <v>6695</v>
      </c>
      <c r="D1054" t="s">
        <v>6696</v>
      </c>
      <c r="E1054" t="s">
        <v>6697</v>
      </c>
      <c r="F1054" t="s">
        <v>5821</v>
      </c>
    </row>
    <row r="1055" spans="1:6">
      <c r="A1055" t="s">
        <v>1793</v>
      </c>
      <c r="B1055" t="s">
        <v>6698</v>
      </c>
      <c r="C1055" t="s">
        <v>6699</v>
      </c>
      <c r="D1055" t="s">
        <v>6700</v>
      </c>
      <c r="E1055" t="s">
        <v>6701</v>
      </c>
      <c r="F1055" t="s">
        <v>5825</v>
      </c>
    </row>
    <row r="1056" spans="1:6">
      <c r="A1056" t="s">
        <v>1793</v>
      </c>
      <c r="B1056" t="s">
        <v>6702</v>
      </c>
      <c r="C1056" t="s">
        <v>6703</v>
      </c>
      <c r="D1056" t="s">
        <v>6704</v>
      </c>
      <c r="E1056" t="s">
        <v>6705</v>
      </c>
      <c r="F1056" t="s">
        <v>5825</v>
      </c>
    </row>
    <row r="1057" spans="1:6">
      <c r="A1057" t="s">
        <v>1793</v>
      </c>
      <c r="B1057" t="s">
        <v>6706</v>
      </c>
      <c r="C1057" t="s">
        <v>6707</v>
      </c>
      <c r="D1057" t="s">
        <v>6708</v>
      </c>
      <c r="E1057" t="s">
        <v>6709</v>
      </c>
      <c r="F1057" t="s">
        <v>5825</v>
      </c>
    </row>
    <row r="1058" spans="1:6">
      <c r="A1058" t="s">
        <v>1793</v>
      </c>
      <c r="B1058" t="s">
        <v>6710</v>
      </c>
      <c r="C1058" t="s">
        <v>6711</v>
      </c>
      <c r="D1058" t="s">
        <v>6712</v>
      </c>
      <c r="E1058" t="s">
        <v>6713</v>
      </c>
      <c r="F1058" t="s">
        <v>5825</v>
      </c>
    </row>
    <row r="1059" spans="1:6">
      <c r="A1059" t="s">
        <v>1793</v>
      </c>
      <c r="B1059" t="s">
        <v>6714</v>
      </c>
      <c r="C1059" t="s">
        <v>6715</v>
      </c>
      <c r="D1059" t="s">
        <v>6716</v>
      </c>
      <c r="E1059" t="s">
        <v>6717</v>
      </c>
      <c r="F1059" t="s">
        <v>5825</v>
      </c>
    </row>
    <row r="1060" spans="1:6">
      <c r="A1060" t="s">
        <v>1793</v>
      </c>
      <c r="B1060" t="s">
        <v>6718</v>
      </c>
      <c r="C1060" t="s">
        <v>6719</v>
      </c>
      <c r="D1060" t="s">
        <v>6720</v>
      </c>
      <c r="E1060" t="s">
        <v>6721</v>
      </c>
      <c r="F1060" t="s">
        <v>5825</v>
      </c>
    </row>
    <row r="1061" spans="1:6">
      <c r="A1061" t="s">
        <v>1793</v>
      </c>
      <c r="B1061" t="s">
        <v>6722</v>
      </c>
      <c r="C1061" t="s">
        <v>6723</v>
      </c>
      <c r="D1061" t="s">
        <v>6724</v>
      </c>
      <c r="E1061" t="s">
        <v>6725</v>
      </c>
      <c r="F1061" t="s">
        <v>5825</v>
      </c>
    </row>
    <row r="1062" spans="1:6">
      <c r="A1062" t="s">
        <v>1793</v>
      </c>
      <c r="B1062" t="s">
        <v>6726</v>
      </c>
      <c r="C1062" t="s">
        <v>6727</v>
      </c>
      <c r="D1062" t="s">
        <v>6728</v>
      </c>
      <c r="E1062" t="s">
        <v>6729</v>
      </c>
      <c r="F1062" t="s">
        <v>5825</v>
      </c>
    </row>
    <row r="1063" spans="1:6">
      <c r="A1063" t="s">
        <v>1793</v>
      </c>
      <c r="B1063" t="s">
        <v>6730</v>
      </c>
      <c r="C1063" t="s">
        <v>6731</v>
      </c>
      <c r="D1063" t="s">
        <v>6732</v>
      </c>
      <c r="E1063" t="s">
        <v>6733</v>
      </c>
      <c r="F1063" t="s">
        <v>5825</v>
      </c>
    </row>
    <row r="1064" spans="1:6">
      <c r="A1064" t="s">
        <v>1793</v>
      </c>
      <c r="B1064" t="s">
        <v>6734</v>
      </c>
      <c r="C1064" t="s">
        <v>6735</v>
      </c>
      <c r="D1064" t="s">
        <v>6736</v>
      </c>
      <c r="E1064" t="s">
        <v>6737</v>
      </c>
      <c r="F1064" t="s">
        <v>5825</v>
      </c>
    </row>
    <row r="1065" spans="1:6">
      <c r="A1065" t="s">
        <v>1793</v>
      </c>
      <c r="B1065" t="s">
        <v>6738</v>
      </c>
      <c r="C1065" t="s">
        <v>6739</v>
      </c>
      <c r="D1065" t="s">
        <v>6740</v>
      </c>
      <c r="E1065" t="s">
        <v>6741</v>
      </c>
      <c r="F1065" t="s">
        <v>5825</v>
      </c>
    </row>
    <row r="1066" spans="1:6">
      <c r="A1066" t="s">
        <v>1793</v>
      </c>
      <c r="B1066" t="s">
        <v>6742</v>
      </c>
      <c r="C1066" t="s">
        <v>6743</v>
      </c>
      <c r="D1066" t="s">
        <v>6744</v>
      </c>
      <c r="E1066" t="s">
        <v>6745</v>
      </c>
      <c r="F1066" t="s">
        <v>5825</v>
      </c>
    </row>
    <row r="1067" spans="1:6">
      <c r="A1067" t="s">
        <v>1793</v>
      </c>
      <c r="B1067" t="s">
        <v>6746</v>
      </c>
      <c r="C1067" t="s">
        <v>6747</v>
      </c>
      <c r="D1067" t="s">
        <v>6748</v>
      </c>
      <c r="E1067" t="s">
        <v>6749</v>
      </c>
      <c r="F1067" t="s">
        <v>5825</v>
      </c>
    </row>
    <row r="1068" spans="1:6">
      <c r="A1068" t="s">
        <v>1793</v>
      </c>
      <c r="B1068" t="s">
        <v>6750</v>
      </c>
      <c r="C1068" t="s">
        <v>6751</v>
      </c>
      <c r="D1068" t="s">
        <v>6752</v>
      </c>
      <c r="E1068" t="s">
        <v>6753</v>
      </c>
      <c r="F1068" t="s">
        <v>5825</v>
      </c>
    </row>
    <row r="1069" spans="1:6">
      <c r="A1069" t="s">
        <v>1793</v>
      </c>
      <c r="B1069" t="s">
        <v>6754</v>
      </c>
      <c r="C1069" t="s">
        <v>6755</v>
      </c>
      <c r="D1069" t="s">
        <v>6756</v>
      </c>
      <c r="E1069" t="s">
        <v>6757</v>
      </c>
      <c r="F1069" t="s">
        <v>5825</v>
      </c>
    </row>
    <row r="1070" spans="1:6">
      <c r="A1070" t="s">
        <v>1793</v>
      </c>
      <c r="B1070" t="s">
        <v>6758</v>
      </c>
      <c r="C1070" t="s">
        <v>6759</v>
      </c>
      <c r="D1070" t="s">
        <v>6760</v>
      </c>
      <c r="E1070" t="s">
        <v>6761</v>
      </c>
      <c r="F1070" t="s">
        <v>5829</v>
      </c>
    </row>
    <row r="1071" spans="1:6">
      <c r="A1071" t="s">
        <v>1793</v>
      </c>
      <c r="B1071" t="s">
        <v>6762</v>
      </c>
      <c r="C1071" t="s">
        <v>6763</v>
      </c>
      <c r="D1071" t="s">
        <v>6764</v>
      </c>
      <c r="E1071" t="s">
        <v>6765</v>
      </c>
      <c r="F1071" t="s">
        <v>5829</v>
      </c>
    </row>
    <row r="1072" spans="1:6">
      <c r="A1072" t="s">
        <v>1793</v>
      </c>
      <c r="B1072" t="s">
        <v>6766</v>
      </c>
      <c r="C1072" t="s">
        <v>6767</v>
      </c>
      <c r="D1072" t="s">
        <v>6768</v>
      </c>
      <c r="E1072" t="s">
        <v>6769</v>
      </c>
      <c r="F1072" t="s">
        <v>5829</v>
      </c>
    </row>
    <row r="1073" spans="1:6">
      <c r="A1073" t="s">
        <v>1793</v>
      </c>
      <c r="B1073" t="s">
        <v>6770</v>
      </c>
      <c r="C1073" t="s">
        <v>6771</v>
      </c>
      <c r="D1073" t="s">
        <v>6772</v>
      </c>
      <c r="E1073" t="s">
        <v>6773</v>
      </c>
      <c r="F1073" t="s">
        <v>5829</v>
      </c>
    </row>
    <row r="1074" spans="1:6">
      <c r="A1074" t="s">
        <v>1793</v>
      </c>
      <c r="B1074" t="s">
        <v>6774</v>
      </c>
      <c r="C1074" t="s">
        <v>2472</v>
      </c>
      <c r="D1074" t="s">
        <v>2473</v>
      </c>
      <c r="E1074" t="s">
        <v>2474</v>
      </c>
      <c r="F1074" t="s">
        <v>5829</v>
      </c>
    </row>
    <row r="1075" spans="1:6">
      <c r="A1075" t="s">
        <v>1793</v>
      </c>
      <c r="B1075" t="s">
        <v>6775</v>
      </c>
      <c r="C1075" t="s">
        <v>6776</v>
      </c>
      <c r="D1075" t="s">
        <v>6777</v>
      </c>
      <c r="E1075" t="s">
        <v>6778</v>
      </c>
      <c r="F1075" t="s">
        <v>5829</v>
      </c>
    </row>
    <row r="1076" spans="1:6">
      <c r="A1076" t="s">
        <v>1793</v>
      </c>
      <c r="B1076" t="s">
        <v>6779</v>
      </c>
      <c r="C1076" t="s">
        <v>6780</v>
      </c>
      <c r="D1076" t="s">
        <v>6781</v>
      </c>
      <c r="E1076" t="s">
        <v>6782</v>
      </c>
      <c r="F1076" t="s">
        <v>5829</v>
      </c>
    </row>
    <row r="1077" spans="1:6">
      <c r="A1077" t="s">
        <v>1793</v>
      </c>
      <c r="B1077" t="s">
        <v>6783</v>
      </c>
      <c r="C1077" t="s">
        <v>6784</v>
      </c>
      <c r="D1077" t="s">
        <v>6785</v>
      </c>
      <c r="E1077" t="s">
        <v>6786</v>
      </c>
      <c r="F1077" t="s">
        <v>5829</v>
      </c>
    </row>
    <row r="1078" spans="1:6">
      <c r="A1078" t="s">
        <v>1793</v>
      </c>
      <c r="B1078" t="s">
        <v>6787</v>
      </c>
      <c r="C1078" t="s">
        <v>6788</v>
      </c>
      <c r="D1078" t="s">
        <v>6789</v>
      </c>
      <c r="E1078" t="s">
        <v>6790</v>
      </c>
      <c r="F1078" t="s">
        <v>5829</v>
      </c>
    </row>
    <row r="1079" spans="1:6">
      <c r="A1079" t="s">
        <v>1793</v>
      </c>
      <c r="B1079" t="s">
        <v>6791</v>
      </c>
      <c r="C1079" t="s">
        <v>6792</v>
      </c>
      <c r="D1079" t="s">
        <v>6793</v>
      </c>
      <c r="E1079" t="s">
        <v>6794</v>
      </c>
      <c r="F1079" t="s">
        <v>5829</v>
      </c>
    </row>
    <row r="1080" spans="1:6">
      <c r="A1080" t="s">
        <v>1793</v>
      </c>
      <c r="B1080" t="s">
        <v>6795</v>
      </c>
      <c r="C1080" t="s">
        <v>6796</v>
      </c>
      <c r="D1080" t="s">
        <v>6797</v>
      </c>
      <c r="E1080" t="s">
        <v>6798</v>
      </c>
      <c r="F1080" t="s">
        <v>5829</v>
      </c>
    </row>
    <row r="1081" spans="1:6">
      <c r="A1081" t="s">
        <v>1793</v>
      </c>
      <c r="B1081" t="s">
        <v>6799</v>
      </c>
      <c r="C1081" t="s">
        <v>6800</v>
      </c>
      <c r="D1081" t="s">
        <v>6801</v>
      </c>
      <c r="E1081" t="s">
        <v>6802</v>
      </c>
      <c r="F1081" t="s">
        <v>5829</v>
      </c>
    </row>
    <row r="1082" spans="1:6">
      <c r="A1082" t="s">
        <v>1793</v>
      </c>
      <c r="B1082" t="s">
        <v>6803</v>
      </c>
      <c r="C1082" t="s">
        <v>6804</v>
      </c>
      <c r="D1082" t="s">
        <v>6805</v>
      </c>
      <c r="E1082" t="s">
        <v>6806</v>
      </c>
      <c r="F1082" t="s">
        <v>5829</v>
      </c>
    </row>
    <row r="1083" spans="1:6">
      <c r="A1083" t="s">
        <v>1793</v>
      </c>
      <c r="B1083" t="s">
        <v>6807</v>
      </c>
      <c r="C1083" t="s">
        <v>6808</v>
      </c>
      <c r="D1083" t="s">
        <v>6809</v>
      </c>
      <c r="E1083" t="s">
        <v>6810</v>
      </c>
      <c r="F1083" t="s">
        <v>5829</v>
      </c>
    </row>
    <row r="1084" spans="1:6">
      <c r="A1084" t="s">
        <v>1793</v>
      </c>
      <c r="B1084" t="s">
        <v>6811</v>
      </c>
      <c r="C1084" t="s">
        <v>6812</v>
      </c>
      <c r="D1084" t="s">
        <v>6813</v>
      </c>
      <c r="E1084" t="s">
        <v>6814</v>
      </c>
      <c r="F1084" t="s">
        <v>5829</v>
      </c>
    </row>
    <row r="1085" spans="1:6">
      <c r="A1085" t="s">
        <v>1793</v>
      </c>
      <c r="B1085" t="s">
        <v>6815</v>
      </c>
      <c r="C1085" t="s">
        <v>6816</v>
      </c>
      <c r="D1085" t="s">
        <v>6817</v>
      </c>
      <c r="E1085" t="s">
        <v>6818</v>
      </c>
      <c r="F1085" t="s">
        <v>5829</v>
      </c>
    </row>
    <row r="1086" spans="1:6">
      <c r="A1086" t="s">
        <v>1793</v>
      </c>
      <c r="B1086" t="s">
        <v>6819</v>
      </c>
      <c r="C1086" t="s">
        <v>6820</v>
      </c>
      <c r="D1086" t="s">
        <v>6821</v>
      </c>
      <c r="E1086" t="s">
        <v>6822</v>
      </c>
      <c r="F1086" t="s">
        <v>5829</v>
      </c>
    </row>
    <row r="1087" spans="1:6">
      <c r="A1087" t="s">
        <v>1793</v>
      </c>
      <c r="B1087" t="s">
        <v>6823</v>
      </c>
      <c r="C1087" t="s">
        <v>6824</v>
      </c>
      <c r="D1087" t="s">
        <v>6825</v>
      </c>
      <c r="E1087" t="s">
        <v>6826</v>
      </c>
      <c r="F1087" t="s">
        <v>5833</v>
      </c>
    </row>
    <row r="1088" spans="1:6">
      <c r="A1088" t="s">
        <v>1793</v>
      </c>
      <c r="B1088" t="s">
        <v>6827</v>
      </c>
      <c r="C1088" t="s">
        <v>6828</v>
      </c>
      <c r="D1088" t="s">
        <v>6829</v>
      </c>
      <c r="E1088" t="s">
        <v>6830</v>
      </c>
      <c r="F1088" t="s">
        <v>5833</v>
      </c>
    </row>
    <row r="1089" spans="1:6">
      <c r="A1089" t="s">
        <v>1793</v>
      </c>
      <c r="B1089" t="s">
        <v>6831</v>
      </c>
      <c r="C1089" t="s">
        <v>6832</v>
      </c>
      <c r="D1089" t="s">
        <v>6833</v>
      </c>
      <c r="E1089" t="s">
        <v>6834</v>
      </c>
      <c r="F1089" t="s">
        <v>5833</v>
      </c>
    </row>
    <row r="1090" spans="1:6">
      <c r="A1090" t="s">
        <v>1793</v>
      </c>
      <c r="B1090" t="s">
        <v>6835</v>
      </c>
      <c r="C1090" t="s">
        <v>6618</v>
      </c>
      <c r="D1090" t="s">
        <v>6619</v>
      </c>
      <c r="E1090" t="s">
        <v>6620</v>
      </c>
      <c r="F1090" t="s">
        <v>5833</v>
      </c>
    </row>
    <row r="1091" spans="1:6">
      <c r="A1091" t="s">
        <v>1793</v>
      </c>
      <c r="B1091" t="s">
        <v>6836</v>
      </c>
      <c r="C1091" t="s">
        <v>6837</v>
      </c>
      <c r="D1091" t="s">
        <v>6838</v>
      </c>
      <c r="E1091" t="s">
        <v>6839</v>
      </c>
      <c r="F1091" t="s">
        <v>5833</v>
      </c>
    </row>
    <row r="1092" spans="1:6">
      <c r="A1092" t="s">
        <v>1793</v>
      </c>
      <c r="B1092" t="s">
        <v>6840</v>
      </c>
      <c r="C1092" t="s">
        <v>6841</v>
      </c>
      <c r="D1092" t="s">
        <v>6842</v>
      </c>
      <c r="E1092" t="s">
        <v>6843</v>
      </c>
      <c r="F1092" t="s">
        <v>5833</v>
      </c>
    </row>
    <row r="1093" spans="1:6">
      <c r="A1093" t="s">
        <v>1793</v>
      </c>
      <c r="B1093" t="s">
        <v>6844</v>
      </c>
      <c r="C1093" t="s">
        <v>6845</v>
      </c>
      <c r="D1093" t="s">
        <v>6846</v>
      </c>
      <c r="E1093" t="s">
        <v>6847</v>
      </c>
      <c r="F1093" t="s">
        <v>5833</v>
      </c>
    </row>
    <row r="1094" spans="1:6">
      <c r="A1094" t="s">
        <v>1793</v>
      </c>
      <c r="B1094" t="s">
        <v>6848</v>
      </c>
      <c r="C1094" t="s">
        <v>6849</v>
      </c>
      <c r="D1094" t="s">
        <v>6850</v>
      </c>
      <c r="E1094" t="s">
        <v>6851</v>
      </c>
      <c r="F1094" t="s">
        <v>5833</v>
      </c>
    </row>
    <row r="1095" spans="1:6">
      <c r="A1095" t="s">
        <v>1793</v>
      </c>
      <c r="B1095" t="s">
        <v>6852</v>
      </c>
      <c r="C1095" t="s">
        <v>6853</v>
      </c>
      <c r="D1095" t="s">
        <v>6854</v>
      </c>
      <c r="E1095" t="s">
        <v>6855</v>
      </c>
      <c r="F1095" t="s">
        <v>5833</v>
      </c>
    </row>
    <row r="1096" spans="1:6">
      <c r="A1096" t="s">
        <v>1793</v>
      </c>
      <c r="B1096" t="s">
        <v>6856</v>
      </c>
      <c r="C1096" t="s">
        <v>6857</v>
      </c>
      <c r="D1096" t="s">
        <v>6858</v>
      </c>
      <c r="E1096" t="s">
        <v>6859</v>
      </c>
      <c r="F1096" t="s">
        <v>5833</v>
      </c>
    </row>
    <row r="1097" spans="1:6">
      <c r="A1097" t="s">
        <v>1793</v>
      </c>
      <c r="B1097" t="s">
        <v>6860</v>
      </c>
      <c r="C1097" t="s">
        <v>6861</v>
      </c>
      <c r="D1097" t="s">
        <v>6862</v>
      </c>
      <c r="E1097" t="s">
        <v>6863</v>
      </c>
      <c r="F1097" t="s">
        <v>5833</v>
      </c>
    </row>
    <row r="1098" spans="1:6">
      <c r="A1098" t="s">
        <v>1793</v>
      </c>
      <c r="B1098" t="s">
        <v>6864</v>
      </c>
      <c r="C1098" t="s">
        <v>6865</v>
      </c>
      <c r="D1098" t="s">
        <v>6866</v>
      </c>
      <c r="E1098" t="s">
        <v>6867</v>
      </c>
      <c r="F1098" t="s">
        <v>5833</v>
      </c>
    </row>
    <row r="1099" spans="1:6">
      <c r="A1099" t="s">
        <v>1793</v>
      </c>
      <c r="B1099" t="s">
        <v>6868</v>
      </c>
      <c r="C1099" t="s">
        <v>6869</v>
      </c>
      <c r="D1099" t="s">
        <v>6870</v>
      </c>
      <c r="E1099" t="s">
        <v>6871</v>
      </c>
      <c r="F1099" t="s">
        <v>5837</v>
      </c>
    </row>
    <row r="1100" spans="1:6">
      <c r="A1100" t="s">
        <v>1793</v>
      </c>
      <c r="B1100" t="s">
        <v>6872</v>
      </c>
      <c r="C1100" t="s">
        <v>6873</v>
      </c>
      <c r="D1100" t="s">
        <v>6874</v>
      </c>
      <c r="E1100" t="s">
        <v>6875</v>
      </c>
      <c r="F1100" t="s">
        <v>5837</v>
      </c>
    </row>
    <row r="1101" spans="1:6">
      <c r="A1101" t="s">
        <v>1793</v>
      </c>
      <c r="B1101" t="s">
        <v>6876</v>
      </c>
      <c r="C1101" t="s">
        <v>6877</v>
      </c>
      <c r="D1101" t="s">
        <v>6878</v>
      </c>
      <c r="E1101" t="s">
        <v>6879</v>
      </c>
      <c r="F1101" t="s">
        <v>5837</v>
      </c>
    </row>
    <row r="1102" spans="1:6">
      <c r="A1102" t="s">
        <v>1793</v>
      </c>
      <c r="B1102" t="s">
        <v>6880</v>
      </c>
      <c r="C1102" t="s">
        <v>6881</v>
      </c>
      <c r="D1102" t="s">
        <v>6882</v>
      </c>
      <c r="E1102" t="s">
        <v>6883</v>
      </c>
      <c r="F1102" t="s">
        <v>5837</v>
      </c>
    </row>
    <row r="1103" spans="1:6">
      <c r="A1103" t="s">
        <v>1793</v>
      </c>
      <c r="B1103" t="s">
        <v>6884</v>
      </c>
      <c r="C1103" t="s">
        <v>6885</v>
      </c>
      <c r="D1103" t="s">
        <v>6886</v>
      </c>
      <c r="E1103" t="s">
        <v>6887</v>
      </c>
      <c r="F1103" t="s">
        <v>5837</v>
      </c>
    </row>
    <row r="1104" spans="1:6">
      <c r="A1104" t="s">
        <v>1793</v>
      </c>
      <c r="B1104" t="s">
        <v>6888</v>
      </c>
      <c r="C1104" t="s">
        <v>6889</v>
      </c>
      <c r="D1104" t="s">
        <v>6890</v>
      </c>
      <c r="E1104" t="s">
        <v>6891</v>
      </c>
      <c r="F1104" t="s">
        <v>5837</v>
      </c>
    </row>
    <row r="1105" spans="1:6">
      <c r="A1105" t="s">
        <v>1793</v>
      </c>
      <c r="B1105" t="s">
        <v>6892</v>
      </c>
      <c r="C1105" t="s">
        <v>6893</v>
      </c>
      <c r="D1105" t="s">
        <v>6894</v>
      </c>
      <c r="E1105" t="s">
        <v>6895</v>
      </c>
      <c r="F1105" t="s">
        <v>5837</v>
      </c>
    </row>
    <row r="1106" spans="1:6">
      <c r="A1106" t="s">
        <v>1793</v>
      </c>
      <c r="B1106" t="s">
        <v>6896</v>
      </c>
      <c r="C1106" t="s">
        <v>6897</v>
      </c>
      <c r="D1106" t="s">
        <v>6898</v>
      </c>
      <c r="E1106" t="s">
        <v>6899</v>
      </c>
      <c r="F1106" t="s">
        <v>5837</v>
      </c>
    </row>
    <row r="1107" spans="1:6">
      <c r="A1107" t="s">
        <v>1793</v>
      </c>
      <c r="B1107" t="s">
        <v>6900</v>
      </c>
      <c r="C1107" t="s">
        <v>6901</v>
      </c>
      <c r="D1107" t="s">
        <v>6902</v>
      </c>
      <c r="E1107" t="s">
        <v>6903</v>
      </c>
      <c r="F1107" t="s">
        <v>5837</v>
      </c>
    </row>
    <row r="1108" spans="1:6">
      <c r="A1108" t="s">
        <v>1793</v>
      </c>
      <c r="B1108" t="s">
        <v>6904</v>
      </c>
      <c r="C1108" t="s">
        <v>6905</v>
      </c>
      <c r="D1108" t="s">
        <v>6906</v>
      </c>
      <c r="E1108" t="s">
        <v>6907</v>
      </c>
      <c r="F1108" t="s">
        <v>5837</v>
      </c>
    </row>
    <row r="1109" spans="1:6">
      <c r="A1109" t="s">
        <v>1793</v>
      </c>
      <c r="B1109" t="s">
        <v>6908</v>
      </c>
      <c r="C1109" t="s">
        <v>6909</v>
      </c>
      <c r="D1109" t="s">
        <v>6910</v>
      </c>
      <c r="E1109" t="s">
        <v>6911</v>
      </c>
      <c r="F1109" t="s">
        <v>5837</v>
      </c>
    </row>
    <row r="1110" spans="1:6">
      <c r="A1110" t="s">
        <v>1793</v>
      </c>
      <c r="B1110" t="s">
        <v>6912</v>
      </c>
      <c r="C1110" t="s">
        <v>6913</v>
      </c>
      <c r="D1110" t="s">
        <v>6914</v>
      </c>
      <c r="E1110" t="s">
        <v>6915</v>
      </c>
      <c r="F1110" t="s">
        <v>5837</v>
      </c>
    </row>
    <row r="1111" spans="1:6">
      <c r="A1111" t="s">
        <v>1793</v>
      </c>
      <c r="B1111" t="s">
        <v>6916</v>
      </c>
      <c r="C1111" t="s">
        <v>6917</v>
      </c>
      <c r="D1111" t="s">
        <v>6918</v>
      </c>
      <c r="E1111" t="s">
        <v>6919</v>
      </c>
      <c r="F1111" t="s">
        <v>5837</v>
      </c>
    </row>
    <row r="1112" spans="1:6">
      <c r="A1112" t="s">
        <v>1793</v>
      </c>
      <c r="B1112" t="s">
        <v>6920</v>
      </c>
      <c r="C1112" t="s">
        <v>6921</v>
      </c>
      <c r="D1112" t="s">
        <v>6922</v>
      </c>
      <c r="E1112" t="s">
        <v>6923</v>
      </c>
      <c r="F1112" t="s">
        <v>5837</v>
      </c>
    </row>
    <row r="1113" spans="1:6">
      <c r="A1113" t="s">
        <v>1793</v>
      </c>
      <c r="B1113" t="s">
        <v>6924</v>
      </c>
      <c r="C1113" t="s">
        <v>6925</v>
      </c>
      <c r="D1113" t="s">
        <v>6926</v>
      </c>
      <c r="E1113" t="s">
        <v>6927</v>
      </c>
      <c r="F1113" t="s">
        <v>5837</v>
      </c>
    </row>
    <row r="1114" spans="1:6">
      <c r="A1114" t="s">
        <v>1793</v>
      </c>
      <c r="B1114" t="s">
        <v>6928</v>
      </c>
      <c r="C1114" t="s">
        <v>6929</v>
      </c>
      <c r="D1114" t="s">
        <v>6930</v>
      </c>
      <c r="E1114" t="s">
        <v>6931</v>
      </c>
      <c r="F1114" t="s">
        <v>5841</v>
      </c>
    </row>
    <row r="1115" spans="1:6">
      <c r="A1115" t="s">
        <v>1793</v>
      </c>
      <c r="B1115" t="s">
        <v>6932</v>
      </c>
      <c r="C1115" t="s">
        <v>6933</v>
      </c>
      <c r="D1115" t="s">
        <v>6934</v>
      </c>
      <c r="E1115" t="s">
        <v>6935</v>
      </c>
      <c r="F1115" t="s">
        <v>5841</v>
      </c>
    </row>
    <row r="1116" spans="1:6">
      <c r="A1116" t="s">
        <v>1793</v>
      </c>
      <c r="B1116" t="s">
        <v>6936</v>
      </c>
      <c r="C1116" t="s">
        <v>6937</v>
      </c>
      <c r="D1116" t="s">
        <v>6938</v>
      </c>
      <c r="E1116" t="s">
        <v>6939</v>
      </c>
      <c r="F1116" t="s">
        <v>5841</v>
      </c>
    </row>
    <row r="1117" spans="1:6">
      <c r="A1117" t="s">
        <v>1793</v>
      </c>
      <c r="B1117" t="s">
        <v>6940</v>
      </c>
      <c r="C1117" t="s">
        <v>6941</v>
      </c>
      <c r="D1117" t="s">
        <v>6942</v>
      </c>
      <c r="E1117" t="s">
        <v>6943</v>
      </c>
      <c r="F1117" t="s">
        <v>5841</v>
      </c>
    </row>
    <row r="1118" spans="1:6">
      <c r="A1118" t="s">
        <v>1793</v>
      </c>
      <c r="B1118" t="s">
        <v>6944</v>
      </c>
      <c r="C1118" t="s">
        <v>6945</v>
      </c>
      <c r="D1118" t="s">
        <v>6946</v>
      </c>
      <c r="E1118" t="s">
        <v>6947</v>
      </c>
      <c r="F1118" t="s">
        <v>5841</v>
      </c>
    </row>
    <row r="1119" spans="1:6">
      <c r="A1119" t="s">
        <v>1793</v>
      </c>
      <c r="B1119" t="s">
        <v>6948</v>
      </c>
      <c r="C1119" t="s">
        <v>6945</v>
      </c>
      <c r="D1119" t="s">
        <v>6946</v>
      </c>
      <c r="E1119" t="s">
        <v>6947</v>
      </c>
      <c r="F1119" t="s">
        <v>5841</v>
      </c>
    </row>
    <row r="1120" spans="1:6">
      <c r="A1120" t="s">
        <v>1793</v>
      </c>
      <c r="B1120" t="s">
        <v>6949</v>
      </c>
      <c r="C1120" t="s">
        <v>6950</v>
      </c>
      <c r="D1120" t="s">
        <v>6951</v>
      </c>
      <c r="E1120" t="s">
        <v>6952</v>
      </c>
      <c r="F1120" t="s">
        <v>5841</v>
      </c>
    </row>
    <row r="1121" spans="1:6">
      <c r="A1121" t="s">
        <v>1793</v>
      </c>
      <c r="B1121" t="s">
        <v>6953</v>
      </c>
      <c r="C1121" t="s">
        <v>6954</v>
      </c>
      <c r="D1121" t="s">
        <v>6955</v>
      </c>
      <c r="E1121" t="s">
        <v>6956</v>
      </c>
      <c r="F1121" t="s">
        <v>5841</v>
      </c>
    </row>
    <row r="1122" spans="1:6">
      <c r="A1122" t="s">
        <v>1793</v>
      </c>
      <c r="B1122" t="s">
        <v>6957</v>
      </c>
      <c r="C1122" t="s">
        <v>6958</v>
      </c>
      <c r="D1122" t="s">
        <v>6959</v>
      </c>
      <c r="E1122" t="s">
        <v>6960</v>
      </c>
      <c r="F1122" t="s">
        <v>5845</v>
      </c>
    </row>
    <row r="1123" spans="1:6">
      <c r="A1123" t="s">
        <v>1793</v>
      </c>
      <c r="B1123" t="s">
        <v>6961</v>
      </c>
      <c r="C1123" t="s">
        <v>6962</v>
      </c>
      <c r="D1123" t="s">
        <v>6963</v>
      </c>
      <c r="E1123" t="s">
        <v>6964</v>
      </c>
      <c r="F1123" t="s">
        <v>5845</v>
      </c>
    </row>
    <row r="1124" spans="1:6">
      <c r="A1124" t="s">
        <v>1793</v>
      </c>
      <c r="B1124" t="s">
        <v>6965</v>
      </c>
      <c r="C1124" t="s">
        <v>6966</v>
      </c>
      <c r="D1124" t="s">
        <v>6967</v>
      </c>
      <c r="E1124" t="s">
        <v>6968</v>
      </c>
      <c r="F1124" t="s">
        <v>5845</v>
      </c>
    </row>
    <row r="1125" spans="1:6">
      <c r="A1125" t="s">
        <v>1793</v>
      </c>
      <c r="B1125" t="s">
        <v>6969</v>
      </c>
      <c r="C1125" t="s">
        <v>6970</v>
      </c>
      <c r="D1125" t="s">
        <v>6971</v>
      </c>
      <c r="E1125" t="s">
        <v>6972</v>
      </c>
      <c r="F1125" t="s">
        <v>5845</v>
      </c>
    </row>
    <row r="1126" spans="1:6">
      <c r="A1126" t="s">
        <v>1793</v>
      </c>
      <c r="B1126" t="s">
        <v>6973</v>
      </c>
      <c r="C1126" t="s">
        <v>6974</v>
      </c>
      <c r="D1126" t="s">
        <v>6975</v>
      </c>
      <c r="E1126" t="s">
        <v>6976</v>
      </c>
      <c r="F1126" t="s">
        <v>5845</v>
      </c>
    </row>
    <row r="1127" spans="1:6">
      <c r="A1127" t="s">
        <v>1793</v>
      </c>
      <c r="B1127" t="s">
        <v>6977</v>
      </c>
      <c r="C1127" t="s">
        <v>6491</v>
      </c>
      <c r="D1127" t="s">
        <v>6492</v>
      </c>
      <c r="E1127" t="s">
        <v>6493</v>
      </c>
      <c r="F1127" t="s">
        <v>5845</v>
      </c>
    </row>
    <row r="1128" spans="1:6">
      <c r="A1128" t="s">
        <v>1793</v>
      </c>
      <c r="B1128" t="s">
        <v>6978</v>
      </c>
      <c r="C1128" t="s">
        <v>2512</v>
      </c>
      <c r="D1128" t="s">
        <v>2513</v>
      </c>
      <c r="E1128" t="s">
        <v>2514</v>
      </c>
      <c r="F1128" t="s">
        <v>5845</v>
      </c>
    </row>
    <row r="1129" spans="1:6">
      <c r="A1129" t="s">
        <v>1793</v>
      </c>
      <c r="B1129" t="s">
        <v>6979</v>
      </c>
      <c r="C1129" t="s">
        <v>6980</v>
      </c>
      <c r="D1129" t="s">
        <v>6981</v>
      </c>
      <c r="E1129" t="s">
        <v>6982</v>
      </c>
      <c r="F1129" t="s">
        <v>5845</v>
      </c>
    </row>
    <row r="1130" spans="1:6">
      <c r="A1130" t="s">
        <v>1793</v>
      </c>
      <c r="B1130" t="s">
        <v>6983</v>
      </c>
      <c r="C1130" t="s">
        <v>6984</v>
      </c>
      <c r="D1130" t="s">
        <v>6985</v>
      </c>
      <c r="E1130" t="s">
        <v>6986</v>
      </c>
      <c r="F1130" t="s">
        <v>5849</v>
      </c>
    </row>
    <row r="1131" spans="1:6">
      <c r="A1131" t="s">
        <v>1793</v>
      </c>
      <c r="B1131" t="s">
        <v>6987</v>
      </c>
      <c r="C1131" t="s">
        <v>6988</v>
      </c>
      <c r="D1131" t="s">
        <v>6989</v>
      </c>
      <c r="E1131" t="s">
        <v>6990</v>
      </c>
      <c r="F1131" t="s">
        <v>5849</v>
      </c>
    </row>
    <row r="1132" spans="1:6">
      <c r="A1132" t="s">
        <v>1793</v>
      </c>
      <c r="B1132" t="s">
        <v>6991</v>
      </c>
      <c r="C1132" t="s">
        <v>6992</v>
      </c>
      <c r="D1132" t="s">
        <v>6993</v>
      </c>
      <c r="E1132" t="s">
        <v>6994</v>
      </c>
      <c r="F1132" t="s">
        <v>5849</v>
      </c>
    </row>
    <row r="1133" spans="1:6">
      <c r="A1133" t="s">
        <v>1793</v>
      </c>
      <c r="B1133" t="s">
        <v>6995</v>
      </c>
      <c r="C1133" t="s">
        <v>6996</v>
      </c>
      <c r="D1133" t="s">
        <v>6997</v>
      </c>
      <c r="E1133" t="s">
        <v>6998</v>
      </c>
      <c r="F1133" t="s">
        <v>5849</v>
      </c>
    </row>
    <row r="1134" spans="1:6">
      <c r="A1134" t="s">
        <v>1793</v>
      </c>
      <c r="B1134" t="s">
        <v>6999</v>
      </c>
      <c r="C1134" t="s">
        <v>7000</v>
      </c>
      <c r="D1134" t="s">
        <v>7001</v>
      </c>
      <c r="E1134" t="s">
        <v>7002</v>
      </c>
      <c r="F1134" t="s">
        <v>5849</v>
      </c>
    </row>
    <row r="1135" spans="1:6">
      <c r="A1135" t="s">
        <v>1793</v>
      </c>
      <c r="B1135" t="s">
        <v>7003</v>
      </c>
      <c r="C1135" t="s">
        <v>7004</v>
      </c>
      <c r="D1135" t="s">
        <v>7005</v>
      </c>
      <c r="E1135" t="s">
        <v>7006</v>
      </c>
      <c r="F1135" t="s">
        <v>5849</v>
      </c>
    </row>
    <row r="1136" spans="1:6">
      <c r="A1136" t="s">
        <v>1793</v>
      </c>
      <c r="B1136" t="s">
        <v>7007</v>
      </c>
      <c r="C1136" t="s">
        <v>7008</v>
      </c>
      <c r="D1136" t="s">
        <v>7009</v>
      </c>
      <c r="E1136" t="s">
        <v>7010</v>
      </c>
      <c r="F1136" t="s">
        <v>5849</v>
      </c>
    </row>
    <row r="1137" spans="1:6">
      <c r="A1137" t="s">
        <v>1793</v>
      </c>
      <c r="B1137" t="s">
        <v>7011</v>
      </c>
      <c r="C1137" t="s">
        <v>7012</v>
      </c>
      <c r="D1137" t="s">
        <v>7013</v>
      </c>
      <c r="E1137" t="s">
        <v>7014</v>
      </c>
      <c r="F1137" t="s">
        <v>5853</v>
      </c>
    </row>
    <row r="1138" spans="1:6">
      <c r="A1138" t="s">
        <v>1793</v>
      </c>
      <c r="B1138" t="s">
        <v>7015</v>
      </c>
      <c r="C1138" t="s">
        <v>7016</v>
      </c>
      <c r="D1138" t="s">
        <v>7017</v>
      </c>
      <c r="E1138" t="s">
        <v>7018</v>
      </c>
      <c r="F1138" t="s">
        <v>5853</v>
      </c>
    </row>
    <row r="1139" spans="1:6">
      <c r="A1139" t="s">
        <v>1793</v>
      </c>
      <c r="B1139" t="s">
        <v>7019</v>
      </c>
      <c r="C1139" t="s">
        <v>7020</v>
      </c>
      <c r="D1139" t="s">
        <v>7021</v>
      </c>
      <c r="E1139" t="s">
        <v>7022</v>
      </c>
      <c r="F1139" t="s">
        <v>5853</v>
      </c>
    </row>
    <row r="1140" spans="1:6">
      <c r="A1140" t="s">
        <v>1793</v>
      </c>
      <c r="B1140" t="s">
        <v>7023</v>
      </c>
      <c r="C1140" t="s">
        <v>7024</v>
      </c>
      <c r="D1140" t="s">
        <v>7025</v>
      </c>
      <c r="E1140" t="s">
        <v>7026</v>
      </c>
      <c r="F1140" t="s">
        <v>5853</v>
      </c>
    </row>
    <row r="1141" spans="1:6">
      <c r="A1141" t="s">
        <v>1793</v>
      </c>
      <c r="B1141" t="s">
        <v>7027</v>
      </c>
      <c r="C1141" t="s">
        <v>7028</v>
      </c>
      <c r="D1141" t="s">
        <v>7029</v>
      </c>
      <c r="E1141" t="s">
        <v>7030</v>
      </c>
      <c r="F1141" t="s">
        <v>5853</v>
      </c>
    </row>
    <row r="1142" spans="1:6">
      <c r="A1142" t="s">
        <v>1793</v>
      </c>
      <c r="B1142" t="s">
        <v>7031</v>
      </c>
      <c r="C1142" t="s">
        <v>7032</v>
      </c>
      <c r="D1142" t="s">
        <v>7033</v>
      </c>
      <c r="E1142" t="s">
        <v>7034</v>
      </c>
      <c r="F1142" t="s">
        <v>5853</v>
      </c>
    </row>
    <row r="1143" spans="1:6">
      <c r="A1143" t="s">
        <v>1793</v>
      </c>
      <c r="B1143" t="s">
        <v>7035</v>
      </c>
      <c r="C1143" t="s">
        <v>7036</v>
      </c>
      <c r="D1143" t="s">
        <v>7037</v>
      </c>
      <c r="E1143" t="s">
        <v>7038</v>
      </c>
      <c r="F1143" t="s">
        <v>5853</v>
      </c>
    </row>
    <row r="1144" spans="1:6">
      <c r="A1144" t="s">
        <v>1793</v>
      </c>
      <c r="B1144" t="s">
        <v>7039</v>
      </c>
      <c r="C1144" t="s">
        <v>7040</v>
      </c>
      <c r="D1144" t="s">
        <v>7041</v>
      </c>
      <c r="E1144" t="s">
        <v>7042</v>
      </c>
      <c r="F1144" t="s">
        <v>5853</v>
      </c>
    </row>
    <row r="1145" spans="1:6">
      <c r="A1145" t="s">
        <v>1793</v>
      </c>
      <c r="B1145" t="s">
        <v>7043</v>
      </c>
      <c r="C1145" t="s">
        <v>2472</v>
      </c>
      <c r="D1145" t="s">
        <v>2473</v>
      </c>
      <c r="E1145" t="s">
        <v>2474</v>
      </c>
      <c r="F1145" t="s">
        <v>5853</v>
      </c>
    </row>
    <row r="1146" spans="1:6">
      <c r="A1146" t="s">
        <v>1793</v>
      </c>
      <c r="B1146" t="s">
        <v>7044</v>
      </c>
      <c r="C1146" t="s">
        <v>7045</v>
      </c>
      <c r="D1146" t="s">
        <v>7046</v>
      </c>
      <c r="E1146" t="s">
        <v>7047</v>
      </c>
      <c r="F1146" t="s">
        <v>5853</v>
      </c>
    </row>
    <row r="1147" spans="1:6">
      <c r="A1147" t="s">
        <v>1793</v>
      </c>
      <c r="B1147" t="s">
        <v>7048</v>
      </c>
      <c r="C1147" t="s">
        <v>7049</v>
      </c>
      <c r="D1147" t="s">
        <v>7050</v>
      </c>
      <c r="E1147" t="s">
        <v>7051</v>
      </c>
      <c r="F1147" t="s">
        <v>5853</v>
      </c>
    </row>
    <row r="1148" spans="1:6">
      <c r="A1148" t="s">
        <v>1793</v>
      </c>
      <c r="B1148" t="s">
        <v>7052</v>
      </c>
      <c r="C1148" t="s">
        <v>7053</v>
      </c>
      <c r="D1148" t="s">
        <v>7054</v>
      </c>
      <c r="E1148" t="s">
        <v>7055</v>
      </c>
      <c r="F1148" t="s">
        <v>5853</v>
      </c>
    </row>
    <row r="1149" spans="1:6">
      <c r="A1149" t="s">
        <v>1793</v>
      </c>
      <c r="B1149" t="s">
        <v>7056</v>
      </c>
      <c r="C1149" t="s">
        <v>6945</v>
      </c>
      <c r="D1149" t="s">
        <v>6946</v>
      </c>
      <c r="E1149" t="s">
        <v>6947</v>
      </c>
      <c r="F1149" t="s">
        <v>5853</v>
      </c>
    </row>
    <row r="1150" spans="1:6">
      <c r="A1150" t="s">
        <v>1793</v>
      </c>
      <c r="B1150" t="s">
        <v>7057</v>
      </c>
      <c r="C1150" t="s">
        <v>7058</v>
      </c>
      <c r="D1150" t="s">
        <v>7059</v>
      </c>
      <c r="E1150" t="s">
        <v>7060</v>
      </c>
      <c r="F1150" t="s">
        <v>5853</v>
      </c>
    </row>
    <row r="1151" spans="1:6">
      <c r="A1151" t="s">
        <v>1793</v>
      </c>
      <c r="B1151" t="s">
        <v>7061</v>
      </c>
      <c r="C1151" t="s">
        <v>7062</v>
      </c>
      <c r="D1151" t="s">
        <v>7063</v>
      </c>
      <c r="E1151" t="s">
        <v>7064</v>
      </c>
      <c r="F1151" t="s">
        <v>5853</v>
      </c>
    </row>
    <row r="1152" spans="1:6">
      <c r="A1152" t="s">
        <v>1793</v>
      </c>
      <c r="B1152" t="s">
        <v>7065</v>
      </c>
      <c r="C1152" t="s">
        <v>7066</v>
      </c>
      <c r="D1152" t="s">
        <v>7067</v>
      </c>
      <c r="E1152" t="s">
        <v>7068</v>
      </c>
      <c r="F1152" t="s">
        <v>5853</v>
      </c>
    </row>
    <row r="1153" spans="1:6">
      <c r="A1153" t="s">
        <v>1793</v>
      </c>
      <c r="B1153" t="s">
        <v>7069</v>
      </c>
      <c r="C1153" t="s">
        <v>7070</v>
      </c>
      <c r="D1153" t="s">
        <v>7071</v>
      </c>
      <c r="E1153" t="s">
        <v>7072</v>
      </c>
      <c r="F1153" t="s">
        <v>5853</v>
      </c>
    </row>
    <row r="1154" spans="1:6">
      <c r="A1154" t="s">
        <v>1793</v>
      </c>
      <c r="B1154" t="s">
        <v>7073</v>
      </c>
      <c r="C1154" t="s">
        <v>7074</v>
      </c>
      <c r="D1154" t="s">
        <v>7075</v>
      </c>
      <c r="E1154" t="s">
        <v>7076</v>
      </c>
      <c r="F1154" t="s">
        <v>5853</v>
      </c>
    </row>
    <row r="1155" spans="1:6">
      <c r="A1155" t="s">
        <v>1793</v>
      </c>
      <c r="B1155" t="s">
        <v>7077</v>
      </c>
      <c r="C1155" t="s">
        <v>7078</v>
      </c>
      <c r="D1155" t="s">
        <v>7079</v>
      </c>
      <c r="E1155" t="s">
        <v>7080</v>
      </c>
      <c r="F1155" t="s">
        <v>5853</v>
      </c>
    </row>
    <row r="1156" spans="1:6">
      <c r="A1156" t="s">
        <v>1793</v>
      </c>
      <c r="B1156" t="s">
        <v>7081</v>
      </c>
      <c r="C1156" t="s">
        <v>7082</v>
      </c>
      <c r="D1156" t="s">
        <v>7083</v>
      </c>
      <c r="E1156" t="s">
        <v>7084</v>
      </c>
      <c r="F1156" t="s">
        <v>5857</v>
      </c>
    </row>
    <row r="1157" spans="1:6">
      <c r="A1157" t="s">
        <v>1793</v>
      </c>
      <c r="B1157" t="s">
        <v>7085</v>
      </c>
      <c r="C1157" t="s">
        <v>7086</v>
      </c>
      <c r="D1157" t="s">
        <v>7087</v>
      </c>
      <c r="E1157" t="s">
        <v>7088</v>
      </c>
      <c r="F1157" t="s">
        <v>5857</v>
      </c>
    </row>
    <row r="1158" spans="1:6">
      <c r="A1158" t="s">
        <v>1793</v>
      </c>
      <c r="B1158" t="s">
        <v>7089</v>
      </c>
      <c r="C1158" t="s">
        <v>7090</v>
      </c>
      <c r="D1158" t="s">
        <v>7091</v>
      </c>
      <c r="E1158" t="s">
        <v>7092</v>
      </c>
      <c r="F1158" t="s">
        <v>5857</v>
      </c>
    </row>
    <row r="1159" spans="1:6">
      <c r="A1159" t="s">
        <v>1793</v>
      </c>
      <c r="B1159" t="s">
        <v>7093</v>
      </c>
      <c r="C1159" t="s">
        <v>7094</v>
      </c>
      <c r="D1159" t="s">
        <v>7095</v>
      </c>
      <c r="E1159" t="s">
        <v>7096</v>
      </c>
      <c r="F1159" t="s">
        <v>5857</v>
      </c>
    </row>
    <row r="1160" spans="1:6">
      <c r="A1160" t="s">
        <v>1793</v>
      </c>
      <c r="B1160" t="s">
        <v>7097</v>
      </c>
      <c r="C1160" t="s">
        <v>7098</v>
      </c>
      <c r="D1160" t="s">
        <v>7099</v>
      </c>
      <c r="E1160" t="s">
        <v>7100</v>
      </c>
      <c r="F1160" t="s">
        <v>5857</v>
      </c>
    </row>
    <row r="1161" spans="1:6">
      <c r="A1161" t="s">
        <v>1793</v>
      </c>
      <c r="B1161" t="s">
        <v>7101</v>
      </c>
      <c r="C1161" t="s">
        <v>7102</v>
      </c>
      <c r="D1161" t="s">
        <v>7103</v>
      </c>
      <c r="E1161" t="s">
        <v>7104</v>
      </c>
      <c r="F1161" t="s">
        <v>5857</v>
      </c>
    </row>
    <row r="1162" spans="1:6">
      <c r="A1162" t="s">
        <v>1793</v>
      </c>
      <c r="B1162" t="s">
        <v>7105</v>
      </c>
      <c r="C1162" t="s">
        <v>7106</v>
      </c>
      <c r="D1162" t="s">
        <v>7107</v>
      </c>
      <c r="E1162" t="s">
        <v>7108</v>
      </c>
      <c r="F1162" t="s">
        <v>5857</v>
      </c>
    </row>
    <row r="1163" spans="1:6">
      <c r="A1163" t="s">
        <v>1793</v>
      </c>
      <c r="B1163" t="s">
        <v>7109</v>
      </c>
      <c r="C1163" t="s">
        <v>7110</v>
      </c>
      <c r="D1163" t="s">
        <v>7111</v>
      </c>
      <c r="E1163" t="s">
        <v>7112</v>
      </c>
      <c r="F1163" t="s">
        <v>5861</v>
      </c>
    </row>
    <row r="1164" spans="1:6">
      <c r="A1164" t="s">
        <v>1793</v>
      </c>
      <c r="B1164" t="s">
        <v>7113</v>
      </c>
      <c r="C1164" t="s">
        <v>7114</v>
      </c>
      <c r="D1164" t="s">
        <v>7115</v>
      </c>
      <c r="E1164" t="s">
        <v>7116</v>
      </c>
      <c r="F1164" t="s">
        <v>5861</v>
      </c>
    </row>
    <row r="1165" spans="1:6">
      <c r="A1165" t="s">
        <v>1793</v>
      </c>
      <c r="B1165" t="s">
        <v>7117</v>
      </c>
      <c r="C1165" t="s">
        <v>7118</v>
      </c>
      <c r="D1165" t="s">
        <v>7119</v>
      </c>
      <c r="E1165" t="s">
        <v>7120</v>
      </c>
      <c r="F1165" t="s">
        <v>5861</v>
      </c>
    </row>
    <row r="1166" spans="1:6">
      <c r="A1166" t="s">
        <v>1793</v>
      </c>
      <c r="B1166" t="s">
        <v>7121</v>
      </c>
      <c r="C1166" t="s">
        <v>7122</v>
      </c>
      <c r="D1166" t="s">
        <v>7123</v>
      </c>
      <c r="E1166" t="s">
        <v>7124</v>
      </c>
      <c r="F1166" t="s">
        <v>5861</v>
      </c>
    </row>
    <row r="1167" spans="1:6">
      <c r="A1167" t="s">
        <v>1793</v>
      </c>
      <c r="B1167" t="s">
        <v>7125</v>
      </c>
      <c r="C1167" t="s">
        <v>7126</v>
      </c>
      <c r="D1167" t="s">
        <v>7127</v>
      </c>
      <c r="E1167" t="s">
        <v>7128</v>
      </c>
      <c r="F1167" t="s">
        <v>5861</v>
      </c>
    </row>
    <row r="1168" spans="1:6">
      <c r="A1168" t="s">
        <v>1793</v>
      </c>
      <c r="B1168" t="s">
        <v>7129</v>
      </c>
      <c r="C1168" t="s">
        <v>7130</v>
      </c>
      <c r="D1168" t="s">
        <v>7131</v>
      </c>
      <c r="E1168" t="s">
        <v>7132</v>
      </c>
      <c r="F1168" t="s">
        <v>5861</v>
      </c>
    </row>
    <row r="1169" spans="1:6">
      <c r="A1169" t="s">
        <v>1793</v>
      </c>
      <c r="B1169" t="s">
        <v>7133</v>
      </c>
      <c r="C1169" t="s">
        <v>7134</v>
      </c>
      <c r="D1169" t="s">
        <v>7135</v>
      </c>
      <c r="E1169" t="s">
        <v>7136</v>
      </c>
      <c r="F1169" t="s">
        <v>5861</v>
      </c>
    </row>
    <row r="1170" spans="1:6">
      <c r="A1170" t="s">
        <v>1793</v>
      </c>
      <c r="B1170" t="s">
        <v>7137</v>
      </c>
      <c r="C1170" t="s">
        <v>7138</v>
      </c>
      <c r="D1170" t="s">
        <v>7139</v>
      </c>
      <c r="E1170" t="s">
        <v>7140</v>
      </c>
      <c r="F1170" t="s">
        <v>5861</v>
      </c>
    </row>
    <row r="1171" spans="1:6">
      <c r="A1171" t="s">
        <v>1793</v>
      </c>
      <c r="B1171" t="s">
        <v>7141</v>
      </c>
      <c r="C1171" t="s">
        <v>7142</v>
      </c>
      <c r="D1171" t="s">
        <v>7143</v>
      </c>
      <c r="E1171" t="s">
        <v>7144</v>
      </c>
      <c r="F1171" t="s">
        <v>5865</v>
      </c>
    </row>
    <row r="1172" spans="1:6">
      <c r="A1172" t="s">
        <v>1793</v>
      </c>
      <c r="B1172" t="s">
        <v>7145</v>
      </c>
      <c r="C1172" t="s">
        <v>7146</v>
      </c>
      <c r="D1172" t="s">
        <v>7147</v>
      </c>
      <c r="E1172" t="s">
        <v>7148</v>
      </c>
      <c r="F1172" t="s">
        <v>5865</v>
      </c>
    </row>
    <row r="1173" spans="1:6">
      <c r="A1173" t="s">
        <v>1793</v>
      </c>
      <c r="B1173" t="s">
        <v>7149</v>
      </c>
      <c r="C1173" t="s">
        <v>7150</v>
      </c>
      <c r="D1173" t="s">
        <v>7151</v>
      </c>
      <c r="E1173" t="s">
        <v>7152</v>
      </c>
      <c r="F1173" t="s">
        <v>5865</v>
      </c>
    </row>
    <row r="1174" spans="1:6">
      <c r="A1174" t="s">
        <v>1793</v>
      </c>
      <c r="B1174" t="s">
        <v>7153</v>
      </c>
      <c r="C1174" t="s">
        <v>7154</v>
      </c>
      <c r="D1174" t="s">
        <v>7155</v>
      </c>
      <c r="E1174" t="s">
        <v>7156</v>
      </c>
      <c r="F1174" t="s">
        <v>5865</v>
      </c>
    </row>
    <row r="1175" spans="1:6">
      <c r="A1175" t="s">
        <v>1793</v>
      </c>
      <c r="B1175" t="s">
        <v>7157</v>
      </c>
      <c r="C1175" t="s">
        <v>6515</v>
      </c>
      <c r="D1175" t="s">
        <v>6516</v>
      </c>
      <c r="E1175" t="s">
        <v>6517</v>
      </c>
      <c r="F1175" t="s">
        <v>5865</v>
      </c>
    </row>
    <row r="1176" spans="1:6">
      <c r="A1176" t="s">
        <v>1793</v>
      </c>
      <c r="B1176" t="s">
        <v>7158</v>
      </c>
      <c r="C1176" t="s">
        <v>7159</v>
      </c>
      <c r="D1176" t="s">
        <v>7160</v>
      </c>
      <c r="E1176" t="s">
        <v>7161</v>
      </c>
      <c r="F1176" t="s">
        <v>5865</v>
      </c>
    </row>
    <row r="1177" spans="1:6">
      <c r="A1177" t="s">
        <v>1793</v>
      </c>
      <c r="B1177" t="s">
        <v>7162</v>
      </c>
      <c r="C1177" t="s">
        <v>7163</v>
      </c>
      <c r="D1177" t="s">
        <v>7164</v>
      </c>
      <c r="E1177" t="s">
        <v>7165</v>
      </c>
      <c r="F1177" t="s">
        <v>5865</v>
      </c>
    </row>
    <row r="1178" spans="1:6">
      <c r="A1178" t="s">
        <v>1793</v>
      </c>
      <c r="B1178" t="s">
        <v>7166</v>
      </c>
      <c r="C1178" t="s">
        <v>7167</v>
      </c>
      <c r="D1178" t="s">
        <v>7168</v>
      </c>
      <c r="E1178" t="s">
        <v>7169</v>
      </c>
      <c r="F1178" t="s">
        <v>5865</v>
      </c>
    </row>
    <row r="1179" spans="1:6">
      <c r="A1179" t="s">
        <v>1793</v>
      </c>
      <c r="B1179" t="s">
        <v>7170</v>
      </c>
      <c r="C1179" t="s">
        <v>7171</v>
      </c>
      <c r="D1179" t="s">
        <v>7172</v>
      </c>
      <c r="E1179" t="s">
        <v>7173</v>
      </c>
      <c r="F1179" t="s">
        <v>5865</v>
      </c>
    </row>
    <row r="1180" spans="1:6">
      <c r="A1180" t="s">
        <v>1793</v>
      </c>
      <c r="B1180" t="s">
        <v>7174</v>
      </c>
      <c r="C1180" t="s">
        <v>7175</v>
      </c>
      <c r="D1180" t="s">
        <v>7176</v>
      </c>
      <c r="E1180" t="s">
        <v>7177</v>
      </c>
      <c r="F1180" t="s">
        <v>5869</v>
      </c>
    </row>
    <row r="1181" spans="1:6">
      <c r="A1181" t="s">
        <v>1793</v>
      </c>
      <c r="B1181" t="s">
        <v>7178</v>
      </c>
      <c r="C1181" t="s">
        <v>2436</v>
      </c>
      <c r="D1181" t="s">
        <v>2437</v>
      </c>
      <c r="E1181" t="s">
        <v>2438</v>
      </c>
      <c r="F1181" t="s">
        <v>5869</v>
      </c>
    </row>
    <row r="1182" spans="1:6">
      <c r="A1182" t="s">
        <v>1793</v>
      </c>
      <c r="B1182" t="s">
        <v>7179</v>
      </c>
      <c r="C1182" t="s">
        <v>7180</v>
      </c>
      <c r="D1182" t="s">
        <v>7181</v>
      </c>
      <c r="E1182" t="s">
        <v>7182</v>
      </c>
      <c r="F1182" t="s">
        <v>5869</v>
      </c>
    </row>
    <row r="1183" spans="1:6">
      <c r="A1183" t="s">
        <v>1793</v>
      </c>
      <c r="B1183" t="s">
        <v>7183</v>
      </c>
      <c r="C1183" t="s">
        <v>7184</v>
      </c>
      <c r="D1183" t="s">
        <v>7185</v>
      </c>
      <c r="E1183" t="s">
        <v>7186</v>
      </c>
      <c r="F1183" t="s">
        <v>5869</v>
      </c>
    </row>
    <row r="1184" spans="1:6">
      <c r="A1184" t="s">
        <v>1793</v>
      </c>
      <c r="B1184" t="s">
        <v>7187</v>
      </c>
      <c r="C1184" t="s">
        <v>7188</v>
      </c>
      <c r="D1184" t="s">
        <v>7189</v>
      </c>
      <c r="E1184" t="s">
        <v>7190</v>
      </c>
      <c r="F1184" t="s">
        <v>5869</v>
      </c>
    </row>
    <row r="1185" spans="1:6">
      <c r="A1185" t="s">
        <v>1793</v>
      </c>
      <c r="B1185" t="s">
        <v>7191</v>
      </c>
      <c r="C1185" t="s">
        <v>7192</v>
      </c>
      <c r="D1185" t="s">
        <v>7193</v>
      </c>
      <c r="E1185" t="s">
        <v>7194</v>
      </c>
      <c r="F1185" t="s">
        <v>5869</v>
      </c>
    </row>
    <row r="1186" spans="1:6">
      <c r="A1186" t="s">
        <v>1793</v>
      </c>
      <c r="B1186" t="s">
        <v>7195</v>
      </c>
      <c r="C1186" t="s">
        <v>7196</v>
      </c>
      <c r="D1186" t="s">
        <v>7197</v>
      </c>
      <c r="E1186" t="s">
        <v>7198</v>
      </c>
      <c r="F1186" t="s">
        <v>5873</v>
      </c>
    </row>
    <row r="1187" spans="1:6">
      <c r="A1187" t="s">
        <v>1793</v>
      </c>
      <c r="B1187" t="s">
        <v>7199</v>
      </c>
      <c r="C1187" t="s">
        <v>7200</v>
      </c>
      <c r="D1187" t="s">
        <v>7201</v>
      </c>
      <c r="E1187" t="s">
        <v>7202</v>
      </c>
      <c r="F1187" t="s">
        <v>5873</v>
      </c>
    </row>
    <row r="1188" spans="1:6">
      <c r="A1188" t="s">
        <v>1793</v>
      </c>
      <c r="B1188" t="s">
        <v>7203</v>
      </c>
      <c r="C1188" t="s">
        <v>7204</v>
      </c>
      <c r="D1188" t="s">
        <v>7205</v>
      </c>
      <c r="E1188" t="s">
        <v>7206</v>
      </c>
      <c r="F1188" t="s">
        <v>5873</v>
      </c>
    </row>
    <row r="1189" spans="1:6">
      <c r="A1189" t="s">
        <v>1793</v>
      </c>
      <c r="B1189" t="s">
        <v>7207</v>
      </c>
      <c r="C1189" t="s">
        <v>7208</v>
      </c>
      <c r="D1189" t="s">
        <v>7209</v>
      </c>
      <c r="E1189" t="s">
        <v>7210</v>
      </c>
      <c r="F1189" t="s">
        <v>5873</v>
      </c>
    </row>
    <row r="1190" spans="1:6">
      <c r="A1190" t="s">
        <v>1793</v>
      </c>
      <c r="B1190" t="s">
        <v>7211</v>
      </c>
      <c r="C1190" t="s">
        <v>7212</v>
      </c>
      <c r="D1190" t="s">
        <v>7213</v>
      </c>
      <c r="E1190" t="s">
        <v>7214</v>
      </c>
      <c r="F1190" t="s">
        <v>5873</v>
      </c>
    </row>
    <row r="1191" spans="1:6">
      <c r="A1191" t="s">
        <v>1793</v>
      </c>
      <c r="B1191" t="s">
        <v>7215</v>
      </c>
      <c r="C1191" t="s">
        <v>7216</v>
      </c>
      <c r="D1191" t="s">
        <v>7217</v>
      </c>
      <c r="E1191" t="s">
        <v>7218</v>
      </c>
      <c r="F1191" t="s">
        <v>5877</v>
      </c>
    </row>
    <row r="1192" spans="1:6">
      <c r="A1192" t="s">
        <v>1793</v>
      </c>
      <c r="B1192" t="s">
        <v>7219</v>
      </c>
      <c r="C1192" t="s">
        <v>7220</v>
      </c>
      <c r="D1192" t="s">
        <v>7221</v>
      </c>
      <c r="E1192" t="s">
        <v>7222</v>
      </c>
      <c r="F1192" t="s">
        <v>5877</v>
      </c>
    </row>
    <row r="1193" spans="1:6">
      <c r="A1193" t="s">
        <v>1793</v>
      </c>
      <c r="B1193" t="s">
        <v>7223</v>
      </c>
      <c r="C1193" t="s">
        <v>7224</v>
      </c>
      <c r="D1193" t="s">
        <v>7225</v>
      </c>
      <c r="E1193" t="s">
        <v>7226</v>
      </c>
      <c r="F1193" t="s">
        <v>5877</v>
      </c>
    </row>
    <row r="1194" spans="1:6">
      <c r="A1194" t="s">
        <v>1793</v>
      </c>
      <c r="B1194" t="s">
        <v>7227</v>
      </c>
      <c r="C1194" t="s">
        <v>7228</v>
      </c>
      <c r="D1194" t="s">
        <v>7229</v>
      </c>
      <c r="E1194" t="s">
        <v>7230</v>
      </c>
      <c r="F1194" t="s">
        <v>5877</v>
      </c>
    </row>
    <row r="1195" spans="1:6">
      <c r="A1195" t="s">
        <v>1793</v>
      </c>
      <c r="B1195" t="s">
        <v>7231</v>
      </c>
      <c r="C1195" t="s">
        <v>7232</v>
      </c>
      <c r="D1195" t="s">
        <v>7233</v>
      </c>
      <c r="E1195" t="s">
        <v>7234</v>
      </c>
      <c r="F1195" t="s">
        <v>5877</v>
      </c>
    </row>
    <row r="1196" spans="1:6">
      <c r="A1196" t="s">
        <v>1793</v>
      </c>
      <c r="B1196" t="s">
        <v>7235</v>
      </c>
      <c r="C1196" t="s">
        <v>7236</v>
      </c>
      <c r="D1196" t="s">
        <v>7237</v>
      </c>
      <c r="E1196" t="s">
        <v>7238</v>
      </c>
      <c r="F1196" t="s">
        <v>5877</v>
      </c>
    </row>
    <row r="1197" spans="1:6">
      <c r="A1197" t="s">
        <v>1793</v>
      </c>
      <c r="B1197" t="s">
        <v>7239</v>
      </c>
      <c r="C1197" t="s">
        <v>2472</v>
      </c>
      <c r="D1197" t="s">
        <v>2473</v>
      </c>
      <c r="E1197" t="s">
        <v>2474</v>
      </c>
      <c r="F1197" t="s">
        <v>5877</v>
      </c>
    </row>
    <row r="1198" spans="1:6">
      <c r="A1198" t="s">
        <v>1793</v>
      </c>
      <c r="B1198" t="s">
        <v>7240</v>
      </c>
      <c r="C1198" t="s">
        <v>7241</v>
      </c>
      <c r="D1198" t="s">
        <v>7242</v>
      </c>
      <c r="E1198" t="s">
        <v>7243</v>
      </c>
      <c r="F1198" t="s">
        <v>5877</v>
      </c>
    </row>
    <row r="1199" spans="1:6">
      <c r="A1199" t="s">
        <v>1793</v>
      </c>
      <c r="B1199" t="s">
        <v>7244</v>
      </c>
      <c r="C1199" t="s">
        <v>7245</v>
      </c>
      <c r="D1199" t="s">
        <v>7246</v>
      </c>
      <c r="E1199" t="s">
        <v>7247</v>
      </c>
      <c r="F1199" t="s">
        <v>5877</v>
      </c>
    </row>
    <row r="1200" spans="1:6">
      <c r="A1200" t="s">
        <v>1793</v>
      </c>
      <c r="B1200" t="s">
        <v>7248</v>
      </c>
      <c r="C1200" t="s">
        <v>7249</v>
      </c>
      <c r="D1200" t="s">
        <v>7250</v>
      </c>
      <c r="E1200" t="s">
        <v>7251</v>
      </c>
      <c r="F1200" t="s">
        <v>5877</v>
      </c>
    </row>
    <row r="1201" spans="1:6">
      <c r="A1201" t="s">
        <v>1793</v>
      </c>
      <c r="B1201" t="s">
        <v>7252</v>
      </c>
      <c r="C1201" t="s">
        <v>7074</v>
      </c>
      <c r="D1201" t="s">
        <v>7075</v>
      </c>
      <c r="E1201" t="s">
        <v>7076</v>
      </c>
      <c r="F1201" t="s">
        <v>5877</v>
      </c>
    </row>
    <row r="1202" spans="1:6">
      <c r="A1202" t="s">
        <v>1793</v>
      </c>
      <c r="B1202" t="s">
        <v>7253</v>
      </c>
      <c r="C1202" t="s">
        <v>2512</v>
      </c>
      <c r="D1202" t="s">
        <v>2513</v>
      </c>
      <c r="E1202" t="s">
        <v>2514</v>
      </c>
      <c r="F1202" t="s">
        <v>5877</v>
      </c>
    </row>
    <row r="1203" spans="1:6">
      <c r="A1203" t="s">
        <v>1793</v>
      </c>
      <c r="B1203" t="s">
        <v>7254</v>
      </c>
      <c r="C1203" t="s">
        <v>7255</v>
      </c>
      <c r="D1203" t="s">
        <v>7256</v>
      </c>
      <c r="E1203" t="s">
        <v>7257</v>
      </c>
      <c r="F1203" t="s">
        <v>5881</v>
      </c>
    </row>
    <row r="1204" spans="1:6">
      <c r="A1204" t="s">
        <v>1793</v>
      </c>
      <c r="B1204" t="s">
        <v>7258</v>
      </c>
      <c r="C1204" t="s">
        <v>7259</v>
      </c>
      <c r="D1204" t="s">
        <v>7260</v>
      </c>
      <c r="E1204" t="s">
        <v>7261</v>
      </c>
      <c r="F1204" t="s">
        <v>5881</v>
      </c>
    </row>
    <row r="1205" spans="1:6">
      <c r="A1205" t="s">
        <v>1793</v>
      </c>
      <c r="B1205" t="s">
        <v>7262</v>
      </c>
      <c r="C1205" t="s">
        <v>7263</v>
      </c>
      <c r="D1205" t="s">
        <v>7264</v>
      </c>
      <c r="E1205" t="s">
        <v>7265</v>
      </c>
      <c r="F1205" t="s">
        <v>5881</v>
      </c>
    </row>
    <row r="1206" spans="1:6">
      <c r="A1206" t="s">
        <v>1793</v>
      </c>
      <c r="B1206" t="s">
        <v>7266</v>
      </c>
      <c r="C1206" t="s">
        <v>7267</v>
      </c>
      <c r="D1206" t="s">
        <v>7268</v>
      </c>
      <c r="E1206" t="s">
        <v>7269</v>
      </c>
      <c r="F1206" t="s">
        <v>5881</v>
      </c>
    </row>
    <row r="1207" spans="1:6">
      <c r="A1207" t="s">
        <v>1793</v>
      </c>
      <c r="B1207" t="s">
        <v>7270</v>
      </c>
      <c r="C1207" t="s">
        <v>7271</v>
      </c>
      <c r="D1207" t="s">
        <v>7272</v>
      </c>
      <c r="E1207" t="s">
        <v>7273</v>
      </c>
      <c r="F1207" t="s">
        <v>5881</v>
      </c>
    </row>
    <row r="1208" spans="1:6">
      <c r="A1208" t="s">
        <v>1793</v>
      </c>
      <c r="B1208" t="s">
        <v>7274</v>
      </c>
      <c r="C1208" t="s">
        <v>7275</v>
      </c>
      <c r="D1208" t="s">
        <v>7276</v>
      </c>
      <c r="E1208" t="s">
        <v>7277</v>
      </c>
      <c r="F1208" t="s">
        <v>5885</v>
      </c>
    </row>
    <row r="1209" spans="1:6">
      <c r="A1209" t="s">
        <v>1793</v>
      </c>
      <c r="B1209" t="s">
        <v>7278</v>
      </c>
      <c r="C1209" t="s">
        <v>7279</v>
      </c>
      <c r="D1209" t="s">
        <v>7280</v>
      </c>
      <c r="E1209" t="s">
        <v>7281</v>
      </c>
      <c r="F1209" t="s">
        <v>5885</v>
      </c>
    </row>
    <row r="1210" spans="1:6">
      <c r="A1210" t="s">
        <v>1793</v>
      </c>
      <c r="B1210" t="s">
        <v>7282</v>
      </c>
      <c r="C1210" t="s">
        <v>7283</v>
      </c>
      <c r="D1210" t="s">
        <v>7284</v>
      </c>
      <c r="E1210" t="s">
        <v>7285</v>
      </c>
      <c r="F1210" t="s">
        <v>5885</v>
      </c>
    </row>
    <row r="1211" spans="1:6">
      <c r="A1211" t="s">
        <v>1793</v>
      </c>
      <c r="B1211" t="s">
        <v>7286</v>
      </c>
      <c r="C1211" t="s">
        <v>7287</v>
      </c>
      <c r="D1211" t="s">
        <v>7288</v>
      </c>
      <c r="E1211" t="s">
        <v>7289</v>
      </c>
      <c r="F1211" t="s">
        <v>5885</v>
      </c>
    </row>
    <row r="1212" spans="1:6">
      <c r="A1212" t="s">
        <v>1793</v>
      </c>
      <c r="B1212" t="s">
        <v>7290</v>
      </c>
      <c r="C1212" t="s">
        <v>6901</v>
      </c>
      <c r="D1212" t="s">
        <v>6902</v>
      </c>
      <c r="E1212" t="s">
        <v>6903</v>
      </c>
      <c r="F1212" t="s">
        <v>5885</v>
      </c>
    </row>
    <row r="1213" spans="1:6">
      <c r="A1213" t="s">
        <v>1793</v>
      </c>
      <c r="B1213" t="s">
        <v>7291</v>
      </c>
      <c r="C1213" t="s">
        <v>7292</v>
      </c>
      <c r="D1213" t="s">
        <v>7293</v>
      </c>
      <c r="E1213" t="s">
        <v>7294</v>
      </c>
      <c r="F1213" t="s">
        <v>5885</v>
      </c>
    </row>
    <row r="1214" spans="1:6">
      <c r="A1214" t="s">
        <v>1793</v>
      </c>
      <c r="B1214" t="s">
        <v>7295</v>
      </c>
      <c r="C1214" t="s">
        <v>7296</v>
      </c>
      <c r="D1214" t="s">
        <v>7297</v>
      </c>
      <c r="E1214" t="s">
        <v>7298</v>
      </c>
      <c r="F1214" t="s">
        <v>5885</v>
      </c>
    </row>
    <row r="1215" spans="1:6">
      <c r="A1215" t="s">
        <v>1793</v>
      </c>
      <c r="B1215" t="s">
        <v>7299</v>
      </c>
      <c r="C1215" t="s">
        <v>7300</v>
      </c>
      <c r="D1215" t="s">
        <v>7301</v>
      </c>
      <c r="E1215" t="s">
        <v>7302</v>
      </c>
      <c r="F1215" t="s">
        <v>5885</v>
      </c>
    </row>
    <row r="1216" spans="1:6">
      <c r="A1216" t="s">
        <v>1793</v>
      </c>
      <c r="B1216" t="s">
        <v>7303</v>
      </c>
      <c r="C1216" t="s">
        <v>7304</v>
      </c>
      <c r="D1216" t="s">
        <v>7305</v>
      </c>
      <c r="E1216" t="s">
        <v>7306</v>
      </c>
      <c r="F1216" t="s">
        <v>5885</v>
      </c>
    </row>
    <row r="1217" spans="1:6">
      <c r="A1217" t="s">
        <v>1793</v>
      </c>
      <c r="B1217" t="s">
        <v>7307</v>
      </c>
      <c r="C1217" t="s">
        <v>7308</v>
      </c>
      <c r="D1217" t="s">
        <v>7309</v>
      </c>
      <c r="E1217" t="s">
        <v>7310</v>
      </c>
      <c r="F1217" t="s">
        <v>5885</v>
      </c>
    </row>
    <row r="1218" spans="1:6">
      <c r="A1218" t="s">
        <v>1793</v>
      </c>
      <c r="B1218" t="s">
        <v>7311</v>
      </c>
      <c r="C1218" t="s">
        <v>6945</v>
      </c>
      <c r="D1218" t="s">
        <v>6946</v>
      </c>
      <c r="E1218" t="s">
        <v>6947</v>
      </c>
      <c r="F1218" t="s">
        <v>5885</v>
      </c>
    </row>
    <row r="1219" spans="1:6">
      <c r="A1219" t="s">
        <v>1793</v>
      </c>
      <c r="B1219" t="s">
        <v>7312</v>
      </c>
      <c r="C1219" t="s">
        <v>7313</v>
      </c>
      <c r="D1219" t="s">
        <v>7314</v>
      </c>
      <c r="E1219" t="s">
        <v>7315</v>
      </c>
      <c r="F1219" t="s">
        <v>5885</v>
      </c>
    </row>
    <row r="1220" spans="1:6">
      <c r="A1220" t="s">
        <v>1793</v>
      </c>
      <c r="B1220" t="s">
        <v>7316</v>
      </c>
      <c r="C1220" t="s">
        <v>7317</v>
      </c>
      <c r="D1220" t="s">
        <v>7318</v>
      </c>
      <c r="E1220" t="s">
        <v>7319</v>
      </c>
      <c r="F1220" t="s">
        <v>5885</v>
      </c>
    </row>
    <row r="1221" spans="1:6">
      <c r="A1221" t="s">
        <v>1793</v>
      </c>
      <c r="B1221" t="s">
        <v>7320</v>
      </c>
      <c r="C1221" t="s">
        <v>7321</v>
      </c>
      <c r="D1221" t="s">
        <v>7322</v>
      </c>
      <c r="E1221" t="s">
        <v>7323</v>
      </c>
      <c r="F1221" t="s">
        <v>5885</v>
      </c>
    </row>
    <row r="1222" spans="1:6">
      <c r="A1222" t="s">
        <v>1793</v>
      </c>
      <c r="B1222" t="s">
        <v>7324</v>
      </c>
      <c r="C1222" t="s">
        <v>7325</v>
      </c>
      <c r="D1222" t="s">
        <v>7326</v>
      </c>
      <c r="E1222" t="s">
        <v>7327</v>
      </c>
      <c r="F1222" t="s">
        <v>5889</v>
      </c>
    </row>
    <row r="1223" spans="1:6">
      <c r="A1223" t="s">
        <v>1793</v>
      </c>
      <c r="B1223" t="s">
        <v>7328</v>
      </c>
      <c r="C1223" t="s">
        <v>7329</v>
      </c>
      <c r="D1223" t="s">
        <v>7330</v>
      </c>
      <c r="E1223" t="s">
        <v>7331</v>
      </c>
      <c r="F1223" t="s">
        <v>5889</v>
      </c>
    </row>
    <row r="1224" spans="1:6">
      <c r="A1224" t="s">
        <v>1793</v>
      </c>
      <c r="B1224" t="s">
        <v>7332</v>
      </c>
      <c r="C1224" t="s">
        <v>7333</v>
      </c>
      <c r="D1224" t="s">
        <v>7334</v>
      </c>
      <c r="E1224" t="s">
        <v>7335</v>
      </c>
      <c r="F1224" t="s">
        <v>5889</v>
      </c>
    </row>
    <row r="1225" spans="1:6">
      <c r="A1225" t="s">
        <v>1793</v>
      </c>
      <c r="B1225" t="s">
        <v>7336</v>
      </c>
      <c r="C1225" t="s">
        <v>7337</v>
      </c>
      <c r="D1225" t="s">
        <v>7338</v>
      </c>
      <c r="E1225" t="s">
        <v>7339</v>
      </c>
      <c r="F1225" t="s">
        <v>5889</v>
      </c>
    </row>
    <row r="1226" spans="1:6">
      <c r="A1226" t="s">
        <v>1793</v>
      </c>
      <c r="B1226" t="s">
        <v>7340</v>
      </c>
      <c r="C1226" t="s">
        <v>6377</v>
      </c>
      <c r="D1226" t="s">
        <v>6378</v>
      </c>
      <c r="E1226" t="s">
        <v>6379</v>
      </c>
      <c r="F1226" t="s">
        <v>5889</v>
      </c>
    </row>
    <row r="1227" spans="1:6">
      <c r="A1227" t="s">
        <v>1793</v>
      </c>
      <c r="B1227" t="s">
        <v>7341</v>
      </c>
      <c r="C1227" t="s">
        <v>7342</v>
      </c>
      <c r="D1227" t="s">
        <v>7343</v>
      </c>
      <c r="E1227" t="s">
        <v>7344</v>
      </c>
      <c r="F1227" t="s">
        <v>5889</v>
      </c>
    </row>
    <row r="1228" spans="1:6">
      <c r="A1228" t="s">
        <v>1793</v>
      </c>
      <c r="B1228" t="s">
        <v>7345</v>
      </c>
      <c r="C1228" t="s">
        <v>7346</v>
      </c>
      <c r="D1228" t="s">
        <v>7347</v>
      </c>
      <c r="E1228" t="s">
        <v>7348</v>
      </c>
      <c r="F1228" t="s">
        <v>5889</v>
      </c>
    </row>
    <row r="1229" spans="1:6">
      <c r="A1229" t="s">
        <v>1793</v>
      </c>
      <c r="B1229" t="s">
        <v>7349</v>
      </c>
      <c r="C1229" t="s">
        <v>7350</v>
      </c>
      <c r="D1229" t="s">
        <v>7351</v>
      </c>
      <c r="E1229" t="s">
        <v>7352</v>
      </c>
      <c r="F1229" t="s">
        <v>5889</v>
      </c>
    </row>
    <row r="1230" spans="1:6">
      <c r="A1230" t="s">
        <v>1793</v>
      </c>
      <c r="B1230" t="s">
        <v>7353</v>
      </c>
      <c r="C1230" t="s">
        <v>7354</v>
      </c>
      <c r="D1230" t="s">
        <v>7355</v>
      </c>
      <c r="E1230" t="s">
        <v>7356</v>
      </c>
      <c r="F1230" t="s">
        <v>5889</v>
      </c>
    </row>
    <row r="1231" spans="1:6">
      <c r="A1231" t="s">
        <v>1793</v>
      </c>
      <c r="B1231" t="s">
        <v>7357</v>
      </c>
      <c r="C1231" t="s">
        <v>7358</v>
      </c>
      <c r="D1231" t="s">
        <v>7359</v>
      </c>
      <c r="E1231" t="s">
        <v>7360</v>
      </c>
      <c r="F1231" t="s">
        <v>5889</v>
      </c>
    </row>
    <row r="1232" spans="1:6">
      <c r="A1232" t="s">
        <v>1793</v>
      </c>
      <c r="B1232" t="s">
        <v>7361</v>
      </c>
      <c r="C1232" t="s">
        <v>7362</v>
      </c>
      <c r="D1232" t="s">
        <v>7363</v>
      </c>
      <c r="E1232" t="s">
        <v>7364</v>
      </c>
      <c r="F1232" t="s">
        <v>5893</v>
      </c>
    </row>
    <row r="1233" spans="1:6">
      <c r="A1233" t="s">
        <v>1793</v>
      </c>
      <c r="B1233" t="s">
        <v>7365</v>
      </c>
      <c r="C1233" t="s">
        <v>7366</v>
      </c>
      <c r="D1233" t="s">
        <v>7367</v>
      </c>
      <c r="E1233" t="s">
        <v>7368</v>
      </c>
      <c r="F1233" t="s">
        <v>5893</v>
      </c>
    </row>
    <row r="1234" spans="1:6">
      <c r="A1234" t="s">
        <v>1793</v>
      </c>
      <c r="B1234" t="s">
        <v>7369</v>
      </c>
      <c r="C1234" t="s">
        <v>7370</v>
      </c>
      <c r="D1234" t="s">
        <v>7371</v>
      </c>
      <c r="E1234" t="s">
        <v>7372</v>
      </c>
      <c r="F1234" t="s">
        <v>5893</v>
      </c>
    </row>
    <row r="1235" spans="1:6">
      <c r="A1235" t="s">
        <v>1793</v>
      </c>
      <c r="B1235" t="s">
        <v>7373</v>
      </c>
      <c r="C1235" t="s">
        <v>7374</v>
      </c>
      <c r="D1235" t="s">
        <v>7375</v>
      </c>
      <c r="E1235" t="s">
        <v>7376</v>
      </c>
      <c r="F1235" t="s">
        <v>5893</v>
      </c>
    </row>
    <row r="1236" spans="1:6">
      <c r="A1236" t="s">
        <v>1793</v>
      </c>
      <c r="B1236" t="s">
        <v>7377</v>
      </c>
      <c r="C1236" t="s">
        <v>7378</v>
      </c>
      <c r="D1236" t="s">
        <v>7379</v>
      </c>
      <c r="E1236" t="s">
        <v>7380</v>
      </c>
      <c r="F1236" t="s">
        <v>5893</v>
      </c>
    </row>
    <row r="1237" spans="1:6">
      <c r="A1237" t="s">
        <v>1793</v>
      </c>
      <c r="B1237" t="s">
        <v>7381</v>
      </c>
      <c r="C1237" t="s">
        <v>7382</v>
      </c>
      <c r="D1237" t="s">
        <v>7383</v>
      </c>
      <c r="E1237" t="s">
        <v>7384</v>
      </c>
      <c r="F1237" t="s">
        <v>5893</v>
      </c>
    </row>
    <row r="1238" spans="1:6">
      <c r="A1238" t="s">
        <v>1793</v>
      </c>
      <c r="B1238" t="s">
        <v>7385</v>
      </c>
      <c r="C1238" t="s">
        <v>7386</v>
      </c>
      <c r="D1238" t="s">
        <v>7387</v>
      </c>
      <c r="E1238" t="s">
        <v>7388</v>
      </c>
      <c r="F1238" t="s">
        <v>5893</v>
      </c>
    </row>
    <row r="1239" spans="1:6">
      <c r="A1239" t="s">
        <v>1793</v>
      </c>
      <c r="B1239" t="s">
        <v>7389</v>
      </c>
      <c r="C1239" t="s">
        <v>7390</v>
      </c>
      <c r="D1239" t="s">
        <v>7391</v>
      </c>
      <c r="E1239" t="s">
        <v>7392</v>
      </c>
      <c r="F1239" t="s">
        <v>5893</v>
      </c>
    </row>
    <row r="1240" spans="1:6">
      <c r="A1240" t="s">
        <v>1793</v>
      </c>
      <c r="B1240" t="s">
        <v>7393</v>
      </c>
      <c r="C1240" t="s">
        <v>7394</v>
      </c>
      <c r="D1240" t="s">
        <v>7395</v>
      </c>
      <c r="E1240" t="s">
        <v>7396</v>
      </c>
      <c r="F1240" t="s">
        <v>5893</v>
      </c>
    </row>
    <row r="1241" spans="1:6">
      <c r="A1241" t="s">
        <v>1793</v>
      </c>
      <c r="B1241" t="s">
        <v>7397</v>
      </c>
      <c r="C1241" t="s">
        <v>2440</v>
      </c>
      <c r="D1241" t="s">
        <v>2441</v>
      </c>
      <c r="E1241" t="s">
        <v>2442</v>
      </c>
      <c r="F1241" t="s">
        <v>5893</v>
      </c>
    </row>
    <row r="1242" spans="1:6">
      <c r="A1242" t="s">
        <v>1793</v>
      </c>
      <c r="B1242" t="s">
        <v>7398</v>
      </c>
      <c r="C1242" t="s">
        <v>7399</v>
      </c>
      <c r="D1242" t="s">
        <v>7400</v>
      </c>
      <c r="E1242" t="s">
        <v>7401</v>
      </c>
      <c r="F1242" t="s">
        <v>5893</v>
      </c>
    </row>
    <row r="1243" spans="1:6">
      <c r="A1243" t="s">
        <v>1793</v>
      </c>
      <c r="B1243" t="s">
        <v>7402</v>
      </c>
      <c r="C1243" t="s">
        <v>7403</v>
      </c>
      <c r="D1243" t="s">
        <v>7404</v>
      </c>
      <c r="E1243" t="s">
        <v>7405</v>
      </c>
      <c r="F1243" t="s">
        <v>5893</v>
      </c>
    </row>
    <row r="1244" spans="1:6">
      <c r="A1244" t="s">
        <v>1793</v>
      </c>
      <c r="B1244" t="s">
        <v>7406</v>
      </c>
      <c r="C1244" t="s">
        <v>7407</v>
      </c>
      <c r="D1244" t="s">
        <v>7408</v>
      </c>
      <c r="E1244" t="s">
        <v>7409</v>
      </c>
      <c r="F1244" t="s">
        <v>5893</v>
      </c>
    </row>
    <row r="1245" spans="1:6">
      <c r="A1245" t="s">
        <v>1793</v>
      </c>
      <c r="B1245" t="s">
        <v>7410</v>
      </c>
      <c r="C1245" t="s">
        <v>7411</v>
      </c>
      <c r="D1245" t="s">
        <v>7412</v>
      </c>
      <c r="E1245" t="s">
        <v>7413</v>
      </c>
      <c r="F1245" t="s">
        <v>5893</v>
      </c>
    </row>
    <row r="1246" spans="1:6">
      <c r="A1246" t="s">
        <v>1793</v>
      </c>
      <c r="B1246" t="s">
        <v>7414</v>
      </c>
      <c r="C1246" t="s">
        <v>7415</v>
      </c>
      <c r="D1246" t="s">
        <v>7416</v>
      </c>
      <c r="E1246" t="s">
        <v>7417</v>
      </c>
      <c r="F1246" t="s">
        <v>5893</v>
      </c>
    </row>
    <row r="1247" spans="1:6">
      <c r="A1247" t="s">
        <v>1793</v>
      </c>
      <c r="B1247" t="s">
        <v>7418</v>
      </c>
      <c r="C1247" t="s">
        <v>7419</v>
      </c>
      <c r="D1247" t="s">
        <v>7420</v>
      </c>
      <c r="E1247" t="s">
        <v>7421</v>
      </c>
      <c r="F1247" t="s">
        <v>5893</v>
      </c>
    </row>
    <row r="1248" spans="1:6">
      <c r="A1248" t="s">
        <v>1793</v>
      </c>
      <c r="B1248" t="s">
        <v>7422</v>
      </c>
      <c r="C1248" t="s">
        <v>7423</v>
      </c>
      <c r="D1248" t="s">
        <v>7424</v>
      </c>
      <c r="E1248" t="s">
        <v>7425</v>
      </c>
      <c r="F1248" t="s">
        <v>5893</v>
      </c>
    </row>
    <row r="1249" spans="1:6">
      <c r="A1249" t="s">
        <v>1793</v>
      </c>
      <c r="B1249" t="s">
        <v>7426</v>
      </c>
      <c r="C1249" t="s">
        <v>7427</v>
      </c>
      <c r="D1249" t="s">
        <v>7428</v>
      </c>
      <c r="E1249" t="s">
        <v>7429</v>
      </c>
      <c r="F1249" t="s">
        <v>5893</v>
      </c>
    </row>
    <row r="1250" spans="1:6">
      <c r="A1250" t="s">
        <v>1793</v>
      </c>
      <c r="B1250" t="s">
        <v>7430</v>
      </c>
      <c r="C1250" t="s">
        <v>7431</v>
      </c>
      <c r="D1250" t="s">
        <v>7432</v>
      </c>
      <c r="E1250" t="s">
        <v>7433</v>
      </c>
      <c r="F1250" t="s">
        <v>5893</v>
      </c>
    </row>
    <row r="1251" spans="1:6">
      <c r="A1251" t="s">
        <v>1793</v>
      </c>
      <c r="B1251" t="s">
        <v>7434</v>
      </c>
      <c r="C1251" t="s">
        <v>7435</v>
      </c>
      <c r="D1251" t="s">
        <v>7436</v>
      </c>
      <c r="E1251" t="s">
        <v>7437</v>
      </c>
      <c r="F1251" t="s">
        <v>5893</v>
      </c>
    </row>
    <row r="1252" spans="1:6">
      <c r="A1252" t="s">
        <v>1793</v>
      </c>
      <c r="B1252" t="s">
        <v>7438</v>
      </c>
      <c r="C1252" t="s">
        <v>7439</v>
      </c>
      <c r="D1252" t="s">
        <v>7440</v>
      </c>
      <c r="E1252" t="s">
        <v>7441</v>
      </c>
      <c r="F1252" t="s">
        <v>5893</v>
      </c>
    </row>
    <row r="1253" spans="1:6">
      <c r="A1253" t="s">
        <v>1793</v>
      </c>
      <c r="B1253" t="s">
        <v>7442</v>
      </c>
      <c r="C1253" t="s">
        <v>7443</v>
      </c>
      <c r="D1253" t="s">
        <v>7444</v>
      </c>
      <c r="E1253" t="s">
        <v>7445</v>
      </c>
      <c r="F1253" t="s">
        <v>5893</v>
      </c>
    </row>
    <row r="1254" spans="1:6">
      <c r="A1254" t="s">
        <v>1793</v>
      </c>
      <c r="B1254" t="s">
        <v>7446</v>
      </c>
      <c r="C1254" t="s">
        <v>7447</v>
      </c>
      <c r="D1254" t="s">
        <v>7448</v>
      </c>
      <c r="E1254" t="s">
        <v>7449</v>
      </c>
      <c r="F1254" t="s">
        <v>5893</v>
      </c>
    </row>
    <row r="1255" spans="1:6">
      <c r="A1255" t="s">
        <v>1793</v>
      </c>
      <c r="B1255" t="s">
        <v>7450</v>
      </c>
      <c r="C1255" t="s">
        <v>7451</v>
      </c>
      <c r="D1255" t="s">
        <v>7452</v>
      </c>
      <c r="E1255" t="s">
        <v>7453</v>
      </c>
      <c r="F1255" t="s">
        <v>5893</v>
      </c>
    </row>
    <row r="1256" spans="1:6">
      <c r="A1256" t="s">
        <v>1793</v>
      </c>
      <c r="B1256" t="s">
        <v>7454</v>
      </c>
      <c r="C1256" t="s">
        <v>7455</v>
      </c>
      <c r="D1256" t="s">
        <v>7456</v>
      </c>
      <c r="E1256" t="s">
        <v>7457</v>
      </c>
      <c r="F1256" t="s">
        <v>5893</v>
      </c>
    </row>
    <row r="1257" spans="1:6">
      <c r="A1257" t="s">
        <v>1793</v>
      </c>
      <c r="B1257" t="s">
        <v>7458</v>
      </c>
      <c r="C1257" t="s">
        <v>7459</v>
      </c>
      <c r="D1257" t="s">
        <v>7460</v>
      </c>
      <c r="E1257" t="s">
        <v>7461</v>
      </c>
      <c r="F1257" t="s">
        <v>5893</v>
      </c>
    </row>
    <row r="1258" spans="1:6">
      <c r="A1258" t="s">
        <v>1793</v>
      </c>
      <c r="B1258" t="s">
        <v>7462</v>
      </c>
      <c r="C1258" t="s">
        <v>7463</v>
      </c>
      <c r="D1258" t="s">
        <v>7464</v>
      </c>
      <c r="E1258" t="s">
        <v>7465</v>
      </c>
      <c r="F1258" t="s">
        <v>5893</v>
      </c>
    </row>
    <row r="1259" spans="1:6">
      <c r="A1259" t="s">
        <v>1793</v>
      </c>
      <c r="B1259" t="s">
        <v>7466</v>
      </c>
      <c r="C1259" t="s">
        <v>7467</v>
      </c>
      <c r="D1259" t="s">
        <v>7468</v>
      </c>
      <c r="E1259" t="s">
        <v>7469</v>
      </c>
      <c r="F1259" t="s">
        <v>5893</v>
      </c>
    </row>
    <row r="1260" spans="1:6">
      <c r="A1260" t="s">
        <v>1793</v>
      </c>
      <c r="B1260" t="s">
        <v>7470</v>
      </c>
      <c r="C1260" t="s">
        <v>7471</v>
      </c>
      <c r="D1260" t="s">
        <v>7472</v>
      </c>
      <c r="E1260" t="s">
        <v>7473</v>
      </c>
      <c r="F1260" t="s">
        <v>5893</v>
      </c>
    </row>
    <row r="1261" spans="1:6">
      <c r="A1261" t="s">
        <v>1793</v>
      </c>
      <c r="B1261" t="s">
        <v>7474</v>
      </c>
      <c r="C1261" t="s">
        <v>7475</v>
      </c>
      <c r="D1261" t="s">
        <v>7476</v>
      </c>
      <c r="E1261" t="s">
        <v>7477</v>
      </c>
      <c r="F1261" t="s">
        <v>5893</v>
      </c>
    </row>
    <row r="1262" spans="1:6">
      <c r="A1262" t="s">
        <v>1793</v>
      </c>
      <c r="B1262" t="s">
        <v>7478</v>
      </c>
      <c r="C1262" t="s">
        <v>7479</v>
      </c>
      <c r="D1262" t="s">
        <v>7480</v>
      </c>
      <c r="E1262" t="s">
        <v>7481</v>
      </c>
      <c r="F1262" t="s">
        <v>5893</v>
      </c>
    </row>
    <row r="1263" spans="1:6">
      <c r="A1263" t="s">
        <v>1793</v>
      </c>
      <c r="B1263" t="s">
        <v>7482</v>
      </c>
      <c r="C1263" t="s">
        <v>7483</v>
      </c>
      <c r="D1263" t="s">
        <v>7484</v>
      </c>
      <c r="E1263" t="s">
        <v>7485</v>
      </c>
      <c r="F1263" t="s">
        <v>5897</v>
      </c>
    </row>
    <row r="1264" spans="1:6">
      <c r="A1264" t="s">
        <v>1793</v>
      </c>
      <c r="B1264" t="s">
        <v>7486</v>
      </c>
      <c r="C1264" t="s">
        <v>7487</v>
      </c>
      <c r="D1264" t="s">
        <v>7488</v>
      </c>
      <c r="E1264" t="s">
        <v>7489</v>
      </c>
      <c r="F1264" t="s">
        <v>5897</v>
      </c>
    </row>
    <row r="1265" spans="1:6">
      <c r="A1265" t="s">
        <v>1793</v>
      </c>
      <c r="B1265" t="s">
        <v>7490</v>
      </c>
      <c r="C1265" t="s">
        <v>7491</v>
      </c>
      <c r="D1265" t="s">
        <v>7492</v>
      </c>
      <c r="E1265" t="s">
        <v>7493</v>
      </c>
      <c r="F1265" t="s">
        <v>5897</v>
      </c>
    </row>
    <row r="1266" spans="1:6">
      <c r="A1266" t="s">
        <v>1793</v>
      </c>
      <c r="B1266" t="s">
        <v>7494</v>
      </c>
      <c r="C1266" t="s">
        <v>7495</v>
      </c>
      <c r="D1266" t="s">
        <v>7496</v>
      </c>
      <c r="E1266" t="s">
        <v>7497</v>
      </c>
      <c r="F1266" t="s">
        <v>5897</v>
      </c>
    </row>
    <row r="1267" spans="1:6">
      <c r="A1267" t="s">
        <v>1793</v>
      </c>
      <c r="B1267" t="s">
        <v>7498</v>
      </c>
      <c r="C1267" t="s">
        <v>7499</v>
      </c>
      <c r="D1267" t="s">
        <v>7500</v>
      </c>
      <c r="E1267" t="s">
        <v>7501</v>
      </c>
      <c r="F1267" t="s">
        <v>5897</v>
      </c>
    </row>
    <row r="1268" spans="1:6">
      <c r="A1268" t="s">
        <v>1793</v>
      </c>
      <c r="B1268" t="s">
        <v>7502</v>
      </c>
      <c r="C1268" t="s">
        <v>7503</v>
      </c>
      <c r="D1268" t="s">
        <v>7504</v>
      </c>
      <c r="E1268" t="s">
        <v>7505</v>
      </c>
      <c r="F1268" t="s">
        <v>5897</v>
      </c>
    </row>
    <row r="1269" spans="1:6">
      <c r="A1269" t="s">
        <v>1793</v>
      </c>
      <c r="B1269" t="s">
        <v>7506</v>
      </c>
      <c r="C1269" t="s">
        <v>7507</v>
      </c>
      <c r="D1269" t="s">
        <v>7508</v>
      </c>
      <c r="E1269" t="s">
        <v>7509</v>
      </c>
      <c r="F1269" t="s">
        <v>5897</v>
      </c>
    </row>
    <row r="1270" spans="1:6">
      <c r="A1270" t="s">
        <v>1793</v>
      </c>
      <c r="B1270" t="s">
        <v>7510</v>
      </c>
      <c r="C1270" t="s">
        <v>7511</v>
      </c>
      <c r="D1270" t="s">
        <v>7512</v>
      </c>
      <c r="E1270" t="s">
        <v>7513</v>
      </c>
      <c r="F1270" t="s">
        <v>5897</v>
      </c>
    </row>
    <row r="1271" spans="1:6">
      <c r="A1271" t="s">
        <v>1793</v>
      </c>
      <c r="B1271" t="s">
        <v>7514</v>
      </c>
      <c r="C1271" t="s">
        <v>7515</v>
      </c>
      <c r="D1271" t="s">
        <v>7516</v>
      </c>
      <c r="E1271" t="s">
        <v>7517</v>
      </c>
      <c r="F1271" t="s">
        <v>5897</v>
      </c>
    </row>
    <row r="1272" spans="1:6">
      <c r="A1272" t="s">
        <v>1793</v>
      </c>
      <c r="B1272" t="s">
        <v>7518</v>
      </c>
      <c r="C1272" t="s">
        <v>7519</v>
      </c>
      <c r="D1272" t="s">
        <v>7520</v>
      </c>
      <c r="E1272" t="s">
        <v>7521</v>
      </c>
      <c r="F1272" t="s">
        <v>5897</v>
      </c>
    </row>
    <row r="1273" spans="1:6">
      <c r="A1273" t="s">
        <v>1793</v>
      </c>
      <c r="B1273" t="s">
        <v>7522</v>
      </c>
      <c r="C1273" t="s">
        <v>7523</v>
      </c>
      <c r="D1273" t="s">
        <v>7524</v>
      </c>
      <c r="E1273" t="s">
        <v>7525</v>
      </c>
      <c r="F1273" t="s">
        <v>5897</v>
      </c>
    </row>
    <row r="1274" spans="1:6">
      <c r="A1274" t="s">
        <v>1793</v>
      </c>
      <c r="B1274" t="s">
        <v>7526</v>
      </c>
      <c r="C1274" t="s">
        <v>7527</v>
      </c>
      <c r="D1274" t="s">
        <v>7528</v>
      </c>
      <c r="E1274" t="s">
        <v>7529</v>
      </c>
      <c r="F1274" t="s">
        <v>5897</v>
      </c>
    </row>
    <row r="1275" spans="1:6">
      <c r="A1275" t="s">
        <v>1793</v>
      </c>
      <c r="B1275" t="s">
        <v>7530</v>
      </c>
      <c r="C1275" t="s">
        <v>7531</v>
      </c>
      <c r="D1275" t="s">
        <v>7532</v>
      </c>
      <c r="E1275" t="s">
        <v>7533</v>
      </c>
      <c r="F1275" t="s">
        <v>5897</v>
      </c>
    </row>
    <row r="1276" spans="1:6">
      <c r="A1276" t="s">
        <v>1793</v>
      </c>
      <c r="B1276" t="s">
        <v>7534</v>
      </c>
      <c r="C1276" t="s">
        <v>7535</v>
      </c>
      <c r="D1276" t="s">
        <v>7536</v>
      </c>
      <c r="E1276" t="s">
        <v>7537</v>
      </c>
      <c r="F1276" t="s">
        <v>5901</v>
      </c>
    </row>
    <row r="1277" spans="1:6">
      <c r="A1277" t="s">
        <v>1793</v>
      </c>
      <c r="B1277" t="s">
        <v>7538</v>
      </c>
      <c r="C1277" t="s">
        <v>7539</v>
      </c>
      <c r="D1277" t="s">
        <v>7540</v>
      </c>
      <c r="E1277" t="s">
        <v>7541</v>
      </c>
      <c r="F1277" t="s">
        <v>5901</v>
      </c>
    </row>
    <row r="1278" spans="1:6">
      <c r="A1278" t="s">
        <v>1793</v>
      </c>
      <c r="B1278" t="s">
        <v>7542</v>
      </c>
      <c r="C1278" t="s">
        <v>7543</v>
      </c>
      <c r="D1278" t="s">
        <v>7544</v>
      </c>
      <c r="E1278" t="s">
        <v>7545</v>
      </c>
      <c r="F1278" t="s">
        <v>5901</v>
      </c>
    </row>
    <row r="1279" spans="1:6">
      <c r="A1279" t="s">
        <v>1793</v>
      </c>
      <c r="B1279" t="s">
        <v>7546</v>
      </c>
      <c r="C1279" t="s">
        <v>7547</v>
      </c>
      <c r="D1279" t="s">
        <v>7548</v>
      </c>
      <c r="E1279" t="s">
        <v>7549</v>
      </c>
      <c r="F1279" t="s">
        <v>5901</v>
      </c>
    </row>
    <row r="1280" spans="1:6">
      <c r="A1280" t="s">
        <v>1793</v>
      </c>
      <c r="B1280" t="s">
        <v>7550</v>
      </c>
      <c r="C1280" t="s">
        <v>7551</v>
      </c>
      <c r="D1280" t="s">
        <v>7552</v>
      </c>
      <c r="E1280" t="s">
        <v>7553</v>
      </c>
      <c r="F1280" t="s">
        <v>5901</v>
      </c>
    </row>
    <row r="1281" spans="1:6">
      <c r="A1281" t="s">
        <v>1793</v>
      </c>
      <c r="B1281" t="s">
        <v>7554</v>
      </c>
      <c r="C1281" t="s">
        <v>7555</v>
      </c>
      <c r="D1281" t="s">
        <v>7556</v>
      </c>
      <c r="E1281" t="s">
        <v>7557</v>
      </c>
      <c r="F1281" t="s">
        <v>5901</v>
      </c>
    </row>
    <row r="1282" spans="1:6">
      <c r="A1282" t="s">
        <v>1793</v>
      </c>
      <c r="B1282" t="s">
        <v>7558</v>
      </c>
      <c r="C1282" t="s">
        <v>7559</v>
      </c>
      <c r="D1282" t="s">
        <v>7560</v>
      </c>
      <c r="E1282" t="s">
        <v>7561</v>
      </c>
      <c r="F1282" t="s">
        <v>5901</v>
      </c>
    </row>
    <row r="1283" spans="1:6">
      <c r="A1283" t="s">
        <v>1793</v>
      </c>
      <c r="B1283" t="s">
        <v>7562</v>
      </c>
      <c r="C1283" t="s">
        <v>7563</v>
      </c>
      <c r="D1283" t="s">
        <v>7564</v>
      </c>
      <c r="E1283" t="s">
        <v>7565</v>
      </c>
      <c r="F1283" t="s">
        <v>5901</v>
      </c>
    </row>
    <row r="1284" spans="1:6">
      <c r="A1284" t="s">
        <v>1793</v>
      </c>
      <c r="B1284" t="s">
        <v>7566</v>
      </c>
      <c r="C1284" t="s">
        <v>7567</v>
      </c>
      <c r="D1284" t="s">
        <v>7568</v>
      </c>
      <c r="E1284" t="s">
        <v>7569</v>
      </c>
      <c r="F1284" t="s">
        <v>5901</v>
      </c>
    </row>
    <row r="1285" spans="1:6">
      <c r="A1285" t="s">
        <v>1793</v>
      </c>
      <c r="B1285" t="s">
        <v>7570</v>
      </c>
      <c r="C1285" t="s">
        <v>7571</v>
      </c>
      <c r="D1285" t="s">
        <v>7572</v>
      </c>
      <c r="E1285" t="s">
        <v>7573</v>
      </c>
      <c r="F1285" t="s">
        <v>5901</v>
      </c>
    </row>
    <row r="1286" spans="1:6">
      <c r="A1286" t="s">
        <v>1793</v>
      </c>
      <c r="B1286" t="s">
        <v>7574</v>
      </c>
      <c r="C1286" t="s">
        <v>7575</v>
      </c>
      <c r="D1286" t="s">
        <v>7576</v>
      </c>
      <c r="E1286" t="s">
        <v>7577</v>
      </c>
      <c r="F1286" t="s">
        <v>5901</v>
      </c>
    </row>
    <row r="1287" spans="1:6">
      <c r="A1287" t="s">
        <v>1793</v>
      </c>
      <c r="B1287" t="s">
        <v>7578</v>
      </c>
      <c r="C1287" t="s">
        <v>7579</v>
      </c>
      <c r="D1287" t="s">
        <v>7580</v>
      </c>
      <c r="E1287" t="s">
        <v>7581</v>
      </c>
      <c r="F1287" t="s">
        <v>5901</v>
      </c>
    </row>
    <row r="1288" spans="1:6">
      <c r="A1288" t="s">
        <v>1793</v>
      </c>
      <c r="B1288" t="s">
        <v>7582</v>
      </c>
      <c r="C1288" t="s">
        <v>7583</v>
      </c>
      <c r="D1288" t="s">
        <v>7584</v>
      </c>
      <c r="E1288" t="s">
        <v>7585</v>
      </c>
      <c r="F1288" t="s">
        <v>5905</v>
      </c>
    </row>
    <row r="1289" spans="1:6">
      <c r="A1289" t="s">
        <v>1793</v>
      </c>
      <c r="B1289" t="s">
        <v>7586</v>
      </c>
      <c r="C1289" t="s">
        <v>7587</v>
      </c>
      <c r="D1289" t="s">
        <v>7588</v>
      </c>
      <c r="E1289" t="s">
        <v>7589</v>
      </c>
      <c r="F1289" t="s">
        <v>5905</v>
      </c>
    </row>
    <row r="1290" spans="1:6">
      <c r="A1290" t="s">
        <v>1793</v>
      </c>
      <c r="B1290" t="s">
        <v>7590</v>
      </c>
      <c r="C1290" t="s">
        <v>7591</v>
      </c>
      <c r="D1290" t="s">
        <v>7592</v>
      </c>
      <c r="E1290" t="s">
        <v>7593</v>
      </c>
      <c r="F1290" t="s">
        <v>5905</v>
      </c>
    </row>
    <row r="1291" spans="1:6">
      <c r="A1291" t="s">
        <v>1793</v>
      </c>
      <c r="B1291" t="s">
        <v>7594</v>
      </c>
      <c r="C1291" t="s">
        <v>7595</v>
      </c>
      <c r="D1291" t="s">
        <v>7596</v>
      </c>
      <c r="E1291" t="s">
        <v>7597</v>
      </c>
      <c r="F1291" t="s">
        <v>5905</v>
      </c>
    </row>
    <row r="1292" spans="1:6">
      <c r="A1292" t="s">
        <v>1793</v>
      </c>
      <c r="B1292" t="s">
        <v>7598</v>
      </c>
      <c r="C1292" t="s">
        <v>7599</v>
      </c>
      <c r="D1292" t="s">
        <v>7600</v>
      </c>
      <c r="E1292" t="s">
        <v>7601</v>
      </c>
      <c r="F1292" t="s">
        <v>5905</v>
      </c>
    </row>
    <row r="1293" spans="1:6">
      <c r="A1293" t="s">
        <v>1793</v>
      </c>
      <c r="B1293" t="s">
        <v>7602</v>
      </c>
      <c r="C1293" t="s">
        <v>7603</v>
      </c>
      <c r="D1293" t="s">
        <v>7604</v>
      </c>
      <c r="E1293" t="s">
        <v>7605</v>
      </c>
      <c r="F1293" t="s">
        <v>5905</v>
      </c>
    </row>
    <row r="1294" spans="1:6">
      <c r="A1294" t="s">
        <v>1793</v>
      </c>
      <c r="B1294" t="s">
        <v>7606</v>
      </c>
      <c r="C1294" t="s">
        <v>6849</v>
      </c>
      <c r="D1294" t="s">
        <v>6850</v>
      </c>
      <c r="E1294" t="s">
        <v>6851</v>
      </c>
      <c r="F1294" t="s">
        <v>5905</v>
      </c>
    </row>
    <row r="1295" spans="1:6">
      <c r="A1295" t="s">
        <v>1793</v>
      </c>
      <c r="B1295" t="s">
        <v>7607</v>
      </c>
      <c r="C1295" t="s">
        <v>7608</v>
      </c>
      <c r="D1295" t="s">
        <v>7609</v>
      </c>
      <c r="E1295" t="s">
        <v>7610</v>
      </c>
      <c r="F1295" t="s">
        <v>5905</v>
      </c>
    </row>
    <row r="1296" spans="1:6">
      <c r="A1296" t="s">
        <v>1793</v>
      </c>
      <c r="B1296" t="s">
        <v>7611</v>
      </c>
      <c r="C1296" t="s">
        <v>7612</v>
      </c>
      <c r="D1296" t="s">
        <v>7613</v>
      </c>
      <c r="E1296" t="s">
        <v>7614</v>
      </c>
      <c r="F1296" t="s">
        <v>5905</v>
      </c>
    </row>
    <row r="1297" spans="1:6">
      <c r="A1297" t="s">
        <v>1793</v>
      </c>
      <c r="B1297" t="s">
        <v>7615</v>
      </c>
      <c r="C1297" t="s">
        <v>7616</v>
      </c>
      <c r="D1297" t="s">
        <v>7617</v>
      </c>
      <c r="E1297" t="s">
        <v>7618</v>
      </c>
      <c r="F1297" t="s">
        <v>5905</v>
      </c>
    </row>
    <row r="1298" spans="1:6">
      <c r="A1298" t="s">
        <v>1793</v>
      </c>
      <c r="B1298" t="s">
        <v>7619</v>
      </c>
      <c r="C1298" t="s">
        <v>7620</v>
      </c>
      <c r="D1298" t="s">
        <v>7621</v>
      </c>
      <c r="E1298" t="s">
        <v>7622</v>
      </c>
      <c r="F1298" t="s">
        <v>5909</v>
      </c>
    </row>
    <row r="1299" spans="1:6">
      <c r="A1299" t="s">
        <v>1793</v>
      </c>
      <c r="B1299" t="s">
        <v>7623</v>
      </c>
      <c r="C1299" t="s">
        <v>7624</v>
      </c>
      <c r="D1299" t="s">
        <v>7625</v>
      </c>
      <c r="E1299" t="s">
        <v>7626</v>
      </c>
      <c r="F1299" t="s">
        <v>5909</v>
      </c>
    </row>
    <row r="1300" spans="1:6">
      <c r="A1300" t="s">
        <v>1793</v>
      </c>
      <c r="B1300" t="s">
        <v>7627</v>
      </c>
      <c r="C1300" t="s">
        <v>7628</v>
      </c>
      <c r="D1300" t="s">
        <v>7629</v>
      </c>
      <c r="E1300" t="s">
        <v>7630</v>
      </c>
      <c r="F1300" t="s">
        <v>5909</v>
      </c>
    </row>
    <row r="1301" spans="1:6">
      <c r="A1301" t="s">
        <v>1793</v>
      </c>
      <c r="B1301" t="s">
        <v>7631</v>
      </c>
      <c r="C1301" t="s">
        <v>7632</v>
      </c>
      <c r="D1301" t="s">
        <v>7633</v>
      </c>
      <c r="E1301" t="s">
        <v>7634</v>
      </c>
      <c r="F1301" t="s">
        <v>5909</v>
      </c>
    </row>
    <row r="1302" spans="1:6">
      <c r="A1302" t="s">
        <v>1793</v>
      </c>
      <c r="B1302" t="s">
        <v>7635</v>
      </c>
      <c r="C1302" t="s">
        <v>7636</v>
      </c>
      <c r="D1302" t="s">
        <v>7637</v>
      </c>
      <c r="E1302" t="s">
        <v>7638</v>
      </c>
      <c r="F1302" t="s">
        <v>5909</v>
      </c>
    </row>
    <row r="1303" spans="1:6">
      <c r="A1303" t="s">
        <v>1793</v>
      </c>
      <c r="B1303" t="s">
        <v>7639</v>
      </c>
      <c r="C1303" t="s">
        <v>7640</v>
      </c>
      <c r="D1303" t="s">
        <v>7641</v>
      </c>
      <c r="E1303" t="s">
        <v>7642</v>
      </c>
      <c r="F1303" t="s">
        <v>5909</v>
      </c>
    </row>
    <row r="1304" spans="1:6">
      <c r="A1304" t="s">
        <v>1793</v>
      </c>
      <c r="B1304" t="s">
        <v>7643</v>
      </c>
      <c r="C1304" t="s">
        <v>7644</v>
      </c>
      <c r="D1304" t="s">
        <v>7645</v>
      </c>
      <c r="E1304" t="s">
        <v>7646</v>
      </c>
      <c r="F1304" t="s">
        <v>5909</v>
      </c>
    </row>
    <row r="1305" spans="1:6">
      <c r="A1305" t="s">
        <v>1793</v>
      </c>
      <c r="B1305" t="s">
        <v>7647</v>
      </c>
      <c r="C1305" t="s">
        <v>7648</v>
      </c>
      <c r="D1305" t="s">
        <v>7649</v>
      </c>
      <c r="E1305" t="s">
        <v>7650</v>
      </c>
      <c r="F1305" t="s">
        <v>5909</v>
      </c>
    </row>
    <row r="1306" spans="1:6">
      <c r="A1306" t="s">
        <v>1793</v>
      </c>
      <c r="B1306" t="s">
        <v>7651</v>
      </c>
      <c r="C1306" t="s">
        <v>7652</v>
      </c>
      <c r="D1306" t="s">
        <v>7653</v>
      </c>
      <c r="E1306" t="s">
        <v>7654</v>
      </c>
      <c r="F1306" t="s">
        <v>5909</v>
      </c>
    </row>
    <row r="1307" spans="1:6">
      <c r="A1307" t="s">
        <v>1793</v>
      </c>
      <c r="B1307" t="s">
        <v>7655</v>
      </c>
      <c r="C1307" t="s">
        <v>7656</v>
      </c>
      <c r="D1307" t="s">
        <v>7657</v>
      </c>
      <c r="E1307" t="s">
        <v>7658</v>
      </c>
      <c r="F1307" t="s">
        <v>5909</v>
      </c>
    </row>
    <row r="1308" spans="1:6">
      <c r="A1308" t="s">
        <v>1793</v>
      </c>
      <c r="B1308" t="s">
        <v>7659</v>
      </c>
      <c r="C1308" t="s">
        <v>7660</v>
      </c>
      <c r="D1308" t="s">
        <v>7661</v>
      </c>
      <c r="E1308" t="s">
        <v>7662</v>
      </c>
      <c r="F1308" t="s">
        <v>5909</v>
      </c>
    </row>
    <row r="1309" spans="1:6">
      <c r="A1309" t="s">
        <v>1793</v>
      </c>
      <c r="B1309" t="s">
        <v>7663</v>
      </c>
      <c r="C1309" t="s">
        <v>7664</v>
      </c>
      <c r="D1309" t="s">
        <v>7665</v>
      </c>
      <c r="E1309" t="s">
        <v>7666</v>
      </c>
      <c r="F1309" t="s">
        <v>5909</v>
      </c>
    </row>
    <row r="1310" spans="1:6">
      <c r="A1310" t="s">
        <v>1793</v>
      </c>
      <c r="B1310" t="s">
        <v>7667</v>
      </c>
      <c r="C1310" t="s">
        <v>7668</v>
      </c>
      <c r="D1310" t="s">
        <v>7669</v>
      </c>
      <c r="E1310" t="s">
        <v>7670</v>
      </c>
      <c r="F1310" t="s">
        <v>5909</v>
      </c>
    </row>
    <row r="1311" spans="1:6">
      <c r="A1311" t="s">
        <v>1793</v>
      </c>
      <c r="B1311" t="s">
        <v>7671</v>
      </c>
      <c r="C1311" t="s">
        <v>7672</v>
      </c>
      <c r="D1311" t="s">
        <v>7673</v>
      </c>
      <c r="E1311" t="s">
        <v>7674</v>
      </c>
      <c r="F1311" t="s">
        <v>5913</v>
      </c>
    </row>
    <row r="1312" spans="1:6">
      <c r="A1312" t="s">
        <v>1793</v>
      </c>
      <c r="B1312" t="s">
        <v>7675</v>
      </c>
      <c r="C1312" t="s">
        <v>7676</v>
      </c>
      <c r="D1312" t="s">
        <v>7677</v>
      </c>
      <c r="E1312" t="s">
        <v>7678</v>
      </c>
      <c r="F1312" t="s">
        <v>5913</v>
      </c>
    </row>
    <row r="1313" spans="1:6">
      <c r="A1313" t="s">
        <v>1793</v>
      </c>
      <c r="B1313" t="s">
        <v>7679</v>
      </c>
      <c r="C1313" t="s">
        <v>7680</v>
      </c>
      <c r="D1313" t="s">
        <v>7681</v>
      </c>
      <c r="E1313" t="s">
        <v>7682</v>
      </c>
      <c r="F1313" t="s">
        <v>5913</v>
      </c>
    </row>
    <row r="1314" spans="1:6">
      <c r="A1314" t="s">
        <v>1793</v>
      </c>
      <c r="B1314" t="s">
        <v>7683</v>
      </c>
      <c r="C1314" t="s">
        <v>7684</v>
      </c>
      <c r="D1314" t="s">
        <v>7685</v>
      </c>
      <c r="E1314" t="s">
        <v>7686</v>
      </c>
      <c r="F1314" t="s">
        <v>5913</v>
      </c>
    </row>
    <row r="1315" spans="1:6">
      <c r="A1315" t="s">
        <v>1793</v>
      </c>
      <c r="B1315" t="s">
        <v>7687</v>
      </c>
      <c r="C1315" t="s">
        <v>7688</v>
      </c>
      <c r="D1315" t="s">
        <v>7689</v>
      </c>
      <c r="E1315" t="s">
        <v>7690</v>
      </c>
      <c r="F1315" t="s">
        <v>5917</v>
      </c>
    </row>
    <row r="1316" spans="1:6">
      <c r="A1316" t="s">
        <v>1793</v>
      </c>
      <c r="B1316" t="s">
        <v>7691</v>
      </c>
      <c r="C1316" t="s">
        <v>7692</v>
      </c>
      <c r="D1316" t="s">
        <v>7693</v>
      </c>
      <c r="E1316" t="s">
        <v>7694</v>
      </c>
      <c r="F1316" t="s">
        <v>5917</v>
      </c>
    </row>
    <row r="1317" spans="1:6">
      <c r="A1317" t="s">
        <v>1793</v>
      </c>
      <c r="B1317" t="s">
        <v>7695</v>
      </c>
      <c r="C1317" t="s">
        <v>7696</v>
      </c>
      <c r="D1317" t="s">
        <v>7697</v>
      </c>
      <c r="E1317" t="s">
        <v>7698</v>
      </c>
      <c r="F1317" t="s">
        <v>5917</v>
      </c>
    </row>
    <row r="1318" spans="1:6">
      <c r="A1318" t="s">
        <v>1793</v>
      </c>
      <c r="B1318" t="s">
        <v>7699</v>
      </c>
      <c r="C1318" t="s">
        <v>6634</v>
      </c>
      <c r="D1318" t="s">
        <v>6635</v>
      </c>
      <c r="E1318" t="s">
        <v>6636</v>
      </c>
      <c r="F1318" t="s">
        <v>5917</v>
      </c>
    </row>
    <row r="1319" spans="1:6">
      <c r="A1319" t="s">
        <v>1793</v>
      </c>
      <c r="B1319" t="s">
        <v>7700</v>
      </c>
      <c r="C1319" t="s">
        <v>7701</v>
      </c>
      <c r="D1319" t="s">
        <v>7702</v>
      </c>
      <c r="E1319" t="s">
        <v>7703</v>
      </c>
      <c r="F1319" t="s">
        <v>5917</v>
      </c>
    </row>
    <row r="1320" spans="1:6">
      <c r="A1320" t="s">
        <v>1793</v>
      </c>
      <c r="B1320" t="s">
        <v>7704</v>
      </c>
      <c r="C1320" t="s">
        <v>7705</v>
      </c>
      <c r="D1320" t="s">
        <v>7706</v>
      </c>
      <c r="E1320" t="s">
        <v>7707</v>
      </c>
      <c r="F1320" t="s">
        <v>5917</v>
      </c>
    </row>
    <row r="1321" spans="1:6">
      <c r="A1321" t="s">
        <v>1793</v>
      </c>
      <c r="B1321" t="s">
        <v>7708</v>
      </c>
      <c r="C1321" t="s">
        <v>7709</v>
      </c>
      <c r="D1321" t="s">
        <v>7710</v>
      </c>
      <c r="E1321" t="s">
        <v>7711</v>
      </c>
      <c r="F1321" t="s">
        <v>5917</v>
      </c>
    </row>
    <row r="1322" spans="1:6">
      <c r="A1322" t="s">
        <v>1793</v>
      </c>
      <c r="B1322" t="s">
        <v>7712</v>
      </c>
      <c r="C1322" t="s">
        <v>7713</v>
      </c>
      <c r="D1322" t="s">
        <v>7714</v>
      </c>
      <c r="E1322" t="s">
        <v>7715</v>
      </c>
      <c r="F1322" t="s">
        <v>5917</v>
      </c>
    </row>
    <row r="1323" spans="1:6">
      <c r="A1323" t="s">
        <v>1793</v>
      </c>
      <c r="B1323" t="s">
        <v>7716</v>
      </c>
      <c r="C1323" t="s">
        <v>7717</v>
      </c>
      <c r="D1323" t="s">
        <v>7718</v>
      </c>
      <c r="E1323" t="s">
        <v>7719</v>
      </c>
      <c r="F1323" t="s">
        <v>5917</v>
      </c>
    </row>
    <row r="1324" spans="1:6">
      <c r="A1324" t="s">
        <v>1793</v>
      </c>
      <c r="B1324" t="s">
        <v>7720</v>
      </c>
      <c r="C1324" t="s">
        <v>7721</v>
      </c>
      <c r="D1324" t="s">
        <v>7722</v>
      </c>
      <c r="E1324" t="s">
        <v>7723</v>
      </c>
      <c r="F1324" t="s">
        <v>5917</v>
      </c>
    </row>
    <row r="1325" spans="1:6">
      <c r="A1325" t="s">
        <v>1793</v>
      </c>
      <c r="B1325" t="s">
        <v>7724</v>
      </c>
      <c r="C1325" t="s">
        <v>7725</v>
      </c>
      <c r="D1325" t="s">
        <v>7726</v>
      </c>
      <c r="E1325" t="s">
        <v>7727</v>
      </c>
      <c r="F1325" t="s">
        <v>5921</v>
      </c>
    </row>
    <row r="1326" spans="1:6">
      <c r="A1326" t="s">
        <v>1793</v>
      </c>
      <c r="B1326" t="s">
        <v>7728</v>
      </c>
      <c r="C1326" t="s">
        <v>7729</v>
      </c>
      <c r="D1326" t="s">
        <v>7730</v>
      </c>
      <c r="E1326" t="s">
        <v>7731</v>
      </c>
      <c r="F1326" t="s">
        <v>5921</v>
      </c>
    </row>
    <row r="1327" spans="1:6">
      <c r="A1327" t="s">
        <v>1793</v>
      </c>
      <c r="B1327" t="s">
        <v>7732</v>
      </c>
      <c r="C1327" t="s">
        <v>7733</v>
      </c>
      <c r="D1327" t="s">
        <v>7734</v>
      </c>
      <c r="E1327" t="s">
        <v>7735</v>
      </c>
      <c r="F1327" t="s">
        <v>5921</v>
      </c>
    </row>
    <row r="1328" spans="1:6">
      <c r="A1328" t="s">
        <v>1793</v>
      </c>
      <c r="B1328" t="s">
        <v>7736</v>
      </c>
      <c r="C1328" t="s">
        <v>7737</v>
      </c>
      <c r="D1328" t="s">
        <v>7738</v>
      </c>
      <c r="E1328" t="s">
        <v>7739</v>
      </c>
      <c r="F1328" t="s">
        <v>5921</v>
      </c>
    </row>
    <row r="1329" spans="1:6">
      <c r="A1329" t="s">
        <v>1793</v>
      </c>
      <c r="B1329" t="s">
        <v>7740</v>
      </c>
      <c r="C1329" t="s">
        <v>7741</v>
      </c>
      <c r="D1329" t="s">
        <v>7742</v>
      </c>
      <c r="E1329" t="s">
        <v>7743</v>
      </c>
      <c r="F1329" t="s">
        <v>5921</v>
      </c>
    </row>
    <row r="1330" spans="1:6">
      <c r="A1330" t="s">
        <v>1793</v>
      </c>
      <c r="B1330" t="s">
        <v>7744</v>
      </c>
      <c r="C1330" t="s">
        <v>7745</v>
      </c>
      <c r="D1330" t="s">
        <v>7746</v>
      </c>
      <c r="E1330" t="s">
        <v>7747</v>
      </c>
      <c r="F1330" t="s">
        <v>5921</v>
      </c>
    </row>
    <row r="1331" spans="1:6">
      <c r="A1331" t="s">
        <v>1793</v>
      </c>
      <c r="B1331" t="s">
        <v>7748</v>
      </c>
      <c r="C1331" t="s">
        <v>7749</v>
      </c>
      <c r="D1331" t="s">
        <v>7750</v>
      </c>
      <c r="E1331" t="s">
        <v>7751</v>
      </c>
      <c r="F1331" t="s">
        <v>5921</v>
      </c>
    </row>
    <row r="1332" spans="1:6">
      <c r="A1332" t="s">
        <v>1793</v>
      </c>
      <c r="B1332" t="s">
        <v>7752</v>
      </c>
      <c r="C1332" t="s">
        <v>7753</v>
      </c>
      <c r="D1332" t="s">
        <v>7754</v>
      </c>
      <c r="E1332" t="s">
        <v>7755</v>
      </c>
      <c r="F1332" t="s">
        <v>5921</v>
      </c>
    </row>
    <row r="1333" spans="1:6">
      <c r="A1333" t="s">
        <v>1793</v>
      </c>
      <c r="B1333" t="s">
        <v>7756</v>
      </c>
      <c r="C1333" t="s">
        <v>7757</v>
      </c>
      <c r="D1333" t="s">
        <v>7758</v>
      </c>
      <c r="E1333" t="s">
        <v>7759</v>
      </c>
      <c r="F1333" t="s">
        <v>5921</v>
      </c>
    </row>
    <row r="1334" spans="1:6">
      <c r="A1334" t="s">
        <v>1793</v>
      </c>
      <c r="B1334" t="s">
        <v>7760</v>
      </c>
      <c r="C1334" t="s">
        <v>7761</v>
      </c>
      <c r="D1334" t="s">
        <v>7762</v>
      </c>
      <c r="E1334" t="s">
        <v>7763</v>
      </c>
      <c r="F1334" t="s">
        <v>5921</v>
      </c>
    </row>
    <row r="1335" spans="1:6">
      <c r="A1335" t="s">
        <v>1793</v>
      </c>
      <c r="B1335" t="s">
        <v>7764</v>
      </c>
      <c r="C1335" t="s">
        <v>7765</v>
      </c>
      <c r="D1335" t="s">
        <v>7766</v>
      </c>
      <c r="E1335" t="s">
        <v>7767</v>
      </c>
      <c r="F1335" t="s">
        <v>5921</v>
      </c>
    </row>
    <row r="1336" spans="1:6">
      <c r="A1336" t="s">
        <v>1793</v>
      </c>
      <c r="B1336" t="s">
        <v>7768</v>
      </c>
      <c r="C1336" t="s">
        <v>7769</v>
      </c>
      <c r="D1336" t="s">
        <v>7770</v>
      </c>
      <c r="E1336" t="s">
        <v>7771</v>
      </c>
      <c r="F1336" t="s">
        <v>5921</v>
      </c>
    </row>
    <row r="1337" spans="1:6">
      <c r="A1337" t="s">
        <v>1793</v>
      </c>
      <c r="B1337" t="s">
        <v>7772</v>
      </c>
      <c r="C1337" t="s">
        <v>7773</v>
      </c>
      <c r="D1337" t="s">
        <v>7774</v>
      </c>
      <c r="E1337" t="s">
        <v>7775</v>
      </c>
      <c r="F1337" t="s">
        <v>5921</v>
      </c>
    </row>
    <row r="1338" spans="1:6">
      <c r="A1338" t="s">
        <v>1793</v>
      </c>
      <c r="B1338" t="s">
        <v>7776</v>
      </c>
      <c r="C1338" t="s">
        <v>7777</v>
      </c>
      <c r="D1338" t="s">
        <v>7778</v>
      </c>
      <c r="E1338" t="s">
        <v>7779</v>
      </c>
      <c r="F1338" t="s">
        <v>5921</v>
      </c>
    </row>
    <row r="1339" spans="1:6">
      <c r="A1339" t="s">
        <v>1793</v>
      </c>
      <c r="B1339" t="s">
        <v>7780</v>
      </c>
      <c r="C1339" t="s">
        <v>7781</v>
      </c>
      <c r="D1339" t="s">
        <v>7782</v>
      </c>
      <c r="E1339" t="s">
        <v>7783</v>
      </c>
      <c r="F1339" t="s">
        <v>5925</v>
      </c>
    </row>
    <row r="1340" spans="1:6">
      <c r="A1340" t="s">
        <v>1793</v>
      </c>
      <c r="B1340" t="s">
        <v>7784</v>
      </c>
      <c r="C1340" t="s">
        <v>7785</v>
      </c>
      <c r="D1340" t="s">
        <v>7786</v>
      </c>
      <c r="E1340" t="s">
        <v>7787</v>
      </c>
      <c r="F1340" t="s">
        <v>5925</v>
      </c>
    </row>
    <row r="1341" spans="1:6">
      <c r="A1341" t="s">
        <v>1793</v>
      </c>
      <c r="B1341" t="s">
        <v>7788</v>
      </c>
      <c r="C1341" t="s">
        <v>7789</v>
      </c>
      <c r="D1341" t="s">
        <v>7790</v>
      </c>
      <c r="E1341" t="s">
        <v>7791</v>
      </c>
      <c r="F1341" t="s">
        <v>5925</v>
      </c>
    </row>
    <row r="1342" spans="1:6">
      <c r="A1342" t="s">
        <v>1793</v>
      </c>
      <c r="B1342" t="s">
        <v>7792</v>
      </c>
      <c r="C1342" t="s">
        <v>7793</v>
      </c>
      <c r="D1342" t="s">
        <v>7794</v>
      </c>
      <c r="E1342" t="s">
        <v>7795</v>
      </c>
      <c r="F1342" t="s">
        <v>5925</v>
      </c>
    </row>
    <row r="1343" spans="1:6">
      <c r="A1343" t="s">
        <v>1793</v>
      </c>
      <c r="B1343" t="s">
        <v>7796</v>
      </c>
      <c r="C1343" t="s">
        <v>7797</v>
      </c>
      <c r="D1343" t="s">
        <v>7798</v>
      </c>
      <c r="E1343" t="s">
        <v>7799</v>
      </c>
      <c r="F1343" t="s">
        <v>5925</v>
      </c>
    </row>
    <row r="1344" spans="1:6">
      <c r="A1344" t="s">
        <v>1793</v>
      </c>
      <c r="B1344" t="s">
        <v>7800</v>
      </c>
      <c r="C1344" t="s">
        <v>7801</v>
      </c>
      <c r="D1344" t="s">
        <v>7802</v>
      </c>
      <c r="E1344" t="s">
        <v>7803</v>
      </c>
      <c r="F1344" t="s">
        <v>5925</v>
      </c>
    </row>
    <row r="1345" spans="1:6">
      <c r="A1345" t="s">
        <v>1793</v>
      </c>
      <c r="B1345" t="s">
        <v>7804</v>
      </c>
      <c r="C1345" t="s">
        <v>7805</v>
      </c>
      <c r="D1345" t="s">
        <v>7806</v>
      </c>
      <c r="E1345" t="s">
        <v>7807</v>
      </c>
      <c r="F1345" t="s">
        <v>5925</v>
      </c>
    </row>
    <row r="1346" spans="1:6">
      <c r="A1346" t="s">
        <v>1793</v>
      </c>
      <c r="B1346" t="s">
        <v>7808</v>
      </c>
      <c r="C1346" t="s">
        <v>7809</v>
      </c>
      <c r="D1346" t="s">
        <v>7810</v>
      </c>
      <c r="E1346" t="s">
        <v>7811</v>
      </c>
      <c r="F1346" t="s">
        <v>5925</v>
      </c>
    </row>
    <row r="1347" spans="1:6">
      <c r="A1347" t="s">
        <v>1793</v>
      </c>
      <c r="B1347" t="s">
        <v>7812</v>
      </c>
      <c r="C1347" t="s">
        <v>7813</v>
      </c>
      <c r="D1347" t="s">
        <v>7814</v>
      </c>
      <c r="E1347" t="s">
        <v>7815</v>
      </c>
      <c r="F1347" t="s">
        <v>5925</v>
      </c>
    </row>
    <row r="1348" spans="1:6">
      <c r="A1348" t="s">
        <v>1793</v>
      </c>
      <c r="B1348" t="s">
        <v>7816</v>
      </c>
      <c r="C1348" t="s">
        <v>7817</v>
      </c>
      <c r="D1348" t="s">
        <v>7818</v>
      </c>
      <c r="E1348" t="s">
        <v>7819</v>
      </c>
      <c r="F1348" t="s">
        <v>5925</v>
      </c>
    </row>
    <row r="1349" spans="1:6">
      <c r="A1349" t="s">
        <v>1793</v>
      </c>
      <c r="B1349" t="s">
        <v>7820</v>
      </c>
      <c r="C1349" t="s">
        <v>7821</v>
      </c>
      <c r="D1349" t="s">
        <v>7822</v>
      </c>
      <c r="E1349" t="s">
        <v>7823</v>
      </c>
      <c r="F1349" t="s">
        <v>5925</v>
      </c>
    </row>
    <row r="1350" spans="1:6">
      <c r="A1350" t="s">
        <v>1793</v>
      </c>
      <c r="B1350" t="s">
        <v>7824</v>
      </c>
      <c r="C1350" t="s">
        <v>7825</v>
      </c>
      <c r="D1350" t="s">
        <v>7826</v>
      </c>
      <c r="E1350" t="s">
        <v>7827</v>
      </c>
      <c r="F1350" t="s">
        <v>5925</v>
      </c>
    </row>
    <row r="1351" spans="1:6">
      <c r="A1351" t="s">
        <v>1793</v>
      </c>
      <c r="B1351" t="s">
        <v>7828</v>
      </c>
      <c r="C1351" t="s">
        <v>7829</v>
      </c>
      <c r="D1351" t="s">
        <v>7830</v>
      </c>
      <c r="E1351" t="s">
        <v>7831</v>
      </c>
      <c r="F1351" t="s">
        <v>5925</v>
      </c>
    </row>
    <row r="1352" spans="1:6">
      <c r="A1352" t="s">
        <v>1793</v>
      </c>
      <c r="B1352" t="s">
        <v>7832</v>
      </c>
      <c r="C1352" t="s">
        <v>7833</v>
      </c>
      <c r="D1352" t="s">
        <v>7834</v>
      </c>
      <c r="E1352" t="s">
        <v>7835</v>
      </c>
      <c r="F1352" t="s">
        <v>5929</v>
      </c>
    </row>
    <row r="1353" spans="1:6">
      <c r="A1353" t="s">
        <v>1793</v>
      </c>
      <c r="B1353" t="s">
        <v>7836</v>
      </c>
      <c r="C1353" t="s">
        <v>7216</v>
      </c>
      <c r="D1353" t="s">
        <v>7217</v>
      </c>
      <c r="E1353" t="s">
        <v>7218</v>
      </c>
      <c r="F1353" t="s">
        <v>5929</v>
      </c>
    </row>
    <row r="1354" spans="1:6">
      <c r="A1354" t="s">
        <v>1793</v>
      </c>
      <c r="B1354" t="s">
        <v>7837</v>
      </c>
      <c r="C1354" t="s">
        <v>7838</v>
      </c>
      <c r="D1354" t="s">
        <v>7839</v>
      </c>
      <c r="E1354" t="s">
        <v>7840</v>
      </c>
      <c r="F1354" t="s">
        <v>5929</v>
      </c>
    </row>
    <row r="1355" spans="1:6">
      <c r="A1355" t="s">
        <v>1793</v>
      </c>
      <c r="B1355" t="s">
        <v>7841</v>
      </c>
      <c r="C1355" t="s">
        <v>7842</v>
      </c>
      <c r="D1355" t="s">
        <v>7843</v>
      </c>
      <c r="E1355" t="s">
        <v>7844</v>
      </c>
      <c r="F1355" t="s">
        <v>5929</v>
      </c>
    </row>
    <row r="1356" spans="1:6">
      <c r="A1356" t="s">
        <v>1793</v>
      </c>
      <c r="B1356" t="s">
        <v>7845</v>
      </c>
      <c r="C1356" t="s">
        <v>7846</v>
      </c>
      <c r="D1356" t="s">
        <v>7847</v>
      </c>
      <c r="E1356" t="s">
        <v>7848</v>
      </c>
      <c r="F1356" t="s">
        <v>5929</v>
      </c>
    </row>
    <row r="1357" spans="1:6">
      <c r="A1357" t="s">
        <v>1793</v>
      </c>
      <c r="B1357" t="s">
        <v>7849</v>
      </c>
      <c r="C1357" t="s">
        <v>7850</v>
      </c>
      <c r="D1357" t="s">
        <v>7851</v>
      </c>
      <c r="E1357" t="s">
        <v>7852</v>
      </c>
      <c r="F1357" t="s">
        <v>5929</v>
      </c>
    </row>
    <row r="1358" spans="1:6">
      <c r="A1358" t="s">
        <v>1793</v>
      </c>
      <c r="B1358" t="s">
        <v>7853</v>
      </c>
      <c r="C1358" t="s">
        <v>7854</v>
      </c>
      <c r="D1358" t="s">
        <v>7855</v>
      </c>
      <c r="E1358" t="s">
        <v>7856</v>
      </c>
      <c r="F1358" t="s">
        <v>5929</v>
      </c>
    </row>
    <row r="1359" spans="1:6">
      <c r="A1359" t="s">
        <v>1793</v>
      </c>
      <c r="B1359" t="s">
        <v>7857</v>
      </c>
      <c r="C1359" t="s">
        <v>2520</v>
      </c>
      <c r="D1359" t="s">
        <v>2521</v>
      </c>
      <c r="E1359" t="s">
        <v>2522</v>
      </c>
      <c r="F1359" t="s">
        <v>5929</v>
      </c>
    </row>
    <row r="1360" spans="1:6">
      <c r="A1360" t="s">
        <v>1793</v>
      </c>
      <c r="B1360" t="s">
        <v>7858</v>
      </c>
      <c r="C1360" t="s">
        <v>7859</v>
      </c>
      <c r="D1360" t="s">
        <v>7860</v>
      </c>
      <c r="E1360" t="s">
        <v>7861</v>
      </c>
      <c r="F1360" t="s">
        <v>5933</v>
      </c>
    </row>
    <row r="1361" spans="1:6">
      <c r="A1361" t="s">
        <v>1793</v>
      </c>
      <c r="B1361" t="s">
        <v>7862</v>
      </c>
      <c r="C1361" t="s">
        <v>7863</v>
      </c>
      <c r="D1361" t="s">
        <v>7864</v>
      </c>
      <c r="E1361" t="s">
        <v>7865</v>
      </c>
      <c r="F1361" t="s">
        <v>5933</v>
      </c>
    </row>
    <row r="1362" spans="1:6">
      <c r="A1362" t="s">
        <v>1793</v>
      </c>
      <c r="B1362" t="s">
        <v>7866</v>
      </c>
      <c r="C1362" t="s">
        <v>7867</v>
      </c>
      <c r="D1362" t="s">
        <v>7868</v>
      </c>
      <c r="E1362" t="s">
        <v>7869</v>
      </c>
      <c r="F1362" t="s">
        <v>5933</v>
      </c>
    </row>
    <row r="1363" spans="1:6">
      <c r="A1363" t="s">
        <v>1793</v>
      </c>
      <c r="B1363" t="s">
        <v>7870</v>
      </c>
      <c r="C1363" t="s">
        <v>7871</v>
      </c>
      <c r="D1363" t="s">
        <v>7872</v>
      </c>
      <c r="E1363" t="s">
        <v>7873</v>
      </c>
      <c r="F1363" t="s">
        <v>5933</v>
      </c>
    </row>
    <row r="1364" spans="1:6">
      <c r="A1364" t="s">
        <v>1793</v>
      </c>
      <c r="B1364" t="s">
        <v>7874</v>
      </c>
      <c r="C1364" t="s">
        <v>7875</v>
      </c>
      <c r="D1364" t="s">
        <v>7876</v>
      </c>
      <c r="E1364" t="s">
        <v>7877</v>
      </c>
      <c r="F1364" t="s">
        <v>5933</v>
      </c>
    </row>
    <row r="1365" spans="1:6">
      <c r="A1365" t="s">
        <v>1793</v>
      </c>
      <c r="B1365" t="s">
        <v>7878</v>
      </c>
      <c r="C1365" t="s">
        <v>7879</v>
      </c>
      <c r="D1365" t="s">
        <v>7880</v>
      </c>
      <c r="E1365" t="s">
        <v>7881</v>
      </c>
      <c r="F1365" t="s">
        <v>5933</v>
      </c>
    </row>
    <row r="1366" spans="1:6">
      <c r="A1366" t="s">
        <v>1793</v>
      </c>
      <c r="B1366" t="s">
        <v>7882</v>
      </c>
      <c r="C1366" t="s">
        <v>7883</v>
      </c>
      <c r="D1366" t="s">
        <v>7884</v>
      </c>
      <c r="E1366" t="s">
        <v>7885</v>
      </c>
      <c r="F1366" t="s">
        <v>5933</v>
      </c>
    </row>
    <row r="1367" spans="1:6">
      <c r="A1367" t="s">
        <v>1793</v>
      </c>
      <c r="B1367" t="s">
        <v>7886</v>
      </c>
      <c r="C1367" t="s">
        <v>7887</v>
      </c>
      <c r="D1367" t="s">
        <v>7888</v>
      </c>
      <c r="E1367" t="s">
        <v>7889</v>
      </c>
      <c r="F1367" t="s">
        <v>5933</v>
      </c>
    </row>
    <row r="1368" spans="1:6">
      <c r="A1368" t="s">
        <v>1793</v>
      </c>
      <c r="B1368" t="s">
        <v>7890</v>
      </c>
      <c r="C1368" t="s">
        <v>7891</v>
      </c>
      <c r="D1368" t="s">
        <v>7892</v>
      </c>
      <c r="E1368" t="s">
        <v>7893</v>
      </c>
      <c r="F1368" t="s">
        <v>5933</v>
      </c>
    </row>
    <row r="1369" spans="1:6">
      <c r="A1369" t="s">
        <v>1793</v>
      </c>
      <c r="B1369" t="s">
        <v>7894</v>
      </c>
      <c r="C1369" t="s">
        <v>7895</v>
      </c>
      <c r="D1369" t="s">
        <v>7896</v>
      </c>
      <c r="E1369" t="s">
        <v>7897</v>
      </c>
      <c r="F1369" t="s">
        <v>5933</v>
      </c>
    </row>
    <row r="1370" spans="1:6">
      <c r="A1370" t="s">
        <v>1793</v>
      </c>
      <c r="B1370" t="s">
        <v>7898</v>
      </c>
      <c r="C1370" t="s">
        <v>7899</v>
      </c>
      <c r="D1370" t="s">
        <v>7900</v>
      </c>
      <c r="E1370" t="s">
        <v>7901</v>
      </c>
      <c r="F1370" t="s">
        <v>5933</v>
      </c>
    </row>
    <row r="1371" spans="1:6">
      <c r="A1371" t="s">
        <v>1793</v>
      </c>
      <c r="B1371" t="s">
        <v>7902</v>
      </c>
      <c r="C1371" t="s">
        <v>7903</v>
      </c>
      <c r="D1371" t="s">
        <v>7904</v>
      </c>
      <c r="E1371" t="s">
        <v>7905</v>
      </c>
      <c r="F1371" t="s">
        <v>5937</v>
      </c>
    </row>
    <row r="1372" spans="1:6">
      <c r="A1372" t="s">
        <v>1793</v>
      </c>
      <c r="B1372" t="s">
        <v>7906</v>
      </c>
      <c r="C1372" t="s">
        <v>7907</v>
      </c>
      <c r="D1372" t="s">
        <v>7908</v>
      </c>
      <c r="E1372" t="s">
        <v>7909</v>
      </c>
      <c r="F1372" t="s">
        <v>5937</v>
      </c>
    </row>
    <row r="1373" spans="1:6">
      <c r="A1373" t="s">
        <v>1793</v>
      </c>
      <c r="B1373" t="s">
        <v>7910</v>
      </c>
      <c r="C1373" t="s">
        <v>7911</v>
      </c>
      <c r="D1373" t="s">
        <v>7912</v>
      </c>
      <c r="E1373" t="s">
        <v>7913</v>
      </c>
      <c r="F1373" t="s">
        <v>5937</v>
      </c>
    </row>
    <row r="1374" spans="1:6">
      <c r="A1374" t="s">
        <v>1793</v>
      </c>
      <c r="B1374" t="s">
        <v>7914</v>
      </c>
      <c r="C1374" t="s">
        <v>2448</v>
      </c>
      <c r="D1374" t="s">
        <v>2449</v>
      </c>
      <c r="E1374" t="s">
        <v>2450</v>
      </c>
      <c r="F1374" t="s">
        <v>5937</v>
      </c>
    </row>
    <row r="1375" spans="1:6">
      <c r="A1375" t="s">
        <v>1793</v>
      </c>
      <c r="B1375" t="s">
        <v>7915</v>
      </c>
      <c r="C1375" t="s">
        <v>7916</v>
      </c>
      <c r="D1375" t="s">
        <v>7917</v>
      </c>
      <c r="E1375" t="s">
        <v>7918</v>
      </c>
      <c r="F1375" t="s">
        <v>5937</v>
      </c>
    </row>
    <row r="1376" spans="1:6">
      <c r="A1376" t="s">
        <v>1793</v>
      </c>
      <c r="B1376" t="s">
        <v>7919</v>
      </c>
      <c r="C1376" t="s">
        <v>7920</v>
      </c>
      <c r="D1376" t="s">
        <v>7921</v>
      </c>
      <c r="E1376" t="s">
        <v>7922</v>
      </c>
      <c r="F1376" t="s">
        <v>5937</v>
      </c>
    </row>
    <row r="1377" spans="1:6">
      <c r="A1377" t="s">
        <v>1793</v>
      </c>
      <c r="B1377" t="s">
        <v>7923</v>
      </c>
      <c r="C1377" t="s">
        <v>7924</v>
      </c>
      <c r="D1377" t="s">
        <v>7925</v>
      </c>
      <c r="E1377" t="s">
        <v>7926</v>
      </c>
      <c r="F1377" t="s">
        <v>5937</v>
      </c>
    </row>
    <row r="1378" spans="1:6">
      <c r="A1378" t="s">
        <v>1793</v>
      </c>
      <c r="B1378" t="s">
        <v>7927</v>
      </c>
      <c r="C1378" t="s">
        <v>7891</v>
      </c>
      <c r="D1378" t="s">
        <v>7892</v>
      </c>
      <c r="E1378" t="s">
        <v>7893</v>
      </c>
      <c r="F1378" t="s">
        <v>5937</v>
      </c>
    </row>
    <row r="1379" spans="1:6">
      <c r="A1379" t="s">
        <v>1793</v>
      </c>
      <c r="B1379" t="s">
        <v>7928</v>
      </c>
      <c r="C1379" t="s">
        <v>7929</v>
      </c>
      <c r="D1379" t="s">
        <v>7930</v>
      </c>
      <c r="E1379" t="s">
        <v>7931</v>
      </c>
      <c r="F1379" t="s">
        <v>5937</v>
      </c>
    </row>
    <row r="1380" spans="1:6">
      <c r="A1380" t="s">
        <v>1793</v>
      </c>
      <c r="B1380" t="s">
        <v>7932</v>
      </c>
      <c r="C1380" t="s">
        <v>7933</v>
      </c>
      <c r="D1380" t="s">
        <v>7934</v>
      </c>
      <c r="E1380" t="s">
        <v>7935</v>
      </c>
      <c r="F1380" t="s">
        <v>5937</v>
      </c>
    </row>
    <row r="1381" spans="1:6">
      <c r="A1381" t="s">
        <v>1793</v>
      </c>
      <c r="B1381" t="s">
        <v>7936</v>
      </c>
      <c r="C1381" t="s">
        <v>6780</v>
      </c>
      <c r="D1381" t="s">
        <v>6781</v>
      </c>
      <c r="E1381" t="s">
        <v>6782</v>
      </c>
      <c r="F1381" t="s">
        <v>5937</v>
      </c>
    </row>
    <row r="1382" spans="1:6">
      <c r="A1382" t="s">
        <v>1793</v>
      </c>
      <c r="B1382" t="s">
        <v>7937</v>
      </c>
      <c r="C1382" t="s">
        <v>6578</v>
      </c>
      <c r="D1382" t="s">
        <v>6579</v>
      </c>
      <c r="E1382" t="s">
        <v>6580</v>
      </c>
      <c r="F1382" t="s">
        <v>5937</v>
      </c>
    </row>
    <row r="1383" spans="1:6">
      <c r="A1383" t="s">
        <v>1793</v>
      </c>
      <c r="B1383" t="s">
        <v>7938</v>
      </c>
      <c r="C1383" t="s">
        <v>7939</v>
      </c>
      <c r="D1383" t="s">
        <v>7940</v>
      </c>
      <c r="E1383" t="s">
        <v>7941</v>
      </c>
      <c r="F1383" t="s">
        <v>5937</v>
      </c>
    </row>
    <row r="1384" spans="1:6">
      <c r="A1384" t="s">
        <v>1793</v>
      </c>
      <c r="B1384" t="s">
        <v>7942</v>
      </c>
      <c r="C1384" t="s">
        <v>7943</v>
      </c>
      <c r="D1384" t="s">
        <v>7944</v>
      </c>
      <c r="E1384" t="s">
        <v>7945</v>
      </c>
      <c r="F1384" t="s">
        <v>5937</v>
      </c>
    </row>
    <row r="1385" spans="1:6">
      <c r="A1385" t="s">
        <v>1793</v>
      </c>
      <c r="B1385" t="s">
        <v>7946</v>
      </c>
      <c r="C1385" t="s">
        <v>7947</v>
      </c>
      <c r="D1385" t="s">
        <v>7948</v>
      </c>
      <c r="E1385" t="s">
        <v>7949</v>
      </c>
      <c r="F1385" t="s">
        <v>5937</v>
      </c>
    </row>
    <row r="1386" spans="1:6">
      <c r="A1386" t="s">
        <v>1793</v>
      </c>
      <c r="B1386" t="s">
        <v>7950</v>
      </c>
      <c r="C1386" t="s">
        <v>7951</v>
      </c>
      <c r="D1386" t="s">
        <v>7952</v>
      </c>
      <c r="E1386" t="s">
        <v>7953</v>
      </c>
      <c r="F1386" t="s">
        <v>5937</v>
      </c>
    </row>
    <row r="1387" spans="1:6">
      <c r="A1387" t="s">
        <v>1793</v>
      </c>
      <c r="B1387" t="s">
        <v>7954</v>
      </c>
      <c r="C1387" t="s">
        <v>6925</v>
      </c>
      <c r="D1387" t="s">
        <v>6926</v>
      </c>
      <c r="E1387" t="s">
        <v>6927</v>
      </c>
      <c r="F1387" t="s">
        <v>5937</v>
      </c>
    </row>
    <row r="1388" spans="1:6">
      <c r="A1388" t="s">
        <v>1793</v>
      </c>
      <c r="B1388" t="s">
        <v>7955</v>
      </c>
      <c r="C1388" t="s">
        <v>7956</v>
      </c>
      <c r="D1388" t="s">
        <v>7957</v>
      </c>
      <c r="E1388" t="s">
        <v>7958</v>
      </c>
      <c r="F1388" t="s">
        <v>5941</v>
      </c>
    </row>
    <row r="1389" spans="1:6">
      <c r="A1389" t="s">
        <v>1793</v>
      </c>
      <c r="B1389" t="s">
        <v>7959</v>
      </c>
      <c r="C1389" t="s">
        <v>7960</v>
      </c>
      <c r="D1389" t="s">
        <v>7961</v>
      </c>
      <c r="E1389" t="s">
        <v>7962</v>
      </c>
      <c r="F1389" t="s">
        <v>5941</v>
      </c>
    </row>
    <row r="1390" spans="1:6">
      <c r="A1390" t="s">
        <v>1793</v>
      </c>
      <c r="B1390" t="s">
        <v>7963</v>
      </c>
      <c r="C1390" t="s">
        <v>7228</v>
      </c>
      <c r="D1390" t="s">
        <v>7229</v>
      </c>
      <c r="E1390" t="s">
        <v>7230</v>
      </c>
      <c r="F1390" t="s">
        <v>5941</v>
      </c>
    </row>
    <row r="1391" spans="1:6">
      <c r="A1391" t="s">
        <v>1793</v>
      </c>
      <c r="B1391" t="s">
        <v>7964</v>
      </c>
      <c r="C1391" t="s">
        <v>7965</v>
      </c>
      <c r="D1391" t="s">
        <v>7966</v>
      </c>
      <c r="E1391" t="s">
        <v>7967</v>
      </c>
      <c r="F1391" t="s">
        <v>5941</v>
      </c>
    </row>
    <row r="1392" spans="1:6">
      <c r="A1392" t="s">
        <v>1793</v>
      </c>
      <c r="B1392" t="s">
        <v>7968</v>
      </c>
      <c r="C1392" t="s">
        <v>7126</v>
      </c>
      <c r="D1392" t="s">
        <v>7127</v>
      </c>
      <c r="E1392" t="s">
        <v>7128</v>
      </c>
      <c r="F1392" t="s">
        <v>5941</v>
      </c>
    </row>
    <row r="1393" spans="1:6">
      <c r="A1393" t="s">
        <v>1793</v>
      </c>
      <c r="B1393" t="s">
        <v>7969</v>
      </c>
      <c r="C1393" t="s">
        <v>7970</v>
      </c>
      <c r="D1393" t="s">
        <v>7971</v>
      </c>
      <c r="E1393" t="s">
        <v>7972</v>
      </c>
      <c r="F1393" t="s">
        <v>5941</v>
      </c>
    </row>
    <row r="1394" spans="1:6">
      <c r="A1394" t="s">
        <v>1793</v>
      </c>
      <c r="B1394" t="s">
        <v>7973</v>
      </c>
      <c r="C1394" t="s">
        <v>7974</v>
      </c>
      <c r="D1394" t="s">
        <v>7975</v>
      </c>
      <c r="E1394" t="s">
        <v>7976</v>
      </c>
      <c r="F1394" t="s">
        <v>5941</v>
      </c>
    </row>
    <row r="1395" spans="1:6">
      <c r="A1395" t="s">
        <v>1793</v>
      </c>
      <c r="B1395" t="s">
        <v>7977</v>
      </c>
      <c r="C1395" t="s">
        <v>7978</v>
      </c>
      <c r="D1395" t="s">
        <v>7979</v>
      </c>
      <c r="E1395" t="s">
        <v>7980</v>
      </c>
      <c r="F1395" t="s">
        <v>5941</v>
      </c>
    </row>
    <row r="1396" spans="1:6">
      <c r="A1396" t="s">
        <v>1793</v>
      </c>
      <c r="B1396" t="s">
        <v>7981</v>
      </c>
      <c r="C1396" t="s">
        <v>7982</v>
      </c>
      <c r="D1396" t="s">
        <v>7983</v>
      </c>
      <c r="E1396" t="s">
        <v>7984</v>
      </c>
      <c r="F1396" t="s">
        <v>5941</v>
      </c>
    </row>
    <row r="1397" spans="1:6">
      <c r="A1397" t="s">
        <v>1793</v>
      </c>
      <c r="B1397" t="s">
        <v>7985</v>
      </c>
      <c r="C1397" t="s">
        <v>7245</v>
      </c>
      <c r="D1397" t="s">
        <v>7246</v>
      </c>
      <c r="E1397" t="s">
        <v>7247</v>
      </c>
      <c r="F1397" t="s">
        <v>5941</v>
      </c>
    </row>
    <row r="1398" spans="1:6">
      <c r="A1398" t="s">
        <v>1793</v>
      </c>
      <c r="B1398" t="s">
        <v>7986</v>
      </c>
      <c r="C1398" t="s">
        <v>7987</v>
      </c>
      <c r="D1398" t="s">
        <v>7988</v>
      </c>
      <c r="E1398" t="s">
        <v>7989</v>
      </c>
      <c r="F1398" t="s">
        <v>5941</v>
      </c>
    </row>
    <row r="1399" spans="1:6">
      <c r="A1399" t="s">
        <v>1793</v>
      </c>
      <c r="B1399" t="s">
        <v>7990</v>
      </c>
      <c r="C1399" t="s">
        <v>7991</v>
      </c>
      <c r="D1399" t="s">
        <v>7992</v>
      </c>
      <c r="E1399" t="s">
        <v>7993</v>
      </c>
      <c r="F1399" t="s">
        <v>5941</v>
      </c>
    </row>
    <row r="1400" spans="1:6">
      <c r="A1400" t="s">
        <v>1793</v>
      </c>
      <c r="B1400" t="s">
        <v>7994</v>
      </c>
      <c r="C1400" t="s">
        <v>7350</v>
      </c>
      <c r="D1400" t="s">
        <v>7351</v>
      </c>
      <c r="E1400" t="s">
        <v>7352</v>
      </c>
      <c r="F1400" t="s">
        <v>5941</v>
      </c>
    </row>
    <row r="1401" spans="1:6">
      <c r="A1401" t="s">
        <v>1793</v>
      </c>
      <c r="B1401" t="s">
        <v>7995</v>
      </c>
      <c r="C1401" t="s">
        <v>7996</v>
      </c>
      <c r="D1401" t="s">
        <v>7997</v>
      </c>
      <c r="E1401" t="s">
        <v>7998</v>
      </c>
      <c r="F1401" t="s">
        <v>5941</v>
      </c>
    </row>
    <row r="1402" spans="1:6">
      <c r="A1402" t="s">
        <v>1793</v>
      </c>
      <c r="B1402" t="s">
        <v>7999</v>
      </c>
      <c r="C1402" t="s">
        <v>8000</v>
      </c>
      <c r="D1402" t="s">
        <v>8001</v>
      </c>
      <c r="E1402" t="s">
        <v>8002</v>
      </c>
      <c r="F1402" t="s">
        <v>5941</v>
      </c>
    </row>
    <row r="1403" spans="1:6">
      <c r="A1403" t="s">
        <v>1793</v>
      </c>
      <c r="B1403" t="s">
        <v>8003</v>
      </c>
      <c r="C1403" t="s">
        <v>8004</v>
      </c>
      <c r="D1403" t="s">
        <v>8005</v>
      </c>
      <c r="E1403" t="s">
        <v>8006</v>
      </c>
      <c r="F1403" t="s">
        <v>5941</v>
      </c>
    </row>
    <row r="1404" spans="1:6">
      <c r="A1404" t="s">
        <v>1793</v>
      </c>
      <c r="B1404" t="s">
        <v>8007</v>
      </c>
      <c r="C1404" t="s">
        <v>8008</v>
      </c>
      <c r="D1404" t="s">
        <v>8009</v>
      </c>
      <c r="E1404" t="s">
        <v>8010</v>
      </c>
      <c r="F1404" t="s">
        <v>5945</v>
      </c>
    </row>
    <row r="1405" spans="1:6">
      <c r="A1405" t="s">
        <v>1793</v>
      </c>
      <c r="B1405" t="s">
        <v>8011</v>
      </c>
      <c r="C1405" t="s">
        <v>8012</v>
      </c>
      <c r="D1405" t="s">
        <v>8013</v>
      </c>
      <c r="E1405" t="s">
        <v>8014</v>
      </c>
      <c r="F1405" t="s">
        <v>5945</v>
      </c>
    </row>
    <row r="1406" spans="1:6">
      <c r="A1406" t="s">
        <v>1793</v>
      </c>
      <c r="B1406" t="s">
        <v>8015</v>
      </c>
      <c r="C1406" t="s">
        <v>8016</v>
      </c>
      <c r="D1406" t="s">
        <v>8017</v>
      </c>
      <c r="E1406" t="s">
        <v>8018</v>
      </c>
      <c r="F1406" t="s">
        <v>5945</v>
      </c>
    </row>
    <row r="1407" spans="1:6">
      <c r="A1407" t="s">
        <v>1793</v>
      </c>
      <c r="B1407" t="s">
        <v>8019</v>
      </c>
      <c r="C1407" t="s">
        <v>8020</v>
      </c>
      <c r="D1407" t="s">
        <v>8021</v>
      </c>
      <c r="E1407" t="s">
        <v>8022</v>
      </c>
      <c r="F1407" t="s">
        <v>5945</v>
      </c>
    </row>
    <row r="1408" spans="1:6">
      <c r="A1408" t="s">
        <v>1793</v>
      </c>
      <c r="B1408" t="s">
        <v>8023</v>
      </c>
      <c r="C1408" t="s">
        <v>8024</v>
      </c>
      <c r="D1408" t="s">
        <v>8025</v>
      </c>
      <c r="E1408" t="s">
        <v>8026</v>
      </c>
      <c r="F1408" t="s">
        <v>5945</v>
      </c>
    </row>
    <row r="1409" spans="1:6">
      <c r="A1409" t="s">
        <v>1793</v>
      </c>
      <c r="B1409" t="s">
        <v>8027</v>
      </c>
      <c r="C1409" t="s">
        <v>8028</v>
      </c>
      <c r="D1409" t="s">
        <v>8029</v>
      </c>
      <c r="E1409" t="s">
        <v>8030</v>
      </c>
      <c r="F1409" t="s">
        <v>5945</v>
      </c>
    </row>
    <row r="1410" spans="1:6">
      <c r="A1410" t="s">
        <v>1793</v>
      </c>
      <c r="B1410" t="s">
        <v>8031</v>
      </c>
      <c r="C1410" t="s">
        <v>8032</v>
      </c>
      <c r="D1410" t="s">
        <v>8033</v>
      </c>
      <c r="E1410" t="s">
        <v>8034</v>
      </c>
      <c r="F1410" t="s">
        <v>5945</v>
      </c>
    </row>
    <row r="1411" spans="1:6">
      <c r="A1411" t="s">
        <v>1793</v>
      </c>
      <c r="B1411" t="s">
        <v>8035</v>
      </c>
      <c r="C1411" t="s">
        <v>8036</v>
      </c>
      <c r="D1411" t="s">
        <v>8037</v>
      </c>
      <c r="E1411" t="s">
        <v>8038</v>
      </c>
      <c r="F1411" t="s">
        <v>5945</v>
      </c>
    </row>
    <row r="1412" spans="1:6">
      <c r="A1412" t="s">
        <v>1793</v>
      </c>
      <c r="B1412" t="s">
        <v>8039</v>
      </c>
      <c r="C1412" t="s">
        <v>8040</v>
      </c>
      <c r="D1412" t="s">
        <v>8041</v>
      </c>
      <c r="E1412" t="s">
        <v>8042</v>
      </c>
      <c r="F1412" t="s">
        <v>5945</v>
      </c>
    </row>
    <row r="1413" spans="1:6">
      <c r="A1413" t="s">
        <v>1793</v>
      </c>
      <c r="B1413" t="s">
        <v>8043</v>
      </c>
      <c r="C1413" t="s">
        <v>8044</v>
      </c>
      <c r="D1413" t="s">
        <v>8045</v>
      </c>
      <c r="E1413" t="s">
        <v>8046</v>
      </c>
      <c r="F1413" t="s">
        <v>5945</v>
      </c>
    </row>
    <row r="1414" spans="1:6">
      <c r="A1414" t="s">
        <v>1793</v>
      </c>
      <c r="B1414" t="s">
        <v>8047</v>
      </c>
      <c r="C1414" t="s">
        <v>8048</v>
      </c>
      <c r="D1414" t="s">
        <v>8049</v>
      </c>
      <c r="E1414" t="s">
        <v>8050</v>
      </c>
      <c r="F1414" t="s">
        <v>5945</v>
      </c>
    </row>
    <row r="1415" spans="1:6">
      <c r="A1415" t="s">
        <v>1793</v>
      </c>
      <c r="B1415" t="s">
        <v>8051</v>
      </c>
      <c r="C1415" t="s">
        <v>8052</v>
      </c>
      <c r="D1415" t="s">
        <v>8053</v>
      </c>
      <c r="E1415" t="s">
        <v>8054</v>
      </c>
      <c r="F1415" t="s">
        <v>5945</v>
      </c>
    </row>
    <row r="1416" spans="1:6">
      <c r="A1416" t="s">
        <v>1793</v>
      </c>
      <c r="B1416" t="s">
        <v>8055</v>
      </c>
      <c r="C1416" t="s">
        <v>8056</v>
      </c>
      <c r="D1416" t="s">
        <v>8057</v>
      </c>
      <c r="E1416" t="s">
        <v>8058</v>
      </c>
      <c r="F1416" t="s">
        <v>5945</v>
      </c>
    </row>
    <row r="1417" spans="1:6">
      <c r="A1417" t="s">
        <v>1793</v>
      </c>
      <c r="B1417" t="s">
        <v>8059</v>
      </c>
      <c r="C1417" t="s">
        <v>8060</v>
      </c>
      <c r="D1417" t="s">
        <v>8061</v>
      </c>
      <c r="E1417" t="s">
        <v>8062</v>
      </c>
      <c r="F1417" t="s">
        <v>5945</v>
      </c>
    </row>
    <row r="1418" spans="1:6">
      <c r="A1418" t="s">
        <v>1793</v>
      </c>
      <c r="B1418" t="s">
        <v>8063</v>
      </c>
      <c r="C1418" t="s">
        <v>8064</v>
      </c>
      <c r="D1418" t="s">
        <v>8065</v>
      </c>
      <c r="E1418" t="s">
        <v>8066</v>
      </c>
      <c r="F1418" t="s">
        <v>5945</v>
      </c>
    </row>
    <row r="1419" spans="1:6">
      <c r="A1419" t="s">
        <v>1793</v>
      </c>
      <c r="B1419" t="s">
        <v>8067</v>
      </c>
      <c r="C1419" t="s">
        <v>8068</v>
      </c>
      <c r="D1419" t="s">
        <v>8069</v>
      </c>
      <c r="E1419" t="s">
        <v>8070</v>
      </c>
      <c r="F1419" t="s">
        <v>5949</v>
      </c>
    </row>
    <row r="1420" spans="1:6">
      <c r="A1420" t="s">
        <v>1793</v>
      </c>
      <c r="B1420" t="s">
        <v>8071</v>
      </c>
      <c r="C1420" t="s">
        <v>8072</v>
      </c>
      <c r="D1420" t="s">
        <v>8073</v>
      </c>
      <c r="E1420" t="s">
        <v>8074</v>
      </c>
      <c r="F1420" t="s">
        <v>5949</v>
      </c>
    </row>
    <row r="1421" spans="1:6">
      <c r="A1421" t="s">
        <v>1793</v>
      </c>
      <c r="B1421" t="s">
        <v>8075</v>
      </c>
      <c r="C1421" t="s">
        <v>8076</v>
      </c>
      <c r="D1421" t="s">
        <v>8077</v>
      </c>
      <c r="E1421" t="s">
        <v>8078</v>
      </c>
      <c r="F1421" t="s">
        <v>5949</v>
      </c>
    </row>
    <row r="1422" spans="1:6">
      <c r="A1422" t="s">
        <v>1793</v>
      </c>
      <c r="B1422" t="s">
        <v>8079</v>
      </c>
      <c r="C1422" t="s">
        <v>8080</v>
      </c>
      <c r="D1422" t="s">
        <v>8081</v>
      </c>
      <c r="E1422" t="s">
        <v>8082</v>
      </c>
      <c r="F1422" t="s">
        <v>5953</v>
      </c>
    </row>
    <row r="1423" spans="1:6">
      <c r="A1423" t="s">
        <v>1793</v>
      </c>
      <c r="B1423" t="s">
        <v>8083</v>
      </c>
      <c r="C1423" t="s">
        <v>8084</v>
      </c>
      <c r="D1423" t="s">
        <v>8085</v>
      </c>
      <c r="E1423" t="s">
        <v>8086</v>
      </c>
      <c r="F1423" t="s">
        <v>5953</v>
      </c>
    </row>
    <row r="1424" spans="1:6">
      <c r="A1424" t="s">
        <v>1793</v>
      </c>
      <c r="B1424" t="s">
        <v>8087</v>
      </c>
      <c r="C1424" t="s">
        <v>8088</v>
      </c>
      <c r="D1424" t="s">
        <v>8089</v>
      </c>
      <c r="E1424" t="s">
        <v>8090</v>
      </c>
      <c r="F1424" t="s">
        <v>5953</v>
      </c>
    </row>
    <row r="1425" spans="1:6">
      <c r="A1425" t="s">
        <v>1793</v>
      </c>
      <c r="B1425" t="s">
        <v>8091</v>
      </c>
      <c r="C1425" t="s">
        <v>8092</v>
      </c>
      <c r="D1425" t="s">
        <v>8093</v>
      </c>
      <c r="E1425" t="s">
        <v>8094</v>
      </c>
      <c r="F1425" t="s">
        <v>5953</v>
      </c>
    </row>
    <row r="1426" spans="1:6">
      <c r="A1426" t="s">
        <v>1793</v>
      </c>
      <c r="B1426" t="s">
        <v>8095</v>
      </c>
      <c r="C1426" t="s">
        <v>8096</v>
      </c>
      <c r="D1426" t="s">
        <v>8097</v>
      </c>
      <c r="E1426" t="s">
        <v>8098</v>
      </c>
      <c r="F1426" t="s">
        <v>5953</v>
      </c>
    </row>
    <row r="1427" spans="1:6">
      <c r="A1427" t="s">
        <v>1793</v>
      </c>
      <c r="B1427" t="s">
        <v>8099</v>
      </c>
      <c r="C1427" t="s">
        <v>8100</v>
      </c>
      <c r="D1427" t="s">
        <v>8101</v>
      </c>
      <c r="E1427" t="s">
        <v>8102</v>
      </c>
      <c r="F1427" t="s">
        <v>5953</v>
      </c>
    </row>
    <row r="1428" spans="1:6">
      <c r="A1428" t="s">
        <v>1793</v>
      </c>
      <c r="B1428" t="s">
        <v>8103</v>
      </c>
      <c r="C1428" t="s">
        <v>8104</v>
      </c>
      <c r="D1428" t="s">
        <v>8105</v>
      </c>
      <c r="E1428" t="s">
        <v>8106</v>
      </c>
      <c r="F1428" t="s">
        <v>5953</v>
      </c>
    </row>
    <row r="1429" spans="1:6">
      <c r="A1429" t="s">
        <v>1793</v>
      </c>
      <c r="B1429" t="s">
        <v>8107</v>
      </c>
      <c r="C1429" t="s">
        <v>8108</v>
      </c>
      <c r="D1429" t="s">
        <v>8109</v>
      </c>
      <c r="E1429" t="s">
        <v>8110</v>
      </c>
      <c r="F1429" t="s">
        <v>5953</v>
      </c>
    </row>
    <row r="1430" spans="1:6">
      <c r="A1430" t="s">
        <v>1793</v>
      </c>
      <c r="B1430" t="s">
        <v>8111</v>
      </c>
      <c r="C1430" t="s">
        <v>8112</v>
      </c>
      <c r="D1430" t="s">
        <v>8113</v>
      </c>
      <c r="E1430" t="s">
        <v>8114</v>
      </c>
      <c r="F1430" t="s">
        <v>5953</v>
      </c>
    </row>
    <row r="1431" spans="1:6">
      <c r="A1431" t="s">
        <v>1793</v>
      </c>
      <c r="B1431" t="s">
        <v>8115</v>
      </c>
      <c r="C1431" t="s">
        <v>2452</v>
      </c>
      <c r="D1431" t="s">
        <v>2453</v>
      </c>
      <c r="E1431" t="s">
        <v>2454</v>
      </c>
      <c r="F1431" t="s">
        <v>5953</v>
      </c>
    </row>
    <row r="1432" spans="1:6">
      <c r="A1432" t="s">
        <v>1793</v>
      </c>
      <c r="B1432" t="s">
        <v>8116</v>
      </c>
      <c r="C1432" t="s">
        <v>8117</v>
      </c>
      <c r="D1432" t="s">
        <v>8118</v>
      </c>
      <c r="E1432" t="s">
        <v>8119</v>
      </c>
      <c r="F1432" t="s">
        <v>5953</v>
      </c>
    </row>
    <row r="1433" spans="1:6">
      <c r="A1433" t="s">
        <v>1793</v>
      </c>
      <c r="B1433" t="s">
        <v>8120</v>
      </c>
      <c r="C1433" t="s">
        <v>8121</v>
      </c>
      <c r="D1433" t="s">
        <v>8122</v>
      </c>
      <c r="E1433" t="s">
        <v>8123</v>
      </c>
      <c r="F1433" t="s">
        <v>5953</v>
      </c>
    </row>
    <row r="1434" spans="1:6">
      <c r="A1434" t="s">
        <v>1793</v>
      </c>
      <c r="B1434" t="s">
        <v>8124</v>
      </c>
      <c r="C1434" t="s">
        <v>8125</v>
      </c>
      <c r="D1434" t="s">
        <v>8126</v>
      </c>
      <c r="E1434" t="s">
        <v>8127</v>
      </c>
      <c r="F1434" t="s">
        <v>5953</v>
      </c>
    </row>
    <row r="1435" spans="1:6">
      <c r="A1435" t="s">
        <v>1793</v>
      </c>
      <c r="B1435" t="s">
        <v>8128</v>
      </c>
      <c r="C1435" t="s">
        <v>8129</v>
      </c>
      <c r="D1435" t="s">
        <v>8130</v>
      </c>
      <c r="E1435" t="s">
        <v>8131</v>
      </c>
      <c r="F1435" t="s">
        <v>5953</v>
      </c>
    </row>
    <row r="1436" spans="1:6">
      <c r="A1436" t="s">
        <v>1793</v>
      </c>
      <c r="B1436" t="s">
        <v>8132</v>
      </c>
      <c r="C1436" t="s">
        <v>7705</v>
      </c>
      <c r="D1436" t="s">
        <v>7706</v>
      </c>
      <c r="E1436" t="s">
        <v>7707</v>
      </c>
      <c r="F1436" t="s">
        <v>5953</v>
      </c>
    </row>
    <row r="1437" spans="1:6">
      <c r="A1437" t="s">
        <v>1793</v>
      </c>
      <c r="B1437" t="s">
        <v>8133</v>
      </c>
      <c r="C1437" t="s">
        <v>8134</v>
      </c>
      <c r="D1437" t="s">
        <v>8135</v>
      </c>
      <c r="E1437" t="s">
        <v>8136</v>
      </c>
      <c r="F1437" t="s">
        <v>5953</v>
      </c>
    </row>
    <row r="1438" spans="1:6">
      <c r="A1438" t="s">
        <v>1793</v>
      </c>
      <c r="B1438" t="s">
        <v>8137</v>
      </c>
      <c r="C1438" t="s">
        <v>8138</v>
      </c>
      <c r="D1438" t="s">
        <v>8139</v>
      </c>
      <c r="E1438" t="s">
        <v>8140</v>
      </c>
      <c r="F1438" t="s">
        <v>5953</v>
      </c>
    </row>
    <row r="1439" spans="1:6">
      <c r="A1439" t="s">
        <v>1793</v>
      </c>
      <c r="B1439" t="s">
        <v>8141</v>
      </c>
      <c r="C1439" t="s">
        <v>8142</v>
      </c>
      <c r="D1439" t="s">
        <v>8143</v>
      </c>
      <c r="E1439" t="s">
        <v>8144</v>
      </c>
      <c r="F1439" t="s">
        <v>5953</v>
      </c>
    </row>
    <row r="1440" spans="1:6">
      <c r="A1440" t="s">
        <v>1793</v>
      </c>
      <c r="B1440" t="s">
        <v>8145</v>
      </c>
      <c r="C1440" t="s">
        <v>8146</v>
      </c>
      <c r="D1440" t="s">
        <v>8147</v>
      </c>
      <c r="E1440" t="s">
        <v>8148</v>
      </c>
      <c r="F1440" t="s">
        <v>5953</v>
      </c>
    </row>
    <row r="1441" spans="1:6">
      <c r="A1441" t="s">
        <v>1793</v>
      </c>
      <c r="B1441" t="s">
        <v>8149</v>
      </c>
      <c r="C1441" t="s">
        <v>8150</v>
      </c>
      <c r="D1441" t="s">
        <v>8151</v>
      </c>
      <c r="E1441" t="s">
        <v>8152</v>
      </c>
      <c r="F1441" t="s">
        <v>5953</v>
      </c>
    </row>
    <row r="1442" spans="1:6">
      <c r="A1442" t="s">
        <v>1793</v>
      </c>
      <c r="B1442" t="s">
        <v>8153</v>
      </c>
      <c r="C1442" t="s">
        <v>8154</v>
      </c>
      <c r="D1442" t="s">
        <v>8155</v>
      </c>
      <c r="E1442" t="s">
        <v>8156</v>
      </c>
      <c r="F1442" t="s">
        <v>5957</v>
      </c>
    </row>
    <row r="1443" spans="1:6">
      <c r="A1443" t="s">
        <v>1793</v>
      </c>
      <c r="B1443" t="s">
        <v>8157</v>
      </c>
      <c r="C1443" t="s">
        <v>8158</v>
      </c>
      <c r="D1443" t="s">
        <v>8159</v>
      </c>
      <c r="E1443" t="s">
        <v>8160</v>
      </c>
      <c r="F1443" t="s">
        <v>5957</v>
      </c>
    </row>
    <row r="1444" spans="1:6">
      <c r="A1444" t="s">
        <v>1793</v>
      </c>
      <c r="B1444" t="s">
        <v>8161</v>
      </c>
      <c r="C1444" t="s">
        <v>8162</v>
      </c>
      <c r="D1444" t="s">
        <v>8163</v>
      </c>
      <c r="E1444" t="s">
        <v>8164</v>
      </c>
      <c r="F1444" t="s">
        <v>5957</v>
      </c>
    </row>
    <row r="1445" spans="1:6">
      <c r="A1445" t="s">
        <v>1793</v>
      </c>
      <c r="B1445" t="s">
        <v>8165</v>
      </c>
      <c r="C1445" t="s">
        <v>8166</v>
      </c>
      <c r="D1445" t="s">
        <v>8167</v>
      </c>
      <c r="E1445" t="s">
        <v>8168</v>
      </c>
      <c r="F1445" t="s">
        <v>5957</v>
      </c>
    </row>
    <row r="1446" spans="1:6">
      <c r="A1446" t="s">
        <v>1793</v>
      </c>
      <c r="B1446" t="s">
        <v>8169</v>
      </c>
      <c r="C1446" t="s">
        <v>8170</v>
      </c>
      <c r="D1446" t="s">
        <v>8171</v>
      </c>
      <c r="E1446" t="s">
        <v>8172</v>
      </c>
      <c r="F1446" t="s">
        <v>5957</v>
      </c>
    </row>
    <row r="1447" spans="1:6">
      <c r="A1447" t="s">
        <v>1793</v>
      </c>
      <c r="B1447" t="s">
        <v>8173</v>
      </c>
      <c r="C1447" t="s">
        <v>8174</v>
      </c>
      <c r="D1447" t="s">
        <v>8175</v>
      </c>
      <c r="E1447" t="s">
        <v>8176</v>
      </c>
      <c r="F1447" t="s">
        <v>5957</v>
      </c>
    </row>
    <row r="1448" spans="1:6">
      <c r="A1448" t="s">
        <v>1793</v>
      </c>
      <c r="B1448" t="s">
        <v>8177</v>
      </c>
      <c r="C1448" t="s">
        <v>7911</v>
      </c>
      <c r="D1448" t="s">
        <v>7912</v>
      </c>
      <c r="E1448" t="s">
        <v>7913</v>
      </c>
      <c r="F1448" t="s">
        <v>5957</v>
      </c>
    </row>
    <row r="1449" spans="1:6">
      <c r="A1449" t="s">
        <v>1793</v>
      </c>
      <c r="B1449" t="s">
        <v>8178</v>
      </c>
      <c r="C1449" t="s">
        <v>6634</v>
      </c>
      <c r="D1449" t="s">
        <v>6635</v>
      </c>
      <c r="E1449" t="s">
        <v>6636</v>
      </c>
      <c r="F1449" t="s">
        <v>5957</v>
      </c>
    </row>
    <row r="1450" spans="1:6">
      <c r="A1450" t="s">
        <v>1793</v>
      </c>
      <c r="B1450" t="s">
        <v>8179</v>
      </c>
      <c r="C1450" t="s">
        <v>8180</v>
      </c>
      <c r="D1450" t="s">
        <v>8181</v>
      </c>
      <c r="E1450" t="s">
        <v>8182</v>
      </c>
      <c r="F1450" t="s">
        <v>5957</v>
      </c>
    </row>
    <row r="1451" spans="1:6">
      <c r="A1451" t="s">
        <v>1793</v>
      </c>
      <c r="B1451" t="s">
        <v>8183</v>
      </c>
      <c r="C1451" t="s">
        <v>8184</v>
      </c>
      <c r="D1451" t="s">
        <v>8185</v>
      </c>
      <c r="E1451" t="s">
        <v>8186</v>
      </c>
      <c r="F1451" t="s">
        <v>5957</v>
      </c>
    </row>
    <row r="1452" spans="1:6">
      <c r="A1452" t="s">
        <v>1793</v>
      </c>
      <c r="B1452" t="s">
        <v>8187</v>
      </c>
      <c r="C1452" t="s">
        <v>8188</v>
      </c>
      <c r="D1452" t="s">
        <v>8189</v>
      </c>
      <c r="E1452" t="s">
        <v>8190</v>
      </c>
      <c r="F1452" t="s">
        <v>5957</v>
      </c>
    </row>
    <row r="1453" spans="1:6">
      <c r="A1453" t="s">
        <v>1793</v>
      </c>
      <c r="B1453" t="s">
        <v>8191</v>
      </c>
      <c r="C1453" t="s">
        <v>8192</v>
      </c>
      <c r="D1453" t="s">
        <v>8193</v>
      </c>
      <c r="E1453" t="s">
        <v>8194</v>
      </c>
      <c r="F1453" t="s">
        <v>5957</v>
      </c>
    </row>
    <row r="1454" spans="1:6">
      <c r="A1454" t="s">
        <v>1793</v>
      </c>
      <c r="B1454" t="s">
        <v>8195</v>
      </c>
      <c r="C1454" t="s">
        <v>8196</v>
      </c>
      <c r="D1454" t="s">
        <v>8197</v>
      </c>
      <c r="E1454" t="s">
        <v>8198</v>
      </c>
      <c r="F1454" t="s">
        <v>5957</v>
      </c>
    </row>
    <row r="1455" spans="1:6">
      <c r="A1455" t="s">
        <v>1793</v>
      </c>
      <c r="B1455" t="s">
        <v>8199</v>
      </c>
      <c r="C1455" t="s">
        <v>8200</v>
      </c>
      <c r="D1455" t="s">
        <v>8201</v>
      </c>
      <c r="E1455" t="s">
        <v>8202</v>
      </c>
      <c r="F1455" t="s">
        <v>5961</v>
      </c>
    </row>
    <row r="1456" spans="1:6">
      <c r="A1456" t="s">
        <v>1793</v>
      </c>
      <c r="B1456" t="s">
        <v>8203</v>
      </c>
      <c r="C1456" t="s">
        <v>8204</v>
      </c>
      <c r="D1456" t="s">
        <v>8205</v>
      </c>
      <c r="E1456" t="s">
        <v>8206</v>
      </c>
      <c r="F1456" t="s">
        <v>5961</v>
      </c>
    </row>
    <row r="1457" spans="1:6">
      <c r="A1457" t="s">
        <v>1793</v>
      </c>
      <c r="B1457" t="s">
        <v>8207</v>
      </c>
      <c r="C1457" t="s">
        <v>8208</v>
      </c>
      <c r="D1457" t="s">
        <v>8209</v>
      </c>
      <c r="E1457" t="s">
        <v>8210</v>
      </c>
      <c r="F1457" t="s">
        <v>5961</v>
      </c>
    </row>
    <row r="1458" spans="1:6">
      <c r="A1458" t="s">
        <v>1793</v>
      </c>
      <c r="B1458" t="s">
        <v>8211</v>
      </c>
      <c r="C1458" t="s">
        <v>8212</v>
      </c>
      <c r="D1458" t="s">
        <v>8213</v>
      </c>
      <c r="E1458" t="s">
        <v>8214</v>
      </c>
      <c r="F1458" t="s">
        <v>5961</v>
      </c>
    </row>
    <row r="1459" spans="1:6">
      <c r="A1459" t="s">
        <v>1793</v>
      </c>
      <c r="B1459" t="s">
        <v>8215</v>
      </c>
      <c r="C1459" t="s">
        <v>8216</v>
      </c>
      <c r="D1459" t="s">
        <v>8217</v>
      </c>
      <c r="E1459" t="s">
        <v>8218</v>
      </c>
      <c r="F1459" t="s">
        <v>5961</v>
      </c>
    </row>
    <row r="1460" spans="1:6">
      <c r="A1460" t="s">
        <v>1793</v>
      </c>
      <c r="B1460" t="s">
        <v>8219</v>
      </c>
      <c r="C1460" t="s">
        <v>8220</v>
      </c>
      <c r="D1460" t="s">
        <v>8221</v>
      </c>
      <c r="E1460" t="s">
        <v>8222</v>
      </c>
      <c r="F1460" t="s">
        <v>5961</v>
      </c>
    </row>
    <row r="1461" spans="1:6">
      <c r="A1461" t="s">
        <v>1793</v>
      </c>
      <c r="B1461" t="s">
        <v>8223</v>
      </c>
      <c r="C1461" t="s">
        <v>8224</v>
      </c>
      <c r="D1461" t="s">
        <v>8225</v>
      </c>
      <c r="E1461" t="s">
        <v>8226</v>
      </c>
      <c r="F1461" t="s">
        <v>5961</v>
      </c>
    </row>
    <row r="1462" spans="1:6">
      <c r="A1462" t="s">
        <v>1793</v>
      </c>
      <c r="B1462" t="s">
        <v>8227</v>
      </c>
      <c r="C1462" t="s">
        <v>8228</v>
      </c>
      <c r="D1462" t="s">
        <v>8229</v>
      </c>
      <c r="E1462" t="s">
        <v>8230</v>
      </c>
      <c r="F1462" t="s">
        <v>5961</v>
      </c>
    </row>
    <row r="1463" spans="1:6">
      <c r="A1463" t="s">
        <v>1793</v>
      </c>
      <c r="B1463" t="s">
        <v>8231</v>
      </c>
      <c r="C1463" t="s">
        <v>8232</v>
      </c>
      <c r="D1463" t="s">
        <v>8233</v>
      </c>
      <c r="E1463" t="s">
        <v>8234</v>
      </c>
      <c r="F1463" t="s">
        <v>5961</v>
      </c>
    </row>
    <row r="1464" spans="1:6">
      <c r="A1464" t="s">
        <v>1793</v>
      </c>
      <c r="B1464" t="s">
        <v>8235</v>
      </c>
      <c r="C1464" t="s">
        <v>8236</v>
      </c>
      <c r="D1464" t="s">
        <v>8237</v>
      </c>
      <c r="E1464" t="s">
        <v>8238</v>
      </c>
      <c r="F1464" t="s">
        <v>5961</v>
      </c>
    </row>
    <row r="1465" spans="1:6">
      <c r="A1465" t="s">
        <v>1793</v>
      </c>
      <c r="B1465" t="s">
        <v>8239</v>
      </c>
      <c r="C1465" t="s">
        <v>8240</v>
      </c>
      <c r="D1465" t="s">
        <v>8241</v>
      </c>
      <c r="E1465" t="s">
        <v>8242</v>
      </c>
      <c r="F1465" t="s">
        <v>5961</v>
      </c>
    </row>
    <row r="1466" spans="1:6">
      <c r="A1466" t="s">
        <v>1793</v>
      </c>
      <c r="B1466" t="s">
        <v>8243</v>
      </c>
      <c r="C1466" t="s">
        <v>8244</v>
      </c>
      <c r="D1466" t="s">
        <v>8245</v>
      </c>
      <c r="E1466" t="s">
        <v>8246</v>
      </c>
      <c r="F1466" t="s">
        <v>5961</v>
      </c>
    </row>
    <row r="1467" spans="1:6">
      <c r="A1467" t="s">
        <v>1793</v>
      </c>
      <c r="B1467" t="s">
        <v>8247</v>
      </c>
      <c r="C1467" t="s">
        <v>8248</v>
      </c>
      <c r="D1467" t="s">
        <v>8249</v>
      </c>
      <c r="E1467" t="s">
        <v>8250</v>
      </c>
      <c r="F1467" t="s">
        <v>5961</v>
      </c>
    </row>
    <row r="1468" spans="1:6">
      <c r="A1468" t="s">
        <v>1793</v>
      </c>
      <c r="B1468" t="s">
        <v>8251</v>
      </c>
      <c r="C1468" t="s">
        <v>8252</v>
      </c>
      <c r="D1468" t="s">
        <v>8253</v>
      </c>
      <c r="E1468" t="s">
        <v>8254</v>
      </c>
      <c r="F1468" t="s">
        <v>5965</v>
      </c>
    </row>
    <row r="1469" spans="1:6">
      <c r="A1469" t="s">
        <v>1793</v>
      </c>
      <c r="B1469" t="s">
        <v>8255</v>
      </c>
      <c r="C1469" t="s">
        <v>8256</v>
      </c>
      <c r="D1469" t="s">
        <v>8257</v>
      </c>
      <c r="E1469" t="s">
        <v>8258</v>
      </c>
      <c r="F1469" t="s">
        <v>5965</v>
      </c>
    </row>
    <row r="1470" spans="1:6">
      <c r="A1470" t="s">
        <v>1793</v>
      </c>
      <c r="B1470" t="s">
        <v>8259</v>
      </c>
      <c r="C1470" t="s">
        <v>8260</v>
      </c>
      <c r="D1470" t="s">
        <v>8261</v>
      </c>
      <c r="E1470" t="s">
        <v>8262</v>
      </c>
      <c r="F1470" t="s">
        <v>5965</v>
      </c>
    </row>
    <row r="1471" spans="1:6">
      <c r="A1471" t="s">
        <v>1793</v>
      </c>
      <c r="B1471" t="s">
        <v>8263</v>
      </c>
      <c r="C1471" t="s">
        <v>8264</v>
      </c>
      <c r="D1471" t="s">
        <v>8265</v>
      </c>
      <c r="E1471" t="s">
        <v>8266</v>
      </c>
      <c r="F1471" t="s">
        <v>5965</v>
      </c>
    </row>
    <row r="1472" spans="1:6">
      <c r="A1472" t="s">
        <v>1793</v>
      </c>
      <c r="B1472" t="s">
        <v>8267</v>
      </c>
      <c r="C1472" t="s">
        <v>8268</v>
      </c>
      <c r="D1472" t="s">
        <v>8269</v>
      </c>
      <c r="E1472" t="s">
        <v>8270</v>
      </c>
      <c r="F1472" t="s">
        <v>5965</v>
      </c>
    </row>
    <row r="1473" spans="1:6">
      <c r="A1473" t="s">
        <v>1793</v>
      </c>
      <c r="B1473" t="s">
        <v>8271</v>
      </c>
      <c r="C1473" t="s">
        <v>8272</v>
      </c>
      <c r="D1473" t="s">
        <v>8273</v>
      </c>
      <c r="E1473" t="s">
        <v>8274</v>
      </c>
      <c r="F1473" t="s">
        <v>5969</v>
      </c>
    </row>
    <row r="1474" spans="1:6">
      <c r="A1474" t="s">
        <v>1793</v>
      </c>
      <c r="B1474" t="s">
        <v>8275</v>
      </c>
      <c r="C1474" t="s">
        <v>8276</v>
      </c>
      <c r="D1474" t="s">
        <v>8277</v>
      </c>
      <c r="E1474" t="s">
        <v>8278</v>
      </c>
      <c r="F1474" t="s">
        <v>5969</v>
      </c>
    </row>
    <row r="1475" spans="1:6">
      <c r="A1475" t="s">
        <v>1793</v>
      </c>
      <c r="B1475" t="s">
        <v>8279</v>
      </c>
      <c r="C1475" t="s">
        <v>8280</v>
      </c>
      <c r="D1475" t="s">
        <v>8281</v>
      </c>
      <c r="E1475" t="s">
        <v>8282</v>
      </c>
      <c r="F1475" t="s">
        <v>5969</v>
      </c>
    </row>
    <row r="1476" spans="1:6">
      <c r="A1476" t="s">
        <v>1793</v>
      </c>
      <c r="B1476" t="s">
        <v>8283</v>
      </c>
      <c r="C1476" t="s">
        <v>8284</v>
      </c>
      <c r="D1476" t="s">
        <v>8285</v>
      </c>
      <c r="E1476" t="s">
        <v>8286</v>
      </c>
      <c r="F1476" t="s">
        <v>5969</v>
      </c>
    </row>
    <row r="1477" spans="1:6">
      <c r="A1477" t="s">
        <v>1793</v>
      </c>
      <c r="B1477" t="s">
        <v>8287</v>
      </c>
      <c r="C1477" t="s">
        <v>8288</v>
      </c>
      <c r="D1477" t="s">
        <v>8289</v>
      </c>
      <c r="E1477" t="s">
        <v>8290</v>
      </c>
      <c r="F1477" t="s">
        <v>5969</v>
      </c>
    </row>
    <row r="1478" spans="1:6">
      <c r="A1478" t="s">
        <v>1793</v>
      </c>
      <c r="B1478" t="s">
        <v>8291</v>
      </c>
      <c r="C1478" t="s">
        <v>8292</v>
      </c>
      <c r="D1478" t="s">
        <v>8293</v>
      </c>
      <c r="E1478" t="s">
        <v>8294</v>
      </c>
      <c r="F1478" t="s">
        <v>5969</v>
      </c>
    </row>
    <row r="1479" spans="1:6">
      <c r="A1479" t="s">
        <v>1793</v>
      </c>
      <c r="B1479" t="s">
        <v>8295</v>
      </c>
      <c r="C1479" t="s">
        <v>8296</v>
      </c>
      <c r="D1479" t="s">
        <v>8297</v>
      </c>
      <c r="E1479" t="s">
        <v>8298</v>
      </c>
      <c r="F1479" t="s">
        <v>5969</v>
      </c>
    </row>
    <row r="1480" spans="1:6">
      <c r="A1480" t="s">
        <v>1793</v>
      </c>
      <c r="B1480" t="s">
        <v>8299</v>
      </c>
      <c r="C1480" t="s">
        <v>8300</v>
      </c>
      <c r="D1480" t="s">
        <v>8301</v>
      </c>
      <c r="E1480" t="s">
        <v>8302</v>
      </c>
      <c r="F1480" t="s">
        <v>5969</v>
      </c>
    </row>
    <row r="1481" spans="1:6">
      <c r="A1481" t="s">
        <v>1793</v>
      </c>
      <c r="B1481" t="s">
        <v>8303</v>
      </c>
      <c r="C1481" t="s">
        <v>5974</v>
      </c>
      <c r="D1481" t="s">
        <v>5975</v>
      </c>
      <c r="E1481" t="s">
        <v>5976</v>
      </c>
      <c r="F1481" t="s">
        <v>5973</v>
      </c>
    </row>
    <row r="1482" spans="1:6">
      <c r="A1482" t="s">
        <v>1793</v>
      </c>
      <c r="B1482" t="s">
        <v>8304</v>
      </c>
      <c r="C1482" t="s">
        <v>8305</v>
      </c>
      <c r="D1482" t="s">
        <v>8306</v>
      </c>
      <c r="E1482" t="s">
        <v>8307</v>
      </c>
      <c r="F1482" t="s">
        <v>5977</v>
      </c>
    </row>
    <row r="1483" spans="1:6">
      <c r="A1483" t="s">
        <v>1793</v>
      </c>
      <c r="B1483" t="s">
        <v>8308</v>
      </c>
      <c r="C1483" t="s">
        <v>8309</v>
      </c>
      <c r="D1483" t="s">
        <v>8310</v>
      </c>
      <c r="E1483" t="s">
        <v>8311</v>
      </c>
      <c r="F1483" t="s">
        <v>5977</v>
      </c>
    </row>
    <row r="1484" spans="1:6">
      <c r="A1484" t="s">
        <v>1793</v>
      </c>
      <c r="B1484" t="s">
        <v>8312</v>
      </c>
      <c r="C1484" t="s">
        <v>8313</v>
      </c>
      <c r="D1484" t="s">
        <v>8314</v>
      </c>
      <c r="E1484" t="s">
        <v>8315</v>
      </c>
      <c r="F1484" t="s">
        <v>5977</v>
      </c>
    </row>
    <row r="1485" spans="1:6">
      <c r="A1485" t="s">
        <v>1793</v>
      </c>
      <c r="B1485" t="s">
        <v>8316</v>
      </c>
      <c r="C1485" t="s">
        <v>8317</v>
      </c>
      <c r="D1485" t="s">
        <v>8318</v>
      </c>
      <c r="E1485" t="s">
        <v>8319</v>
      </c>
      <c r="F1485" t="s">
        <v>5977</v>
      </c>
    </row>
    <row r="1486" spans="1:6">
      <c r="A1486" t="s">
        <v>1793</v>
      </c>
      <c r="B1486" t="s">
        <v>8320</v>
      </c>
      <c r="C1486" t="s">
        <v>8321</v>
      </c>
      <c r="D1486" t="s">
        <v>8322</v>
      </c>
      <c r="E1486" t="s">
        <v>8323</v>
      </c>
      <c r="F1486" t="s">
        <v>5977</v>
      </c>
    </row>
    <row r="1487" spans="1:6">
      <c r="A1487" t="s">
        <v>1793</v>
      </c>
      <c r="B1487" t="s">
        <v>8324</v>
      </c>
      <c r="C1487" t="s">
        <v>8325</v>
      </c>
      <c r="D1487" t="s">
        <v>8326</v>
      </c>
      <c r="E1487" t="s">
        <v>8327</v>
      </c>
      <c r="F1487" t="s">
        <v>5977</v>
      </c>
    </row>
    <row r="1488" spans="1:6">
      <c r="A1488" t="s">
        <v>1793</v>
      </c>
      <c r="B1488" t="s">
        <v>8328</v>
      </c>
      <c r="C1488" t="s">
        <v>8329</v>
      </c>
      <c r="D1488" t="s">
        <v>8330</v>
      </c>
      <c r="E1488" t="s">
        <v>8331</v>
      </c>
      <c r="F1488" t="s">
        <v>5977</v>
      </c>
    </row>
    <row r="1489" spans="1:6">
      <c r="A1489" t="s">
        <v>1793</v>
      </c>
      <c r="B1489" t="s">
        <v>8332</v>
      </c>
      <c r="C1489" t="s">
        <v>8333</v>
      </c>
      <c r="D1489" t="s">
        <v>8334</v>
      </c>
      <c r="E1489" t="s">
        <v>8335</v>
      </c>
      <c r="F1489" t="s">
        <v>5977</v>
      </c>
    </row>
    <row r="1490" spans="1:6">
      <c r="A1490" t="s">
        <v>1793</v>
      </c>
      <c r="B1490" t="s">
        <v>8336</v>
      </c>
      <c r="C1490" t="s">
        <v>8337</v>
      </c>
      <c r="D1490" t="s">
        <v>8338</v>
      </c>
      <c r="E1490" t="s">
        <v>8339</v>
      </c>
      <c r="F1490" t="s">
        <v>5977</v>
      </c>
    </row>
    <row r="1491" spans="1:6">
      <c r="A1491" t="s">
        <v>1793</v>
      </c>
      <c r="B1491" t="s">
        <v>8340</v>
      </c>
      <c r="C1491" t="s">
        <v>8341</v>
      </c>
      <c r="D1491" t="s">
        <v>8342</v>
      </c>
      <c r="E1491" t="s">
        <v>8343</v>
      </c>
      <c r="F1491" t="s">
        <v>5977</v>
      </c>
    </row>
    <row r="1492" spans="1:6">
      <c r="A1492" t="s">
        <v>1793</v>
      </c>
      <c r="B1492" t="s">
        <v>8344</v>
      </c>
      <c r="C1492" t="s">
        <v>8345</v>
      </c>
      <c r="D1492" t="s">
        <v>8346</v>
      </c>
      <c r="E1492" t="s">
        <v>8347</v>
      </c>
      <c r="F1492" t="s">
        <v>5977</v>
      </c>
    </row>
    <row r="1493" spans="1:6">
      <c r="A1493" t="s">
        <v>1793</v>
      </c>
      <c r="B1493" t="s">
        <v>8348</v>
      </c>
      <c r="C1493" t="s">
        <v>8349</v>
      </c>
      <c r="D1493" t="s">
        <v>8350</v>
      </c>
      <c r="E1493" t="s">
        <v>8351</v>
      </c>
      <c r="F1493" t="s">
        <v>5977</v>
      </c>
    </row>
    <row r="1494" spans="1:6">
      <c r="A1494" t="s">
        <v>1793</v>
      </c>
      <c r="B1494" t="s">
        <v>8352</v>
      </c>
      <c r="C1494" t="s">
        <v>8353</v>
      </c>
      <c r="D1494" t="s">
        <v>8354</v>
      </c>
      <c r="E1494" t="s">
        <v>8355</v>
      </c>
      <c r="F1494" t="s">
        <v>5977</v>
      </c>
    </row>
    <row r="1495" spans="1:6">
      <c r="A1495" t="s">
        <v>1793</v>
      </c>
      <c r="B1495" t="s">
        <v>8356</v>
      </c>
      <c r="C1495" t="s">
        <v>8357</v>
      </c>
      <c r="D1495" t="s">
        <v>8358</v>
      </c>
      <c r="E1495" t="s">
        <v>8359</v>
      </c>
      <c r="F1495" t="s">
        <v>5981</v>
      </c>
    </row>
    <row r="1496" spans="1:6">
      <c r="A1496" t="s">
        <v>1793</v>
      </c>
      <c r="B1496" t="s">
        <v>8360</v>
      </c>
      <c r="C1496" t="s">
        <v>8361</v>
      </c>
      <c r="D1496" t="s">
        <v>8362</v>
      </c>
      <c r="E1496" t="s">
        <v>8363</v>
      </c>
      <c r="F1496" t="s">
        <v>5981</v>
      </c>
    </row>
    <row r="1497" spans="1:6">
      <c r="A1497" t="s">
        <v>1793</v>
      </c>
      <c r="B1497" t="s">
        <v>8364</v>
      </c>
      <c r="C1497" t="s">
        <v>8365</v>
      </c>
      <c r="D1497" t="s">
        <v>8366</v>
      </c>
      <c r="E1497" t="s">
        <v>8367</v>
      </c>
      <c r="F1497" t="s">
        <v>5981</v>
      </c>
    </row>
    <row r="1498" spans="1:6">
      <c r="A1498" t="s">
        <v>1793</v>
      </c>
      <c r="B1498" t="s">
        <v>8368</v>
      </c>
      <c r="C1498" t="s">
        <v>8369</v>
      </c>
      <c r="D1498" t="s">
        <v>8370</v>
      </c>
      <c r="E1498" t="s">
        <v>8371</v>
      </c>
      <c r="F1498" t="s">
        <v>5981</v>
      </c>
    </row>
    <row r="1499" spans="1:6">
      <c r="A1499" t="s">
        <v>1793</v>
      </c>
      <c r="B1499" t="s">
        <v>8372</v>
      </c>
      <c r="C1499" t="s">
        <v>8373</v>
      </c>
      <c r="D1499" t="s">
        <v>8374</v>
      </c>
      <c r="E1499" t="s">
        <v>8375</v>
      </c>
      <c r="F1499" t="s">
        <v>5981</v>
      </c>
    </row>
    <row r="1500" spans="1:6">
      <c r="A1500" t="s">
        <v>1793</v>
      </c>
      <c r="B1500" t="s">
        <v>8376</v>
      </c>
      <c r="C1500" t="s">
        <v>8377</v>
      </c>
      <c r="D1500" t="s">
        <v>8378</v>
      </c>
      <c r="E1500" t="s">
        <v>8379</v>
      </c>
      <c r="F1500" t="s">
        <v>5981</v>
      </c>
    </row>
    <row r="1501" spans="1:6">
      <c r="A1501" t="s">
        <v>1793</v>
      </c>
      <c r="B1501" t="s">
        <v>8380</v>
      </c>
      <c r="C1501" t="s">
        <v>8381</v>
      </c>
      <c r="D1501" t="s">
        <v>8382</v>
      </c>
      <c r="E1501" t="s">
        <v>8383</v>
      </c>
      <c r="F1501" t="s">
        <v>5981</v>
      </c>
    </row>
    <row r="1502" spans="1:6">
      <c r="A1502" t="s">
        <v>1793</v>
      </c>
      <c r="B1502" t="s">
        <v>8384</v>
      </c>
      <c r="C1502" t="s">
        <v>8385</v>
      </c>
      <c r="D1502" t="s">
        <v>8386</v>
      </c>
      <c r="E1502" t="s">
        <v>8387</v>
      </c>
      <c r="F1502" t="s">
        <v>5981</v>
      </c>
    </row>
    <row r="1503" spans="1:6">
      <c r="A1503" t="s">
        <v>1793</v>
      </c>
      <c r="B1503" t="s">
        <v>8388</v>
      </c>
      <c r="C1503" t="s">
        <v>8389</v>
      </c>
      <c r="D1503" t="s">
        <v>8390</v>
      </c>
      <c r="E1503" t="s">
        <v>8391</v>
      </c>
      <c r="F1503" t="s">
        <v>5981</v>
      </c>
    </row>
    <row r="1504" spans="1:6">
      <c r="A1504" t="s">
        <v>1793</v>
      </c>
      <c r="B1504" t="s">
        <v>8392</v>
      </c>
      <c r="C1504" t="s">
        <v>8393</v>
      </c>
      <c r="D1504" t="s">
        <v>8394</v>
      </c>
      <c r="E1504" t="s">
        <v>8395</v>
      </c>
      <c r="F1504" t="s">
        <v>5981</v>
      </c>
    </row>
    <row r="1505" spans="1:6">
      <c r="A1505" t="s">
        <v>1793</v>
      </c>
      <c r="B1505" t="s">
        <v>8396</v>
      </c>
      <c r="C1505" t="s">
        <v>8397</v>
      </c>
      <c r="D1505" t="s">
        <v>8398</v>
      </c>
      <c r="E1505" t="s">
        <v>8399</v>
      </c>
      <c r="F1505" t="s">
        <v>5981</v>
      </c>
    </row>
    <row r="1506" spans="1:6">
      <c r="A1506" t="s">
        <v>1793</v>
      </c>
      <c r="B1506" t="s">
        <v>8400</v>
      </c>
      <c r="C1506" t="s">
        <v>8401</v>
      </c>
      <c r="D1506" t="s">
        <v>8402</v>
      </c>
      <c r="E1506" t="s">
        <v>8403</v>
      </c>
      <c r="F1506" t="s">
        <v>5985</v>
      </c>
    </row>
    <row r="1507" spans="1:6">
      <c r="A1507" t="s">
        <v>1793</v>
      </c>
      <c r="B1507" t="s">
        <v>8404</v>
      </c>
      <c r="C1507" t="s">
        <v>8405</v>
      </c>
      <c r="D1507" t="s">
        <v>8406</v>
      </c>
      <c r="E1507" t="s">
        <v>8407</v>
      </c>
      <c r="F1507" t="s">
        <v>5985</v>
      </c>
    </row>
    <row r="1508" spans="1:6">
      <c r="A1508" t="s">
        <v>1793</v>
      </c>
      <c r="B1508" t="s">
        <v>8408</v>
      </c>
      <c r="C1508" t="s">
        <v>8409</v>
      </c>
      <c r="D1508" t="s">
        <v>8410</v>
      </c>
      <c r="E1508" t="s">
        <v>8411</v>
      </c>
      <c r="F1508" t="s">
        <v>5985</v>
      </c>
    </row>
    <row r="1509" spans="1:6">
      <c r="A1509" t="s">
        <v>1793</v>
      </c>
      <c r="B1509" t="s">
        <v>8412</v>
      </c>
      <c r="C1509" t="s">
        <v>8413</v>
      </c>
      <c r="D1509" t="s">
        <v>8414</v>
      </c>
      <c r="E1509" t="s">
        <v>8415</v>
      </c>
      <c r="F1509" t="s">
        <v>5985</v>
      </c>
    </row>
    <row r="1510" spans="1:6">
      <c r="A1510" t="s">
        <v>1793</v>
      </c>
      <c r="B1510" t="s">
        <v>8416</v>
      </c>
      <c r="C1510" t="s">
        <v>8417</v>
      </c>
      <c r="D1510" t="s">
        <v>8418</v>
      </c>
      <c r="E1510" t="s">
        <v>8419</v>
      </c>
      <c r="F1510" t="s">
        <v>5985</v>
      </c>
    </row>
    <row r="1511" spans="1:6">
      <c r="A1511" t="s">
        <v>1793</v>
      </c>
      <c r="B1511" t="s">
        <v>8420</v>
      </c>
      <c r="C1511" t="s">
        <v>8421</v>
      </c>
      <c r="D1511" t="s">
        <v>8422</v>
      </c>
      <c r="E1511" t="s">
        <v>8423</v>
      </c>
      <c r="F1511" t="s">
        <v>5985</v>
      </c>
    </row>
    <row r="1512" spans="1:6">
      <c r="A1512" t="s">
        <v>1793</v>
      </c>
      <c r="B1512" t="s">
        <v>8424</v>
      </c>
      <c r="C1512" t="s">
        <v>6523</v>
      </c>
      <c r="D1512" t="s">
        <v>6524</v>
      </c>
      <c r="E1512" t="s">
        <v>6525</v>
      </c>
      <c r="F1512" t="s">
        <v>5985</v>
      </c>
    </row>
    <row r="1513" spans="1:6">
      <c r="A1513" t="s">
        <v>1793</v>
      </c>
      <c r="B1513" t="s">
        <v>8425</v>
      </c>
      <c r="C1513" t="s">
        <v>8426</v>
      </c>
      <c r="D1513" t="s">
        <v>8427</v>
      </c>
      <c r="E1513" t="s">
        <v>8428</v>
      </c>
      <c r="F1513" t="s">
        <v>5985</v>
      </c>
    </row>
    <row r="1514" spans="1:6">
      <c r="A1514" t="s">
        <v>1793</v>
      </c>
      <c r="B1514" t="s">
        <v>8429</v>
      </c>
      <c r="C1514" t="s">
        <v>8430</v>
      </c>
      <c r="D1514" t="s">
        <v>8431</v>
      </c>
      <c r="E1514" t="s">
        <v>8432</v>
      </c>
      <c r="F1514" t="s">
        <v>5989</v>
      </c>
    </row>
    <row r="1515" spans="1:6">
      <c r="A1515" t="s">
        <v>1793</v>
      </c>
      <c r="B1515" t="s">
        <v>8433</v>
      </c>
      <c r="C1515" t="s">
        <v>8434</v>
      </c>
      <c r="D1515" t="s">
        <v>8435</v>
      </c>
      <c r="E1515" t="s">
        <v>8436</v>
      </c>
      <c r="F1515" t="s">
        <v>5989</v>
      </c>
    </row>
    <row r="1516" spans="1:6">
      <c r="A1516" t="s">
        <v>1793</v>
      </c>
      <c r="B1516" t="s">
        <v>8437</v>
      </c>
      <c r="C1516" t="s">
        <v>8438</v>
      </c>
      <c r="D1516" t="s">
        <v>8439</v>
      </c>
      <c r="E1516" t="s">
        <v>8440</v>
      </c>
      <c r="F1516" t="s">
        <v>5989</v>
      </c>
    </row>
    <row r="1517" spans="1:6">
      <c r="A1517" t="s">
        <v>1793</v>
      </c>
      <c r="B1517" t="s">
        <v>8441</v>
      </c>
      <c r="C1517" t="s">
        <v>8442</v>
      </c>
      <c r="D1517" t="s">
        <v>8443</v>
      </c>
      <c r="E1517" t="s">
        <v>8444</v>
      </c>
      <c r="F1517" t="s">
        <v>5989</v>
      </c>
    </row>
    <row r="1518" spans="1:6">
      <c r="A1518" t="s">
        <v>1793</v>
      </c>
      <c r="B1518" t="s">
        <v>8445</v>
      </c>
      <c r="C1518" t="s">
        <v>8446</v>
      </c>
      <c r="D1518" t="s">
        <v>8447</v>
      </c>
      <c r="E1518" t="s">
        <v>8448</v>
      </c>
      <c r="F1518" t="s">
        <v>5989</v>
      </c>
    </row>
    <row r="1519" spans="1:6">
      <c r="A1519" t="s">
        <v>1793</v>
      </c>
      <c r="B1519" t="s">
        <v>8449</v>
      </c>
      <c r="C1519" t="s">
        <v>8450</v>
      </c>
      <c r="D1519" t="s">
        <v>8451</v>
      </c>
      <c r="E1519" t="s">
        <v>8452</v>
      </c>
      <c r="F1519" t="s">
        <v>5989</v>
      </c>
    </row>
    <row r="1520" spans="1:6">
      <c r="A1520" t="s">
        <v>1793</v>
      </c>
      <c r="B1520" t="s">
        <v>8453</v>
      </c>
      <c r="C1520" t="s">
        <v>8454</v>
      </c>
      <c r="D1520" t="s">
        <v>8455</v>
      </c>
      <c r="E1520" t="s">
        <v>8456</v>
      </c>
      <c r="F1520" t="s">
        <v>5989</v>
      </c>
    </row>
    <row r="1521" spans="1:6">
      <c r="A1521" t="s">
        <v>1793</v>
      </c>
      <c r="B1521" t="s">
        <v>8457</v>
      </c>
      <c r="C1521" t="s">
        <v>8458</v>
      </c>
      <c r="D1521" t="s">
        <v>8459</v>
      </c>
      <c r="E1521" t="s">
        <v>8460</v>
      </c>
      <c r="F1521" t="s">
        <v>5989</v>
      </c>
    </row>
    <row r="1522" spans="1:6">
      <c r="A1522" t="s">
        <v>1793</v>
      </c>
      <c r="B1522" t="s">
        <v>8461</v>
      </c>
      <c r="C1522" t="s">
        <v>8462</v>
      </c>
      <c r="D1522" t="s">
        <v>8463</v>
      </c>
      <c r="E1522" t="s">
        <v>8464</v>
      </c>
      <c r="F1522" t="s">
        <v>5989</v>
      </c>
    </row>
    <row r="1523" spans="1:6">
      <c r="A1523" t="s">
        <v>1793</v>
      </c>
      <c r="B1523" t="s">
        <v>8465</v>
      </c>
      <c r="C1523" t="s">
        <v>8466</v>
      </c>
      <c r="D1523" t="s">
        <v>8467</v>
      </c>
      <c r="E1523" t="s">
        <v>8468</v>
      </c>
      <c r="F1523" t="s">
        <v>5989</v>
      </c>
    </row>
    <row r="1524" spans="1:6">
      <c r="A1524" t="s">
        <v>1793</v>
      </c>
      <c r="B1524" t="s">
        <v>8469</v>
      </c>
      <c r="C1524" t="s">
        <v>8470</v>
      </c>
      <c r="D1524" t="s">
        <v>8471</v>
      </c>
      <c r="E1524" t="s">
        <v>8472</v>
      </c>
      <c r="F1524" t="s">
        <v>5989</v>
      </c>
    </row>
    <row r="1525" spans="1:6">
      <c r="A1525" t="s">
        <v>1793</v>
      </c>
      <c r="B1525" t="s">
        <v>8473</v>
      </c>
      <c r="C1525" t="s">
        <v>8474</v>
      </c>
      <c r="D1525" t="s">
        <v>8475</v>
      </c>
      <c r="E1525" t="s">
        <v>8476</v>
      </c>
      <c r="F1525" t="s">
        <v>5989</v>
      </c>
    </row>
    <row r="1526" spans="1:6">
      <c r="A1526" t="s">
        <v>1793</v>
      </c>
      <c r="B1526" t="s">
        <v>8477</v>
      </c>
      <c r="C1526" t="s">
        <v>8478</v>
      </c>
      <c r="D1526" t="s">
        <v>8479</v>
      </c>
      <c r="E1526" t="s">
        <v>8480</v>
      </c>
      <c r="F1526" t="s">
        <v>5993</v>
      </c>
    </row>
    <row r="1527" spans="1:6">
      <c r="A1527" t="s">
        <v>1793</v>
      </c>
      <c r="B1527" t="s">
        <v>8481</v>
      </c>
      <c r="C1527" t="s">
        <v>8482</v>
      </c>
      <c r="D1527" t="s">
        <v>8483</v>
      </c>
      <c r="E1527" t="s">
        <v>8484</v>
      </c>
      <c r="F1527" t="s">
        <v>5993</v>
      </c>
    </row>
    <row r="1528" spans="1:6">
      <c r="A1528" t="s">
        <v>1793</v>
      </c>
      <c r="B1528" t="s">
        <v>8485</v>
      </c>
      <c r="C1528" t="s">
        <v>8486</v>
      </c>
      <c r="D1528" t="s">
        <v>8487</v>
      </c>
      <c r="E1528" t="s">
        <v>8488</v>
      </c>
      <c r="F1528" t="s">
        <v>5993</v>
      </c>
    </row>
    <row r="1529" spans="1:6">
      <c r="A1529" t="s">
        <v>1793</v>
      </c>
      <c r="B1529" t="s">
        <v>8489</v>
      </c>
      <c r="C1529" t="s">
        <v>8490</v>
      </c>
      <c r="D1529" t="s">
        <v>8491</v>
      </c>
      <c r="E1529" t="s">
        <v>8492</v>
      </c>
      <c r="F1529" t="s">
        <v>5993</v>
      </c>
    </row>
    <row r="1530" spans="1:6">
      <c r="A1530" t="s">
        <v>1793</v>
      </c>
      <c r="B1530" t="s">
        <v>8493</v>
      </c>
      <c r="C1530" t="s">
        <v>8494</v>
      </c>
      <c r="D1530" t="s">
        <v>8495</v>
      </c>
      <c r="E1530" t="s">
        <v>8496</v>
      </c>
      <c r="F1530" t="s">
        <v>5993</v>
      </c>
    </row>
    <row r="1531" spans="1:6">
      <c r="A1531" t="s">
        <v>1793</v>
      </c>
      <c r="B1531" t="s">
        <v>8497</v>
      </c>
      <c r="C1531" t="s">
        <v>8498</v>
      </c>
      <c r="D1531" t="s">
        <v>8499</v>
      </c>
      <c r="E1531" t="s">
        <v>8500</v>
      </c>
      <c r="F1531" t="s">
        <v>5993</v>
      </c>
    </row>
    <row r="1532" spans="1:6">
      <c r="A1532" t="s">
        <v>1793</v>
      </c>
      <c r="B1532" t="s">
        <v>8501</v>
      </c>
      <c r="C1532" t="s">
        <v>8502</v>
      </c>
      <c r="D1532" t="s">
        <v>8503</v>
      </c>
      <c r="E1532" t="s">
        <v>8504</v>
      </c>
      <c r="F1532" t="s">
        <v>5993</v>
      </c>
    </row>
    <row r="1533" spans="1:6">
      <c r="A1533" t="s">
        <v>1793</v>
      </c>
      <c r="B1533" t="s">
        <v>8505</v>
      </c>
      <c r="C1533" t="s">
        <v>8506</v>
      </c>
      <c r="D1533" t="s">
        <v>8507</v>
      </c>
      <c r="E1533" t="s">
        <v>8508</v>
      </c>
      <c r="F1533" t="s">
        <v>5997</v>
      </c>
    </row>
    <row r="1534" spans="1:6">
      <c r="A1534" t="s">
        <v>1793</v>
      </c>
      <c r="B1534" t="s">
        <v>8509</v>
      </c>
      <c r="C1534" t="s">
        <v>7016</v>
      </c>
      <c r="D1534" t="s">
        <v>7017</v>
      </c>
      <c r="E1534" t="s">
        <v>7018</v>
      </c>
      <c r="F1534" t="s">
        <v>5997</v>
      </c>
    </row>
    <row r="1535" spans="1:6">
      <c r="A1535" t="s">
        <v>1793</v>
      </c>
      <c r="B1535" t="s">
        <v>8510</v>
      </c>
      <c r="C1535" t="s">
        <v>8511</v>
      </c>
      <c r="D1535" t="s">
        <v>8512</v>
      </c>
      <c r="E1535" t="s">
        <v>8513</v>
      </c>
      <c r="F1535" t="s">
        <v>5997</v>
      </c>
    </row>
    <row r="1536" spans="1:6">
      <c r="A1536" t="s">
        <v>1793</v>
      </c>
      <c r="B1536" t="s">
        <v>8514</v>
      </c>
      <c r="C1536" t="s">
        <v>8515</v>
      </c>
      <c r="D1536" t="s">
        <v>8516</v>
      </c>
      <c r="E1536" t="s">
        <v>8517</v>
      </c>
      <c r="F1536" t="s">
        <v>5997</v>
      </c>
    </row>
    <row r="1537" spans="1:6">
      <c r="A1537" t="s">
        <v>1793</v>
      </c>
      <c r="B1537" t="s">
        <v>8518</v>
      </c>
      <c r="C1537" t="s">
        <v>8519</v>
      </c>
      <c r="D1537" t="s">
        <v>8520</v>
      </c>
      <c r="E1537" t="s">
        <v>8521</v>
      </c>
      <c r="F1537" t="s">
        <v>5997</v>
      </c>
    </row>
    <row r="1538" spans="1:6">
      <c r="A1538" t="s">
        <v>1793</v>
      </c>
      <c r="B1538" t="s">
        <v>8522</v>
      </c>
      <c r="C1538" t="s">
        <v>6788</v>
      </c>
      <c r="D1538" t="s">
        <v>6789</v>
      </c>
      <c r="E1538" t="s">
        <v>6790</v>
      </c>
      <c r="F1538" t="s">
        <v>5997</v>
      </c>
    </row>
    <row r="1539" spans="1:6">
      <c r="A1539" t="s">
        <v>1793</v>
      </c>
      <c r="B1539" t="s">
        <v>8523</v>
      </c>
      <c r="C1539" t="s">
        <v>8524</v>
      </c>
      <c r="D1539" t="s">
        <v>8525</v>
      </c>
      <c r="E1539" t="s">
        <v>8526</v>
      </c>
      <c r="F1539" t="s">
        <v>5997</v>
      </c>
    </row>
    <row r="1540" spans="1:6">
      <c r="A1540" t="s">
        <v>1793</v>
      </c>
      <c r="B1540" t="s">
        <v>8527</v>
      </c>
      <c r="C1540" t="s">
        <v>7078</v>
      </c>
      <c r="D1540" t="s">
        <v>7079</v>
      </c>
      <c r="E1540" t="s">
        <v>7080</v>
      </c>
      <c r="F1540" t="s">
        <v>5997</v>
      </c>
    </row>
    <row r="1541" spans="1:6">
      <c r="A1541" t="s">
        <v>1793</v>
      </c>
      <c r="B1541" t="s">
        <v>8528</v>
      </c>
      <c r="C1541" t="s">
        <v>8529</v>
      </c>
      <c r="D1541" t="s">
        <v>8530</v>
      </c>
      <c r="E1541" t="s">
        <v>8531</v>
      </c>
      <c r="F1541" t="s">
        <v>5997</v>
      </c>
    </row>
    <row r="1542" spans="1:6">
      <c r="A1542" t="s">
        <v>1793</v>
      </c>
      <c r="B1542" t="s">
        <v>8532</v>
      </c>
      <c r="C1542" t="s">
        <v>8533</v>
      </c>
      <c r="D1542" t="s">
        <v>8534</v>
      </c>
      <c r="E1542" t="s">
        <v>8535</v>
      </c>
      <c r="F1542" t="s">
        <v>6001</v>
      </c>
    </row>
    <row r="1543" spans="1:6">
      <c r="A1543" t="s">
        <v>1793</v>
      </c>
      <c r="B1543" t="s">
        <v>8536</v>
      </c>
      <c r="C1543" t="s">
        <v>8537</v>
      </c>
      <c r="D1543" t="s">
        <v>8538</v>
      </c>
      <c r="E1543" t="s">
        <v>8539</v>
      </c>
      <c r="F1543" t="s">
        <v>6001</v>
      </c>
    </row>
    <row r="1544" spans="1:6">
      <c r="A1544" t="s">
        <v>1793</v>
      </c>
      <c r="B1544" t="s">
        <v>8540</v>
      </c>
      <c r="C1544" t="s">
        <v>8541</v>
      </c>
      <c r="D1544" t="s">
        <v>8542</v>
      </c>
      <c r="E1544" t="s">
        <v>8543</v>
      </c>
      <c r="F1544" t="s">
        <v>6001</v>
      </c>
    </row>
    <row r="1545" spans="1:6">
      <c r="A1545" t="s">
        <v>1793</v>
      </c>
      <c r="B1545" t="s">
        <v>8544</v>
      </c>
      <c r="C1545" t="s">
        <v>8545</v>
      </c>
      <c r="D1545" t="s">
        <v>8546</v>
      </c>
      <c r="E1545" t="s">
        <v>8547</v>
      </c>
      <c r="F1545" t="s">
        <v>6001</v>
      </c>
    </row>
    <row r="1546" spans="1:6">
      <c r="A1546" t="s">
        <v>1793</v>
      </c>
      <c r="B1546" t="s">
        <v>8548</v>
      </c>
      <c r="C1546" t="s">
        <v>6523</v>
      </c>
      <c r="D1546" t="s">
        <v>6524</v>
      </c>
      <c r="E1546" t="s">
        <v>6525</v>
      </c>
      <c r="F1546" t="s">
        <v>6001</v>
      </c>
    </row>
    <row r="1547" spans="1:6">
      <c r="A1547" t="s">
        <v>1793</v>
      </c>
      <c r="B1547" t="s">
        <v>8549</v>
      </c>
      <c r="C1547" t="s">
        <v>8550</v>
      </c>
      <c r="D1547" t="s">
        <v>8551</v>
      </c>
      <c r="E1547" t="s">
        <v>8552</v>
      </c>
      <c r="F1547" t="s">
        <v>6001</v>
      </c>
    </row>
    <row r="1548" spans="1:6">
      <c r="A1548" t="s">
        <v>1793</v>
      </c>
      <c r="B1548" t="s">
        <v>8553</v>
      </c>
      <c r="C1548" t="s">
        <v>8554</v>
      </c>
      <c r="D1548" t="s">
        <v>8555</v>
      </c>
      <c r="E1548" t="s">
        <v>8556</v>
      </c>
      <c r="F1548" t="s">
        <v>6001</v>
      </c>
    </row>
    <row r="1549" spans="1:6">
      <c r="A1549" t="s">
        <v>1793</v>
      </c>
      <c r="B1549" t="s">
        <v>8557</v>
      </c>
      <c r="C1549" t="s">
        <v>8558</v>
      </c>
      <c r="D1549" t="s">
        <v>8559</v>
      </c>
      <c r="E1549" t="s">
        <v>8560</v>
      </c>
      <c r="F1549" t="s">
        <v>6001</v>
      </c>
    </row>
    <row r="1550" spans="1:6">
      <c r="A1550" t="s">
        <v>1793</v>
      </c>
      <c r="B1550" t="s">
        <v>8561</v>
      </c>
      <c r="C1550" t="s">
        <v>8562</v>
      </c>
      <c r="D1550" t="s">
        <v>8563</v>
      </c>
      <c r="E1550" t="s">
        <v>8564</v>
      </c>
      <c r="F1550" t="s">
        <v>6001</v>
      </c>
    </row>
    <row r="1551" spans="1:6">
      <c r="A1551" t="s">
        <v>1793</v>
      </c>
      <c r="B1551" t="s">
        <v>8565</v>
      </c>
      <c r="C1551" t="s">
        <v>7859</v>
      </c>
      <c r="D1551" t="s">
        <v>7860</v>
      </c>
      <c r="E1551" t="s">
        <v>7861</v>
      </c>
      <c r="F1551" t="s">
        <v>6005</v>
      </c>
    </row>
    <row r="1552" spans="1:6">
      <c r="A1552" t="s">
        <v>1793</v>
      </c>
      <c r="B1552" t="s">
        <v>8566</v>
      </c>
      <c r="C1552" t="s">
        <v>7382</v>
      </c>
      <c r="D1552" t="s">
        <v>7383</v>
      </c>
      <c r="E1552" t="s">
        <v>7384</v>
      </c>
      <c r="F1552" t="s">
        <v>6005</v>
      </c>
    </row>
    <row r="1553" spans="1:6">
      <c r="A1553" t="s">
        <v>1793</v>
      </c>
      <c r="B1553" t="s">
        <v>8567</v>
      </c>
      <c r="C1553" t="s">
        <v>8568</v>
      </c>
      <c r="D1553" t="s">
        <v>8569</v>
      </c>
      <c r="E1553" t="s">
        <v>8570</v>
      </c>
      <c r="F1553" t="s">
        <v>6005</v>
      </c>
    </row>
    <row r="1554" spans="1:6">
      <c r="A1554" t="s">
        <v>1793</v>
      </c>
      <c r="B1554" t="s">
        <v>8571</v>
      </c>
      <c r="C1554" t="s">
        <v>8572</v>
      </c>
      <c r="D1554" t="s">
        <v>8573</v>
      </c>
      <c r="E1554" t="s">
        <v>8574</v>
      </c>
      <c r="F1554" t="s">
        <v>6005</v>
      </c>
    </row>
    <row r="1555" spans="1:6">
      <c r="A1555" t="s">
        <v>1793</v>
      </c>
      <c r="B1555" t="s">
        <v>8575</v>
      </c>
      <c r="C1555" t="s">
        <v>8576</v>
      </c>
      <c r="D1555" t="s">
        <v>8577</v>
      </c>
      <c r="E1555" t="s">
        <v>8578</v>
      </c>
      <c r="F1555" t="s">
        <v>6005</v>
      </c>
    </row>
    <row r="1556" spans="1:6">
      <c r="A1556" t="s">
        <v>1793</v>
      </c>
      <c r="B1556" t="s">
        <v>8579</v>
      </c>
      <c r="C1556" t="s">
        <v>8580</v>
      </c>
      <c r="D1556" t="s">
        <v>8581</v>
      </c>
      <c r="E1556" t="s">
        <v>8582</v>
      </c>
      <c r="F1556" t="s">
        <v>6005</v>
      </c>
    </row>
    <row r="1557" spans="1:6">
      <c r="A1557" t="s">
        <v>1793</v>
      </c>
      <c r="B1557" t="s">
        <v>8583</v>
      </c>
      <c r="C1557" t="s">
        <v>8584</v>
      </c>
      <c r="D1557" t="s">
        <v>8585</v>
      </c>
      <c r="E1557" t="s">
        <v>8586</v>
      </c>
      <c r="F1557" t="s">
        <v>6005</v>
      </c>
    </row>
    <row r="1558" spans="1:6">
      <c r="A1558" t="s">
        <v>1793</v>
      </c>
      <c r="B1558" t="s">
        <v>8587</v>
      </c>
      <c r="C1558" t="s">
        <v>8588</v>
      </c>
      <c r="D1558" t="s">
        <v>8589</v>
      </c>
      <c r="E1558" t="s">
        <v>8590</v>
      </c>
      <c r="F1558" t="s">
        <v>6005</v>
      </c>
    </row>
    <row r="1559" spans="1:6">
      <c r="A1559" t="s">
        <v>1793</v>
      </c>
      <c r="B1559" t="s">
        <v>8591</v>
      </c>
      <c r="C1559" t="s">
        <v>8592</v>
      </c>
      <c r="D1559" t="s">
        <v>8593</v>
      </c>
      <c r="E1559" t="s">
        <v>8594</v>
      </c>
      <c r="F1559" t="s">
        <v>6005</v>
      </c>
    </row>
    <row r="1560" spans="1:6">
      <c r="A1560" t="s">
        <v>1793</v>
      </c>
      <c r="B1560" t="s">
        <v>8595</v>
      </c>
      <c r="C1560" t="s">
        <v>8596</v>
      </c>
      <c r="D1560" t="s">
        <v>8597</v>
      </c>
      <c r="E1560" t="s">
        <v>8598</v>
      </c>
      <c r="F1560" t="s">
        <v>6005</v>
      </c>
    </row>
    <row r="1561" spans="1:6">
      <c r="A1561" t="s">
        <v>1793</v>
      </c>
      <c r="B1561" t="s">
        <v>8599</v>
      </c>
      <c r="C1561" t="s">
        <v>8600</v>
      </c>
      <c r="D1561" t="s">
        <v>8601</v>
      </c>
      <c r="E1561" t="s">
        <v>8602</v>
      </c>
      <c r="F1561" t="s">
        <v>6009</v>
      </c>
    </row>
    <row r="1562" spans="1:6">
      <c r="A1562" t="s">
        <v>1793</v>
      </c>
      <c r="B1562" t="s">
        <v>8603</v>
      </c>
      <c r="C1562" t="s">
        <v>8604</v>
      </c>
      <c r="D1562" t="s">
        <v>8605</v>
      </c>
      <c r="E1562" t="s">
        <v>8606</v>
      </c>
      <c r="F1562" t="s">
        <v>6009</v>
      </c>
    </row>
    <row r="1563" spans="1:6">
      <c r="A1563" t="s">
        <v>1793</v>
      </c>
      <c r="B1563" t="s">
        <v>8607</v>
      </c>
      <c r="C1563" t="s">
        <v>8608</v>
      </c>
      <c r="D1563" t="s">
        <v>8609</v>
      </c>
      <c r="E1563" t="s">
        <v>8610</v>
      </c>
      <c r="F1563" t="s">
        <v>6009</v>
      </c>
    </row>
    <row r="1564" spans="1:6">
      <c r="A1564" t="s">
        <v>1793</v>
      </c>
      <c r="B1564" t="s">
        <v>8611</v>
      </c>
      <c r="C1564" t="s">
        <v>8612</v>
      </c>
      <c r="D1564" t="s">
        <v>8613</v>
      </c>
      <c r="E1564" t="s">
        <v>8614</v>
      </c>
      <c r="F1564" t="s">
        <v>6009</v>
      </c>
    </row>
    <row r="1565" spans="1:6">
      <c r="A1565" t="s">
        <v>1793</v>
      </c>
      <c r="B1565" t="s">
        <v>8615</v>
      </c>
      <c r="C1565" t="s">
        <v>8454</v>
      </c>
      <c r="D1565" t="s">
        <v>8455</v>
      </c>
      <c r="E1565" t="s">
        <v>8456</v>
      </c>
      <c r="F1565" t="s">
        <v>6009</v>
      </c>
    </row>
    <row r="1566" spans="1:6">
      <c r="A1566" t="s">
        <v>1793</v>
      </c>
      <c r="B1566" t="s">
        <v>8616</v>
      </c>
      <c r="C1566" t="s">
        <v>7911</v>
      </c>
      <c r="D1566" t="s">
        <v>7912</v>
      </c>
      <c r="E1566" t="s">
        <v>7913</v>
      </c>
      <c r="F1566" t="s">
        <v>6009</v>
      </c>
    </row>
    <row r="1567" spans="1:6">
      <c r="A1567" t="s">
        <v>1793</v>
      </c>
      <c r="B1567" t="s">
        <v>8617</v>
      </c>
      <c r="C1567" t="s">
        <v>8618</v>
      </c>
      <c r="D1567" t="s">
        <v>8619</v>
      </c>
      <c r="E1567" t="s">
        <v>8620</v>
      </c>
      <c r="F1567" t="s">
        <v>6009</v>
      </c>
    </row>
    <row r="1568" spans="1:6">
      <c r="A1568" t="s">
        <v>1793</v>
      </c>
      <c r="B1568" t="s">
        <v>8621</v>
      </c>
      <c r="C1568" t="s">
        <v>8622</v>
      </c>
      <c r="D1568" t="s">
        <v>8623</v>
      </c>
      <c r="E1568" t="s">
        <v>8624</v>
      </c>
      <c r="F1568" t="s">
        <v>6009</v>
      </c>
    </row>
    <row r="1569" spans="1:6">
      <c r="A1569" t="s">
        <v>1793</v>
      </c>
      <c r="B1569" t="s">
        <v>8625</v>
      </c>
      <c r="C1569" t="s">
        <v>8626</v>
      </c>
      <c r="D1569" t="s">
        <v>8627</v>
      </c>
      <c r="E1569" t="s">
        <v>8628</v>
      </c>
      <c r="F1569" t="s">
        <v>6009</v>
      </c>
    </row>
    <row r="1570" spans="1:6">
      <c r="A1570" t="s">
        <v>1793</v>
      </c>
      <c r="B1570" t="s">
        <v>8629</v>
      </c>
      <c r="C1570" t="s">
        <v>8630</v>
      </c>
      <c r="D1570" t="s">
        <v>8631</v>
      </c>
      <c r="E1570" t="s">
        <v>8632</v>
      </c>
      <c r="F1570" t="s">
        <v>6009</v>
      </c>
    </row>
    <row r="1571" spans="1:6">
      <c r="A1571" t="s">
        <v>1793</v>
      </c>
      <c r="B1571" t="s">
        <v>8633</v>
      </c>
      <c r="C1571" t="s">
        <v>6010</v>
      </c>
      <c r="D1571" t="s">
        <v>8634</v>
      </c>
      <c r="E1571" t="s">
        <v>8635</v>
      </c>
      <c r="F1571" t="s">
        <v>6009</v>
      </c>
    </row>
    <row r="1572" spans="1:6">
      <c r="A1572" t="s">
        <v>1793</v>
      </c>
      <c r="B1572" t="s">
        <v>8636</v>
      </c>
      <c r="C1572" t="s">
        <v>8637</v>
      </c>
      <c r="D1572" t="s">
        <v>8638</v>
      </c>
      <c r="E1572" t="s">
        <v>8639</v>
      </c>
      <c r="F1572" t="s">
        <v>6009</v>
      </c>
    </row>
    <row r="1573" spans="1:6">
      <c r="A1573" t="s">
        <v>1793</v>
      </c>
      <c r="B1573" t="s">
        <v>8640</v>
      </c>
      <c r="C1573" t="s">
        <v>7245</v>
      </c>
      <c r="D1573" t="s">
        <v>7246</v>
      </c>
      <c r="E1573" t="s">
        <v>7247</v>
      </c>
      <c r="F1573" t="s">
        <v>6009</v>
      </c>
    </row>
    <row r="1574" spans="1:6">
      <c r="A1574" t="s">
        <v>1793</v>
      </c>
      <c r="B1574" t="s">
        <v>8641</v>
      </c>
      <c r="C1574" t="s">
        <v>8642</v>
      </c>
      <c r="D1574" t="s">
        <v>8643</v>
      </c>
      <c r="E1574" t="s">
        <v>8644</v>
      </c>
      <c r="F1574" t="s">
        <v>6009</v>
      </c>
    </row>
    <row r="1575" spans="1:6">
      <c r="A1575" t="s">
        <v>1793</v>
      </c>
      <c r="B1575" t="s">
        <v>8645</v>
      </c>
      <c r="C1575" t="s">
        <v>8646</v>
      </c>
      <c r="D1575" t="s">
        <v>8647</v>
      </c>
      <c r="E1575" t="s">
        <v>8648</v>
      </c>
      <c r="F1575" t="s">
        <v>6009</v>
      </c>
    </row>
    <row r="1576" spans="1:6">
      <c r="A1576" t="s">
        <v>1793</v>
      </c>
      <c r="B1576" t="s">
        <v>8649</v>
      </c>
      <c r="C1576" t="s">
        <v>8650</v>
      </c>
      <c r="D1576" t="s">
        <v>8651</v>
      </c>
      <c r="E1576" t="s">
        <v>8652</v>
      </c>
      <c r="F1576" t="s">
        <v>6009</v>
      </c>
    </row>
    <row r="1577" spans="1:6">
      <c r="A1577" t="s">
        <v>1793</v>
      </c>
      <c r="B1577" t="s">
        <v>8653</v>
      </c>
      <c r="C1577" t="s">
        <v>8654</v>
      </c>
      <c r="D1577" t="s">
        <v>8655</v>
      </c>
      <c r="E1577" t="s">
        <v>8656</v>
      </c>
      <c r="F1577" t="s">
        <v>6009</v>
      </c>
    </row>
    <row r="1578" spans="1:6">
      <c r="A1578" t="s">
        <v>1793</v>
      </c>
      <c r="B1578" t="s">
        <v>8657</v>
      </c>
      <c r="C1578" t="s">
        <v>8658</v>
      </c>
      <c r="D1578" t="s">
        <v>8659</v>
      </c>
      <c r="E1578" t="s">
        <v>8660</v>
      </c>
      <c r="F1578" t="s">
        <v>6013</v>
      </c>
    </row>
    <row r="1579" spans="1:6">
      <c r="A1579" t="s">
        <v>1793</v>
      </c>
      <c r="B1579" t="s">
        <v>8661</v>
      </c>
      <c r="C1579" t="s">
        <v>8662</v>
      </c>
      <c r="D1579" t="s">
        <v>8663</v>
      </c>
      <c r="E1579" t="s">
        <v>8664</v>
      </c>
      <c r="F1579" t="s">
        <v>6013</v>
      </c>
    </row>
    <row r="1580" spans="1:6">
      <c r="A1580" t="s">
        <v>1793</v>
      </c>
      <c r="B1580" t="s">
        <v>8665</v>
      </c>
      <c r="C1580" t="s">
        <v>8666</v>
      </c>
      <c r="D1580" t="s">
        <v>8667</v>
      </c>
      <c r="E1580" t="s">
        <v>8668</v>
      </c>
      <c r="F1580" t="s">
        <v>6013</v>
      </c>
    </row>
    <row r="1581" spans="1:6">
      <c r="A1581" t="s">
        <v>1793</v>
      </c>
      <c r="B1581" t="s">
        <v>8669</v>
      </c>
      <c r="C1581" t="s">
        <v>8670</v>
      </c>
      <c r="D1581" t="s">
        <v>8671</v>
      </c>
      <c r="E1581" t="s">
        <v>8672</v>
      </c>
      <c r="F1581" t="s">
        <v>6013</v>
      </c>
    </row>
    <row r="1582" spans="1:6">
      <c r="A1582" t="s">
        <v>1793</v>
      </c>
      <c r="B1582" t="s">
        <v>8673</v>
      </c>
      <c r="C1582" t="s">
        <v>8674</v>
      </c>
      <c r="D1582" t="s">
        <v>8675</v>
      </c>
      <c r="E1582" t="s">
        <v>8676</v>
      </c>
      <c r="F1582" t="s">
        <v>6013</v>
      </c>
    </row>
    <row r="1583" spans="1:6">
      <c r="A1583" t="s">
        <v>1793</v>
      </c>
      <c r="B1583" t="s">
        <v>8677</v>
      </c>
      <c r="C1583" t="s">
        <v>6735</v>
      </c>
      <c r="D1583" t="s">
        <v>6736</v>
      </c>
      <c r="E1583" t="s">
        <v>6737</v>
      </c>
      <c r="F1583" t="s">
        <v>6013</v>
      </c>
    </row>
    <row r="1584" spans="1:6">
      <c r="A1584" t="s">
        <v>1793</v>
      </c>
      <c r="B1584" t="s">
        <v>8678</v>
      </c>
      <c r="C1584" t="s">
        <v>8679</v>
      </c>
      <c r="D1584" t="s">
        <v>8680</v>
      </c>
      <c r="E1584" t="s">
        <v>8681</v>
      </c>
      <c r="F1584" t="s">
        <v>6013</v>
      </c>
    </row>
    <row r="1585" spans="1:6">
      <c r="A1585" t="s">
        <v>1793</v>
      </c>
      <c r="B1585" t="s">
        <v>8682</v>
      </c>
      <c r="C1585" t="s">
        <v>8683</v>
      </c>
      <c r="D1585" t="s">
        <v>8684</v>
      </c>
      <c r="E1585" t="s">
        <v>8685</v>
      </c>
      <c r="F1585" t="s">
        <v>6013</v>
      </c>
    </row>
    <row r="1586" spans="1:6">
      <c r="A1586" t="s">
        <v>1793</v>
      </c>
      <c r="B1586" t="s">
        <v>8686</v>
      </c>
      <c r="C1586" t="s">
        <v>8687</v>
      </c>
      <c r="D1586" t="s">
        <v>8688</v>
      </c>
      <c r="E1586" t="s">
        <v>8689</v>
      </c>
      <c r="F1586" t="s">
        <v>6013</v>
      </c>
    </row>
    <row r="1587" spans="1:6">
      <c r="A1587" t="s">
        <v>1793</v>
      </c>
      <c r="B1587" t="s">
        <v>8690</v>
      </c>
      <c r="C1587" t="s">
        <v>8691</v>
      </c>
      <c r="D1587" t="s">
        <v>8692</v>
      </c>
      <c r="E1587" t="s">
        <v>8693</v>
      </c>
      <c r="F1587" t="s">
        <v>6013</v>
      </c>
    </row>
    <row r="1588" spans="1:6">
      <c r="A1588" t="s">
        <v>1793</v>
      </c>
      <c r="B1588" t="s">
        <v>8694</v>
      </c>
      <c r="C1588" t="s">
        <v>8695</v>
      </c>
      <c r="D1588" t="s">
        <v>8696</v>
      </c>
      <c r="E1588" t="s">
        <v>8697</v>
      </c>
      <c r="F1588" t="s">
        <v>6013</v>
      </c>
    </row>
    <row r="1589" spans="1:6">
      <c r="A1589" t="s">
        <v>1793</v>
      </c>
      <c r="B1589" t="s">
        <v>8698</v>
      </c>
      <c r="C1589" t="s">
        <v>8699</v>
      </c>
      <c r="D1589" t="s">
        <v>8700</v>
      </c>
      <c r="E1589" t="s">
        <v>8701</v>
      </c>
      <c r="F1589" t="s">
        <v>6013</v>
      </c>
    </row>
    <row r="1590" spans="1:6">
      <c r="A1590" t="s">
        <v>1793</v>
      </c>
      <c r="B1590" t="s">
        <v>8702</v>
      </c>
      <c r="C1590" t="s">
        <v>8703</v>
      </c>
      <c r="D1590" t="s">
        <v>8704</v>
      </c>
      <c r="E1590" t="s">
        <v>8705</v>
      </c>
      <c r="F1590" t="s">
        <v>6013</v>
      </c>
    </row>
    <row r="1591" spans="1:6">
      <c r="A1591" t="s">
        <v>1793</v>
      </c>
      <c r="B1591" t="s">
        <v>8706</v>
      </c>
      <c r="C1591" t="s">
        <v>8707</v>
      </c>
      <c r="D1591" t="s">
        <v>8708</v>
      </c>
      <c r="E1591" t="s">
        <v>8709</v>
      </c>
      <c r="F1591" t="s">
        <v>6017</v>
      </c>
    </row>
    <row r="1592" spans="1:6">
      <c r="A1592" t="s">
        <v>1793</v>
      </c>
      <c r="B1592" t="s">
        <v>8710</v>
      </c>
      <c r="C1592" t="s">
        <v>8711</v>
      </c>
      <c r="D1592" t="s">
        <v>8712</v>
      </c>
      <c r="E1592" t="s">
        <v>8713</v>
      </c>
      <c r="F1592" t="s">
        <v>6017</v>
      </c>
    </row>
    <row r="1593" spans="1:6">
      <c r="A1593" t="s">
        <v>1793</v>
      </c>
      <c r="B1593" t="s">
        <v>8714</v>
      </c>
      <c r="C1593" t="s">
        <v>8715</v>
      </c>
      <c r="D1593" t="s">
        <v>8716</v>
      </c>
      <c r="E1593" t="s">
        <v>8717</v>
      </c>
      <c r="F1593" t="s">
        <v>6017</v>
      </c>
    </row>
    <row r="1594" spans="1:6">
      <c r="A1594" t="s">
        <v>1793</v>
      </c>
      <c r="B1594" t="s">
        <v>8718</v>
      </c>
      <c r="C1594" t="s">
        <v>8719</v>
      </c>
      <c r="D1594" t="s">
        <v>8720</v>
      </c>
      <c r="E1594" t="s">
        <v>8721</v>
      </c>
      <c r="F1594" t="s">
        <v>6017</v>
      </c>
    </row>
    <row r="1595" spans="1:6">
      <c r="A1595" t="s">
        <v>1793</v>
      </c>
      <c r="B1595" t="s">
        <v>8722</v>
      </c>
      <c r="C1595" t="s">
        <v>8723</v>
      </c>
      <c r="D1595" t="s">
        <v>8724</v>
      </c>
      <c r="E1595" t="s">
        <v>8725</v>
      </c>
      <c r="F1595" t="s">
        <v>6017</v>
      </c>
    </row>
    <row r="1596" spans="1:6">
      <c r="A1596" t="s">
        <v>1793</v>
      </c>
      <c r="B1596" t="s">
        <v>8726</v>
      </c>
      <c r="C1596" t="s">
        <v>8490</v>
      </c>
      <c r="D1596" t="s">
        <v>8491</v>
      </c>
      <c r="E1596" t="s">
        <v>8492</v>
      </c>
      <c r="F1596" t="s">
        <v>6017</v>
      </c>
    </row>
    <row r="1597" spans="1:6">
      <c r="A1597" t="s">
        <v>1793</v>
      </c>
      <c r="B1597" t="s">
        <v>8727</v>
      </c>
      <c r="C1597" t="s">
        <v>8728</v>
      </c>
      <c r="D1597" t="s">
        <v>8729</v>
      </c>
      <c r="E1597" t="s">
        <v>8730</v>
      </c>
      <c r="F1597" t="s">
        <v>6017</v>
      </c>
    </row>
    <row r="1598" spans="1:6">
      <c r="A1598" t="s">
        <v>1793</v>
      </c>
      <c r="B1598" t="s">
        <v>8731</v>
      </c>
      <c r="C1598" t="s">
        <v>8732</v>
      </c>
      <c r="D1598" t="s">
        <v>8733</v>
      </c>
      <c r="E1598" t="s">
        <v>8734</v>
      </c>
      <c r="F1598" t="s">
        <v>6017</v>
      </c>
    </row>
    <row r="1599" spans="1:6">
      <c r="A1599" t="s">
        <v>1793</v>
      </c>
      <c r="B1599" t="s">
        <v>8735</v>
      </c>
      <c r="C1599" t="s">
        <v>8736</v>
      </c>
      <c r="D1599" t="s">
        <v>8737</v>
      </c>
      <c r="E1599" t="s">
        <v>8738</v>
      </c>
      <c r="F1599" t="s">
        <v>6017</v>
      </c>
    </row>
    <row r="1600" spans="1:6">
      <c r="A1600" t="s">
        <v>1793</v>
      </c>
      <c r="B1600" t="s">
        <v>8739</v>
      </c>
      <c r="C1600" t="s">
        <v>8740</v>
      </c>
      <c r="D1600" t="s">
        <v>8741</v>
      </c>
      <c r="E1600" t="s">
        <v>8742</v>
      </c>
      <c r="F1600" t="s">
        <v>6021</v>
      </c>
    </row>
    <row r="1601" spans="1:6">
      <c r="A1601" t="s">
        <v>1793</v>
      </c>
      <c r="B1601" t="s">
        <v>8743</v>
      </c>
      <c r="C1601" t="s">
        <v>8744</v>
      </c>
      <c r="D1601" t="s">
        <v>8745</v>
      </c>
      <c r="E1601" t="s">
        <v>8746</v>
      </c>
      <c r="F1601" t="s">
        <v>6021</v>
      </c>
    </row>
    <row r="1602" spans="1:6">
      <c r="A1602" t="s">
        <v>1793</v>
      </c>
      <c r="B1602" t="s">
        <v>8747</v>
      </c>
      <c r="C1602" t="s">
        <v>8748</v>
      </c>
      <c r="D1602" t="s">
        <v>8749</v>
      </c>
      <c r="E1602" t="s">
        <v>8750</v>
      </c>
      <c r="F1602" t="s">
        <v>6021</v>
      </c>
    </row>
    <row r="1603" spans="1:6">
      <c r="A1603" t="s">
        <v>1793</v>
      </c>
      <c r="B1603" t="s">
        <v>8751</v>
      </c>
      <c r="C1603" t="s">
        <v>7793</v>
      </c>
      <c r="D1603" t="s">
        <v>7794</v>
      </c>
      <c r="E1603" t="s">
        <v>7795</v>
      </c>
      <c r="F1603" t="s">
        <v>6025</v>
      </c>
    </row>
    <row r="1604" spans="1:6">
      <c r="A1604" t="s">
        <v>1793</v>
      </c>
      <c r="B1604" t="s">
        <v>8752</v>
      </c>
      <c r="C1604" t="s">
        <v>8753</v>
      </c>
      <c r="D1604" t="s">
        <v>8754</v>
      </c>
      <c r="E1604" t="s">
        <v>8755</v>
      </c>
      <c r="F1604" t="s">
        <v>6025</v>
      </c>
    </row>
    <row r="1605" spans="1:6">
      <c r="A1605" t="s">
        <v>1793</v>
      </c>
      <c r="B1605" t="s">
        <v>8756</v>
      </c>
      <c r="C1605" t="s">
        <v>2464</v>
      </c>
      <c r="D1605" t="s">
        <v>2465</v>
      </c>
      <c r="E1605" t="s">
        <v>2466</v>
      </c>
      <c r="F1605" t="s">
        <v>6029</v>
      </c>
    </row>
    <row r="1606" spans="1:6">
      <c r="A1606" t="s">
        <v>1793</v>
      </c>
      <c r="B1606" t="s">
        <v>8757</v>
      </c>
      <c r="C1606" t="s">
        <v>8758</v>
      </c>
      <c r="D1606" t="s">
        <v>8759</v>
      </c>
      <c r="E1606" t="s">
        <v>8760</v>
      </c>
      <c r="F1606" t="s">
        <v>6029</v>
      </c>
    </row>
    <row r="1607" spans="1:6">
      <c r="A1607" t="s">
        <v>1793</v>
      </c>
      <c r="B1607" t="s">
        <v>8761</v>
      </c>
      <c r="C1607" t="s">
        <v>8762</v>
      </c>
      <c r="D1607" t="s">
        <v>8763</v>
      </c>
      <c r="E1607" t="s">
        <v>8764</v>
      </c>
      <c r="F1607" t="s">
        <v>6029</v>
      </c>
    </row>
    <row r="1608" spans="1:6">
      <c r="A1608" t="s">
        <v>1793</v>
      </c>
      <c r="B1608" t="s">
        <v>8765</v>
      </c>
      <c r="C1608" t="s">
        <v>8766</v>
      </c>
      <c r="D1608" t="s">
        <v>8767</v>
      </c>
      <c r="E1608" t="s">
        <v>8768</v>
      </c>
      <c r="F1608" t="s">
        <v>6033</v>
      </c>
    </row>
    <row r="1609" spans="1:6">
      <c r="A1609" t="s">
        <v>1793</v>
      </c>
      <c r="B1609" t="s">
        <v>8769</v>
      </c>
      <c r="C1609" t="s">
        <v>8770</v>
      </c>
      <c r="D1609" t="s">
        <v>8771</v>
      </c>
      <c r="E1609" t="s">
        <v>8772</v>
      </c>
      <c r="F1609" t="s">
        <v>6033</v>
      </c>
    </row>
    <row r="1610" spans="1:6">
      <c r="A1610" t="s">
        <v>1793</v>
      </c>
      <c r="B1610" t="s">
        <v>8773</v>
      </c>
      <c r="C1610" t="s">
        <v>8774</v>
      </c>
      <c r="D1610" t="s">
        <v>8775</v>
      </c>
      <c r="E1610" t="s">
        <v>8776</v>
      </c>
      <c r="F1610" t="s">
        <v>6033</v>
      </c>
    </row>
    <row r="1611" spans="1:6">
      <c r="A1611" t="s">
        <v>1793</v>
      </c>
      <c r="B1611" t="s">
        <v>8777</v>
      </c>
      <c r="C1611" t="s">
        <v>8778</v>
      </c>
      <c r="D1611" t="s">
        <v>8779</v>
      </c>
      <c r="E1611" t="s">
        <v>8780</v>
      </c>
      <c r="F1611" t="s">
        <v>6037</v>
      </c>
    </row>
    <row r="1612" spans="1:6">
      <c r="A1612" t="s">
        <v>1793</v>
      </c>
      <c r="B1612" t="s">
        <v>8781</v>
      </c>
      <c r="C1612" t="s">
        <v>8782</v>
      </c>
      <c r="D1612" t="s">
        <v>8783</v>
      </c>
      <c r="E1612" t="s">
        <v>8784</v>
      </c>
      <c r="F1612" t="s">
        <v>6037</v>
      </c>
    </row>
    <row r="1613" spans="1:6">
      <c r="A1613" t="s">
        <v>1793</v>
      </c>
      <c r="B1613" t="s">
        <v>8785</v>
      </c>
      <c r="C1613" t="s">
        <v>8786</v>
      </c>
      <c r="D1613" t="s">
        <v>8787</v>
      </c>
      <c r="E1613" t="s">
        <v>8788</v>
      </c>
      <c r="F1613" t="s">
        <v>6037</v>
      </c>
    </row>
    <row r="1614" spans="1:6">
      <c r="A1614" t="s">
        <v>1793</v>
      </c>
      <c r="B1614" t="s">
        <v>8789</v>
      </c>
      <c r="C1614" t="s">
        <v>8790</v>
      </c>
      <c r="D1614" t="s">
        <v>8791</v>
      </c>
      <c r="E1614" t="s">
        <v>8792</v>
      </c>
      <c r="F1614" t="s">
        <v>6037</v>
      </c>
    </row>
    <row r="1615" spans="1:6">
      <c r="A1615" t="s">
        <v>1793</v>
      </c>
      <c r="B1615" t="s">
        <v>8793</v>
      </c>
      <c r="C1615" t="s">
        <v>8794</v>
      </c>
      <c r="D1615" t="s">
        <v>8795</v>
      </c>
      <c r="E1615" t="s">
        <v>8796</v>
      </c>
      <c r="F1615" t="s">
        <v>6037</v>
      </c>
    </row>
    <row r="1616" spans="1:6">
      <c r="A1616" t="s">
        <v>1793</v>
      </c>
      <c r="B1616" t="s">
        <v>8797</v>
      </c>
      <c r="C1616" t="s">
        <v>8798</v>
      </c>
      <c r="D1616" t="s">
        <v>8799</v>
      </c>
      <c r="E1616" t="s">
        <v>8800</v>
      </c>
      <c r="F1616" t="s">
        <v>6037</v>
      </c>
    </row>
    <row r="1617" spans="1:6">
      <c r="A1617" t="s">
        <v>1793</v>
      </c>
      <c r="B1617" t="s">
        <v>8801</v>
      </c>
      <c r="C1617" t="s">
        <v>7004</v>
      </c>
      <c r="D1617" t="s">
        <v>7005</v>
      </c>
      <c r="E1617" t="s">
        <v>7006</v>
      </c>
      <c r="F1617" t="s">
        <v>6037</v>
      </c>
    </row>
    <row r="1618" spans="1:6">
      <c r="A1618" t="s">
        <v>1793</v>
      </c>
      <c r="B1618" t="s">
        <v>8802</v>
      </c>
      <c r="C1618" t="s">
        <v>8365</v>
      </c>
      <c r="D1618" t="s">
        <v>8366</v>
      </c>
      <c r="E1618" t="s">
        <v>8367</v>
      </c>
      <c r="F1618" t="s">
        <v>6041</v>
      </c>
    </row>
    <row r="1619" spans="1:6">
      <c r="A1619" t="s">
        <v>1793</v>
      </c>
      <c r="B1619" t="s">
        <v>8803</v>
      </c>
      <c r="C1619" t="s">
        <v>8804</v>
      </c>
      <c r="D1619" t="s">
        <v>8805</v>
      </c>
      <c r="E1619" t="s">
        <v>8806</v>
      </c>
      <c r="F1619" t="s">
        <v>6041</v>
      </c>
    </row>
    <row r="1620" spans="1:6">
      <c r="A1620" t="s">
        <v>1793</v>
      </c>
      <c r="B1620" t="s">
        <v>8807</v>
      </c>
      <c r="C1620" t="s">
        <v>8808</v>
      </c>
      <c r="D1620" t="s">
        <v>8809</v>
      </c>
      <c r="E1620" t="s">
        <v>8810</v>
      </c>
      <c r="F1620" t="s">
        <v>6041</v>
      </c>
    </row>
    <row r="1621" spans="1:6">
      <c r="A1621" t="s">
        <v>1793</v>
      </c>
      <c r="B1621" t="s">
        <v>8811</v>
      </c>
      <c r="C1621" t="s">
        <v>8812</v>
      </c>
      <c r="D1621" t="s">
        <v>8813</v>
      </c>
      <c r="E1621" t="s">
        <v>8814</v>
      </c>
      <c r="F1621" t="s">
        <v>6041</v>
      </c>
    </row>
    <row r="1622" spans="1:6">
      <c r="A1622" t="s">
        <v>1793</v>
      </c>
      <c r="B1622" t="s">
        <v>8815</v>
      </c>
      <c r="C1622" t="s">
        <v>8816</v>
      </c>
      <c r="D1622" t="s">
        <v>8817</v>
      </c>
      <c r="E1622" t="s">
        <v>8818</v>
      </c>
      <c r="F1622" t="s">
        <v>6041</v>
      </c>
    </row>
    <row r="1623" spans="1:6">
      <c r="A1623" t="s">
        <v>1793</v>
      </c>
      <c r="B1623" t="s">
        <v>8819</v>
      </c>
      <c r="C1623" t="s">
        <v>8820</v>
      </c>
      <c r="D1623" t="s">
        <v>8821</v>
      </c>
      <c r="E1623" t="s">
        <v>8822</v>
      </c>
      <c r="F1623" t="s">
        <v>6041</v>
      </c>
    </row>
    <row r="1624" spans="1:6">
      <c r="A1624" t="s">
        <v>1793</v>
      </c>
      <c r="B1624" t="s">
        <v>8823</v>
      </c>
      <c r="C1624" t="s">
        <v>8824</v>
      </c>
      <c r="D1624" t="s">
        <v>8825</v>
      </c>
      <c r="E1624" t="s">
        <v>8826</v>
      </c>
      <c r="F1624" t="s">
        <v>6045</v>
      </c>
    </row>
    <row r="1625" spans="1:6">
      <c r="A1625" t="s">
        <v>1793</v>
      </c>
      <c r="B1625" t="s">
        <v>8827</v>
      </c>
      <c r="C1625" t="s">
        <v>8828</v>
      </c>
      <c r="D1625" t="s">
        <v>8829</v>
      </c>
      <c r="E1625" t="s">
        <v>8830</v>
      </c>
      <c r="F1625" t="s">
        <v>6045</v>
      </c>
    </row>
    <row r="1626" spans="1:6">
      <c r="A1626" t="s">
        <v>1793</v>
      </c>
      <c r="B1626" t="s">
        <v>8831</v>
      </c>
      <c r="C1626" t="s">
        <v>8832</v>
      </c>
      <c r="D1626" t="s">
        <v>8833</v>
      </c>
      <c r="E1626" t="s">
        <v>8834</v>
      </c>
      <c r="F1626" t="s">
        <v>6045</v>
      </c>
    </row>
    <row r="1627" spans="1:6">
      <c r="A1627" t="s">
        <v>1793</v>
      </c>
      <c r="B1627" t="s">
        <v>8835</v>
      </c>
      <c r="C1627" t="s">
        <v>8836</v>
      </c>
      <c r="D1627" t="s">
        <v>8837</v>
      </c>
      <c r="E1627" t="s">
        <v>8838</v>
      </c>
      <c r="F1627" t="s">
        <v>6045</v>
      </c>
    </row>
    <row r="1628" spans="1:6">
      <c r="A1628" t="s">
        <v>1793</v>
      </c>
      <c r="B1628" t="s">
        <v>8839</v>
      </c>
      <c r="C1628" t="s">
        <v>8840</v>
      </c>
      <c r="D1628" t="s">
        <v>8841</v>
      </c>
      <c r="E1628" t="s">
        <v>8842</v>
      </c>
      <c r="F1628" t="s">
        <v>6045</v>
      </c>
    </row>
    <row r="1629" spans="1:6">
      <c r="A1629" t="s">
        <v>1793</v>
      </c>
      <c r="B1629" t="s">
        <v>8843</v>
      </c>
      <c r="C1629" t="s">
        <v>8844</v>
      </c>
      <c r="D1629" t="s">
        <v>8845</v>
      </c>
      <c r="E1629" t="s">
        <v>8846</v>
      </c>
      <c r="F1629" t="s">
        <v>6045</v>
      </c>
    </row>
    <row r="1630" spans="1:6">
      <c r="A1630" t="s">
        <v>1793</v>
      </c>
      <c r="B1630" t="s">
        <v>8847</v>
      </c>
      <c r="C1630" t="s">
        <v>8848</v>
      </c>
      <c r="D1630" t="s">
        <v>8849</v>
      </c>
      <c r="E1630" t="s">
        <v>8850</v>
      </c>
      <c r="F1630" t="s">
        <v>6045</v>
      </c>
    </row>
    <row r="1631" spans="1:6">
      <c r="A1631" t="s">
        <v>1793</v>
      </c>
      <c r="B1631" t="s">
        <v>8851</v>
      </c>
      <c r="C1631" t="s">
        <v>8852</v>
      </c>
      <c r="D1631" t="s">
        <v>8853</v>
      </c>
      <c r="E1631" t="s">
        <v>8854</v>
      </c>
      <c r="F1631" t="s">
        <v>6045</v>
      </c>
    </row>
    <row r="1632" spans="1:6">
      <c r="A1632" t="s">
        <v>1793</v>
      </c>
      <c r="B1632" t="s">
        <v>8855</v>
      </c>
      <c r="C1632" t="s">
        <v>8856</v>
      </c>
      <c r="D1632" t="s">
        <v>8857</v>
      </c>
      <c r="E1632" t="s">
        <v>8858</v>
      </c>
      <c r="F1632" t="s">
        <v>6049</v>
      </c>
    </row>
    <row r="1633" spans="1:6">
      <c r="A1633" t="s">
        <v>1793</v>
      </c>
      <c r="B1633" t="s">
        <v>8859</v>
      </c>
      <c r="C1633" t="s">
        <v>8860</v>
      </c>
      <c r="D1633" t="s">
        <v>8861</v>
      </c>
      <c r="E1633" t="s">
        <v>8862</v>
      </c>
      <c r="F1633" t="s">
        <v>6049</v>
      </c>
    </row>
    <row r="1634" spans="1:6">
      <c r="A1634" t="s">
        <v>1793</v>
      </c>
      <c r="B1634" t="s">
        <v>8863</v>
      </c>
      <c r="C1634" t="s">
        <v>8864</v>
      </c>
      <c r="D1634" t="s">
        <v>8865</v>
      </c>
      <c r="E1634" t="s">
        <v>8866</v>
      </c>
      <c r="F1634" t="s">
        <v>6049</v>
      </c>
    </row>
    <row r="1635" spans="1:6">
      <c r="A1635" t="s">
        <v>1793</v>
      </c>
      <c r="B1635" t="s">
        <v>8867</v>
      </c>
      <c r="C1635" t="s">
        <v>6925</v>
      </c>
      <c r="D1635" t="s">
        <v>6926</v>
      </c>
      <c r="E1635" t="s">
        <v>6927</v>
      </c>
      <c r="F1635" t="s">
        <v>6049</v>
      </c>
    </row>
    <row r="1636" spans="1:6">
      <c r="A1636" t="s">
        <v>1793</v>
      </c>
      <c r="B1636" t="s">
        <v>8868</v>
      </c>
      <c r="C1636" t="s">
        <v>8869</v>
      </c>
      <c r="D1636" t="s">
        <v>8870</v>
      </c>
      <c r="E1636" t="s">
        <v>8871</v>
      </c>
      <c r="F1636" t="s">
        <v>6049</v>
      </c>
    </row>
    <row r="1637" spans="1:6">
      <c r="A1637" t="s">
        <v>1793</v>
      </c>
      <c r="B1637" t="s">
        <v>8872</v>
      </c>
      <c r="C1637" t="s">
        <v>8873</v>
      </c>
      <c r="D1637" t="s">
        <v>8874</v>
      </c>
      <c r="E1637" t="s">
        <v>8875</v>
      </c>
      <c r="F1637" t="s">
        <v>6053</v>
      </c>
    </row>
    <row r="1638" spans="1:6">
      <c r="A1638" t="s">
        <v>1793</v>
      </c>
      <c r="B1638" t="s">
        <v>8876</v>
      </c>
      <c r="C1638" t="s">
        <v>8877</v>
      </c>
      <c r="D1638" t="s">
        <v>8878</v>
      </c>
      <c r="E1638" t="s">
        <v>8879</v>
      </c>
      <c r="F1638" t="s">
        <v>6053</v>
      </c>
    </row>
    <row r="1639" spans="1:6">
      <c r="A1639" t="s">
        <v>1793</v>
      </c>
      <c r="B1639" t="s">
        <v>8880</v>
      </c>
      <c r="C1639" t="s">
        <v>8881</v>
      </c>
      <c r="D1639" t="s">
        <v>8882</v>
      </c>
      <c r="E1639" t="s">
        <v>8883</v>
      </c>
      <c r="F1639" t="s">
        <v>6053</v>
      </c>
    </row>
    <row r="1640" spans="1:6">
      <c r="A1640" t="s">
        <v>1793</v>
      </c>
      <c r="B1640" t="s">
        <v>8884</v>
      </c>
      <c r="C1640" t="s">
        <v>8885</v>
      </c>
      <c r="D1640" t="s">
        <v>8886</v>
      </c>
      <c r="E1640" t="s">
        <v>8887</v>
      </c>
      <c r="F1640" t="s">
        <v>6053</v>
      </c>
    </row>
    <row r="1641" spans="1:6">
      <c r="A1641" t="s">
        <v>1793</v>
      </c>
      <c r="B1641" t="s">
        <v>8888</v>
      </c>
      <c r="C1641" t="s">
        <v>8889</v>
      </c>
      <c r="D1641" t="s">
        <v>8890</v>
      </c>
      <c r="E1641" t="s">
        <v>8891</v>
      </c>
      <c r="F1641" t="s">
        <v>6053</v>
      </c>
    </row>
    <row r="1642" spans="1:6">
      <c r="A1642" t="s">
        <v>1793</v>
      </c>
      <c r="B1642" t="s">
        <v>8892</v>
      </c>
      <c r="C1642" t="s">
        <v>8893</v>
      </c>
      <c r="D1642" t="s">
        <v>8894</v>
      </c>
      <c r="E1642" t="s">
        <v>8895</v>
      </c>
      <c r="F1642" t="s">
        <v>6057</v>
      </c>
    </row>
    <row r="1643" spans="1:6">
      <c r="A1643" t="s">
        <v>1793</v>
      </c>
      <c r="B1643" t="s">
        <v>8896</v>
      </c>
      <c r="C1643" t="s">
        <v>8897</v>
      </c>
      <c r="D1643" t="s">
        <v>8898</v>
      </c>
      <c r="E1643" t="s">
        <v>8899</v>
      </c>
      <c r="F1643" t="s">
        <v>6057</v>
      </c>
    </row>
    <row r="1644" spans="1:6">
      <c r="A1644" t="s">
        <v>1793</v>
      </c>
      <c r="B1644" t="s">
        <v>8900</v>
      </c>
      <c r="C1644" t="s">
        <v>8901</v>
      </c>
      <c r="D1644" t="s">
        <v>8902</v>
      </c>
      <c r="E1644" t="s">
        <v>8903</v>
      </c>
      <c r="F1644" t="s">
        <v>6057</v>
      </c>
    </row>
    <row r="1645" spans="1:6">
      <c r="A1645" t="s">
        <v>1793</v>
      </c>
      <c r="B1645" t="s">
        <v>8904</v>
      </c>
      <c r="C1645" t="s">
        <v>8373</v>
      </c>
      <c r="D1645" t="s">
        <v>8374</v>
      </c>
      <c r="E1645" t="s">
        <v>8375</v>
      </c>
      <c r="F1645" t="s">
        <v>6057</v>
      </c>
    </row>
    <row r="1646" spans="1:6">
      <c r="A1646" t="s">
        <v>1793</v>
      </c>
      <c r="B1646" t="s">
        <v>8905</v>
      </c>
      <c r="C1646" t="s">
        <v>8906</v>
      </c>
      <c r="D1646" t="s">
        <v>8907</v>
      </c>
      <c r="E1646" t="s">
        <v>8908</v>
      </c>
      <c r="F1646" t="s">
        <v>6057</v>
      </c>
    </row>
    <row r="1647" spans="1:6">
      <c r="A1647" t="s">
        <v>1793</v>
      </c>
      <c r="B1647" t="s">
        <v>8909</v>
      </c>
      <c r="C1647" t="s">
        <v>8910</v>
      </c>
      <c r="D1647" t="s">
        <v>8911</v>
      </c>
      <c r="E1647" t="s">
        <v>8912</v>
      </c>
      <c r="F1647" t="s">
        <v>6057</v>
      </c>
    </row>
    <row r="1648" spans="1:6">
      <c r="A1648" t="s">
        <v>1793</v>
      </c>
      <c r="B1648" t="s">
        <v>8913</v>
      </c>
      <c r="C1648" t="s">
        <v>8914</v>
      </c>
      <c r="D1648" t="s">
        <v>8915</v>
      </c>
      <c r="E1648" t="s">
        <v>8916</v>
      </c>
      <c r="F1648" t="s">
        <v>6057</v>
      </c>
    </row>
    <row r="1649" spans="1:6">
      <c r="A1649" t="s">
        <v>1793</v>
      </c>
      <c r="B1649" t="s">
        <v>8917</v>
      </c>
      <c r="C1649" t="s">
        <v>8918</v>
      </c>
      <c r="D1649" t="s">
        <v>8919</v>
      </c>
      <c r="E1649" t="s">
        <v>8920</v>
      </c>
      <c r="F1649" t="s">
        <v>6061</v>
      </c>
    </row>
    <row r="1650" spans="1:6">
      <c r="A1650" t="s">
        <v>1793</v>
      </c>
      <c r="B1650" t="s">
        <v>8921</v>
      </c>
      <c r="C1650" t="s">
        <v>8922</v>
      </c>
      <c r="D1650" t="s">
        <v>8923</v>
      </c>
      <c r="E1650" t="s">
        <v>8924</v>
      </c>
      <c r="F1650" t="s">
        <v>6061</v>
      </c>
    </row>
    <row r="1651" spans="1:6">
      <c r="A1651" t="s">
        <v>1793</v>
      </c>
      <c r="B1651" t="s">
        <v>8925</v>
      </c>
      <c r="C1651" t="s">
        <v>8926</v>
      </c>
      <c r="D1651" t="s">
        <v>8927</v>
      </c>
      <c r="E1651" t="s">
        <v>8928</v>
      </c>
      <c r="F1651" t="s">
        <v>6061</v>
      </c>
    </row>
    <row r="1652" spans="1:6">
      <c r="A1652" t="s">
        <v>1793</v>
      </c>
      <c r="B1652" t="s">
        <v>8929</v>
      </c>
      <c r="C1652" t="s">
        <v>7394</v>
      </c>
      <c r="D1652" t="s">
        <v>8930</v>
      </c>
      <c r="E1652" t="s">
        <v>7396</v>
      </c>
      <c r="F1652" t="s">
        <v>6061</v>
      </c>
    </row>
    <row r="1653" spans="1:6">
      <c r="A1653" t="s">
        <v>1793</v>
      </c>
      <c r="B1653" t="s">
        <v>8931</v>
      </c>
      <c r="C1653" t="s">
        <v>8932</v>
      </c>
      <c r="D1653" t="s">
        <v>8933</v>
      </c>
      <c r="E1653" t="s">
        <v>8934</v>
      </c>
      <c r="F1653" t="s">
        <v>6061</v>
      </c>
    </row>
    <row r="1654" spans="1:6">
      <c r="A1654" t="s">
        <v>1793</v>
      </c>
      <c r="B1654" t="s">
        <v>8935</v>
      </c>
      <c r="C1654" t="s">
        <v>8936</v>
      </c>
      <c r="D1654" t="s">
        <v>8937</v>
      </c>
      <c r="E1654" t="s">
        <v>8938</v>
      </c>
      <c r="F1654" t="s">
        <v>6061</v>
      </c>
    </row>
    <row r="1655" spans="1:6">
      <c r="A1655" t="s">
        <v>1793</v>
      </c>
      <c r="B1655" t="s">
        <v>8939</v>
      </c>
      <c r="C1655" t="s">
        <v>8940</v>
      </c>
      <c r="D1655" t="s">
        <v>8941</v>
      </c>
      <c r="E1655" t="s">
        <v>8942</v>
      </c>
      <c r="F1655" t="s">
        <v>6061</v>
      </c>
    </row>
    <row r="1656" spans="1:6">
      <c r="A1656" t="s">
        <v>1793</v>
      </c>
      <c r="B1656" t="s">
        <v>8943</v>
      </c>
      <c r="C1656" t="s">
        <v>8944</v>
      </c>
      <c r="D1656" t="s">
        <v>8945</v>
      </c>
      <c r="E1656" t="s">
        <v>8946</v>
      </c>
      <c r="F1656" t="s">
        <v>6061</v>
      </c>
    </row>
    <row r="1657" spans="1:6">
      <c r="A1657" t="s">
        <v>1793</v>
      </c>
      <c r="B1657" t="s">
        <v>8947</v>
      </c>
      <c r="C1657" t="s">
        <v>8948</v>
      </c>
      <c r="D1657" t="s">
        <v>8949</v>
      </c>
      <c r="E1657" t="s">
        <v>8950</v>
      </c>
      <c r="F1657" t="s">
        <v>6061</v>
      </c>
    </row>
    <row r="1658" spans="1:6">
      <c r="A1658" t="s">
        <v>1793</v>
      </c>
      <c r="B1658" t="s">
        <v>8951</v>
      </c>
      <c r="C1658" t="s">
        <v>8952</v>
      </c>
      <c r="D1658" t="s">
        <v>8953</v>
      </c>
      <c r="E1658" t="s">
        <v>8954</v>
      </c>
      <c r="F1658" t="s">
        <v>6061</v>
      </c>
    </row>
    <row r="1659" spans="1:6">
      <c r="A1659" t="s">
        <v>1793</v>
      </c>
      <c r="B1659" t="s">
        <v>8955</v>
      </c>
      <c r="C1659" t="s">
        <v>8956</v>
      </c>
      <c r="D1659" t="s">
        <v>8957</v>
      </c>
      <c r="E1659" t="s">
        <v>8958</v>
      </c>
      <c r="F1659" t="s">
        <v>6061</v>
      </c>
    </row>
    <row r="1660" spans="1:6">
      <c r="A1660" t="s">
        <v>1793</v>
      </c>
      <c r="B1660" t="s">
        <v>8959</v>
      </c>
      <c r="C1660" t="s">
        <v>8960</v>
      </c>
      <c r="D1660" t="s">
        <v>8961</v>
      </c>
      <c r="E1660" t="s">
        <v>8962</v>
      </c>
      <c r="F1660" t="s">
        <v>6061</v>
      </c>
    </row>
    <row r="1661" spans="1:6">
      <c r="A1661" t="s">
        <v>1793</v>
      </c>
      <c r="B1661" t="s">
        <v>8963</v>
      </c>
      <c r="C1661" t="s">
        <v>2468</v>
      </c>
      <c r="D1661" t="s">
        <v>2469</v>
      </c>
      <c r="E1661" t="s">
        <v>2470</v>
      </c>
      <c r="F1661" t="s">
        <v>6061</v>
      </c>
    </row>
    <row r="1662" spans="1:6">
      <c r="A1662" t="s">
        <v>1793</v>
      </c>
      <c r="B1662" t="s">
        <v>8964</v>
      </c>
      <c r="C1662" t="s">
        <v>8965</v>
      </c>
      <c r="D1662" t="s">
        <v>8966</v>
      </c>
      <c r="E1662" t="s">
        <v>8967</v>
      </c>
      <c r="F1662" t="s">
        <v>6061</v>
      </c>
    </row>
    <row r="1663" spans="1:6">
      <c r="A1663" t="s">
        <v>1793</v>
      </c>
      <c r="B1663" t="s">
        <v>8968</v>
      </c>
      <c r="C1663" t="s">
        <v>8969</v>
      </c>
      <c r="D1663" t="s">
        <v>8970</v>
      </c>
      <c r="E1663" t="s">
        <v>8971</v>
      </c>
      <c r="F1663" t="s">
        <v>6061</v>
      </c>
    </row>
    <row r="1664" spans="1:6">
      <c r="A1664" t="s">
        <v>1793</v>
      </c>
      <c r="B1664" t="s">
        <v>8972</v>
      </c>
      <c r="C1664" t="s">
        <v>8973</v>
      </c>
      <c r="D1664" t="s">
        <v>8974</v>
      </c>
      <c r="E1664" t="s">
        <v>8975</v>
      </c>
      <c r="F1664" t="s">
        <v>6061</v>
      </c>
    </row>
    <row r="1665" spans="1:6">
      <c r="A1665" t="s">
        <v>1793</v>
      </c>
      <c r="B1665" t="s">
        <v>8976</v>
      </c>
      <c r="C1665" t="s">
        <v>8977</v>
      </c>
      <c r="D1665" t="s">
        <v>8978</v>
      </c>
      <c r="E1665" t="s">
        <v>8979</v>
      </c>
      <c r="F1665" t="s">
        <v>6061</v>
      </c>
    </row>
    <row r="1666" spans="1:6">
      <c r="A1666" t="s">
        <v>1793</v>
      </c>
      <c r="B1666" t="s">
        <v>8980</v>
      </c>
      <c r="C1666" t="s">
        <v>8981</v>
      </c>
      <c r="D1666" t="s">
        <v>8982</v>
      </c>
      <c r="E1666" t="s">
        <v>8983</v>
      </c>
      <c r="F1666" t="s">
        <v>6061</v>
      </c>
    </row>
    <row r="1667" spans="1:6">
      <c r="A1667" t="s">
        <v>1793</v>
      </c>
      <c r="B1667" t="s">
        <v>8984</v>
      </c>
      <c r="C1667" t="s">
        <v>8985</v>
      </c>
      <c r="D1667" t="s">
        <v>8986</v>
      </c>
      <c r="E1667" t="s">
        <v>8987</v>
      </c>
      <c r="F1667" t="s">
        <v>6061</v>
      </c>
    </row>
    <row r="1668" spans="1:6">
      <c r="A1668" t="s">
        <v>1793</v>
      </c>
      <c r="B1668" t="s">
        <v>8988</v>
      </c>
      <c r="C1668" t="s">
        <v>8989</v>
      </c>
      <c r="D1668" t="s">
        <v>8990</v>
      </c>
      <c r="E1668" t="s">
        <v>8991</v>
      </c>
      <c r="F1668" t="s">
        <v>6061</v>
      </c>
    </row>
    <row r="1669" spans="1:6">
      <c r="A1669" t="s">
        <v>1793</v>
      </c>
      <c r="B1669" t="s">
        <v>8992</v>
      </c>
      <c r="C1669" t="s">
        <v>8993</v>
      </c>
      <c r="D1669" t="s">
        <v>8994</v>
      </c>
      <c r="E1669" t="s">
        <v>8995</v>
      </c>
      <c r="F1669" t="s">
        <v>6061</v>
      </c>
    </row>
    <row r="1670" spans="1:6">
      <c r="A1670" t="s">
        <v>1793</v>
      </c>
      <c r="B1670" t="s">
        <v>8996</v>
      </c>
      <c r="C1670" t="s">
        <v>8997</v>
      </c>
      <c r="D1670" t="s">
        <v>8998</v>
      </c>
      <c r="E1670" t="s">
        <v>8999</v>
      </c>
      <c r="F1670" t="s">
        <v>6061</v>
      </c>
    </row>
    <row r="1671" spans="1:6">
      <c r="A1671" t="s">
        <v>1793</v>
      </c>
      <c r="B1671" t="s">
        <v>9000</v>
      </c>
      <c r="C1671" t="s">
        <v>9001</v>
      </c>
      <c r="D1671" t="s">
        <v>9002</v>
      </c>
      <c r="E1671" t="s">
        <v>9003</v>
      </c>
      <c r="F1671" t="s">
        <v>6061</v>
      </c>
    </row>
    <row r="1672" spans="1:6">
      <c r="A1672" t="s">
        <v>1793</v>
      </c>
      <c r="B1672" t="s">
        <v>9004</v>
      </c>
      <c r="C1672" t="s">
        <v>9005</v>
      </c>
      <c r="D1672" t="s">
        <v>9006</v>
      </c>
      <c r="E1672" t="s">
        <v>9007</v>
      </c>
      <c r="F1672" t="s">
        <v>6065</v>
      </c>
    </row>
    <row r="1673" spans="1:6">
      <c r="A1673" t="s">
        <v>1793</v>
      </c>
      <c r="B1673" t="s">
        <v>9008</v>
      </c>
      <c r="C1673" t="s">
        <v>9009</v>
      </c>
      <c r="D1673" t="s">
        <v>9010</v>
      </c>
      <c r="E1673" t="s">
        <v>9011</v>
      </c>
      <c r="F1673" t="s">
        <v>6065</v>
      </c>
    </row>
    <row r="1674" spans="1:6">
      <c r="A1674" t="s">
        <v>1793</v>
      </c>
      <c r="B1674" t="s">
        <v>9012</v>
      </c>
      <c r="C1674" t="s">
        <v>9013</v>
      </c>
      <c r="D1674" t="s">
        <v>9014</v>
      </c>
      <c r="E1674" t="s">
        <v>9015</v>
      </c>
      <c r="F1674" t="s">
        <v>6065</v>
      </c>
    </row>
    <row r="1675" spans="1:6">
      <c r="A1675" t="s">
        <v>1793</v>
      </c>
      <c r="B1675" t="s">
        <v>9016</v>
      </c>
      <c r="C1675" t="s">
        <v>9017</v>
      </c>
      <c r="D1675" t="s">
        <v>9018</v>
      </c>
      <c r="E1675" t="s">
        <v>9019</v>
      </c>
      <c r="F1675" t="s">
        <v>6065</v>
      </c>
    </row>
    <row r="1676" spans="1:6">
      <c r="A1676" t="s">
        <v>1793</v>
      </c>
      <c r="B1676" t="s">
        <v>9020</v>
      </c>
      <c r="C1676" t="s">
        <v>9021</v>
      </c>
      <c r="D1676" t="s">
        <v>9022</v>
      </c>
      <c r="E1676" t="s">
        <v>9023</v>
      </c>
      <c r="F1676" t="s">
        <v>6065</v>
      </c>
    </row>
    <row r="1677" spans="1:6">
      <c r="A1677" t="s">
        <v>1793</v>
      </c>
      <c r="B1677" t="s">
        <v>9024</v>
      </c>
      <c r="C1677" t="s">
        <v>9025</v>
      </c>
      <c r="D1677" t="s">
        <v>9026</v>
      </c>
      <c r="E1677" t="s">
        <v>9027</v>
      </c>
      <c r="F1677" t="s">
        <v>6065</v>
      </c>
    </row>
    <row r="1678" spans="1:6">
      <c r="A1678" t="s">
        <v>1793</v>
      </c>
      <c r="B1678" t="s">
        <v>9028</v>
      </c>
      <c r="C1678" t="s">
        <v>9029</v>
      </c>
      <c r="D1678" t="s">
        <v>9030</v>
      </c>
      <c r="E1678" t="s">
        <v>9031</v>
      </c>
      <c r="F1678" t="s">
        <v>6065</v>
      </c>
    </row>
    <row r="1679" spans="1:6">
      <c r="A1679" t="s">
        <v>1793</v>
      </c>
      <c r="B1679" t="s">
        <v>9032</v>
      </c>
      <c r="C1679" t="s">
        <v>9033</v>
      </c>
      <c r="D1679" t="s">
        <v>9034</v>
      </c>
      <c r="E1679" t="s">
        <v>9035</v>
      </c>
      <c r="F1679" t="s">
        <v>6065</v>
      </c>
    </row>
    <row r="1680" spans="1:6">
      <c r="A1680" t="s">
        <v>1793</v>
      </c>
      <c r="B1680" t="s">
        <v>9036</v>
      </c>
      <c r="C1680" t="s">
        <v>9037</v>
      </c>
      <c r="D1680" t="s">
        <v>9038</v>
      </c>
      <c r="E1680" t="s">
        <v>9039</v>
      </c>
      <c r="F1680" t="s">
        <v>6065</v>
      </c>
    </row>
    <row r="1681" spans="1:6">
      <c r="A1681" t="s">
        <v>1793</v>
      </c>
      <c r="B1681" t="s">
        <v>9040</v>
      </c>
      <c r="C1681" t="s">
        <v>9041</v>
      </c>
      <c r="D1681" t="s">
        <v>9042</v>
      </c>
      <c r="E1681" t="s">
        <v>9043</v>
      </c>
      <c r="F1681" t="s">
        <v>6065</v>
      </c>
    </row>
    <row r="1682" spans="1:6">
      <c r="A1682" t="s">
        <v>1793</v>
      </c>
      <c r="B1682" t="s">
        <v>9044</v>
      </c>
      <c r="C1682" t="s">
        <v>9045</v>
      </c>
      <c r="D1682" t="s">
        <v>9046</v>
      </c>
      <c r="E1682" t="s">
        <v>9047</v>
      </c>
      <c r="F1682" t="s">
        <v>6065</v>
      </c>
    </row>
    <row r="1683" spans="1:6">
      <c r="A1683" t="s">
        <v>1793</v>
      </c>
      <c r="B1683" t="s">
        <v>9048</v>
      </c>
      <c r="C1683" t="s">
        <v>9049</v>
      </c>
      <c r="D1683" t="s">
        <v>9050</v>
      </c>
      <c r="E1683" t="s">
        <v>9051</v>
      </c>
      <c r="F1683" t="s">
        <v>6069</v>
      </c>
    </row>
    <row r="1684" spans="1:6">
      <c r="A1684" t="s">
        <v>1793</v>
      </c>
      <c r="B1684" t="s">
        <v>9052</v>
      </c>
      <c r="C1684" t="s">
        <v>9053</v>
      </c>
      <c r="D1684" t="s">
        <v>9054</v>
      </c>
      <c r="E1684" t="s">
        <v>9055</v>
      </c>
      <c r="F1684" t="s">
        <v>6069</v>
      </c>
    </row>
    <row r="1685" spans="1:6">
      <c r="A1685" t="s">
        <v>1793</v>
      </c>
      <c r="B1685" t="s">
        <v>9056</v>
      </c>
      <c r="C1685" t="s">
        <v>9057</v>
      </c>
      <c r="D1685" t="s">
        <v>9058</v>
      </c>
      <c r="E1685" t="s">
        <v>9059</v>
      </c>
      <c r="F1685" t="s">
        <v>6069</v>
      </c>
    </row>
    <row r="1686" spans="1:6">
      <c r="A1686" t="s">
        <v>1793</v>
      </c>
      <c r="B1686" t="s">
        <v>9060</v>
      </c>
      <c r="C1686" t="s">
        <v>9061</v>
      </c>
      <c r="D1686" t="s">
        <v>9062</v>
      </c>
      <c r="E1686" t="s">
        <v>9063</v>
      </c>
      <c r="F1686" t="s">
        <v>6069</v>
      </c>
    </row>
    <row r="1687" spans="1:6">
      <c r="A1687" t="s">
        <v>1793</v>
      </c>
      <c r="B1687" t="s">
        <v>9064</v>
      </c>
      <c r="C1687" t="s">
        <v>9065</v>
      </c>
      <c r="D1687" t="s">
        <v>9066</v>
      </c>
      <c r="E1687" t="s">
        <v>9067</v>
      </c>
      <c r="F1687" t="s">
        <v>6069</v>
      </c>
    </row>
    <row r="1688" spans="1:6">
      <c r="A1688" t="s">
        <v>1793</v>
      </c>
      <c r="B1688" t="s">
        <v>9068</v>
      </c>
      <c r="C1688" t="s">
        <v>2472</v>
      </c>
      <c r="D1688" t="s">
        <v>2473</v>
      </c>
      <c r="E1688" t="s">
        <v>2474</v>
      </c>
      <c r="F1688" t="s">
        <v>6069</v>
      </c>
    </row>
    <row r="1689" spans="1:6">
      <c r="A1689" t="s">
        <v>1793</v>
      </c>
      <c r="B1689" t="s">
        <v>9069</v>
      </c>
      <c r="C1689" t="s">
        <v>9070</v>
      </c>
      <c r="D1689" t="s">
        <v>9071</v>
      </c>
      <c r="E1689" t="s">
        <v>9072</v>
      </c>
      <c r="F1689" t="s">
        <v>6069</v>
      </c>
    </row>
    <row r="1690" spans="1:6">
      <c r="A1690" t="s">
        <v>1793</v>
      </c>
      <c r="B1690" t="s">
        <v>9073</v>
      </c>
      <c r="C1690" t="s">
        <v>9074</v>
      </c>
      <c r="D1690" t="s">
        <v>9075</v>
      </c>
      <c r="E1690" t="s">
        <v>9076</v>
      </c>
      <c r="F1690" t="s">
        <v>6069</v>
      </c>
    </row>
    <row r="1691" spans="1:6">
      <c r="A1691" t="s">
        <v>1793</v>
      </c>
      <c r="B1691" t="s">
        <v>9077</v>
      </c>
      <c r="C1691" t="s">
        <v>9078</v>
      </c>
      <c r="D1691" t="s">
        <v>9079</v>
      </c>
      <c r="E1691" t="s">
        <v>9080</v>
      </c>
      <c r="F1691" t="s">
        <v>6069</v>
      </c>
    </row>
    <row r="1692" spans="1:6">
      <c r="A1692" t="s">
        <v>1793</v>
      </c>
      <c r="B1692" t="s">
        <v>9081</v>
      </c>
      <c r="C1692" t="s">
        <v>9082</v>
      </c>
      <c r="D1692" t="s">
        <v>9083</v>
      </c>
      <c r="E1692" t="s">
        <v>9084</v>
      </c>
      <c r="F1692" t="s">
        <v>6069</v>
      </c>
    </row>
    <row r="1693" spans="1:6">
      <c r="A1693" t="s">
        <v>1793</v>
      </c>
      <c r="B1693" t="s">
        <v>9085</v>
      </c>
      <c r="C1693" t="s">
        <v>9086</v>
      </c>
      <c r="D1693" t="s">
        <v>9087</v>
      </c>
      <c r="E1693" t="s">
        <v>9088</v>
      </c>
      <c r="F1693" t="s">
        <v>6069</v>
      </c>
    </row>
    <row r="1694" spans="1:6">
      <c r="A1694" t="s">
        <v>1793</v>
      </c>
      <c r="B1694" t="s">
        <v>9089</v>
      </c>
      <c r="C1694" t="s">
        <v>9090</v>
      </c>
      <c r="D1694" t="s">
        <v>9091</v>
      </c>
      <c r="E1694" t="s">
        <v>9092</v>
      </c>
      <c r="F1694" t="s">
        <v>6069</v>
      </c>
    </row>
    <row r="1695" spans="1:6">
      <c r="A1695" t="s">
        <v>1793</v>
      </c>
      <c r="B1695" t="s">
        <v>9093</v>
      </c>
      <c r="C1695" t="s">
        <v>6409</v>
      </c>
      <c r="D1695" t="s">
        <v>6410</v>
      </c>
      <c r="E1695" t="s">
        <v>6411</v>
      </c>
      <c r="F1695" t="s">
        <v>6069</v>
      </c>
    </row>
    <row r="1696" spans="1:6">
      <c r="A1696" t="s">
        <v>1793</v>
      </c>
      <c r="B1696" t="s">
        <v>9094</v>
      </c>
      <c r="C1696" t="s">
        <v>9095</v>
      </c>
      <c r="D1696" t="s">
        <v>9096</v>
      </c>
      <c r="E1696" t="s">
        <v>9097</v>
      </c>
      <c r="F1696" t="s">
        <v>6069</v>
      </c>
    </row>
    <row r="1697" spans="1:6">
      <c r="A1697" t="s">
        <v>1793</v>
      </c>
      <c r="B1697" t="s">
        <v>9098</v>
      </c>
      <c r="C1697" t="s">
        <v>9099</v>
      </c>
      <c r="D1697" t="s">
        <v>9100</v>
      </c>
      <c r="E1697" t="s">
        <v>9101</v>
      </c>
      <c r="F1697" t="s">
        <v>6073</v>
      </c>
    </row>
    <row r="1698" spans="1:6">
      <c r="A1698" t="s">
        <v>1793</v>
      </c>
      <c r="B1698" t="s">
        <v>9102</v>
      </c>
      <c r="C1698" t="s">
        <v>9103</v>
      </c>
      <c r="D1698" t="s">
        <v>9104</v>
      </c>
      <c r="E1698" t="s">
        <v>9105</v>
      </c>
      <c r="F1698" t="s">
        <v>6073</v>
      </c>
    </row>
    <row r="1699" spans="1:6">
      <c r="A1699" t="s">
        <v>1793</v>
      </c>
      <c r="B1699" t="s">
        <v>9106</v>
      </c>
      <c r="C1699" t="s">
        <v>9107</v>
      </c>
      <c r="D1699" t="s">
        <v>9108</v>
      </c>
      <c r="E1699" t="s">
        <v>9109</v>
      </c>
      <c r="F1699" t="s">
        <v>6073</v>
      </c>
    </row>
    <row r="1700" spans="1:6">
      <c r="A1700" t="s">
        <v>1793</v>
      </c>
      <c r="B1700" t="s">
        <v>9110</v>
      </c>
      <c r="C1700" t="s">
        <v>9111</v>
      </c>
      <c r="D1700" t="s">
        <v>9112</v>
      </c>
      <c r="E1700" t="s">
        <v>9113</v>
      </c>
      <c r="F1700" t="s">
        <v>6073</v>
      </c>
    </row>
    <row r="1701" spans="1:6">
      <c r="A1701" t="s">
        <v>1793</v>
      </c>
      <c r="B1701" t="s">
        <v>9114</v>
      </c>
      <c r="C1701" t="s">
        <v>9115</v>
      </c>
      <c r="D1701" t="s">
        <v>9116</v>
      </c>
      <c r="E1701" t="s">
        <v>9117</v>
      </c>
      <c r="F1701" t="s">
        <v>6073</v>
      </c>
    </row>
    <row r="1702" spans="1:6">
      <c r="A1702" t="s">
        <v>1793</v>
      </c>
      <c r="B1702" t="s">
        <v>9118</v>
      </c>
      <c r="C1702" t="s">
        <v>9119</v>
      </c>
      <c r="D1702" t="s">
        <v>9120</v>
      </c>
      <c r="E1702" t="s">
        <v>9121</v>
      </c>
      <c r="F1702" t="s">
        <v>6073</v>
      </c>
    </row>
    <row r="1703" spans="1:6">
      <c r="A1703" t="s">
        <v>1793</v>
      </c>
      <c r="B1703" t="s">
        <v>9122</v>
      </c>
      <c r="C1703" t="s">
        <v>9123</v>
      </c>
      <c r="D1703" t="s">
        <v>9124</v>
      </c>
      <c r="E1703" t="s">
        <v>9125</v>
      </c>
      <c r="F1703" t="s">
        <v>6073</v>
      </c>
    </row>
    <row r="1704" spans="1:6">
      <c r="A1704" t="s">
        <v>1793</v>
      </c>
      <c r="B1704" t="s">
        <v>9126</v>
      </c>
      <c r="C1704" t="s">
        <v>2452</v>
      </c>
      <c r="D1704" t="s">
        <v>2453</v>
      </c>
      <c r="E1704" t="s">
        <v>2454</v>
      </c>
      <c r="F1704" t="s">
        <v>6077</v>
      </c>
    </row>
    <row r="1705" spans="1:6">
      <c r="A1705" t="s">
        <v>1793</v>
      </c>
      <c r="B1705" t="s">
        <v>9127</v>
      </c>
      <c r="C1705" t="s">
        <v>9128</v>
      </c>
      <c r="D1705" t="s">
        <v>9129</v>
      </c>
      <c r="E1705" t="s">
        <v>9130</v>
      </c>
      <c r="F1705" t="s">
        <v>6077</v>
      </c>
    </row>
    <row r="1706" spans="1:6">
      <c r="A1706" t="s">
        <v>1793</v>
      </c>
      <c r="B1706" t="s">
        <v>9131</v>
      </c>
      <c r="C1706" t="s">
        <v>9132</v>
      </c>
      <c r="D1706" t="s">
        <v>9133</v>
      </c>
      <c r="E1706" t="s">
        <v>9134</v>
      </c>
      <c r="F1706" t="s">
        <v>6077</v>
      </c>
    </row>
    <row r="1707" spans="1:6">
      <c r="A1707" t="s">
        <v>1793</v>
      </c>
      <c r="B1707" t="s">
        <v>9135</v>
      </c>
      <c r="C1707" t="s">
        <v>9136</v>
      </c>
      <c r="D1707" t="s">
        <v>9137</v>
      </c>
      <c r="E1707" t="s">
        <v>9138</v>
      </c>
      <c r="F1707" t="s">
        <v>6077</v>
      </c>
    </row>
    <row r="1708" spans="1:6">
      <c r="A1708" t="s">
        <v>1793</v>
      </c>
      <c r="B1708" t="s">
        <v>9139</v>
      </c>
      <c r="C1708" t="s">
        <v>9140</v>
      </c>
      <c r="D1708" t="s">
        <v>9141</v>
      </c>
      <c r="E1708" t="s">
        <v>9142</v>
      </c>
      <c r="F1708" t="s">
        <v>6077</v>
      </c>
    </row>
    <row r="1709" spans="1:6">
      <c r="A1709" t="s">
        <v>1793</v>
      </c>
      <c r="B1709" t="s">
        <v>9143</v>
      </c>
      <c r="C1709" t="s">
        <v>9144</v>
      </c>
      <c r="D1709" t="s">
        <v>9145</v>
      </c>
      <c r="E1709" t="s">
        <v>9146</v>
      </c>
      <c r="F1709" t="s">
        <v>6077</v>
      </c>
    </row>
    <row r="1710" spans="1:6">
      <c r="A1710" t="s">
        <v>1793</v>
      </c>
      <c r="B1710" t="s">
        <v>9147</v>
      </c>
      <c r="C1710" t="s">
        <v>9148</v>
      </c>
      <c r="D1710" t="s">
        <v>9149</v>
      </c>
      <c r="E1710" t="s">
        <v>9150</v>
      </c>
      <c r="F1710" t="s">
        <v>6081</v>
      </c>
    </row>
    <row r="1711" spans="1:6">
      <c r="A1711" t="s">
        <v>1793</v>
      </c>
      <c r="B1711" t="s">
        <v>9151</v>
      </c>
      <c r="C1711" t="s">
        <v>9152</v>
      </c>
      <c r="D1711" t="s">
        <v>9153</v>
      </c>
      <c r="E1711" t="s">
        <v>9154</v>
      </c>
      <c r="F1711" t="s">
        <v>6081</v>
      </c>
    </row>
    <row r="1712" spans="1:6">
      <c r="A1712" t="s">
        <v>1793</v>
      </c>
      <c r="B1712" t="s">
        <v>9155</v>
      </c>
      <c r="C1712" t="s">
        <v>9156</v>
      </c>
      <c r="D1712" t="s">
        <v>9157</v>
      </c>
      <c r="E1712" t="s">
        <v>9158</v>
      </c>
      <c r="F1712" t="s">
        <v>6081</v>
      </c>
    </row>
    <row r="1713" spans="1:6">
      <c r="A1713" t="s">
        <v>1793</v>
      </c>
      <c r="B1713" t="s">
        <v>9159</v>
      </c>
      <c r="C1713" t="s">
        <v>9160</v>
      </c>
      <c r="D1713" t="s">
        <v>9161</v>
      </c>
      <c r="E1713" t="s">
        <v>9162</v>
      </c>
      <c r="F1713" t="s">
        <v>6081</v>
      </c>
    </row>
    <row r="1714" spans="1:6">
      <c r="A1714" t="s">
        <v>1793</v>
      </c>
      <c r="B1714" t="s">
        <v>9163</v>
      </c>
      <c r="C1714" t="s">
        <v>6711</v>
      </c>
      <c r="D1714" t="s">
        <v>6712</v>
      </c>
      <c r="E1714" t="s">
        <v>6713</v>
      </c>
      <c r="F1714" t="s">
        <v>6081</v>
      </c>
    </row>
    <row r="1715" spans="1:6">
      <c r="A1715" t="s">
        <v>1793</v>
      </c>
      <c r="B1715" t="s">
        <v>9164</v>
      </c>
      <c r="C1715" t="s">
        <v>9165</v>
      </c>
      <c r="D1715" t="s">
        <v>9166</v>
      </c>
      <c r="E1715" t="s">
        <v>9167</v>
      </c>
      <c r="F1715" t="s">
        <v>6081</v>
      </c>
    </row>
    <row r="1716" spans="1:6">
      <c r="A1716" t="s">
        <v>1793</v>
      </c>
      <c r="B1716" t="s">
        <v>9168</v>
      </c>
      <c r="C1716" t="s">
        <v>9169</v>
      </c>
      <c r="D1716" t="s">
        <v>9170</v>
      </c>
      <c r="E1716" t="s">
        <v>9171</v>
      </c>
      <c r="F1716" t="s">
        <v>6081</v>
      </c>
    </row>
    <row r="1717" spans="1:6">
      <c r="A1717" t="s">
        <v>1793</v>
      </c>
      <c r="B1717" t="s">
        <v>9172</v>
      </c>
      <c r="C1717" t="s">
        <v>9173</v>
      </c>
      <c r="D1717" t="s">
        <v>9174</v>
      </c>
      <c r="E1717" t="s">
        <v>9175</v>
      </c>
      <c r="F1717" t="s">
        <v>6081</v>
      </c>
    </row>
    <row r="1718" spans="1:6">
      <c r="A1718" t="s">
        <v>1793</v>
      </c>
      <c r="B1718" t="s">
        <v>9176</v>
      </c>
      <c r="C1718" t="s">
        <v>9177</v>
      </c>
      <c r="D1718" t="s">
        <v>9178</v>
      </c>
      <c r="E1718" t="s">
        <v>9179</v>
      </c>
      <c r="F1718" t="s">
        <v>6081</v>
      </c>
    </row>
    <row r="1719" spans="1:6">
      <c r="A1719" t="s">
        <v>1793</v>
      </c>
      <c r="B1719" t="s">
        <v>9180</v>
      </c>
      <c r="C1719" t="s">
        <v>9181</v>
      </c>
      <c r="D1719" t="s">
        <v>9182</v>
      </c>
      <c r="E1719" t="s">
        <v>9183</v>
      </c>
      <c r="F1719" t="s">
        <v>6081</v>
      </c>
    </row>
    <row r="1720" spans="1:6">
      <c r="A1720" t="s">
        <v>1793</v>
      </c>
      <c r="B1720" t="s">
        <v>9184</v>
      </c>
      <c r="C1720" t="s">
        <v>6921</v>
      </c>
      <c r="D1720" t="s">
        <v>6922</v>
      </c>
      <c r="E1720" t="s">
        <v>6923</v>
      </c>
      <c r="F1720" t="s">
        <v>6081</v>
      </c>
    </row>
    <row r="1721" spans="1:6">
      <c r="A1721" t="s">
        <v>1793</v>
      </c>
      <c r="B1721" t="s">
        <v>9185</v>
      </c>
      <c r="C1721" t="s">
        <v>6925</v>
      </c>
      <c r="D1721" t="s">
        <v>6926</v>
      </c>
      <c r="E1721" t="s">
        <v>6927</v>
      </c>
      <c r="F1721" t="s">
        <v>6081</v>
      </c>
    </row>
    <row r="1722" spans="1:6">
      <c r="A1722" t="s">
        <v>1793</v>
      </c>
      <c r="B1722" t="s">
        <v>9186</v>
      </c>
      <c r="C1722" t="s">
        <v>9187</v>
      </c>
      <c r="D1722" t="s">
        <v>9188</v>
      </c>
      <c r="E1722" t="s">
        <v>9189</v>
      </c>
      <c r="F1722" t="s">
        <v>6085</v>
      </c>
    </row>
    <row r="1723" spans="1:6">
      <c r="A1723" t="s">
        <v>1793</v>
      </c>
      <c r="B1723" t="s">
        <v>9190</v>
      </c>
      <c r="C1723" t="s">
        <v>9191</v>
      </c>
      <c r="D1723" t="s">
        <v>9192</v>
      </c>
      <c r="E1723" t="s">
        <v>9193</v>
      </c>
      <c r="F1723" t="s">
        <v>6085</v>
      </c>
    </row>
    <row r="1724" spans="1:6">
      <c r="A1724" t="s">
        <v>1793</v>
      </c>
      <c r="B1724" t="s">
        <v>9194</v>
      </c>
      <c r="C1724" t="s">
        <v>9195</v>
      </c>
      <c r="D1724" t="s">
        <v>9196</v>
      </c>
      <c r="E1724" t="s">
        <v>9197</v>
      </c>
      <c r="F1724" t="s">
        <v>6085</v>
      </c>
    </row>
    <row r="1725" spans="1:6">
      <c r="A1725" t="s">
        <v>1793</v>
      </c>
      <c r="B1725" t="s">
        <v>9198</v>
      </c>
      <c r="C1725" t="s">
        <v>9199</v>
      </c>
      <c r="D1725" t="s">
        <v>9200</v>
      </c>
      <c r="E1725" t="s">
        <v>9201</v>
      </c>
      <c r="F1725" t="s">
        <v>6085</v>
      </c>
    </row>
    <row r="1726" spans="1:6">
      <c r="A1726" t="s">
        <v>1793</v>
      </c>
      <c r="B1726" t="s">
        <v>9202</v>
      </c>
      <c r="C1726" t="s">
        <v>9203</v>
      </c>
      <c r="D1726" t="s">
        <v>9204</v>
      </c>
      <c r="E1726" t="s">
        <v>9205</v>
      </c>
      <c r="F1726" t="s">
        <v>6085</v>
      </c>
    </row>
    <row r="1727" spans="1:6">
      <c r="A1727" t="s">
        <v>1793</v>
      </c>
      <c r="B1727" t="s">
        <v>9206</v>
      </c>
      <c r="C1727" t="s">
        <v>9207</v>
      </c>
      <c r="D1727" t="s">
        <v>9208</v>
      </c>
      <c r="E1727" t="s">
        <v>9209</v>
      </c>
      <c r="F1727" t="s">
        <v>6085</v>
      </c>
    </row>
    <row r="1728" spans="1:6">
      <c r="A1728" t="s">
        <v>1793</v>
      </c>
      <c r="B1728" t="s">
        <v>9210</v>
      </c>
      <c r="C1728" t="s">
        <v>9211</v>
      </c>
      <c r="D1728" t="s">
        <v>9212</v>
      </c>
      <c r="E1728" t="s">
        <v>9213</v>
      </c>
      <c r="F1728" t="s">
        <v>6085</v>
      </c>
    </row>
    <row r="1729" spans="1:6">
      <c r="A1729" t="s">
        <v>1793</v>
      </c>
      <c r="B1729" t="s">
        <v>9214</v>
      </c>
      <c r="C1729" t="s">
        <v>9215</v>
      </c>
      <c r="D1729" t="s">
        <v>9216</v>
      </c>
      <c r="E1729" t="s">
        <v>9217</v>
      </c>
      <c r="F1729" t="s">
        <v>6085</v>
      </c>
    </row>
    <row r="1730" spans="1:6">
      <c r="A1730" t="s">
        <v>1793</v>
      </c>
      <c r="B1730" t="s">
        <v>9218</v>
      </c>
      <c r="C1730" t="s">
        <v>9219</v>
      </c>
      <c r="D1730" t="s">
        <v>9220</v>
      </c>
      <c r="E1730" t="s">
        <v>9221</v>
      </c>
      <c r="F1730" t="s">
        <v>6085</v>
      </c>
    </row>
    <row r="1731" spans="1:6">
      <c r="A1731" t="s">
        <v>1793</v>
      </c>
      <c r="B1731" t="s">
        <v>9222</v>
      </c>
      <c r="C1731" t="s">
        <v>7245</v>
      </c>
      <c r="D1731" t="s">
        <v>7246</v>
      </c>
      <c r="E1731" t="s">
        <v>7247</v>
      </c>
      <c r="F1731" t="s">
        <v>6085</v>
      </c>
    </row>
    <row r="1732" spans="1:6">
      <c r="A1732" t="s">
        <v>1793</v>
      </c>
      <c r="B1732" t="s">
        <v>9223</v>
      </c>
      <c r="C1732" t="s">
        <v>9224</v>
      </c>
      <c r="D1732" t="s">
        <v>9225</v>
      </c>
      <c r="E1732" t="s">
        <v>9226</v>
      </c>
      <c r="F1732" t="s">
        <v>6085</v>
      </c>
    </row>
    <row r="1733" spans="1:6">
      <c r="A1733" t="s">
        <v>1793</v>
      </c>
      <c r="B1733" t="s">
        <v>9227</v>
      </c>
      <c r="C1733" t="s">
        <v>9228</v>
      </c>
      <c r="D1733" t="s">
        <v>9229</v>
      </c>
      <c r="E1733" t="s">
        <v>9230</v>
      </c>
      <c r="F1733" t="s">
        <v>6085</v>
      </c>
    </row>
    <row r="1734" spans="1:6">
      <c r="A1734" t="s">
        <v>1793</v>
      </c>
      <c r="B1734" t="s">
        <v>9231</v>
      </c>
      <c r="C1734" t="s">
        <v>9232</v>
      </c>
      <c r="D1734" t="s">
        <v>9233</v>
      </c>
      <c r="E1734" t="s">
        <v>9234</v>
      </c>
      <c r="F1734" t="s">
        <v>6085</v>
      </c>
    </row>
    <row r="1735" spans="1:6">
      <c r="A1735" t="s">
        <v>1793</v>
      </c>
      <c r="B1735" t="s">
        <v>9235</v>
      </c>
      <c r="C1735" t="s">
        <v>8405</v>
      </c>
      <c r="D1735" t="s">
        <v>8406</v>
      </c>
      <c r="E1735" t="s">
        <v>8407</v>
      </c>
      <c r="F1735" t="s">
        <v>6089</v>
      </c>
    </row>
    <row r="1736" spans="1:6">
      <c r="A1736" t="s">
        <v>1793</v>
      </c>
      <c r="B1736" t="s">
        <v>9236</v>
      </c>
      <c r="C1736" t="s">
        <v>9237</v>
      </c>
      <c r="D1736" t="s">
        <v>9238</v>
      </c>
      <c r="E1736" t="s">
        <v>9239</v>
      </c>
      <c r="F1736" t="s">
        <v>6089</v>
      </c>
    </row>
    <row r="1737" spans="1:6">
      <c r="A1737" t="s">
        <v>1793</v>
      </c>
      <c r="B1737" t="s">
        <v>9240</v>
      </c>
      <c r="C1737" t="s">
        <v>8016</v>
      </c>
      <c r="D1737" t="s">
        <v>8017</v>
      </c>
      <c r="E1737" t="s">
        <v>8018</v>
      </c>
      <c r="F1737" t="s">
        <v>6089</v>
      </c>
    </row>
    <row r="1738" spans="1:6">
      <c r="A1738" t="s">
        <v>1793</v>
      </c>
      <c r="B1738" t="s">
        <v>9241</v>
      </c>
      <c r="C1738" t="s">
        <v>9242</v>
      </c>
      <c r="D1738" t="s">
        <v>9243</v>
      </c>
      <c r="E1738" t="s">
        <v>9244</v>
      </c>
      <c r="F1738" t="s">
        <v>6089</v>
      </c>
    </row>
    <row r="1739" spans="1:6">
      <c r="A1739" t="s">
        <v>1793</v>
      </c>
      <c r="B1739" t="s">
        <v>9245</v>
      </c>
      <c r="C1739" t="s">
        <v>9246</v>
      </c>
      <c r="D1739" t="s">
        <v>9247</v>
      </c>
      <c r="E1739" t="s">
        <v>9248</v>
      </c>
      <c r="F1739" t="s">
        <v>6089</v>
      </c>
    </row>
    <row r="1740" spans="1:6">
      <c r="A1740" t="s">
        <v>1793</v>
      </c>
      <c r="B1740" t="s">
        <v>9249</v>
      </c>
      <c r="C1740" t="s">
        <v>7228</v>
      </c>
      <c r="D1740" t="s">
        <v>7229</v>
      </c>
      <c r="E1740" t="s">
        <v>7230</v>
      </c>
      <c r="F1740" t="s">
        <v>6089</v>
      </c>
    </row>
    <row r="1741" spans="1:6">
      <c r="A1741" t="s">
        <v>1793</v>
      </c>
      <c r="B1741" t="s">
        <v>9250</v>
      </c>
      <c r="C1741" t="s">
        <v>9251</v>
      </c>
      <c r="D1741" t="s">
        <v>9252</v>
      </c>
      <c r="E1741" t="s">
        <v>9253</v>
      </c>
      <c r="F1741" t="s">
        <v>6089</v>
      </c>
    </row>
    <row r="1742" spans="1:6">
      <c r="A1742" t="s">
        <v>1793</v>
      </c>
      <c r="B1742" t="s">
        <v>9254</v>
      </c>
      <c r="C1742" t="s">
        <v>2472</v>
      </c>
      <c r="D1742" t="s">
        <v>2473</v>
      </c>
      <c r="E1742" t="s">
        <v>2474</v>
      </c>
      <c r="F1742" t="s">
        <v>6089</v>
      </c>
    </row>
    <row r="1743" spans="1:6">
      <c r="A1743" t="s">
        <v>1793</v>
      </c>
      <c r="B1743" t="s">
        <v>9255</v>
      </c>
      <c r="C1743" t="s">
        <v>9256</v>
      </c>
      <c r="D1743" t="s">
        <v>9257</v>
      </c>
      <c r="E1743" t="s">
        <v>9258</v>
      </c>
      <c r="F1743" t="s">
        <v>6089</v>
      </c>
    </row>
    <row r="1744" spans="1:6">
      <c r="A1744" t="s">
        <v>1793</v>
      </c>
      <c r="B1744" t="s">
        <v>9259</v>
      </c>
      <c r="C1744" t="s">
        <v>9260</v>
      </c>
      <c r="D1744" t="s">
        <v>9261</v>
      </c>
      <c r="E1744" t="s">
        <v>9262</v>
      </c>
      <c r="F1744" t="s">
        <v>6089</v>
      </c>
    </row>
    <row r="1745" spans="1:6">
      <c r="A1745" t="s">
        <v>1793</v>
      </c>
      <c r="B1745" t="s">
        <v>9263</v>
      </c>
      <c r="C1745" t="s">
        <v>9264</v>
      </c>
      <c r="D1745" t="s">
        <v>9265</v>
      </c>
      <c r="E1745" t="s">
        <v>9266</v>
      </c>
      <c r="F1745" t="s">
        <v>6089</v>
      </c>
    </row>
    <row r="1746" spans="1:6">
      <c r="A1746" t="s">
        <v>1793</v>
      </c>
      <c r="B1746" t="s">
        <v>9267</v>
      </c>
      <c r="C1746" t="s">
        <v>9268</v>
      </c>
      <c r="D1746" t="s">
        <v>7383</v>
      </c>
      <c r="E1746" t="s">
        <v>9269</v>
      </c>
      <c r="F1746" t="s">
        <v>6089</v>
      </c>
    </row>
    <row r="1747" spans="1:6">
      <c r="A1747" t="s">
        <v>1793</v>
      </c>
      <c r="B1747" t="s">
        <v>9270</v>
      </c>
      <c r="C1747" t="s">
        <v>9271</v>
      </c>
      <c r="D1747" t="s">
        <v>9272</v>
      </c>
      <c r="E1747" t="s">
        <v>9273</v>
      </c>
      <c r="F1747" t="s">
        <v>6089</v>
      </c>
    </row>
    <row r="1748" spans="1:6">
      <c r="A1748" t="s">
        <v>1793</v>
      </c>
      <c r="B1748" t="s">
        <v>9274</v>
      </c>
      <c r="C1748" t="s">
        <v>9275</v>
      </c>
      <c r="D1748" t="s">
        <v>9276</v>
      </c>
      <c r="E1748" t="s">
        <v>9277</v>
      </c>
      <c r="F1748" t="s">
        <v>6089</v>
      </c>
    </row>
    <row r="1749" spans="1:6">
      <c r="A1749" t="s">
        <v>1793</v>
      </c>
      <c r="B1749" t="s">
        <v>9278</v>
      </c>
      <c r="C1749" t="s">
        <v>9279</v>
      </c>
      <c r="D1749" t="s">
        <v>9280</v>
      </c>
      <c r="E1749" t="s">
        <v>9281</v>
      </c>
      <c r="F1749" t="s">
        <v>6089</v>
      </c>
    </row>
    <row r="1750" spans="1:6">
      <c r="A1750" t="s">
        <v>1793</v>
      </c>
      <c r="B1750" t="s">
        <v>9282</v>
      </c>
      <c r="C1750" t="s">
        <v>9283</v>
      </c>
      <c r="D1750" t="s">
        <v>9284</v>
      </c>
      <c r="E1750" t="s">
        <v>9285</v>
      </c>
      <c r="F1750" t="s">
        <v>6089</v>
      </c>
    </row>
    <row r="1751" spans="1:6">
      <c r="A1751" t="s">
        <v>1793</v>
      </c>
      <c r="B1751" t="s">
        <v>9286</v>
      </c>
      <c r="C1751" t="s">
        <v>9287</v>
      </c>
      <c r="D1751" t="s">
        <v>9288</v>
      </c>
      <c r="E1751" t="s">
        <v>9289</v>
      </c>
      <c r="F1751" t="s">
        <v>6089</v>
      </c>
    </row>
    <row r="1752" spans="1:6">
      <c r="A1752" t="s">
        <v>1793</v>
      </c>
      <c r="B1752" t="s">
        <v>9290</v>
      </c>
      <c r="C1752" t="s">
        <v>9291</v>
      </c>
      <c r="D1752" t="s">
        <v>9292</v>
      </c>
      <c r="E1752" t="s">
        <v>9293</v>
      </c>
      <c r="F1752" t="s">
        <v>6089</v>
      </c>
    </row>
    <row r="1753" spans="1:6">
      <c r="A1753" t="s">
        <v>1793</v>
      </c>
      <c r="B1753" t="s">
        <v>9294</v>
      </c>
      <c r="C1753" t="s">
        <v>9295</v>
      </c>
      <c r="D1753" t="s">
        <v>9296</v>
      </c>
      <c r="E1753" t="s">
        <v>9297</v>
      </c>
      <c r="F1753" t="s">
        <v>6089</v>
      </c>
    </row>
    <row r="1754" spans="1:6">
      <c r="A1754" t="s">
        <v>1793</v>
      </c>
      <c r="B1754" t="s">
        <v>9298</v>
      </c>
      <c r="C1754" t="s">
        <v>9299</v>
      </c>
      <c r="D1754" t="s">
        <v>9300</v>
      </c>
      <c r="E1754" t="s">
        <v>9301</v>
      </c>
      <c r="F1754" t="s">
        <v>6093</v>
      </c>
    </row>
    <row r="1755" spans="1:6">
      <c r="A1755" t="s">
        <v>1793</v>
      </c>
      <c r="B1755" t="s">
        <v>9302</v>
      </c>
      <c r="C1755" t="s">
        <v>9303</v>
      </c>
      <c r="D1755" t="s">
        <v>9304</v>
      </c>
      <c r="E1755" t="s">
        <v>9305</v>
      </c>
      <c r="F1755" t="s">
        <v>6093</v>
      </c>
    </row>
    <row r="1756" spans="1:6">
      <c r="A1756" t="s">
        <v>1793</v>
      </c>
      <c r="B1756" t="s">
        <v>9306</v>
      </c>
      <c r="C1756" t="s">
        <v>9307</v>
      </c>
      <c r="D1756" t="s">
        <v>9308</v>
      </c>
      <c r="E1756" t="s">
        <v>9309</v>
      </c>
      <c r="F1756" t="s">
        <v>6093</v>
      </c>
    </row>
    <row r="1757" spans="1:6">
      <c r="A1757" t="s">
        <v>1793</v>
      </c>
      <c r="B1757" t="s">
        <v>9310</v>
      </c>
      <c r="C1757" t="s">
        <v>9311</v>
      </c>
      <c r="D1757" t="s">
        <v>9312</v>
      </c>
      <c r="E1757" t="s">
        <v>9313</v>
      </c>
      <c r="F1757" t="s">
        <v>6093</v>
      </c>
    </row>
    <row r="1758" spans="1:6">
      <c r="A1758" t="s">
        <v>1793</v>
      </c>
      <c r="B1758" t="s">
        <v>9314</v>
      </c>
      <c r="C1758" t="s">
        <v>9315</v>
      </c>
      <c r="D1758" t="s">
        <v>9316</v>
      </c>
      <c r="E1758" t="s">
        <v>9317</v>
      </c>
      <c r="F1758" t="s">
        <v>6093</v>
      </c>
    </row>
    <row r="1759" spans="1:6">
      <c r="A1759" t="s">
        <v>1793</v>
      </c>
      <c r="B1759" t="s">
        <v>9318</v>
      </c>
      <c r="C1759" t="s">
        <v>9319</v>
      </c>
      <c r="D1759" t="s">
        <v>9320</v>
      </c>
      <c r="E1759" t="s">
        <v>9321</v>
      </c>
      <c r="F1759" t="s">
        <v>6093</v>
      </c>
    </row>
    <row r="1760" spans="1:6">
      <c r="A1760" t="s">
        <v>1793</v>
      </c>
      <c r="B1760" t="s">
        <v>9322</v>
      </c>
      <c r="C1760" t="s">
        <v>9275</v>
      </c>
      <c r="D1760" t="s">
        <v>9276</v>
      </c>
      <c r="E1760" t="s">
        <v>9277</v>
      </c>
      <c r="F1760" t="s">
        <v>6093</v>
      </c>
    </row>
    <row r="1761" spans="1:6">
      <c r="A1761" t="s">
        <v>1793</v>
      </c>
      <c r="B1761" t="s">
        <v>9323</v>
      </c>
      <c r="C1761" t="s">
        <v>9324</v>
      </c>
      <c r="D1761" t="s">
        <v>9325</v>
      </c>
      <c r="E1761" t="s">
        <v>9326</v>
      </c>
      <c r="F1761" t="s">
        <v>6093</v>
      </c>
    </row>
    <row r="1762" spans="1:6">
      <c r="A1762" t="s">
        <v>1793</v>
      </c>
      <c r="B1762" t="s">
        <v>9327</v>
      </c>
      <c r="C1762" t="s">
        <v>9328</v>
      </c>
      <c r="D1762" t="s">
        <v>9329</v>
      </c>
      <c r="E1762" t="s">
        <v>9330</v>
      </c>
      <c r="F1762" t="s">
        <v>6097</v>
      </c>
    </row>
    <row r="1763" spans="1:6">
      <c r="A1763" t="s">
        <v>1793</v>
      </c>
      <c r="B1763" t="s">
        <v>9331</v>
      </c>
      <c r="C1763" t="s">
        <v>7366</v>
      </c>
      <c r="D1763" t="s">
        <v>7367</v>
      </c>
      <c r="E1763" t="s">
        <v>7368</v>
      </c>
      <c r="F1763" t="s">
        <v>6097</v>
      </c>
    </row>
    <row r="1764" spans="1:6">
      <c r="A1764" t="s">
        <v>1793</v>
      </c>
      <c r="B1764" t="s">
        <v>9332</v>
      </c>
      <c r="C1764" t="s">
        <v>9333</v>
      </c>
      <c r="D1764" t="s">
        <v>9334</v>
      </c>
      <c r="E1764" t="s">
        <v>9335</v>
      </c>
      <c r="F1764" t="s">
        <v>6097</v>
      </c>
    </row>
    <row r="1765" spans="1:6">
      <c r="A1765" t="s">
        <v>1793</v>
      </c>
      <c r="B1765" t="s">
        <v>9336</v>
      </c>
      <c r="C1765" t="s">
        <v>8618</v>
      </c>
      <c r="D1765" t="s">
        <v>8619</v>
      </c>
      <c r="E1765" t="s">
        <v>8620</v>
      </c>
      <c r="F1765" t="s">
        <v>6097</v>
      </c>
    </row>
    <row r="1766" spans="1:6">
      <c r="A1766" t="s">
        <v>1793</v>
      </c>
      <c r="B1766" t="s">
        <v>9337</v>
      </c>
      <c r="C1766" t="s">
        <v>6519</v>
      </c>
      <c r="D1766" t="s">
        <v>6520</v>
      </c>
      <c r="E1766" t="s">
        <v>6521</v>
      </c>
      <c r="F1766" t="s">
        <v>6097</v>
      </c>
    </row>
    <row r="1767" spans="1:6">
      <c r="A1767" t="s">
        <v>1793</v>
      </c>
      <c r="B1767" t="s">
        <v>9338</v>
      </c>
      <c r="C1767" t="s">
        <v>9339</v>
      </c>
      <c r="D1767" t="s">
        <v>9340</v>
      </c>
      <c r="E1767" t="s">
        <v>9341</v>
      </c>
      <c r="F1767" t="s">
        <v>6097</v>
      </c>
    </row>
    <row r="1768" spans="1:6">
      <c r="A1768" t="s">
        <v>1793</v>
      </c>
      <c r="B1768" t="s">
        <v>9342</v>
      </c>
      <c r="C1768" t="s">
        <v>9343</v>
      </c>
      <c r="D1768" t="s">
        <v>9344</v>
      </c>
      <c r="E1768" t="s">
        <v>9345</v>
      </c>
      <c r="F1768" t="s">
        <v>6097</v>
      </c>
    </row>
    <row r="1769" spans="1:6">
      <c r="A1769" t="s">
        <v>1793</v>
      </c>
      <c r="B1769" t="s">
        <v>9346</v>
      </c>
      <c r="C1769" t="s">
        <v>2472</v>
      </c>
      <c r="D1769" t="s">
        <v>2473</v>
      </c>
      <c r="E1769" t="s">
        <v>2474</v>
      </c>
      <c r="F1769" t="s">
        <v>6097</v>
      </c>
    </row>
    <row r="1770" spans="1:6">
      <c r="A1770" t="s">
        <v>1793</v>
      </c>
      <c r="B1770" t="s">
        <v>9347</v>
      </c>
      <c r="C1770" t="s">
        <v>9348</v>
      </c>
      <c r="D1770" t="s">
        <v>9349</v>
      </c>
      <c r="E1770" t="s">
        <v>9350</v>
      </c>
      <c r="F1770" t="s">
        <v>6097</v>
      </c>
    </row>
    <row r="1771" spans="1:6">
      <c r="A1771" t="s">
        <v>1793</v>
      </c>
      <c r="B1771" t="s">
        <v>9351</v>
      </c>
      <c r="C1771" t="s">
        <v>9352</v>
      </c>
      <c r="D1771" t="s">
        <v>9353</v>
      </c>
      <c r="E1771" t="s">
        <v>9354</v>
      </c>
      <c r="F1771" t="s">
        <v>6097</v>
      </c>
    </row>
    <row r="1772" spans="1:6">
      <c r="A1772" t="s">
        <v>1793</v>
      </c>
      <c r="B1772" t="s">
        <v>9355</v>
      </c>
      <c r="C1772" t="s">
        <v>9356</v>
      </c>
      <c r="D1772" t="s">
        <v>9357</v>
      </c>
      <c r="E1772" t="s">
        <v>9358</v>
      </c>
      <c r="F1772" t="s">
        <v>6097</v>
      </c>
    </row>
    <row r="1773" spans="1:6">
      <c r="A1773" t="s">
        <v>1793</v>
      </c>
      <c r="B1773" t="s">
        <v>9359</v>
      </c>
      <c r="C1773" t="s">
        <v>9360</v>
      </c>
      <c r="D1773" t="s">
        <v>9361</v>
      </c>
      <c r="E1773" t="s">
        <v>9362</v>
      </c>
      <c r="F1773" t="s">
        <v>6097</v>
      </c>
    </row>
    <row r="1774" spans="1:6">
      <c r="A1774" t="s">
        <v>1793</v>
      </c>
      <c r="B1774" t="s">
        <v>9363</v>
      </c>
      <c r="C1774" t="s">
        <v>9364</v>
      </c>
      <c r="D1774" t="s">
        <v>9365</v>
      </c>
      <c r="E1774" t="s">
        <v>9366</v>
      </c>
      <c r="F1774" t="s">
        <v>6097</v>
      </c>
    </row>
    <row r="1775" spans="1:6">
      <c r="A1775" t="s">
        <v>1793</v>
      </c>
      <c r="B1775" t="s">
        <v>9367</v>
      </c>
      <c r="C1775" t="s">
        <v>9368</v>
      </c>
      <c r="D1775" t="s">
        <v>9369</v>
      </c>
      <c r="E1775" t="s">
        <v>9370</v>
      </c>
      <c r="F1775" t="s">
        <v>6097</v>
      </c>
    </row>
    <row r="1776" spans="1:6">
      <c r="A1776" t="s">
        <v>1793</v>
      </c>
      <c r="B1776" t="s">
        <v>9371</v>
      </c>
      <c r="C1776" t="s">
        <v>9372</v>
      </c>
      <c r="D1776" t="s">
        <v>9373</v>
      </c>
      <c r="E1776" t="s">
        <v>9374</v>
      </c>
      <c r="F1776" t="s">
        <v>6097</v>
      </c>
    </row>
    <row r="1777" spans="1:6">
      <c r="A1777" t="s">
        <v>1793</v>
      </c>
      <c r="B1777" t="s">
        <v>9375</v>
      </c>
      <c r="C1777" t="s">
        <v>9376</v>
      </c>
      <c r="D1777" t="s">
        <v>9377</v>
      </c>
      <c r="E1777" t="s">
        <v>9378</v>
      </c>
      <c r="F1777" t="s">
        <v>6097</v>
      </c>
    </row>
    <row r="1778" spans="1:6">
      <c r="A1778" t="s">
        <v>1793</v>
      </c>
      <c r="B1778" t="s">
        <v>9379</v>
      </c>
      <c r="C1778" t="s">
        <v>9380</v>
      </c>
      <c r="D1778" t="s">
        <v>9381</v>
      </c>
      <c r="E1778" t="s">
        <v>9382</v>
      </c>
      <c r="F1778" t="s">
        <v>6101</v>
      </c>
    </row>
    <row r="1779" spans="1:6">
      <c r="A1779" t="s">
        <v>1793</v>
      </c>
      <c r="B1779" t="s">
        <v>9383</v>
      </c>
      <c r="C1779" t="s">
        <v>9384</v>
      </c>
      <c r="D1779" t="s">
        <v>9385</v>
      </c>
      <c r="E1779" t="s">
        <v>9386</v>
      </c>
      <c r="F1779" t="s">
        <v>6101</v>
      </c>
    </row>
    <row r="1780" spans="1:6">
      <c r="A1780" t="s">
        <v>1793</v>
      </c>
      <c r="B1780" t="s">
        <v>9387</v>
      </c>
      <c r="C1780" t="s">
        <v>9388</v>
      </c>
      <c r="D1780" t="s">
        <v>9389</v>
      </c>
      <c r="E1780" t="s">
        <v>9390</v>
      </c>
      <c r="F1780" t="s">
        <v>6101</v>
      </c>
    </row>
    <row r="1781" spans="1:6">
      <c r="A1781" t="s">
        <v>1793</v>
      </c>
      <c r="B1781" t="s">
        <v>9391</v>
      </c>
      <c r="C1781" t="s">
        <v>9392</v>
      </c>
      <c r="D1781" t="s">
        <v>9393</v>
      </c>
      <c r="E1781" t="s">
        <v>9394</v>
      </c>
      <c r="F1781" t="s">
        <v>6101</v>
      </c>
    </row>
    <row r="1782" spans="1:6">
      <c r="A1782" t="s">
        <v>1793</v>
      </c>
      <c r="B1782" t="s">
        <v>9395</v>
      </c>
      <c r="C1782" t="s">
        <v>7236</v>
      </c>
      <c r="D1782" t="s">
        <v>7237</v>
      </c>
      <c r="E1782" t="s">
        <v>7238</v>
      </c>
      <c r="F1782" t="s">
        <v>6101</v>
      </c>
    </row>
    <row r="1783" spans="1:6">
      <c r="A1783" t="s">
        <v>1793</v>
      </c>
      <c r="B1783" t="s">
        <v>9396</v>
      </c>
      <c r="C1783" t="s">
        <v>9397</v>
      </c>
      <c r="D1783" t="s">
        <v>9398</v>
      </c>
      <c r="E1783" t="s">
        <v>9399</v>
      </c>
      <c r="F1783" t="s">
        <v>6101</v>
      </c>
    </row>
    <row r="1784" spans="1:6">
      <c r="A1784" t="s">
        <v>1793</v>
      </c>
      <c r="B1784" t="s">
        <v>9400</v>
      </c>
      <c r="C1784" t="s">
        <v>9401</v>
      </c>
      <c r="D1784" t="s">
        <v>9402</v>
      </c>
      <c r="E1784" t="s">
        <v>9403</v>
      </c>
      <c r="F1784" t="s">
        <v>6101</v>
      </c>
    </row>
    <row r="1785" spans="1:6">
      <c r="A1785" t="s">
        <v>1793</v>
      </c>
      <c r="B1785" t="s">
        <v>9404</v>
      </c>
      <c r="C1785" t="s">
        <v>7053</v>
      </c>
      <c r="D1785" t="s">
        <v>7054</v>
      </c>
      <c r="E1785" t="s">
        <v>7055</v>
      </c>
      <c r="F1785" t="s">
        <v>6101</v>
      </c>
    </row>
    <row r="1786" spans="1:6">
      <c r="A1786" t="s">
        <v>1793</v>
      </c>
      <c r="B1786" t="s">
        <v>9405</v>
      </c>
      <c r="C1786" t="s">
        <v>9406</v>
      </c>
      <c r="D1786" t="s">
        <v>9407</v>
      </c>
      <c r="E1786" t="s">
        <v>9408</v>
      </c>
      <c r="F1786" t="s">
        <v>6101</v>
      </c>
    </row>
    <row r="1787" spans="1:6">
      <c r="A1787" t="s">
        <v>1793</v>
      </c>
      <c r="B1787" t="s">
        <v>9409</v>
      </c>
      <c r="C1787" t="s">
        <v>9410</v>
      </c>
      <c r="D1787" t="s">
        <v>9411</v>
      </c>
      <c r="E1787" t="s">
        <v>9412</v>
      </c>
      <c r="F1787" t="s">
        <v>6101</v>
      </c>
    </row>
    <row r="1788" spans="1:6">
      <c r="A1788" t="s">
        <v>1793</v>
      </c>
      <c r="B1788" t="s">
        <v>9413</v>
      </c>
      <c r="C1788" t="s">
        <v>9414</v>
      </c>
      <c r="D1788" t="s">
        <v>9415</v>
      </c>
      <c r="E1788" t="s">
        <v>9416</v>
      </c>
      <c r="F1788" t="s">
        <v>6101</v>
      </c>
    </row>
    <row r="1789" spans="1:6">
      <c r="A1789" t="s">
        <v>1793</v>
      </c>
      <c r="B1789" t="s">
        <v>9417</v>
      </c>
      <c r="C1789" t="s">
        <v>9418</v>
      </c>
      <c r="D1789" t="s">
        <v>9419</v>
      </c>
      <c r="E1789" t="s">
        <v>9420</v>
      </c>
      <c r="F1789" t="s">
        <v>6101</v>
      </c>
    </row>
    <row r="1790" spans="1:6">
      <c r="A1790" t="s">
        <v>1793</v>
      </c>
      <c r="B1790" t="s">
        <v>9421</v>
      </c>
      <c r="C1790" t="s">
        <v>9422</v>
      </c>
      <c r="D1790" t="s">
        <v>9423</v>
      </c>
      <c r="E1790" t="s">
        <v>9424</v>
      </c>
      <c r="F1790" t="s">
        <v>6101</v>
      </c>
    </row>
    <row r="1791" spans="1:6">
      <c r="A1791" t="s">
        <v>1793</v>
      </c>
      <c r="B1791" t="s">
        <v>9425</v>
      </c>
      <c r="C1791" t="s">
        <v>9426</v>
      </c>
      <c r="D1791" t="s">
        <v>9427</v>
      </c>
      <c r="E1791" t="s">
        <v>9428</v>
      </c>
      <c r="F1791" t="s">
        <v>6101</v>
      </c>
    </row>
    <row r="1792" spans="1:6">
      <c r="A1792" t="s">
        <v>1793</v>
      </c>
      <c r="B1792" t="s">
        <v>9429</v>
      </c>
      <c r="C1792" t="s">
        <v>9430</v>
      </c>
      <c r="D1792" t="s">
        <v>9431</v>
      </c>
      <c r="E1792" t="s">
        <v>9432</v>
      </c>
      <c r="F1792" t="s">
        <v>6101</v>
      </c>
    </row>
    <row r="1793" spans="1:6">
      <c r="A1793" t="s">
        <v>1793</v>
      </c>
      <c r="B1793" t="s">
        <v>9433</v>
      </c>
      <c r="C1793" t="s">
        <v>9434</v>
      </c>
      <c r="D1793" t="s">
        <v>9435</v>
      </c>
      <c r="E1793" t="s">
        <v>9436</v>
      </c>
      <c r="F1793" t="s">
        <v>6101</v>
      </c>
    </row>
    <row r="1794" spans="1:6">
      <c r="A1794" t="s">
        <v>1793</v>
      </c>
      <c r="B1794" t="s">
        <v>9437</v>
      </c>
      <c r="C1794" t="s">
        <v>9438</v>
      </c>
      <c r="D1794" t="s">
        <v>9439</v>
      </c>
      <c r="E1794" t="s">
        <v>9440</v>
      </c>
      <c r="F1794" t="s">
        <v>6105</v>
      </c>
    </row>
    <row r="1795" spans="1:6">
      <c r="A1795" t="s">
        <v>1793</v>
      </c>
      <c r="B1795" t="s">
        <v>9441</v>
      </c>
      <c r="C1795" t="s">
        <v>9442</v>
      </c>
      <c r="D1795" t="s">
        <v>9443</v>
      </c>
      <c r="E1795" t="s">
        <v>9444</v>
      </c>
      <c r="F1795" t="s">
        <v>6105</v>
      </c>
    </row>
    <row r="1796" spans="1:6">
      <c r="A1796" t="s">
        <v>1793</v>
      </c>
      <c r="B1796" t="s">
        <v>9445</v>
      </c>
      <c r="C1796" t="s">
        <v>9446</v>
      </c>
      <c r="D1796" t="s">
        <v>9447</v>
      </c>
      <c r="E1796" t="s">
        <v>9448</v>
      </c>
      <c r="F1796" t="s">
        <v>6105</v>
      </c>
    </row>
    <row r="1797" spans="1:6">
      <c r="A1797" t="s">
        <v>1793</v>
      </c>
      <c r="B1797" t="s">
        <v>9449</v>
      </c>
      <c r="C1797" t="s">
        <v>7863</v>
      </c>
      <c r="D1797" t="s">
        <v>9450</v>
      </c>
      <c r="E1797" t="s">
        <v>7865</v>
      </c>
      <c r="F1797" t="s">
        <v>6105</v>
      </c>
    </row>
    <row r="1798" spans="1:6">
      <c r="A1798" t="s">
        <v>1793</v>
      </c>
      <c r="B1798" t="s">
        <v>9451</v>
      </c>
      <c r="C1798" t="s">
        <v>9452</v>
      </c>
      <c r="D1798" t="s">
        <v>9453</v>
      </c>
      <c r="E1798" t="s">
        <v>9454</v>
      </c>
      <c r="F1798" t="s">
        <v>6105</v>
      </c>
    </row>
    <row r="1799" spans="1:6">
      <c r="A1799" t="s">
        <v>1793</v>
      </c>
      <c r="B1799" t="s">
        <v>9455</v>
      </c>
      <c r="C1799" t="s">
        <v>9456</v>
      </c>
      <c r="D1799" t="s">
        <v>9457</v>
      </c>
      <c r="E1799" t="s">
        <v>9458</v>
      </c>
      <c r="F1799" t="s">
        <v>6105</v>
      </c>
    </row>
    <row r="1800" spans="1:6">
      <c r="A1800" t="s">
        <v>1793</v>
      </c>
      <c r="B1800" t="s">
        <v>9459</v>
      </c>
      <c r="C1800" t="s">
        <v>9460</v>
      </c>
      <c r="D1800" t="s">
        <v>9461</v>
      </c>
      <c r="E1800" t="s">
        <v>9462</v>
      </c>
      <c r="F1800" t="s">
        <v>6105</v>
      </c>
    </row>
    <row r="1801" spans="1:6">
      <c r="A1801" t="s">
        <v>1793</v>
      </c>
      <c r="B1801" t="s">
        <v>9463</v>
      </c>
      <c r="C1801" t="s">
        <v>6578</v>
      </c>
      <c r="D1801" t="s">
        <v>6579</v>
      </c>
      <c r="E1801" t="s">
        <v>6580</v>
      </c>
      <c r="F1801" t="s">
        <v>6105</v>
      </c>
    </row>
    <row r="1802" spans="1:6">
      <c r="A1802" t="s">
        <v>1793</v>
      </c>
      <c r="B1802" t="s">
        <v>9464</v>
      </c>
      <c r="C1802" t="s">
        <v>9465</v>
      </c>
      <c r="D1802" t="s">
        <v>9466</v>
      </c>
      <c r="E1802" t="s">
        <v>9467</v>
      </c>
      <c r="F1802" t="s">
        <v>6105</v>
      </c>
    </row>
    <row r="1803" spans="1:6">
      <c r="A1803" t="s">
        <v>1793</v>
      </c>
      <c r="B1803" t="s">
        <v>9468</v>
      </c>
      <c r="C1803" t="s">
        <v>6405</v>
      </c>
      <c r="D1803" t="s">
        <v>9469</v>
      </c>
      <c r="E1803" t="s">
        <v>6407</v>
      </c>
      <c r="F1803" t="s">
        <v>6105</v>
      </c>
    </row>
    <row r="1804" spans="1:6">
      <c r="A1804" t="s">
        <v>1793</v>
      </c>
      <c r="B1804" t="s">
        <v>9470</v>
      </c>
      <c r="C1804" t="s">
        <v>9471</v>
      </c>
      <c r="D1804" t="s">
        <v>9472</v>
      </c>
      <c r="E1804" t="s">
        <v>9473</v>
      </c>
      <c r="F1804" t="s">
        <v>6109</v>
      </c>
    </row>
    <row r="1805" spans="1:6">
      <c r="A1805" t="s">
        <v>1793</v>
      </c>
      <c r="B1805" t="s">
        <v>9474</v>
      </c>
      <c r="C1805" t="s">
        <v>9475</v>
      </c>
      <c r="D1805" t="s">
        <v>9476</v>
      </c>
      <c r="E1805" t="s">
        <v>9477</v>
      </c>
      <c r="F1805" t="s">
        <v>6109</v>
      </c>
    </row>
    <row r="1806" spans="1:6">
      <c r="A1806" t="s">
        <v>1793</v>
      </c>
      <c r="B1806" t="s">
        <v>9478</v>
      </c>
      <c r="C1806" t="s">
        <v>9479</v>
      </c>
      <c r="D1806" t="s">
        <v>9480</v>
      </c>
      <c r="E1806" t="s">
        <v>9481</v>
      </c>
      <c r="F1806" t="s">
        <v>6109</v>
      </c>
    </row>
    <row r="1807" spans="1:6">
      <c r="A1807" t="s">
        <v>1793</v>
      </c>
      <c r="B1807" t="s">
        <v>9482</v>
      </c>
      <c r="C1807" t="s">
        <v>9483</v>
      </c>
      <c r="D1807" t="s">
        <v>9484</v>
      </c>
      <c r="E1807" t="s">
        <v>9485</v>
      </c>
      <c r="F1807" t="s">
        <v>6109</v>
      </c>
    </row>
    <row r="1808" spans="1:6">
      <c r="A1808" t="s">
        <v>1793</v>
      </c>
      <c r="B1808" t="s">
        <v>9486</v>
      </c>
      <c r="C1808" t="s">
        <v>9487</v>
      </c>
      <c r="D1808" t="s">
        <v>9488</v>
      </c>
      <c r="E1808" t="s">
        <v>9489</v>
      </c>
      <c r="F1808" t="s">
        <v>6109</v>
      </c>
    </row>
    <row r="1809" spans="1:6">
      <c r="A1809" t="s">
        <v>1793</v>
      </c>
      <c r="B1809" t="s">
        <v>9490</v>
      </c>
      <c r="C1809" t="s">
        <v>9491</v>
      </c>
      <c r="D1809" t="s">
        <v>9492</v>
      </c>
      <c r="E1809" t="s">
        <v>9493</v>
      </c>
      <c r="F1809" t="s">
        <v>6109</v>
      </c>
    </row>
    <row r="1810" spans="1:6">
      <c r="A1810" t="s">
        <v>1793</v>
      </c>
      <c r="B1810" t="s">
        <v>9494</v>
      </c>
      <c r="C1810" t="s">
        <v>9495</v>
      </c>
      <c r="D1810" t="s">
        <v>9496</v>
      </c>
      <c r="E1810" t="s">
        <v>9497</v>
      </c>
      <c r="F1810" t="s">
        <v>6113</v>
      </c>
    </row>
    <row r="1811" spans="1:6">
      <c r="A1811" t="s">
        <v>1793</v>
      </c>
      <c r="B1811" t="s">
        <v>9498</v>
      </c>
      <c r="C1811" t="s">
        <v>9499</v>
      </c>
      <c r="D1811" t="s">
        <v>9500</v>
      </c>
      <c r="E1811" t="s">
        <v>9501</v>
      </c>
      <c r="F1811" t="s">
        <v>6113</v>
      </c>
    </row>
    <row r="1812" spans="1:6">
      <c r="A1812" t="s">
        <v>1793</v>
      </c>
      <c r="B1812" t="s">
        <v>9502</v>
      </c>
      <c r="C1812" t="s">
        <v>9503</v>
      </c>
      <c r="D1812" t="s">
        <v>9504</v>
      </c>
      <c r="E1812" t="s">
        <v>9505</v>
      </c>
      <c r="F1812" t="s">
        <v>6113</v>
      </c>
    </row>
    <row r="1813" spans="1:6">
      <c r="A1813" t="s">
        <v>1793</v>
      </c>
      <c r="B1813" t="s">
        <v>9506</v>
      </c>
      <c r="C1813" t="s">
        <v>9507</v>
      </c>
      <c r="D1813" t="s">
        <v>9508</v>
      </c>
      <c r="E1813" t="s">
        <v>9509</v>
      </c>
      <c r="F1813" t="s">
        <v>6113</v>
      </c>
    </row>
    <row r="1814" spans="1:6">
      <c r="A1814" t="s">
        <v>1793</v>
      </c>
      <c r="B1814" t="s">
        <v>9510</v>
      </c>
      <c r="C1814" t="s">
        <v>9511</v>
      </c>
      <c r="D1814" t="s">
        <v>9512</v>
      </c>
      <c r="E1814" t="s">
        <v>9513</v>
      </c>
      <c r="F1814" t="s">
        <v>6113</v>
      </c>
    </row>
    <row r="1815" spans="1:6">
      <c r="A1815" t="s">
        <v>1793</v>
      </c>
      <c r="B1815" t="s">
        <v>9514</v>
      </c>
      <c r="C1815" t="s">
        <v>9515</v>
      </c>
      <c r="D1815" t="s">
        <v>9516</v>
      </c>
      <c r="E1815" t="s">
        <v>9517</v>
      </c>
      <c r="F1815" t="s">
        <v>6113</v>
      </c>
    </row>
    <row r="1816" spans="1:6">
      <c r="A1816" t="s">
        <v>1793</v>
      </c>
      <c r="B1816" t="s">
        <v>9518</v>
      </c>
      <c r="C1816" t="s">
        <v>9519</v>
      </c>
      <c r="D1816" t="s">
        <v>9520</v>
      </c>
      <c r="E1816" t="s">
        <v>9521</v>
      </c>
      <c r="F1816" t="s">
        <v>6113</v>
      </c>
    </row>
    <row r="1817" spans="1:6">
      <c r="A1817" t="s">
        <v>1793</v>
      </c>
      <c r="B1817" t="s">
        <v>9522</v>
      </c>
      <c r="C1817" t="s">
        <v>9523</v>
      </c>
      <c r="D1817" t="s">
        <v>9524</v>
      </c>
      <c r="E1817" t="s">
        <v>9525</v>
      </c>
      <c r="F1817" t="s">
        <v>6113</v>
      </c>
    </row>
    <row r="1818" spans="1:6">
      <c r="A1818" t="s">
        <v>1793</v>
      </c>
      <c r="B1818" t="s">
        <v>9526</v>
      </c>
      <c r="C1818" t="s">
        <v>9527</v>
      </c>
      <c r="D1818" t="s">
        <v>9528</v>
      </c>
      <c r="E1818" t="s">
        <v>9529</v>
      </c>
      <c r="F1818" t="s">
        <v>6113</v>
      </c>
    </row>
    <row r="1819" spans="1:6">
      <c r="A1819" t="s">
        <v>1793</v>
      </c>
      <c r="B1819" t="s">
        <v>9530</v>
      </c>
      <c r="C1819" t="s">
        <v>9531</v>
      </c>
      <c r="D1819" t="s">
        <v>9532</v>
      </c>
      <c r="E1819" t="s">
        <v>9533</v>
      </c>
      <c r="F1819" t="s">
        <v>6113</v>
      </c>
    </row>
    <row r="1820" spans="1:6">
      <c r="A1820" t="s">
        <v>1793</v>
      </c>
      <c r="B1820" t="s">
        <v>9534</v>
      </c>
      <c r="C1820" t="s">
        <v>9535</v>
      </c>
      <c r="D1820" t="s">
        <v>9536</v>
      </c>
      <c r="E1820" t="s">
        <v>9537</v>
      </c>
      <c r="F1820" t="s">
        <v>6113</v>
      </c>
    </row>
    <row r="1821" spans="1:6">
      <c r="A1821" t="s">
        <v>1793</v>
      </c>
      <c r="B1821" t="s">
        <v>9538</v>
      </c>
      <c r="C1821" t="s">
        <v>9539</v>
      </c>
      <c r="D1821" t="s">
        <v>9540</v>
      </c>
      <c r="E1821" t="s">
        <v>9541</v>
      </c>
      <c r="F1821" t="s">
        <v>6113</v>
      </c>
    </row>
    <row r="1822" spans="1:6">
      <c r="A1822" t="s">
        <v>1793</v>
      </c>
      <c r="B1822" t="s">
        <v>9542</v>
      </c>
      <c r="C1822" t="s">
        <v>9543</v>
      </c>
      <c r="D1822" t="s">
        <v>9544</v>
      </c>
      <c r="E1822" t="s">
        <v>9545</v>
      </c>
      <c r="F1822" t="s">
        <v>6113</v>
      </c>
    </row>
    <row r="1823" spans="1:6">
      <c r="A1823" t="s">
        <v>1793</v>
      </c>
      <c r="B1823" t="s">
        <v>9546</v>
      </c>
      <c r="C1823" t="s">
        <v>2480</v>
      </c>
      <c r="D1823" t="s">
        <v>2481</v>
      </c>
      <c r="E1823" t="s">
        <v>2482</v>
      </c>
      <c r="F1823" t="s">
        <v>6113</v>
      </c>
    </row>
    <row r="1824" spans="1:6">
      <c r="A1824" t="s">
        <v>1793</v>
      </c>
      <c r="B1824" t="s">
        <v>9547</v>
      </c>
      <c r="C1824" t="s">
        <v>9548</v>
      </c>
      <c r="D1824" t="s">
        <v>9549</v>
      </c>
      <c r="E1824" t="s">
        <v>9550</v>
      </c>
      <c r="F1824" t="s">
        <v>6113</v>
      </c>
    </row>
    <row r="1825" spans="1:6">
      <c r="A1825" t="s">
        <v>1793</v>
      </c>
      <c r="B1825" t="s">
        <v>9551</v>
      </c>
      <c r="C1825" t="s">
        <v>9552</v>
      </c>
      <c r="D1825" t="s">
        <v>9553</v>
      </c>
      <c r="E1825" t="s">
        <v>9554</v>
      </c>
      <c r="F1825" t="s">
        <v>6113</v>
      </c>
    </row>
    <row r="1826" spans="1:6">
      <c r="A1826" t="s">
        <v>1793</v>
      </c>
      <c r="B1826" t="s">
        <v>9555</v>
      </c>
      <c r="C1826" t="s">
        <v>9556</v>
      </c>
      <c r="D1826" t="s">
        <v>9557</v>
      </c>
      <c r="E1826" t="s">
        <v>9558</v>
      </c>
      <c r="F1826" t="s">
        <v>6113</v>
      </c>
    </row>
    <row r="1827" spans="1:6">
      <c r="A1827" t="s">
        <v>1793</v>
      </c>
      <c r="B1827" t="s">
        <v>9559</v>
      </c>
      <c r="C1827" t="s">
        <v>9560</v>
      </c>
      <c r="D1827" t="s">
        <v>9561</v>
      </c>
      <c r="E1827" t="s">
        <v>9562</v>
      </c>
      <c r="F1827" t="s">
        <v>6113</v>
      </c>
    </row>
    <row r="1828" spans="1:6">
      <c r="A1828" t="s">
        <v>1793</v>
      </c>
      <c r="B1828" t="s">
        <v>9563</v>
      </c>
      <c r="C1828" t="s">
        <v>9291</v>
      </c>
      <c r="D1828" t="s">
        <v>9292</v>
      </c>
      <c r="E1828" t="s">
        <v>9293</v>
      </c>
      <c r="F1828" t="s">
        <v>6113</v>
      </c>
    </row>
    <row r="1829" spans="1:6">
      <c r="A1829" t="s">
        <v>1793</v>
      </c>
      <c r="B1829" t="s">
        <v>9564</v>
      </c>
      <c r="C1829" t="s">
        <v>9291</v>
      </c>
      <c r="D1829" t="s">
        <v>9292</v>
      </c>
      <c r="E1829" t="s">
        <v>9293</v>
      </c>
      <c r="F1829" t="s">
        <v>6113</v>
      </c>
    </row>
    <row r="1830" spans="1:6">
      <c r="A1830" t="s">
        <v>1793</v>
      </c>
      <c r="B1830" t="s">
        <v>9565</v>
      </c>
      <c r="C1830" t="s">
        <v>9566</v>
      </c>
      <c r="D1830" t="s">
        <v>9567</v>
      </c>
      <c r="E1830" t="s">
        <v>9568</v>
      </c>
      <c r="F1830" t="s">
        <v>6113</v>
      </c>
    </row>
    <row r="1831" spans="1:6">
      <c r="A1831" t="s">
        <v>1793</v>
      </c>
      <c r="B1831" t="s">
        <v>9569</v>
      </c>
      <c r="C1831" t="s">
        <v>9570</v>
      </c>
      <c r="D1831" t="s">
        <v>9571</v>
      </c>
      <c r="E1831" t="s">
        <v>9572</v>
      </c>
      <c r="F1831" t="s">
        <v>6113</v>
      </c>
    </row>
    <row r="1832" spans="1:6">
      <c r="A1832" t="s">
        <v>1793</v>
      </c>
      <c r="B1832" t="s">
        <v>9573</v>
      </c>
      <c r="C1832" t="s">
        <v>9574</v>
      </c>
      <c r="D1832" t="s">
        <v>9575</v>
      </c>
      <c r="E1832" t="s">
        <v>9576</v>
      </c>
      <c r="F1832" t="s">
        <v>6117</v>
      </c>
    </row>
    <row r="1833" spans="1:6">
      <c r="A1833" t="s">
        <v>1793</v>
      </c>
      <c r="B1833" t="s">
        <v>9577</v>
      </c>
      <c r="C1833" t="s">
        <v>9578</v>
      </c>
      <c r="D1833" t="s">
        <v>9579</v>
      </c>
      <c r="E1833" t="s">
        <v>9580</v>
      </c>
      <c r="F1833" t="s">
        <v>6117</v>
      </c>
    </row>
    <row r="1834" spans="1:6">
      <c r="A1834" t="s">
        <v>1793</v>
      </c>
      <c r="B1834" t="s">
        <v>9581</v>
      </c>
      <c r="C1834" t="s">
        <v>7911</v>
      </c>
      <c r="D1834" t="s">
        <v>7912</v>
      </c>
      <c r="E1834" t="s">
        <v>7913</v>
      </c>
      <c r="F1834" t="s">
        <v>6117</v>
      </c>
    </row>
    <row r="1835" spans="1:6">
      <c r="A1835" t="s">
        <v>1793</v>
      </c>
      <c r="B1835" t="s">
        <v>9582</v>
      </c>
      <c r="C1835" t="s">
        <v>9583</v>
      </c>
      <c r="D1835" t="s">
        <v>9584</v>
      </c>
      <c r="E1835" t="s">
        <v>9585</v>
      </c>
      <c r="F1835" t="s">
        <v>6117</v>
      </c>
    </row>
    <row r="1836" spans="1:6">
      <c r="A1836" t="s">
        <v>1793</v>
      </c>
      <c r="B1836" t="s">
        <v>9586</v>
      </c>
      <c r="C1836" t="s">
        <v>9587</v>
      </c>
      <c r="D1836" t="s">
        <v>9588</v>
      </c>
      <c r="E1836" t="s">
        <v>9589</v>
      </c>
      <c r="F1836" t="s">
        <v>6117</v>
      </c>
    </row>
    <row r="1837" spans="1:6">
      <c r="A1837" t="s">
        <v>1793</v>
      </c>
      <c r="B1837" t="s">
        <v>9590</v>
      </c>
      <c r="C1837" t="s">
        <v>9591</v>
      </c>
      <c r="D1837" t="s">
        <v>9592</v>
      </c>
      <c r="E1837" t="s">
        <v>9593</v>
      </c>
      <c r="F1837" t="s">
        <v>6117</v>
      </c>
    </row>
    <row r="1838" spans="1:6">
      <c r="A1838" t="s">
        <v>1793</v>
      </c>
      <c r="B1838" t="s">
        <v>9594</v>
      </c>
      <c r="C1838" t="s">
        <v>9595</v>
      </c>
      <c r="D1838" t="s">
        <v>9596</v>
      </c>
      <c r="E1838" t="s">
        <v>9597</v>
      </c>
      <c r="F1838" t="s">
        <v>6117</v>
      </c>
    </row>
    <row r="1839" spans="1:6">
      <c r="A1839" t="s">
        <v>1793</v>
      </c>
      <c r="B1839" t="s">
        <v>9598</v>
      </c>
      <c r="C1839" t="s">
        <v>9599</v>
      </c>
      <c r="D1839" t="s">
        <v>9600</v>
      </c>
      <c r="E1839" t="s">
        <v>9601</v>
      </c>
      <c r="F1839" t="s">
        <v>6117</v>
      </c>
    </row>
    <row r="1840" spans="1:6">
      <c r="A1840" t="s">
        <v>1793</v>
      </c>
      <c r="B1840" t="s">
        <v>9602</v>
      </c>
      <c r="C1840" t="s">
        <v>6491</v>
      </c>
      <c r="D1840" t="s">
        <v>6492</v>
      </c>
      <c r="E1840" t="s">
        <v>6493</v>
      </c>
      <c r="F1840" t="s">
        <v>6117</v>
      </c>
    </row>
    <row r="1841" spans="1:6">
      <c r="A1841" t="s">
        <v>1793</v>
      </c>
      <c r="B1841" t="s">
        <v>9603</v>
      </c>
      <c r="C1841" t="s">
        <v>9604</v>
      </c>
      <c r="D1841" t="s">
        <v>9605</v>
      </c>
      <c r="E1841" t="s">
        <v>9606</v>
      </c>
      <c r="F1841" t="s">
        <v>6117</v>
      </c>
    </row>
    <row r="1842" spans="1:6">
      <c r="A1842" t="s">
        <v>1793</v>
      </c>
      <c r="B1842" t="s">
        <v>9607</v>
      </c>
      <c r="C1842" t="s">
        <v>9608</v>
      </c>
      <c r="D1842" t="s">
        <v>9609</v>
      </c>
      <c r="E1842" t="s">
        <v>9610</v>
      </c>
      <c r="F1842" t="s">
        <v>6117</v>
      </c>
    </row>
    <row r="1843" spans="1:6">
      <c r="A1843" t="s">
        <v>1793</v>
      </c>
      <c r="B1843" t="s">
        <v>9611</v>
      </c>
      <c r="C1843" t="s">
        <v>9612</v>
      </c>
      <c r="D1843" t="s">
        <v>9613</v>
      </c>
      <c r="E1843" t="s">
        <v>9614</v>
      </c>
      <c r="F1843" t="s">
        <v>6117</v>
      </c>
    </row>
    <row r="1844" spans="1:6">
      <c r="A1844" t="s">
        <v>1793</v>
      </c>
      <c r="B1844" t="s">
        <v>9615</v>
      </c>
      <c r="C1844" t="s">
        <v>7020</v>
      </c>
      <c r="D1844" t="s">
        <v>7021</v>
      </c>
      <c r="E1844" t="s">
        <v>7022</v>
      </c>
      <c r="F1844" t="s">
        <v>6121</v>
      </c>
    </row>
    <row r="1845" spans="1:6">
      <c r="A1845" t="s">
        <v>1793</v>
      </c>
      <c r="B1845" t="s">
        <v>9616</v>
      </c>
      <c r="C1845" t="s">
        <v>9617</v>
      </c>
      <c r="D1845" t="s">
        <v>9618</v>
      </c>
      <c r="E1845" t="s">
        <v>9619</v>
      </c>
      <c r="F1845" t="s">
        <v>6121</v>
      </c>
    </row>
    <row r="1846" spans="1:6">
      <c r="A1846" t="s">
        <v>1793</v>
      </c>
      <c r="B1846" t="s">
        <v>9620</v>
      </c>
      <c r="C1846" t="s">
        <v>9621</v>
      </c>
      <c r="D1846" t="s">
        <v>9622</v>
      </c>
      <c r="E1846" t="s">
        <v>9623</v>
      </c>
      <c r="F1846" t="s">
        <v>6121</v>
      </c>
    </row>
    <row r="1847" spans="1:6">
      <c r="A1847" t="s">
        <v>1793</v>
      </c>
      <c r="B1847" t="s">
        <v>9624</v>
      </c>
      <c r="C1847" t="s">
        <v>9625</v>
      </c>
      <c r="D1847" t="s">
        <v>9626</v>
      </c>
      <c r="E1847" t="s">
        <v>9627</v>
      </c>
      <c r="F1847" t="s">
        <v>6121</v>
      </c>
    </row>
    <row r="1848" spans="1:6">
      <c r="A1848" t="s">
        <v>1793</v>
      </c>
      <c r="B1848" t="s">
        <v>9628</v>
      </c>
      <c r="C1848" t="s">
        <v>7236</v>
      </c>
      <c r="D1848" t="s">
        <v>7237</v>
      </c>
      <c r="E1848" t="s">
        <v>7238</v>
      </c>
      <c r="F1848" t="s">
        <v>6121</v>
      </c>
    </row>
    <row r="1849" spans="1:6">
      <c r="A1849" t="s">
        <v>1793</v>
      </c>
      <c r="B1849" t="s">
        <v>9629</v>
      </c>
      <c r="C1849" t="s">
        <v>9630</v>
      </c>
      <c r="D1849" t="s">
        <v>9631</v>
      </c>
      <c r="E1849" t="s">
        <v>9632</v>
      </c>
      <c r="F1849" t="s">
        <v>6121</v>
      </c>
    </row>
    <row r="1850" spans="1:6">
      <c r="A1850" t="s">
        <v>1793</v>
      </c>
      <c r="B1850" t="s">
        <v>9633</v>
      </c>
      <c r="C1850" t="s">
        <v>9634</v>
      </c>
      <c r="D1850" t="s">
        <v>9635</v>
      </c>
      <c r="E1850" t="s">
        <v>9636</v>
      </c>
      <c r="F1850" t="s">
        <v>6121</v>
      </c>
    </row>
    <row r="1851" spans="1:6">
      <c r="A1851" t="s">
        <v>1793</v>
      </c>
      <c r="B1851" t="s">
        <v>9637</v>
      </c>
      <c r="C1851" t="s">
        <v>9638</v>
      </c>
      <c r="D1851" t="s">
        <v>9639</v>
      </c>
      <c r="E1851" t="s">
        <v>9640</v>
      </c>
      <c r="F1851" t="s">
        <v>6121</v>
      </c>
    </row>
    <row r="1852" spans="1:6">
      <c r="A1852" t="s">
        <v>1793</v>
      </c>
      <c r="B1852" t="s">
        <v>9641</v>
      </c>
      <c r="C1852" t="s">
        <v>9642</v>
      </c>
      <c r="D1852" t="s">
        <v>9643</v>
      </c>
      <c r="E1852" t="s">
        <v>9644</v>
      </c>
      <c r="F1852" t="s">
        <v>6121</v>
      </c>
    </row>
    <row r="1853" spans="1:6">
      <c r="A1853" t="s">
        <v>1793</v>
      </c>
      <c r="B1853" t="s">
        <v>9645</v>
      </c>
      <c r="C1853" t="s">
        <v>9646</v>
      </c>
      <c r="D1853" t="s">
        <v>9647</v>
      </c>
      <c r="E1853" t="s">
        <v>9648</v>
      </c>
      <c r="F1853" t="s">
        <v>6125</v>
      </c>
    </row>
    <row r="1854" spans="1:6">
      <c r="A1854" t="s">
        <v>1793</v>
      </c>
      <c r="B1854" t="s">
        <v>9649</v>
      </c>
      <c r="C1854" t="s">
        <v>9650</v>
      </c>
      <c r="D1854" t="s">
        <v>9651</v>
      </c>
      <c r="E1854" t="s">
        <v>9652</v>
      </c>
      <c r="F1854" t="s">
        <v>6125</v>
      </c>
    </row>
    <row r="1855" spans="1:6">
      <c r="A1855" t="s">
        <v>1793</v>
      </c>
      <c r="B1855" t="s">
        <v>9653</v>
      </c>
      <c r="C1855" t="s">
        <v>9654</v>
      </c>
      <c r="D1855" t="s">
        <v>9655</v>
      </c>
      <c r="E1855" t="s">
        <v>9656</v>
      </c>
      <c r="F1855" t="s">
        <v>6125</v>
      </c>
    </row>
    <row r="1856" spans="1:6">
      <c r="A1856" t="s">
        <v>1793</v>
      </c>
      <c r="B1856" t="s">
        <v>9657</v>
      </c>
      <c r="C1856" t="s">
        <v>9658</v>
      </c>
      <c r="D1856" t="s">
        <v>9659</v>
      </c>
      <c r="E1856" t="s">
        <v>9660</v>
      </c>
      <c r="F1856" t="s">
        <v>6125</v>
      </c>
    </row>
    <row r="1857" spans="1:6">
      <c r="A1857" t="s">
        <v>1793</v>
      </c>
      <c r="B1857" t="s">
        <v>9661</v>
      </c>
      <c r="C1857" t="s">
        <v>9662</v>
      </c>
      <c r="D1857" t="s">
        <v>9663</v>
      </c>
      <c r="E1857" t="s">
        <v>9664</v>
      </c>
      <c r="F1857" t="s">
        <v>6125</v>
      </c>
    </row>
    <row r="1858" spans="1:6">
      <c r="A1858" t="s">
        <v>1793</v>
      </c>
      <c r="B1858" t="s">
        <v>9665</v>
      </c>
      <c r="C1858" t="s">
        <v>9666</v>
      </c>
      <c r="D1858" t="s">
        <v>9667</v>
      </c>
      <c r="E1858" t="s">
        <v>9668</v>
      </c>
      <c r="F1858" t="s">
        <v>6125</v>
      </c>
    </row>
    <row r="1859" spans="1:6">
      <c r="A1859" t="s">
        <v>1793</v>
      </c>
      <c r="B1859" t="s">
        <v>9669</v>
      </c>
      <c r="C1859" t="s">
        <v>9670</v>
      </c>
      <c r="D1859" t="s">
        <v>9671</v>
      </c>
      <c r="E1859" t="s">
        <v>9672</v>
      </c>
      <c r="F1859" t="s">
        <v>6125</v>
      </c>
    </row>
    <row r="1860" spans="1:6">
      <c r="A1860" t="s">
        <v>1793</v>
      </c>
      <c r="B1860" t="s">
        <v>9673</v>
      </c>
      <c r="C1860" t="s">
        <v>9674</v>
      </c>
      <c r="D1860" t="s">
        <v>9675</v>
      </c>
      <c r="E1860" t="s">
        <v>9676</v>
      </c>
      <c r="F1860" t="s">
        <v>6125</v>
      </c>
    </row>
    <row r="1861" spans="1:6">
      <c r="A1861" t="s">
        <v>1793</v>
      </c>
      <c r="B1861" t="s">
        <v>9677</v>
      </c>
      <c r="C1861" t="s">
        <v>9678</v>
      </c>
      <c r="D1861" t="s">
        <v>9679</v>
      </c>
      <c r="E1861" t="s">
        <v>9680</v>
      </c>
      <c r="F1861" t="s">
        <v>6125</v>
      </c>
    </row>
    <row r="1862" spans="1:6">
      <c r="A1862" t="s">
        <v>1793</v>
      </c>
      <c r="B1862" t="s">
        <v>9681</v>
      </c>
      <c r="C1862" t="s">
        <v>6491</v>
      </c>
      <c r="D1862" t="s">
        <v>6492</v>
      </c>
      <c r="E1862" t="s">
        <v>6493</v>
      </c>
      <c r="F1862" t="s">
        <v>6125</v>
      </c>
    </row>
    <row r="1863" spans="1:6">
      <c r="A1863" t="s">
        <v>1793</v>
      </c>
      <c r="B1863" t="s">
        <v>9682</v>
      </c>
      <c r="C1863" t="s">
        <v>9683</v>
      </c>
      <c r="D1863" t="s">
        <v>9684</v>
      </c>
      <c r="E1863" t="s">
        <v>9685</v>
      </c>
      <c r="F1863" t="s">
        <v>6125</v>
      </c>
    </row>
    <row r="1864" spans="1:6">
      <c r="A1864" t="s">
        <v>1793</v>
      </c>
      <c r="B1864" t="s">
        <v>9686</v>
      </c>
      <c r="C1864" t="s">
        <v>7350</v>
      </c>
      <c r="D1864" t="s">
        <v>7351</v>
      </c>
      <c r="E1864" t="s">
        <v>7352</v>
      </c>
      <c r="F1864" t="s">
        <v>6125</v>
      </c>
    </row>
    <row r="1865" spans="1:6">
      <c r="A1865" t="s">
        <v>1793</v>
      </c>
      <c r="B1865" t="s">
        <v>9687</v>
      </c>
      <c r="C1865" t="s">
        <v>8313</v>
      </c>
      <c r="D1865" t="s">
        <v>8314</v>
      </c>
      <c r="E1865" t="s">
        <v>8315</v>
      </c>
      <c r="F1865" t="s">
        <v>6129</v>
      </c>
    </row>
    <row r="1866" spans="1:6">
      <c r="A1866" t="s">
        <v>1793</v>
      </c>
      <c r="B1866" t="s">
        <v>9688</v>
      </c>
      <c r="C1866" t="s">
        <v>9689</v>
      </c>
      <c r="D1866" t="s">
        <v>9690</v>
      </c>
      <c r="E1866" t="s">
        <v>9691</v>
      </c>
      <c r="F1866" t="s">
        <v>6129</v>
      </c>
    </row>
    <row r="1867" spans="1:6">
      <c r="A1867" t="s">
        <v>1793</v>
      </c>
      <c r="B1867" t="s">
        <v>9692</v>
      </c>
      <c r="C1867" t="s">
        <v>9693</v>
      </c>
      <c r="D1867" t="s">
        <v>9694</v>
      </c>
      <c r="E1867" t="s">
        <v>9695</v>
      </c>
      <c r="F1867" t="s">
        <v>6129</v>
      </c>
    </row>
    <row r="1868" spans="1:6">
      <c r="A1868" t="s">
        <v>1793</v>
      </c>
      <c r="B1868" t="s">
        <v>9696</v>
      </c>
      <c r="C1868" t="s">
        <v>9697</v>
      </c>
      <c r="D1868" t="s">
        <v>9698</v>
      </c>
      <c r="E1868" t="s">
        <v>9699</v>
      </c>
      <c r="F1868" t="s">
        <v>6129</v>
      </c>
    </row>
    <row r="1869" spans="1:6">
      <c r="A1869" t="s">
        <v>1793</v>
      </c>
      <c r="B1869" t="s">
        <v>9700</v>
      </c>
      <c r="C1869" t="s">
        <v>9701</v>
      </c>
      <c r="D1869" t="s">
        <v>9702</v>
      </c>
      <c r="E1869" t="s">
        <v>9703</v>
      </c>
      <c r="F1869" t="s">
        <v>6129</v>
      </c>
    </row>
    <row r="1870" spans="1:6">
      <c r="A1870" t="s">
        <v>1793</v>
      </c>
      <c r="B1870" t="s">
        <v>9704</v>
      </c>
      <c r="C1870" t="s">
        <v>9705</v>
      </c>
      <c r="D1870" t="s">
        <v>9706</v>
      </c>
      <c r="E1870" t="s">
        <v>9707</v>
      </c>
      <c r="F1870" t="s">
        <v>6129</v>
      </c>
    </row>
    <row r="1871" spans="1:6">
      <c r="A1871" t="s">
        <v>1793</v>
      </c>
      <c r="B1871" t="s">
        <v>9708</v>
      </c>
      <c r="C1871" t="s">
        <v>9709</v>
      </c>
      <c r="D1871" t="s">
        <v>9710</v>
      </c>
      <c r="E1871" t="s">
        <v>9711</v>
      </c>
      <c r="F1871" t="s">
        <v>6129</v>
      </c>
    </row>
    <row r="1872" spans="1:6">
      <c r="A1872" t="s">
        <v>1793</v>
      </c>
      <c r="B1872" t="s">
        <v>9712</v>
      </c>
      <c r="C1872" t="s">
        <v>8305</v>
      </c>
      <c r="D1872" t="s">
        <v>8306</v>
      </c>
      <c r="E1872" t="s">
        <v>8307</v>
      </c>
      <c r="F1872" t="s">
        <v>6133</v>
      </c>
    </row>
    <row r="1873" spans="1:6">
      <c r="A1873" t="s">
        <v>1793</v>
      </c>
      <c r="B1873" t="s">
        <v>9713</v>
      </c>
      <c r="C1873" t="s">
        <v>9714</v>
      </c>
      <c r="D1873" t="s">
        <v>9715</v>
      </c>
      <c r="E1873" t="s">
        <v>9716</v>
      </c>
      <c r="F1873" t="s">
        <v>6133</v>
      </c>
    </row>
    <row r="1874" spans="1:6">
      <c r="A1874" t="s">
        <v>1793</v>
      </c>
      <c r="B1874" t="s">
        <v>9717</v>
      </c>
      <c r="C1874" t="s">
        <v>9718</v>
      </c>
      <c r="D1874" t="s">
        <v>9719</v>
      </c>
      <c r="E1874" t="s">
        <v>9720</v>
      </c>
      <c r="F1874" t="s">
        <v>6133</v>
      </c>
    </row>
    <row r="1875" spans="1:6">
      <c r="A1875" t="s">
        <v>1793</v>
      </c>
      <c r="B1875" t="s">
        <v>9721</v>
      </c>
      <c r="C1875" t="s">
        <v>9722</v>
      </c>
      <c r="D1875" t="s">
        <v>9723</v>
      </c>
      <c r="E1875" t="s">
        <v>9724</v>
      </c>
      <c r="F1875" t="s">
        <v>6133</v>
      </c>
    </row>
    <row r="1876" spans="1:6">
      <c r="A1876" t="s">
        <v>1793</v>
      </c>
      <c r="B1876" t="s">
        <v>9725</v>
      </c>
      <c r="C1876" t="s">
        <v>9726</v>
      </c>
      <c r="D1876" t="s">
        <v>9727</v>
      </c>
      <c r="E1876" t="s">
        <v>9728</v>
      </c>
      <c r="F1876" t="s">
        <v>6133</v>
      </c>
    </row>
    <row r="1877" spans="1:6">
      <c r="A1877" t="s">
        <v>1793</v>
      </c>
      <c r="B1877" t="s">
        <v>9729</v>
      </c>
      <c r="C1877" t="s">
        <v>9730</v>
      </c>
      <c r="D1877" t="s">
        <v>9731</v>
      </c>
      <c r="E1877" t="s">
        <v>9732</v>
      </c>
      <c r="F1877" t="s">
        <v>6133</v>
      </c>
    </row>
    <row r="1878" spans="1:6">
      <c r="A1878" t="s">
        <v>1793</v>
      </c>
      <c r="B1878" t="s">
        <v>9733</v>
      </c>
      <c r="C1878" t="s">
        <v>9734</v>
      </c>
      <c r="D1878" t="s">
        <v>9735</v>
      </c>
      <c r="E1878" t="s">
        <v>9736</v>
      </c>
      <c r="F1878" t="s">
        <v>6133</v>
      </c>
    </row>
    <row r="1879" spans="1:6">
      <c r="A1879" t="s">
        <v>1793</v>
      </c>
      <c r="B1879" t="s">
        <v>9737</v>
      </c>
      <c r="C1879" t="s">
        <v>9738</v>
      </c>
      <c r="D1879" t="s">
        <v>9739</v>
      </c>
      <c r="E1879" t="s">
        <v>9740</v>
      </c>
      <c r="F1879" t="s">
        <v>6133</v>
      </c>
    </row>
    <row r="1880" spans="1:6">
      <c r="A1880" t="s">
        <v>1793</v>
      </c>
      <c r="B1880" t="s">
        <v>9741</v>
      </c>
      <c r="C1880" t="s">
        <v>9742</v>
      </c>
      <c r="D1880" t="s">
        <v>9743</v>
      </c>
      <c r="E1880" t="s">
        <v>9744</v>
      </c>
      <c r="F1880" t="s">
        <v>6133</v>
      </c>
    </row>
    <row r="1881" spans="1:6">
      <c r="A1881" t="s">
        <v>1793</v>
      </c>
      <c r="B1881" t="s">
        <v>9745</v>
      </c>
      <c r="C1881" t="s">
        <v>9746</v>
      </c>
      <c r="D1881" t="s">
        <v>9747</v>
      </c>
      <c r="E1881" t="s">
        <v>9748</v>
      </c>
      <c r="F1881" t="s">
        <v>6133</v>
      </c>
    </row>
    <row r="1882" spans="1:6">
      <c r="A1882" t="s">
        <v>1793</v>
      </c>
      <c r="B1882" t="s">
        <v>9749</v>
      </c>
      <c r="C1882" t="s">
        <v>9750</v>
      </c>
      <c r="D1882" t="s">
        <v>9751</v>
      </c>
      <c r="E1882" t="s">
        <v>9752</v>
      </c>
      <c r="F1882" t="s">
        <v>6133</v>
      </c>
    </row>
    <row r="1883" spans="1:6">
      <c r="A1883" t="s">
        <v>1793</v>
      </c>
      <c r="B1883" t="s">
        <v>9753</v>
      </c>
      <c r="C1883" t="s">
        <v>9754</v>
      </c>
      <c r="D1883" t="s">
        <v>9755</v>
      </c>
      <c r="E1883" t="s">
        <v>9756</v>
      </c>
      <c r="F1883" t="s">
        <v>6133</v>
      </c>
    </row>
    <row r="1884" spans="1:6">
      <c r="A1884" t="s">
        <v>1793</v>
      </c>
      <c r="B1884" t="s">
        <v>9757</v>
      </c>
      <c r="C1884" t="s">
        <v>9758</v>
      </c>
      <c r="D1884" t="s">
        <v>9759</v>
      </c>
      <c r="E1884" t="s">
        <v>9760</v>
      </c>
      <c r="F1884" t="s">
        <v>6133</v>
      </c>
    </row>
    <row r="1885" spans="1:6">
      <c r="A1885" t="s">
        <v>1793</v>
      </c>
      <c r="B1885" t="s">
        <v>9761</v>
      </c>
      <c r="C1885" t="s">
        <v>9762</v>
      </c>
      <c r="D1885" t="s">
        <v>9763</v>
      </c>
      <c r="E1885" t="s">
        <v>9764</v>
      </c>
      <c r="F1885" t="s">
        <v>6133</v>
      </c>
    </row>
    <row r="1886" spans="1:6">
      <c r="A1886" t="s">
        <v>1793</v>
      </c>
      <c r="B1886" t="s">
        <v>9765</v>
      </c>
      <c r="C1886" t="s">
        <v>9766</v>
      </c>
      <c r="D1886" t="s">
        <v>9767</v>
      </c>
      <c r="E1886" t="s">
        <v>9768</v>
      </c>
      <c r="F1886" t="s">
        <v>6133</v>
      </c>
    </row>
    <row r="1887" spans="1:6">
      <c r="A1887" t="s">
        <v>1793</v>
      </c>
      <c r="B1887" t="s">
        <v>9769</v>
      </c>
      <c r="C1887" t="s">
        <v>9414</v>
      </c>
      <c r="D1887" t="s">
        <v>9415</v>
      </c>
      <c r="E1887" t="s">
        <v>9416</v>
      </c>
      <c r="F1887" t="s">
        <v>6133</v>
      </c>
    </row>
    <row r="1888" spans="1:6">
      <c r="A1888" t="s">
        <v>1793</v>
      </c>
      <c r="B1888" t="s">
        <v>9770</v>
      </c>
      <c r="C1888" t="s">
        <v>9771</v>
      </c>
      <c r="D1888" t="s">
        <v>9772</v>
      </c>
      <c r="E1888" t="s">
        <v>9773</v>
      </c>
      <c r="F1888" t="s">
        <v>6133</v>
      </c>
    </row>
    <row r="1889" spans="1:6">
      <c r="A1889" t="s">
        <v>1793</v>
      </c>
      <c r="B1889" t="s">
        <v>9774</v>
      </c>
      <c r="C1889" t="s">
        <v>9775</v>
      </c>
      <c r="D1889" t="s">
        <v>9776</v>
      </c>
      <c r="E1889" t="s">
        <v>9777</v>
      </c>
      <c r="F1889" t="s">
        <v>6137</v>
      </c>
    </row>
    <row r="1890" spans="1:6">
      <c r="A1890" t="s">
        <v>1793</v>
      </c>
      <c r="B1890" t="s">
        <v>9778</v>
      </c>
      <c r="C1890" t="s">
        <v>9779</v>
      </c>
      <c r="D1890" t="s">
        <v>9780</v>
      </c>
      <c r="E1890" t="s">
        <v>9781</v>
      </c>
      <c r="F1890" t="s">
        <v>6137</v>
      </c>
    </row>
    <row r="1891" spans="1:6">
      <c r="A1891" t="s">
        <v>1793</v>
      </c>
      <c r="B1891" t="s">
        <v>9782</v>
      </c>
      <c r="C1891" t="s">
        <v>9783</v>
      </c>
      <c r="D1891" t="s">
        <v>9784</v>
      </c>
      <c r="E1891" t="s">
        <v>9785</v>
      </c>
      <c r="F1891" t="s">
        <v>6137</v>
      </c>
    </row>
    <row r="1892" spans="1:6">
      <c r="A1892" t="s">
        <v>1793</v>
      </c>
      <c r="B1892" t="s">
        <v>9786</v>
      </c>
      <c r="C1892" t="s">
        <v>9787</v>
      </c>
      <c r="D1892" t="s">
        <v>9788</v>
      </c>
      <c r="E1892" t="s">
        <v>9789</v>
      </c>
      <c r="F1892" t="s">
        <v>6137</v>
      </c>
    </row>
    <row r="1893" spans="1:6">
      <c r="A1893" t="s">
        <v>1793</v>
      </c>
      <c r="B1893" t="s">
        <v>9790</v>
      </c>
      <c r="C1893" t="s">
        <v>9791</v>
      </c>
      <c r="D1893" t="s">
        <v>9792</v>
      </c>
      <c r="E1893" t="s">
        <v>9793</v>
      </c>
      <c r="F1893" t="s">
        <v>6137</v>
      </c>
    </row>
    <row r="1894" spans="1:6">
      <c r="A1894" t="s">
        <v>1793</v>
      </c>
      <c r="B1894" t="s">
        <v>9794</v>
      </c>
      <c r="C1894" t="s">
        <v>9795</v>
      </c>
      <c r="D1894" t="s">
        <v>9796</v>
      </c>
      <c r="E1894" t="s">
        <v>9797</v>
      </c>
      <c r="F1894" t="s">
        <v>6137</v>
      </c>
    </row>
    <row r="1895" spans="1:6">
      <c r="A1895" t="s">
        <v>1793</v>
      </c>
      <c r="B1895" t="s">
        <v>9798</v>
      </c>
      <c r="C1895" t="s">
        <v>9799</v>
      </c>
      <c r="D1895" t="s">
        <v>9800</v>
      </c>
      <c r="E1895" t="s">
        <v>9801</v>
      </c>
      <c r="F1895" t="s">
        <v>6137</v>
      </c>
    </row>
    <row r="1896" spans="1:6">
      <c r="A1896" t="s">
        <v>1793</v>
      </c>
      <c r="B1896" t="s">
        <v>9802</v>
      </c>
      <c r="C1896" t="s">
        <v>9803</v>
      </c>
      <c r="D1896" t="s">
        <v>9804</v>
      </c>
      <c r="E1896" t="s">
        <v>9805</v>
      </c>
      <c r="F1896" t="s">
        <v>6137</v>
      </c>
    </row>
    <row r="1897" spans="1:6">
      <c r="A1897" t="s">
        <v>1793</v>
      </c>
      <c r="B1897" t="s">
        <v>9806</v>
      </c>
      <c r="C1897" t="s">
        <v>9807</v>
      </c>
      <c r="D1897" t="s">
        <v>9808</v>
      </c>
      <c r="E1897" t="s">
        <v>9809</v>
      </c>
      <c r="F1897" t="s">
        <v>6137</v>
      </c>
    </row>
    <row r="1898" spans="1:6">
      <c r="A1898" t="s">
        <v>1793</v>
      </c>
      <c r="B1898" t="s">
        <v>9810</v>
      </c>
      <c r="C1898" t="s">
        <v>9811</v>
      </c>
      <c r="D1898" t="s">
        <v>9812</v>
      </c>
      <c r="E1898" t="s">
        <v>9813</v>
      </c>
      <c r="F1898" t="s">
        <v>6137</v>
      </c>
    </row>
    <row r="1899" spans="1:6">
      <c r="A1899" t="s">
        <v>1793</v>
      </c>
      <c r="B1899" t="s">
        <v>9814</v>
      </c>
      <c r="C1899" t="s">
        <v>9815</v>
      </c>
      <c r="D1899" t="s">
        <v>9816</v>
      </c>
      <c r="E1899" t="s">
        <v>9817</v>
      </c>
      <c r="F1899" t="s">
        <v>6137</v>
      </c>
    </row>
    <row r="1900" spans="1:6">
      <c r="A1900" t="s">
        <v>1793</v>
      </c>
      <c r="B1900" t="s">
        <v>9818</v>
      </c>
      <c r="C1900" t="s">
        <v>9819</v>
      </c>
      <c r="D1900" t="s">
        <v>9820</v>
      </c>
      <c r="E1900" t="s">
        <v>9821</v>
      </c>
      <c r="F1900" t="s">
        <v>6137</v>
      </c>
    </row>
    <row r="1901" spans="1:6">
      <c r="A1901" t="s">
        <v>1793</v>
      </c>
      <c r="B1901" t="s">
        <v>9822</v>
      </c>
      <c r="C1901" t="s">
        <v>9823</v>
      </c>
      <c r="D1901" t="s">
        <v>9824</v>
      </c>
      <c r="E1901" t="s">
        <v>9825</v>
      </c>
      <c r="F1901" t="s">
        <v>6137</v>
      </c>
    </row>
    <row r="1902" spans="1:6">
      <c r="A1902" t="s">
        <v>1793</v>
      </c>
      <c r="B1902" t="s">
        <v>9826</v>
      </c>
      <c r="C1902" t="s">
        <v>7891</v>
      </c>
      <c r="D1902" t="s">
        <v>7892</v>
      </c>
      <c r="E1902" t="s">
        <v>7893</v>
      </c>
      <c r="F1902" t="s">
        <v>6137</v>
      </c>
    </row>
    <row r="1903" spans="1:6">
      <c r="A1903" t="s">
        <v>1793</v>
      </c>
      <c r="B1903" t="s">
        <v>9827</v>
      </c>
      <c r="C1903" t="s">
        <v>9828</v>
      </c>
      <c r="D1903" t="s">
        <v>9829</v>
      </c>
      <c r="E1903" t="s">
        <v>9830</v>
      </c>
      <c r="F1903" t="s">
        <v>6137</v>
      </c>
    </row>
    <row r="1904" spans="1:6">
      <c r="A1904" t="s">
        <v>1793</v>
      </c>
      <c r="B1904" t="s">
        <v>9831</v>
      </c>
      <c r="C1904" t="s">
        <v>9832</v>
      </c>
      <c r="D1904" t="s">
        <v>9833</v>
      </c>
      <c r="E1904" t="s">
        <v>9834</v>
      </c>
      <c r="F1904" t="s">
        <v>6137</v>
      </c>
    </row>
    <row r="1905" spans="1:6">
      <c r="A1905" t="s">
        <v>1793</v>
      </c>
      <c r="B1905" t="s">
        <v>9835</v>
      </c>
      <c r="C1905" t="s">
        <v>9836</v>
      </c>
      <c r="D1905" t="s">
        <v>9837</v>
      </c>
      <c r="E1905" t="s">
        <v>9838</v>
      </c>
      <c r="F1905" t="s">
        <v>6137</v>
      </c>
    </row>
    <row r="1906" spans="1:6">
      <c r="A1906" t="s">
        <v>1793</v>
      </c>
      <c r="B1906" t="s">
        <v>9839</v>
      </c>
      <c r="C1906" t="s">
        <v>9840</v>
      </c>
      <c r="D1906" t="s">
        <v>9841</v>
      </c>
      <c r="E1906" t="s">
        <v>9842</v>
      </c>
      <c r="F1906" t="s">
        <v>6137</v>
      </c>
    </row>
    <row r="1907" spans="1:6">
      <c r="A1907" t="s">
        <v>1793</v>
      </c>
      <c r="B1907" t="s">
        <v>9843</v>
      </c>
      <c r="C1907" t="s">
        <v>2484</v>
      </c>
      <c r="D1907" t="s">
        <v>2485</v>
      </c>
      <c r="E1907" t="s">
        <v>2486</v>
      </c>
      <c r="F1907" t="s">
        <v>6137</v>
      </c>
    </row>
    <row r="1908" spans="1:6">
      <c r="A1908" t="s">
        <v>1793</v>
      </c>
      <c r="B1908" t="s">
        <v>9844</v>
      </c>
      <c r="C1908" t="s">
        <v>9845</v>
      </c>
      <c r="D1908" t="s">
        <v>9846</v>
      </c>
      <c r="E1908" t="s">
        <v>9847</v>
      </c>
      <c r="F1908" t="s">
        <v>6137</v>
      </c>
    </row>
    <row r="1909" spans="1:6">
      <c r="A1909" t="s">
        <v>1793</v>
      </c>
      <c r="B1909" t="s">
        <v>9848</v>
      </c>
      <c r="C1909" t="s">
        <v>9849</v>
      </c>
      <c r="D1909" t="s">
        <v>9850</v>
      </c>
      <c r="E1909" t="s">
        <v>9851</v>
      </c>
      <c r="F1909" t="s">
        <v>6137</v>
      </c>
    </row>
    <row r="1910" spans="1:6">
      <c r="A1910" t="s">
        <v>1793</v>
      </c>
      <c r="B1910" t="s">
        <v>9852</v>
      </c>
      <c r="C1910" t="s">
        <v>9853</v>
      </c>
      <c r="D1910" t="s">
        <v>9854</v>
      </c>
      <c r="E1910" t="s">
        <v>9855</v>
      </c>
      <c r="F1910" t="s">
        <v>6137</v>
      </c>
    </row>
    <row r="1911" spans="1:6">
      <c r="A1911" t="s">
        <v>1793</v>
      </c>
      <c r="B1911" t="s">
        <v>9856</v>
      </c>
      <c r="C1911" t="s">
        <v>9857</v>
      </c>
      <c r="D1911" t="s">
        <v>9858</v>
      </c>
      <c r="E1911" t="s">
        <v>9859</v>
      </c>
      <c r="F1911" t="s">
        <v>6137</v>
      </c>
    </row>
    <row r="1912" spans="1:6">
      <c r="A1912" t="s">
        <v>1793</v>
      </c>
      <c r="B1912" t="s">
        <v>9860</v>
      </c>
      <c r="C1912" t="s">
        <v>9861</v>
      </c>
      <c r="D1912" t="s">
        <v>9862</v>
      </c>
      <c r="E1912" t="s">
        <v>9863</v>
      </c>
      <c r="F1912" t="s">
        <v>6137</v>
      </c>
    </row>
    <row r="1913" spans="1:6">
      <c r="A1913" t="s">
        <v>1793</v>
      </c>
      <c r="B1913" t="s">
        <v>9864</v>
      </c>
      <c r="C1913" t="s">
        <v>9865</v>
      </c>
      <c r="D1913" t="s">
        <v>9866</v>
      </c>
      <c r="E1913" t="s">
        <v>9867</v>
      </c>
      <c r="F1913" t="s">
        <v>6141</v>
      </c>
    </row>
    <row r="1914" spans="1:6">
      <c r="A1914" t="s">
        <v>1793</v>
      </c>
      <c r="B1914" t="s">
        <v>9868</v>
      </c>
      <c r="C1914" t="s">
        <v>9869</v>
      </c>
      <c r="D1914" t="s">
        <v>9870</v>
      </c>
      <c r="E1914" t="s">
        <v>9871</v>
      </c>
      <c r="F1914" t="s">
        <v>6141</v>
      </c>
    </row>
    <row r="1915" spans="1:6">
      <c r="A1915" t="s">
        <v>1793</v>
      </c>
      <c r="B1915" t="s">
        <v>9872</v>
      </c>
      <c r="C1915" t="s">
        <v>9873</v>
      </c>
      <c r="D1915" t="s">
        <v>9874</v>
      </c>
      <c r="E1915" t="s">
        <v>9875</v>
      </c>
      <c r="F1915" t="s">
        <v>6141</v>
      </c>
    </row>
    <row r="1916" spans="1:6">
      <c r="A1916" t="s">
        <v>1793</v>
      </c>
      <c r="B1916" t="s">
        <v>9876</v>
      </c>
      <c r="C1916" t="s">
        <v>9877</v>
      </c>
      <c r="D1916" t="s">
        <v>9878</v>
      </c>
      <c r="E1916" t="s">
        <v>9879</v>
      </c>
      <c r="F1916" t="s">
        <v>6141</v>
      </c>
    </row>
    <row r="1917" spans="1:6">
      <c r="A1917" t="s">
        <v>1793</v>
      </c>
      <c r="B1917" t="s">
        <v>9880</v>
      </c>
      <c r="C1917" t="s">
        <v>9881</v>
      </c>
      <c r="D1917" t="s">
        <v>9882</v>
      </c>
      <c r="E1917" t="s">
        <v>9883</v>
      </c>
      <c r="F1917" t="s">
        <v>6141</v>
      </c>
    </row>
    <row r="1918" spans="1:6">
      <c r="A1918" t="s">
        <v>1793</v>
      </c>
      <c r="B1918" t="s">
        <v>9884</v>
      </c>
      <c r="C1918" t="s">
        <v>9885</v>
      </c>
      <c r="D1918" t="s">
        <v>9886</v>
      </c>
      <c r="E1918" t="s">
        <v>9887</v>
      </c>
      <c r="F1918" t="s">
        <v>6141</v>
      </c>
    </row>
    <row r="1919" spans="1:6">
      <c r="A1919" t="s">
        <v>1793</v>
      </c>
      <c r="B1919" t="s">
        <v>9888</v>
      </c>
      <c r="C1919" t="s">
        <v>9889</v>
      </c>
      <c r="D1919" t="s">
        <v>9890</v>
      </c>
      <c r="E1919" t="s">
        <v>9891</v>
      </c>
      <c r="F1919" t="s">
        <v>6141</v>
      </c>
    </row>
    <row r="1920" spans="1:6">
      <c r="A1920" t="s">
        <v>1793</v>
      </c>
      <c r="B1920" t="s">
        <v>9892</v>
      </c>
      <c r="C1920" t="s">
        <v>9893</v>
      </c>
      <c r="D1920" t="s">
        <v>9894</v>
      </c>
      <c r="E1920" t="s">
        <v>9895</v>
      </c>
      <c r="F1920" t="s">
        <v>6141</v>
      </c>
    </row>
    <row r="1921" spans="1:6">
      <c r="A1921" t="s">
        <v>1793</v>
      </c>
      <c r="B1921" t="s">
        <v>9896</v>
      </c>
      <c r="C1921" t="s">
        <v>9897</v>
      </c>
      <c r="D1921" t="s">
        <v>9898</v>
      </c>
      <c r="E1921" t="s">
        <v>9899</v>
      </c>
      <c r="F1921" t="s">
        <v>6145</v>
      </c>
    </row>
    <row r="1922" spans="1:6">
      <c r="A1922" t="s">
        <v>1793</v>
      </c>
      <c r="B1922" t="s">
        <v>9900</v>
      </c>
      <c r="C1922" t="s">
        <v>9901</v>
      </c>
      <c r="D1922" t="s">
        <v>9902</v>
      </c>
      <c r="E1922" t="s">
        <v>9903</v>
      </c>
      <c r="F1922" t="s">
        <v>6145</v>
      </c>
    </row>
    <row r="1923" spans="1:6">
      <c r="A1923" t="s">
        <v>1793</v>
      </c>
      <c r="B1923" t="s">
        <v>9904</v>
      </c>
      <c r="C1923" t="s">
        <v>9905</v>
      </c>
      <c r="D1923" t="s">
        <v>9906</v>
      </c>
      <c r="E1923" t="s">
        <v>9907</v>
      </c>
      <c r="F1923" t="s">
        <v>6145</v>
      </c>
    </row>
    <row r="1924" spans="1:6">
      <c r="A1924" t="s">
        <v>1793</v>
      </c>
      <c r="B1924" t="s">
        <v>9908</v>
      </c>
      <c r="C1924" t="s">
        <v>9909</v>
      </c>
      <c r="D1924" t="s">
        <v>9910</v>
      </c>
      <c r="E1924" t="s">
        <v>9911</v>
      </c>
      <c r="F1924" t="s">
        <v>6145</v>
      </c>
    </row>
    <row r="1925" spans="1:6">
      <c r="A1925" t="s">
        <v>1793</v>
      </c>
      <c r="B1925" t="s">
        <v>9912</v>
      </c>
      <c r="C1925" t="s">
        <v>9913</v>
      </c>
      <c r="D1925" t="s">
        <v>9914</v>
      </c>
      <c r="E1925" t="s">
        <v>9915</v>
      </c>
      <c r="F1925" t="s">
        <v>6145</v>
      </c>
    </row>
    <row r="1926" spans="1:6">
      <c r="A1926" t="s">
        <v>1793</v>
      </c>
      <c r="B1926" t="s">
        <v>9916</v>
      </c>
      <c r="C1926" t="s">
        <v>9917</v>
      </c>
      <c r="D1926" t="s">
        <v>9918</v>
      </c>
      <c r="E1926" t="s">
        <v>9919</v>
      </c>
      <c r="F1926" t="s">
        <v>6145</v>
      </c>
    </row>
    <row r="1927" spans="1:6">
      <c r="A1927" t="s">
        <v>1793</v>
      </c>
      <c r="B1927" t="s">
        <v>9920</v>
      </c>
      <c r="C1927" t="s">
        <v>8515</v>
      </c>
      <c r="D1927" t="s">
        <v>8516</v>
      </c>
      <c r="E1927" t="s">
        <v>8517</v>
      </c>
      <c r="F1927" t="s">
        <v>6145</v>
      </c>
    </row>
    <row r="1928" spans="1:6">
      <c r="A1928" t="s">
        <v>1793</v>
      </c>
      <c r="B1928" t="s">
        <v>9921</v>
      </c>
      <c r="C1928" t="s">
        <v>9922</v>
      </c>
      <c r="D1928" t="s">
        <v>9923</v>
      </c>
      <c r="E1928" t="s">
        <v>9924</v>
      </c>
      <c r="F1928" t="s">
        <v>6145</v>
      </c>
    </row>
    <row r="1929" spans="1:6">
      <c r="A1929" t="s">
        <v>1793</v>
      </c>
      <c r="B1929" t="s">
        <v>9925</v>
      </c>
      <c r="C1929" t="s">
        <v>9926</v>
      </c>
      <c r="D1929" t="s">
        <v>9927</v>
      </c>
      <c r="E1929" t="s">
        <v>9928</v>
      </c>
      <c r="F1929" t="s">
        <v>6145</v>
      </c>
    </row>
    <row r="1930" spans="1:6">
      <c r="A1930" t="s">
        <v>1793</v>
      </c>
      <c r="B1930" t="s">
        <v>9929</v>
      </c>
      <c r="C1930" t="s">
        <v>9930</v>
      </c>
      <c r="D1930" t="s">
        <v>9931</v>
      </c>
      <c r="E1930" t="s">
        <v>9932</v>
      </c>
      <c r="F1930" t="s">
        <v>6145</v>
      </c>
    </row>
    <row r="1931" spans="1:6">
      <c r="A1931" t="s">
        <v>1793</v>
      </c>
      <c r="B1931" t="s">
        <v>9933</v>
      </c>
      <c r="C1931" t="s">
        <v>9934</v>
      </c>
      <c r="D1931" t="s">
        <v>9935</v>
      </c>
      <c r="E1931" t="s">
        <v>9936</v>
      </c>
      <c r="F1931" t="s">
        <v>6145</v>
      </c>
    </row>
    <row r="1932" spans="1:6">
      <c r="A1932" t="s">
        <v>1793</v>
      </c>
      <c r="B1932" t="s">
        <v>9937</v>
      </c>
      <c r="C1932" t="s">
        <v>9938</v>
      </c>
      <c r="D1932" t="s">
        <v>9939</v>
      </c>
      <c r="E1932" t="s">
        <v>9940</v>
      </c>
      <c r="F1932" t="s">
        <v>6145</v>
      </c>
    </row>
    <row r="1933" spans="1:6">
      <c r="A1933" t="s">
        <v>1793</v>
      </c>
      <c r="B1933" t="s">
        <v>9941</v>
      </c>
      <c r="C1933" t="s">
        <v>9942</v>
      </c>
      <c r="D1933" t="s">
        <v>9943</v>
      </c>
      <c r="E1933" t="s">
        <v>9944</v>
      </c>
      <c r="F1933" t="s">
        <v>6145</v>
      </c>
    </row>
    <row r="1934" spans="1:6">
      <c r="A1934" t="s">
        <v>1793</v>
      </c>
      <c r="B1934" t="s">
        <v>9945</v>
      </c>
      <c r="C1934" t="s">
        <v>9177</v>
      </c>
      <c r="D1934" t="s">
        <v>9178</v>
      </c>
      <c r="E1934" t="s">
        <v>9179</v>
      </c>
      <c r="F1934" t="s">
        <v>6145</v>
      </c>
    </row>
    <row r="1935" spans="1:6">
      <c r="A1935" t="s">
        <v>1793</v>
      </c>
      <c r="B1935" t="s">
        <v>9946</v>
      </c>
      <c r="C1935" t="s">
        <v>9947</v>
      </c>
      <c r="D1935" t="s">
        <v>9948</v>
      </c>
      <c r="E1935" t="s">
        <v>9949</v>
      </c>
      <c r="F1935" t="s">
        <v>6145</v>
      </c>
    </row>
    <row r="1936" spans="1:6">
      <c r="A1936" t="s">
        <v>1793</v>
      </c>
      <c r="B1936" t="s">
        <v>9950</v>
      </c>
      <c r="C1936" t="s">
        <v>9951</v>
      </c>
      <c r="D1936" t="s">
        <v>9952</v>
      </c>
      <c r="E1936" t="s">
        <v>9953</v>
      </c>
      <c r="F1936" t="s">
        <v>6145</v>
      </c>
    </row>
    <row r="1937" spans="1:6">
      <c r="A1937" t="s">
        <v>1793</v>
      </c>
      <c r="B1937" t="s">
        <v>9954</v>
      </c>
      <c r="C1937" t="s">
        <v>9955</v>
      </c>
      <c r="D1937" t="s">
        <v>9956</v>
      </c>
      <c r="E1937" t="s">
        <v>9957</v>
      </c>
      <c r="F1937" t="s">
        <v>6145</v>
      </c>
    </row>
    <row r="1938" spans="1:6">
      <c r="A1938" t="s">
        <v>1793</v>
      </c>
      <c r="B1938" t="s">
        <v>9958</v>
      </c>
      <c r="C1938" t="s">
        <v>9959</v>
      </c>
      <c r="D1938" t="s">
        <v>9960</v>
      </c>
      <c r="E1938" t="s">
        <v>9961</v>
      </c>
      <c r="F1938" t="s">
        <v>6145</v>
      </c>
    </row>
    <row r="1939" spans="1:6">
      <c r="A1939" t="s">
        <v>1793</v>
      </c>
      <c r="B1939" t="s">
        <v>9962</v>
      </c>
      <c r="C1939" t="s">
        <v>9963</v>
      </c>
      <c r="D1939" t="s">
        <v>9964</v>
      </c>
      <c r="E1939" t="s">
        <v>9965</v>
      </c>
      <c r="F1939" t="s">
        <v>6145</v>
      </c>
    </row>
    <row r="1940" spans="1:6">
      <c r="A1940" t="s">
        <v>1793</v>
      </c>
      <c r="B1940" t="s">
        <v>9966</v>
      </c>
      <c r="C1940" t="s">
        <v>9967</v>
      </c>
      <c r="D1940" t="s">
        <v>9968</v>
      </c>
      <c r="E1940" t="s">
        <v>9969</v>
      </c>
      <c r="F1940" t="s">
        <v>6149</v>
      </c>
    </row>
    <row r="1941" spans="1:6">
      <c r="A1941" t="s">
        <v>1793</v>
      </c>
      <c r="B1941" t="s">
        <v>9970</v>
      </c>
      <c r="C1941" t="s">
        <v>9971</v>
      </c>
      <c r="D1941" t="s">
        <v>9972</v>
      </c>
      <c r="E1941" t="s">
        <v>9973</v>
      </c>
      <c r="F1941" t="s">
        <v>6149</v>
      </c>
    </row>
    <row r="1942" spans="1:6">
      <c r="A1942" t="s">
        <v>1793</v>
      </c>
      <c r="B1942" t="s">
        <v>9974</v>
      </c>
      <c r="C1942" t="s">
        <v>9975</v>
      </c>
      <c r="D1942" t="s">
        <v>9976</v>
      </c>
      <c r="E1942" t="s">
        <v>9977</v>
      </c>
      <c r="F1942" t="s">
        <v>6149</v>
      </c>
    </row>
    <row r="1943" spans="1:6">
      <c r="A1943" t="s">
        <v>1793</v>
      </c>
      <c r="B1943" t="s">
        <v>9978</v>
      </c>
      <c r="C1943" t="s">
        <v>9979</v>
      </c>
      <c r="D1943" t="s">
        <v>9980</v>
      </c>
      <c r="E1943" t="s">
        <v>9981</v>
      </c>
      <c r="F1943" t="s">
        <v>6149</v>
      </c>
    </row>
    <row r="1944" spans="1:6">
      <c r="A1944" t="s">
        <v>1793</v>
      </c>
      <c r="B1944" t="s">
        <v>9982</v>
      </c>
      <c r="C1944" t="s">
        <v>9983</v>
      </c>
      <c r="D1944" t="s">
        <v>9984</v>
      </c>
      <c r="E1944" t="s">
        <v>9985</v>
      </c>
      <c r="F1944" t="s">
        <v>6149</v>
      </c>
    </row>
    <row r="1945" spans="1:6">
      <c r="A1945" t="s">
        <v>1793</v>
      </c>
      <c r="B1945" t="s">
        <v>9986</v>
      </c>
      <c r="C1945" t="s">
        <v>9987</v>
      </c>
      <c r="D1945" t="s">
        <v>9988</v>
      </c>
      <c r="E1945" t="s">
        <v>9989</v>
      </c>
      <c r="F1945" t="s">
        <v>6149</v>
      </c>
    </row>
    <row r="1946" spans="1:6">
      <c r="A1946" t="s">
        <v>1793</v>
      </c>
      <c r="B1946" t="s">
        <v>9990</v>
      </c>
      <c r="C1946" t="s">
        <v>9991</v>
      </c>
      <c r="D1946" t="s">
        <v>9992</v>
      </c>
      <c r="E1946" t="s">
        <v>9993</v>
      </c>
      <c r="F1946" t="s">
        <v>6149</v>
      </c>
    </row>
    <row r="1947" spans="1:6">
      <c r="A1947" t="s">
        <v>1793</v>
      </c>
      <c r="B1947" t="s">
        <v>9994</v>
      </c>
      <c r="C1947" t="s">
        <v>7394</v>
      </c>
      <c r="D1947" t="s">
        <v>8930</v>
      </c>
      <c r="E1947" t="s">
        <v>7396</v>
      </c>
      <c r="F1947" t="s">
        <v>6149</v>
      </c>
    </row>
    <row r="1948" spans="1:6">
      <c r="A1948" t="s">
        <v>1793</v>
      </c>
      <c r="B1948" t="s">
        <v>9995</v>
      </c>
      <c r="C1948" t="s">
        <v>9996</v>
      </c>
      <c r="D1948" t="s">
        <v>9997</v>
      </c>
      <c r="E1948" t="s">
        <v>9998</v>
      </c>
      <c r="F1948" t="s">
        <v>6149</v>
      </c>
    </row>
    <row r="1949" spans="1:6">
      <c r="A1949" t="s">
        <v>1793</v>
      </c>
      <c r="B1949" t="s">
        <v>9999</v>
      </c>
      <c r="C1949" t="s">
        <v>10000</v>
      </c>
      <c r="D1949" t="s">
        <v>10001</v>
      </c>
      <c r="E1949" t="s">
        <v>10002</v>
      </c>
      <c r="F1949" t="s">
        <v>6149</v>
      </c>
    </row>
    <row r="1950" spans="1:6">
      <c r="A1950" t="s">
        <v>1793</v>
      </c>
      <c r="B1950" t="s">
        <v>10003</v>
      </c>
      <c r="C1950" t="s">
        <v>10004</v>
      </c>
      <c r="D1950" t="s">
        <v>10005</v>
      </c>
      <c r="E1950" t="s">
        <v>10006</v>
      </c>
      <c r="F1950" t="s">
        <v>6149</v>
      </c>
    </row>
    <row r="1951" spans="1:6">
      <c r="A1951" t="s">
        <v>1793</v>
      </c>
      <c r="B1951" t="s">
        <v>10007</v>
      </c>
      <c r="C1951" t="s">
        <v>10008</v>
      </c>
      <c r="D1951" t="s">
        <v>10009</v>
      </c>
      <c r="E1951" t="s">
        <v>10010</v>
      </c>
      <c r="F1951" t="s">
        <v>6149</v>
      </c>
    </row>
    <row r="1952" spans="1:6">
      <c r="A1952" t="s">
        <v>1793</v>
      </c>
      <c r="B1952" t="s">
        <v>10011</v>
      </c>
      <c r="C1952" t="s">
        <v>10012</v>
      </c>
      <c r="D1952" t="s">
        <v>10013</v>
      </c>
      <c r="E1952" t="s">
        <v>10014</v>
      </c>
      <c r="F1952" t="s">
        <v>6149</v>
      </c>
    </row>
    <row r="1953" spans="1:6">
      <c r="A1953" t="s">
        <v>1793</v>
      </c>
      <c r="B1953" t="s">
        <v>10015</v>
      </c>
      <c r="C1953" t="s">
        <v>10016</v>
      </c>
      <c r="D1953" t="s">
        <v>10017</v>
      </c>
      <c r="E1953" t="s">
        <v>10018</v>
      </c>
      <c r="F1953" t="s">
        <v>6149</v>
      </c>
    </row>
    <row r="1954" spans="1:6">
      <c r="A1954" t="s">
        <v>1793</v>
      </c>
      <c r="B1954" t="s">
        <v>10019</v>
      </c>
      <c r="C1954" t="s">
        <v>10020</v>
      </c>
      <c r="D1954" t="s">
        <v>10021</v>
      </c>
      <c r="E1954" t="s">
        <v>10022</v>
      </c>
      <c r="F1954" t="s">
        <v>6149</v>
      </c>
    </row>
    <row r="1955" spans="1:6">
      <c r="A1955" t="s">
        <v>1793</v>
      </c>
      <c r="B1955" t="s">
        <v>10023</v>
      </c>
      <c r="C1955" t="s">
        <v>10024</v>
      </c>
      <c r="D1955" t="s">
        <v>10025</v>
      </c>
      <c r="E1955" t="s">
        <v>10026</v>
      </c>
      <c r="F1955" t="s">
        <v>6149</v>
      </c>
    </row>
    <row r="1956" spans="1:6">
      <c r="A1956" t="s">
        <v>1793</v>
      </c>
      <c r="B1956" t="s">
        <v>10027</v>
      </c>
      <c r="C1956" t="s">
        <v>7403</v>
      </c>
      <c r="D1956" t="s">
        <v>7404</v>
      </c>
      <c r="E1956" t="s">
        <v>7405</v>
      </c>
      <c r="F1956" t="s">
        <v>6149</v>
      </c>
    </row>
    <row r="1957" spans="1:6">
      <c r="A1957" t="s">
        <v>1793</v>
      </c>
      <c r="B1957" t="s">
        <v>10028</v>
      </c>
      <c r="C1957" t="s">
        <v>10029</v>
      </c>
      <c r="D1957" t="s">
        <v>10030</v>
      </c>
      <c r="E1957" t="s">
        <v>10031</v>
      </c>
      <c r="F1957" t="s">
        <v>6149</v>
      </c>
    </row>
    <row r="1958" spans="1:6">
      <c r="A1958" t="s">
        <v>1793</v>
      </c>
      <c r="B1958" t="s">
        <v>10032</v>
      </c>
      <c r="C1958" t="s">
        <v>7507</v>
      </c>
      <c r="D1958" t="s">
        <v>7508</v>
      </c>
      <c r="E1958" t="s">
        <v>7509</v>
      </c>
      <c r="F1958" t="s">
        <v>6149</v>
      </c>
    </row>
    <row r="1959" spans="1:6">
      <c r="A1959" t="s">
        <v>1793</v>
      </c>
      <c r="B1959" t="s">
        <v>10033</v>
      </c>
      <c r="C1959" t="s">
        <v>10034</v>
      </c>
      <c r="D1959" t="s">
        <v>10035</v>
      </c>
      <c r="E1959" t="s">
        <v>10036</v>
      </c>
      <c r="F1959" t="s">
        <v>6149</v>
      </c>
    </row>
    <row r="1960" spans="1:6">
      <c r="A1960" t="s">
        <v>1793</v>
      </c>
      <c r="B1960" t="s">
        <v>10037</v>
      </c>
      <c r="C1960" t="s">
        <v>10038</v>
      </c>
      <c r="D1960" t="s">
        <v>10039</v>
      </c>
      <c r="E1960" t="s">
        <v>10040</v>
      </c>
      <c r="F1960" t="s">
        <v>6149</v>
      </c>
    </row>
    <row r="1961" spans="1:6">
      <c r="A1961" t="s">
        <v>1793</v>
      </c>
      <c r="B1961" t="s">
        <v>10041</v>
      </c>
      <c r="C1961" t="s">
        <v>8715</v>
      </c>
      <c r="D1961" t="s">
        <v>8716</v>
      </c>
      <c r="E1961" t="s">
        <v>8717</v>
      </c>
      <c r="F1961" t="s">
        <v>6149</v>
      </c>
    </row>
    <row r="1962" spans="1:6">
      <c r="A1962" t="s">
        <v>1793</v>
      </c>
      <c r="B1962" t="s">
        <v>10042</v>
      </c>
      <c r="C1962" t="s">
        <v>10043</v>
      </c>
      <c r="D1962" t="s">
        <v>10044</v>
      </c>
      <c r="E1962" t="s">
        <v>10045</v>
      </c>
      <c r="F1962" t="s">
        <v>6149</v>
      </c>
    </row>
    <row r="1963" spans="1:6">
      <c r="A1963" t="s">
        <v>1793</v>
      </c>
      <c r="B1963" t="s">
        <v>10046</v>
      </c>
      <c r="C1963" t="s">
        <v>2488</v>
      </c>
      <c r="D1963" t="s">
        <v>2489</v>
      </c>
      <c r="E1963" t="s">
        <v>2490</v>
      </c>
      <c r="F1963" t="s">
        <v>6149</v>
      </c>
    </row>
    <row r="1964" spans="1:6">
      <c r="A1964" t="s">
        <v>1793</v>
      </c>
      <c r="B1964" t="s">
        <v>10047</v>
      </c>
      <c r="C1964" t="s">
        <v>10048</v>
      </c>
      <c r="D1964" t="s">
        <v>10049</v>
      </c>
      <c r="E1964" t="s">
        <v>10050</v>
      </c>
      <c r="F1964" t="s">
        <v>6149</v>
      </c>
    </row>
    <row r="1965" spans="1:6">
      <c r="A1965" t="s">
        <v>1793</v>
      </c>
      <c r="B1965" t="s">
        <v>10051</v>
      </c>
      <c r="C1965" t="s">
        <v>10052</v>
      </c>
      <c r="D1965" t="s">
        <v>10053</v>
      </c>
      <c r="E1965" t="s">
        <v>10054</v>
      </c>
      <c r="F1965" t="s">
        <v>6149</v>
      </c>
    </row>
    <row r="1966" spans="1:6">
      <c r="A1966" t="s">
        <v>1793</v>
      </c>
      <c r="B1966" t="s">
        <v>10055</v>
      </c>
      <c r="C1966" t="s">
        <v>7366</v>
      </c>
      <c r="D1966" t="s">
        <v>7367</v>
      </c>
      <c r="E1966" t="s">
        <v>7368</v>
      </c>
      <c r="F1966" t="s">
        <v>6153</v>
      </c>
    </row>
    <row r="1967" spans="1:6">
      <c r="A1967" t="s">
        <v>1793</v>
      </c>
      <c r="B1967" t="s">
        <v>10056</v>
      </c>
      <c r="C1967" t="s">
        <v>10057</v>
      </c>
      <c r="D1967" t="s">
        <v>10058</v>
      </c>
      <c r="E1967" t="s">
        <v>10059</v>
      </c>
      <c r="F1967" t="s">
        <v>6153</v>
      </c>
    </row>
    <row r="1968" spans="1:6">
      <c r="A1968" t="s">
        <v>1793</v>
      </c>
      <c r="B1968" t="s">
        <v>10060</v>
      </c>
      <c r="C1968" t="s">
        <v>10061</v>
      </c>
      <c r="D1968" t="s">
        <v>10062</v>
      </c>
      <c r="E1968" t="s">
        <v>10063</v>
      </c>
      <c r="F1968" t="s">
        <v>6153</v>
      </c>
    </row>
    <row r="1969" spans="1:6">
      <c r="A1969" t="s">
        <v>1793</v>
      </c>
      <c r="B1969" t="s">
        <v>10064</v>
      </c>
      <c r="C1969" t="s">
        <v>10065</v>
      </c>
      <c r="D1969" t="s">
        <v>10066</v>
      </c>
      <c r="E1969" t="s">
        <v>10067</v>
      </c>
      <c r="F1969" t="s">
        <v>6153</v>
      </c>
    </row>
    <row r="1970" spans="1:6">
      <c r="A1970" t="s">
        <v>1793</v>
      </c>
      <c r="B1970" t="s">
        <v>10068</v>
      </c>
      <c r="C1970" t="s">
        <v>10069</v>
      </c>
      <c r="D1970" t="s">
        <v>10070</v>
      </c>
      <c r="E1970" t="s">
        <v>10071</v>
      </c>
      <c r="F1970" t="s">
        <v>6153</v>
      </c>
    </row>
    <row r="1971" spans="1:6">
      <c r="A1971" t="s">
        <v>1793</v>
      </c>
      <c r="B1971" t="s">
        <v>10072</v>
      </c>
      <c r="C1971" t="s">
        <v>10073</v>
      </c>
      <c r="D1971" t="s">
        <v>10074</v>
      </c>
      <c r="E1971" t="s">
        <v>10075</v>
      </c>
      <c r="F1971" t="s">
        <v>6153</v>
      </c>
    </row>
    <row r="1972" spans="1:6">
      <c r="A1972" t="s">
        <v>1793</v>
      </c>
      <c r="B1972" t="s">
        <v>10076</v>
      </c>
      <c r="C1972" t="s">
        <v>10077</v>
      </c>
      <c r="D1972" t="s">
        <v>10078</v>
      </c>
      <c r="E1972" t="s">
        <v>10079</v>
      </c>
      <c r="F1972" t="s">
        <v>6153</v>
      </c>
    </row>
    <row r="1973" spans="1:6">
      <c r="A1973" t="s">
        <v>1793</v>
      </c>
      <c r="B1973" t="s">
        <v>10080</v>
      </c>
      <c r="C1973" t="s">
        <v>10081</v>
      </c>
      <c r="D1973" t="s">
        <v>10082</v>
      </c>
      <c r="E1973" t="s">
        <v>10083</v>
      </c>
      <c r="F1973" t="s">
        <v>6153</v>
      </c>
    </row>
    <row r="1974" spans="1:6">
      <c r="A1974" t="s">
        <v>1793</v>
      </c>
      <c r="B1974" t="s">
        <v>10084</v>
      </c>
      <c r="C1974" t="s">
        <v>10085</v>
      </c>
      <c r="D1974" t="s">
        <v>10086</v>
      </c>
      <c r="E1974" t="s">
        <v>10087</v>
      </c>
      <c r="F1974" t="s">
        <v>6153</v>
      </c>
    </row>
    <row r="1975" spans="1:6">
      <c r="A1975" t="s">
        <v>1793</v>
      </c>
      <c r="B1975" t="s">
        <v>10088</v>
      </c>
      <c r="C1975" t="s">
        <v>10089</v>
      </c>
      <c r="D1975" t="s">
        <v>10090</v>
      </c>
      <c r="E1975" t="s">
        <v>10091</v>
      </c>
      <c r="F1975" t="s">
        <v>6153</v>
      </c>
    </row>
    <row r="1976" spans="1:6">
      <c r="A1976" t="s">
        <v>1793</v>
      </c>
      <c r="B1976" t="s">
        <v>10092</v>
      </c>
      <c r="C1976" t="s">
        <v>10093</v>
      </c>
      <c r="D1976" t="s">
        <v>10094</v>
      </c>
      <c r="E1976" t="s">
        <v>10095</v>
      </c>
      <c r="F1976" t="s">
        <v>6153</v>
      </c>
    </row>
    <row r="1977" spans="1:6">
      <c r="A1977" t="s">
        <v>1793</v>
      </c>
      <c r="B1977" t="s">
        <v>10096</v>
      </c>
      <c r="C1977" t="s">
        <v>10097</v>
      </c>
      <c r="D1977" t="s">
        <v>10098</v>
      </c>
      <c r="E1977" t="s">
        <v>10099</v>
      </c>
      <c r="F1977" t="s">
        <v>6157</v>
      </c>
    </row>
    <row r="1978" spans="1:6">
      <c r="A1978" t="s">
        <v>1793</v>
      </c>
      <c r="B1978" t="s">
        <v>10100</v>
      </c>
      <c r="C1978" t="s">
        <v>10101</v>
      </c>
      <c r="D1978" t="s">
        <v>10102</v>
      </c>
      <c r="E1978" t="s">
        <v>10103</v>
      </c>
      <c r="F1978" t="s">
        <v>6157</v>
      </c>
    </row>
    <row r="1979" spans="1:6">
      <c r="A1979" t="s">
        <v>1793</v>
      </c>
      <c r="B1979" t="s">
        <v>10104</v>
      </c>
      <c r="C1979" t="s">
        <v>10105</v>
      </c>
      <c r="D1979" t="s">
        <v>10106</v>
      </c>
      <c r="E1979" t="s">
        <v>10107</v>
      </c>
      <c r="F1979" t="s">
        <v>6157</v>
      </c>
    </row>
    <row r="1980" spans="1:6">
      <c r="A1980" t="s">
        <v>1793</v>
      </c>
      <c r="B1980" t="s">
        <v>10108</v>
      </c>
      <c r="C1980" t="s">
        <v>10109</v>
      </c>
      <c r="D1980" t="s">
        <v>10110</v>
      </c>
      <c r="E1980" t="s">
        <v>10111</v>
      </c>
      <c r="F1980" t="s">
        <v>6157</v>
      </c>
    </row>
    <row r="1981" spans="1:6">
      <c r="A1981" t="s">
        <v>1793</v>
      </c>
      <c r="B1981" t="s">
        <v>10112</v>
      </c>
      <c r="C1981" t="s">
        <v>10113</v>
      </c>
      <c r="D1981" t="s">
        <v>10114</v>
      </c>
      <c r="E1981" t="s">
        <v>10115</v>
      </c>
      <c r="F1981" t="s">
        <v>6157</v>
      </c>
    </row>
    <row r="1982" spans="1:6">
      <c r="A1982" t="s">
        <v>1793</v>
      </c>
      <c r="B1982" t="s">
        <v>10116</v>
      </c>
      <c r="C1982" t="s">
        <v>10117</v>
      </c>
      <c r="D1982" t="s">
        <v>10118</v>
      </c>
      <c r="E1982" t="s">
        <v>10119</v>
      </c>
      <c r="F1982" t="s">
        <v>6157</v>
      </c>
    </row>
    <row r="1983" spans="1:6">
      <c r="A1983" t="s">
        <v>1793</v>
      </c>
      <c r="B1983" t="s">
        <v>10120</v>
      </c>
      <c r="C1983" t="s">
        <v>10121</v>
      </c>
      <c r="D1983" t="s">
        <v>10122</v>
      </c>
      <c r="E1983" t="s">
        <v>10123</v>
      </c>
      <c r="F1983" t="s">
        <v>6157</v>
      </c>
    </row>
    <row r="1984" spans="1:6">
      <c r="A1984" t="s">
        <v>1793</v>
      </c>
      <c r="B1984" t="s">
        <v>10124</v>
      </c>
      <c r="C1984" t="s">
        <v>10125</v>
      </c>
      <c r="D1984" t="s">
        <v>10126</v>
      </c>
      <c r="E1984" t="s">
        <v>10127</v>
      </c>
      <c r="F1984" t="s">
        <v>6157</v>
      </c>
    </row>
    <row r="1985" spans="1:6">
      <c r="A1985" t="s">
        <v>1793</v>
      </c>
      <c r="B1985" t="s">
        <v>10128</v>
      </c>
      <c r="C1985" t="s">
        <v>10129</v>
      </c>
      <c r="D1985" t="s">
        <v>10130</v>
      </c>
      <c r="E1985" t="s">
        <v>10131</v>
      </c>
      <c r="F1985" t="s">
        <v>6161</v>
      </c>
    </row>
    <row r="1986" spans="1:6">
      <c r="A1986" t="s">
        <v>1793</v>
      </c>
      <c r="B1986" t="s">
        <v>10132</v>
      </c>
      <c r="C1986" t="s">
        <v>10133</v>
      </c>
      <c r="D1986" t="s">
        <v>10134</v>
      </c>
      <c r="E1986" t="s">
        <v>10135</v>
      </c>
      <c r="F1986" t="s">
        <v>6161</v>
      </c>
    </row>
    <row r="1987" spans="1:6">
      <c r="A1987" t="s">
        <v>1793</v>
      </c>
      <c r="B1987" t="s">
        <v>10136</v>
      </c>
      <c r="C1987" t="s">
        <v>10137</v>
      </c>
      <c r="D1987" t="s">
        <v>10138</v>
      </c>
      <c r="E1987" t="s">
        <v>10139</v>
      </c>
      <c r="F1987" t="s">
        <v>6161</v>
      </c>
    </row>
    <row r="1988" spans="1:6">
      <c r="A1988" t="s">
        <v>1793</v>
      </c>
      <c r="B1988" t="s">
        <v>10140</v>
      </c>
      <c r="C1988" t="s">
        <v>10141</v>
      </c>
      <c r="D1988" t="s">
        <v>10142</v>
      </c>
      <c r="E1988" t="s">
        <v>10143</v>
      </c>
      <c r="F1988" t="s">
        <v>6161</v>
      </c>
    </row>
    <row r="1989" spans="1:6">
      <c r="A1989" t="s">
        <v>1793</v>
      </c>
      <c r="B1989" t="s">
        <v>10144</v>
      </c>
      <c r="C1989" t="s">
        <v>10145</v>
      </c>
      <c r="D1989" t="s">
        <v>10146</v>
      </c>
      <c r="E1989" t="s">
        <v>10147</v>
      </c>
      <c r="F1989" t="s">
        <v>6161</v>
      </c>
    </row>
    <row r="1990" spans="1:6">
      <c r="A1990" t="s">
        <v>1793</v>
      </c>
      <c r="B1990" t="s">
        <v>10148</v>
      </c>
      <c r="C1990" t="s">
        <v>10149</v>
      </c>
      <c r="D1990" t="s">
        <v>10150</v>
      </c>
      <c r="E1990" t="s">
        <v>10151</v>
      </c>
      <c r="F1990" t="s">
        <v>6161</v>
      </c>
    </row>
    <row r="1991" spans="1:6">
      <c r="A1991" t="s">
        <v>1793</v>
      </c>
      <c r="B1991" t="s">
        <v>10152</v>
      </c>
      <c r="C1991" t="s">
        <v>6409</v>
      </c>
      <c r="D1991" t="s">
        <v>6410</v>
      </c>
      <c r="E1991" t="s">
        <v>6411</v>
      </c>
      <c r="F1991" t="s">
        <v>6161</v>
      </c>
    </row>
    <row r="1992" spans="1:6">
      <c r="A1992" t="s">
        <v>1793</v>
      </c>
      <c r="B1992" t="s">
        <v>10153</v>
      </c>
      <c r="C1992" t="s">
        <v>6980</v>
      </c>
      <c r="D1992" t="s">
        <v>6981</v>
      </c>
      <c r="E1992" t="s">
        <v>6982</v>
      </c>
      <c r="F1992" t="s">
        <v>6161</v>
      </c>
    </row>
    <row r="1993" spans="1:6">
      <c r="A1993" t="s">
        <v>1793</v>
      </c>
      <c r="B1993" t="s">
        <v>10154</v>
      </c>
      <c r="C1993" t="s">
        <v>10155</v>
      </c>
      <c r="D1993" t="s">
        <v>10156</v>
      </c>
      <c r="E1993" t="s">
        <v>10157</v>
      </c>
      <c r="F1993" t="s">
        <v>6161</v>
      </c>
    </row>
    <row r="1994" spans="1:6">
      <c r="A1994" t="s">
        <v>1793</v>
      </c>
      <c r="B1994" t="s">
        <v>10158</v>
      </c>
      <c r="C1994" t="s">
        <v>10159</v>
      </c>
      <c r="D1994" t="s">
        <v>10160</v>
      </c>
      <c r="E1994" t="s">
        <v>10161</v>
      </c>
      <c r="F1994" t="s">
        <v>6165</v>
      </c>
    </row>
    <row r="1995" spans="1:6">
      <c r="A1995" t="s">
        <v>1793</v>
      </c>
      <c r="B1995" t="s">
        <v>10162</v>
      </c>
      <c r="C1995" t="s">
        <v>7382</v>
      </c>
      <c r="D1995" t="s">
        <v>7383</v>
      </c>
      <c r="E1995" t="s">
        <v>7384</v>
      </c>
      <c r="F1995" t="s">
        <v>6165</v>
      </c>
    </row>
    <row r="1996" spans="1:6">
      <c r="A1996" t="s">
        <v>1793</v>
      </c>
      <c r="B1996" t="s">
        <v>10163</v>
      </c>
      <c r="C1996" t="s">
        <v>10164</v>
      </c>
      <c r="D1996" t="s">
        <v>10165</v>
      </c>
      <c r="E1996" t="s">
        <v>10166</v>
      </c>
      <c r="F1996" t="s">
        <v>6165</v>
      </c>
    </row>
    <row r="1997" spans="1:6">
      <c r="A1997" t="s">
        <v>1793</v>
      </c>
      <c r="B1997" t="s">
        <v>10167</v>
      </c>
      <c r="C1997" t="s">
        <v>10168</v>
      </c>
      <c r="D1997" t="s">
        <v>10169</v>
      </c>
      <c r="E1997" t="s">
        <v>10170</v>
      </c>
      <c r="F1997" t="s">
        <v>6165</v>
      </c>
    </row>
    <row r="1998" spans="1:6">
      <c r="A1998" t="s">
        <v>1793</v>
      </c>
      <c r="B1998" t="s">
        <v>10171</v>
      </c>
      <c r="C1998" t="s">
        <v>10172</v>
      </c>
      <c r="D1998" t="s">
        <v>10173</v>
      </c>
      <c r="E1998" t="s">
        <v>10174</v>
      </c>
      <c r="F1998" t="s">
        <v>6165</v>
      </c>
    </row>
    <row r="1999" spans="1:6">
      <c r="A1999" t="s">
        <v>1793</v>
      </c>
      <c r="B1999" t="s">
        <v>10175</v>
      </c>
      <c r="C1999" t="s">
        <v>10176</v>
      </c>
      <c r="D1999" t="s">
        <v>10177</v>
      </c>
      <c r="E1999" t="s">
        <v>10178</v>
      </c>
      <c r="F1999" t="s">
        <v>6165</v>
      </c>
    </row>
    <row r="2000" spans="1:6">
      <c r="A2000" t="s">
        <v>1793</v>
      </c>
      <c r="B2000" t="s">
        <v>10179</v>
      </c>
      <c r="C2000" t="s">
        <v>10180</v>
      </c>
      <c r="D2000" t="s">
        <v>10181</v>
      </c>
      <c r="E2000" t="s">
        <v>10182</v>
      </c>
      <c r="F2000" t="s">
        <v>6165</v>
      </c>
    </row>
    <row r="2001" spans="1:6">
      <c r="A2001" t="s">
        <v>1793</v>
      </c>
      <c r="B2001" t="s">
        <v>10183</v>
      </c>
      <c r="C2001" t="s">
        <v>10184</v>
      </c>
      <c r="D2001" t="s">
        <v>10185</v>
      </c>
      <c r="E2001" t="s">
        <v>10186</v>
      </c>
      <c r="F2001" t="s">
        <v>6165</v>
      </c>
    </row>
    <row r="2002" spans="1:6">
      <c r="A2002" t="s">
        <v>1793</v>
      </c>
      <c r="B2002" t="s">
        <v>10187</v>
      </c>
      <c r="C2002" t="s">
        <v>10188</v>
      </c>
      <c r="D2002" t="s">
        <v>10189</v>
      </c>
      <c r="E2002" t="s">
        <v>10190</v>
      </c>
      <c r="F2002" t="s">
        <v>6169</v>
      </c>
    </row>
    <row r="2003" spans="1:6">
      <c r="A2003" t="s">
        <v>1793</v>
      </c>
      <c r="B2003" t="s">
        <v>10191</v>
      </c>
      <c r="C2003" t="s">
        <v>10192</v>
      </c>
      <c r="D2003" t="s">
        <v>10193</v>
      </c>
      <c r="E2003" t="s">
        <v>10194</v>
      </c>
      <c r="F2003" t="s">
        <v>6169</v>
      </c>
    </row>
    <row r="2004" spans="1:6">
      <c r="A2004" t="s">
        <v>1793</v>
      </c>
      <c r="B2004" t="s">
        <v>10195</v>
      </c>
      <c r="C2004" t="s">
        <v>10196</v>
      </c>
      <c r="D2004" t="s">
        <v>10197</v>
      </c>
      <c r="E2004" t="s">
        <v>10198</v>
      </c>
      <c r="F2004" t="s">
        <v>6169</v>
      </c>
    </row>
    <row r="2005" spans="1:6">
      <c r="A2005" t="s">
        <v>1793</v>
      </c>
      <c r="B2005" t="s">
        <v>10199</v>
      </c>
      <c r="C2005" t="s">
        <v>10200</v>
      </c>
      <c r="D2005" t="s">
        <v>10201</v>
      </c>
      <c r="E2005" t="s">
        <v>10202</v>
      </c>
      <c r="F2005" t="s">
        <v>6169</v>
      </c>
    </row>
    <row r="2006" spans="1:6">
      <c r="A2006" t="s">
        <v>1793</v>
      </c>
      <c r="B2006" t="s">
        <v>10203</v>
      </c>
      <c r="C2006" t="s">
        <v>6377</v>
      </c>
      <c r="D2006" t="s">
        <v>6378</v>
      </c>
      <c r="E2006" t="s">
        <v>6379</v>
      </c>
      <c r="F2006" t="s">
        <v>6169</v>
      </c>
    </row>
    <row r="2007" spans="1:6">
      <c r="A2007" t="s">
        <v>1793</v>
      </c>
      <c r="B2007" t="s">
        <v>10204</v>
      </c>
      <c r="C2007" t="s">
        <v>10205</v>
      </c>
      <c r="D2007" t="s">
        <v>10206</v>
      </c>
      <c r="E2007" t="s">
        <v>10207</v>
      </c>
      <c r="F2007" t="s">
        <v>6169</v>
      </c>
    </row>
    <row r="2008" spans="1:6">
      <c r="A2008" t="s">
        <v>1793</v>
      </c>
      <c r="B2008" t="s">
        <v>10208</v>
      </c>
      <c r="C2008" t="s">
        <v>2472</v>
      </c>
      <c r="D2008" t="s">
        <v>2473</v>
      </c>
      <c r="E2008" t="s">
        <v>2474</v>
      </c>
      <c r="F2008" t="s">
        <v>6169</v>
      </c>
    </row>
    <row r="2009" spans="1:6">
      <c r="A2009" t="s">
        <v>1793</v>
      </c>
      <c r="B2009" t="s">
        <v>10209</v>
      </c>
      <c r="C2009" t="s">
        <v>2472</v>
      </c>
      <c r="D2009" t="s">
        <v>2473</v>
      </c>
      <c r="E2009" t="s">
        <v>2474</v>
      </c>
      <c r="F2009" t="s">
        <v>6169</v>
      </c>
    </row>
    <row r="2010" spans="1:6">
      <c r="A2010" t="s">
        <v>1793</v>
      </c>
      <c r="B2010" t="s">
        <v>10210</v>
      </c>
      <c r="C2010" t="s">
        <v>7419</v>
      </c>
      <c r="D2010" t="s">
        <v>7420</v>
      </c>
      <c r="E2010" t="s">
        <v>7421</v>
      </c>
      <c r="F2010" t="s">
        <v>6169</v>
      </c>
    </row>
    <row r="2011" spans="1:6">
      <c r="A2011" t="s">
        <v>1793</v>
      </c>
      <c r="B2011" t="s">
        <v>10211</v>
      </c>
      <c r="C2011" t="s">
        <v>10212</v>
      </c>
      <c r="D2011" t="s">
        <v>10213</v>
      </c>
      <c r="E2011" t="s">
        <v>10214</v>
      </c>
      <c r="F2011" t="s">
        <v>6169</v>
      </c>
    </row>
    <row r="2012" spans="1:6">
      <c r="A2012" t="s">
        <v>1793</v>
      </c>
      <c r="B2012" t="s">
        <v>10215</v>
      </c>
      <c r="C2012" t="s">
        <v>10216</v>
      </c>
      <c r="D2012" t="s">
        <v>10217</v>
      </c>
      <c r="E2012" t="s">
        <v>10218</v>
      </c>
      <c r="F2012" t="s">
        <v>6169</v>
      </c>
    </row>
    <row r="2013" spans="1:6">
      <c r="A2013" t="s">
        <v>1793</v>
      </c>
      <c r="B2013" t="s">
        <v>10219</v>
      </c>
      <c r="C2013" t="s">
        <v>10220</v>
      </c>
      <c r="D2013" t="s">
        <v>10221</v>
      </c>
      <c r="E2013" t="s">
        <v>10222</v>
      </c>
      <c r="F2013" t="s">
        <v>6169</v>
      </c>
    </row>
    <row r="2014" spans="1:6">
      <c r="A2014" t="s">
        <v>1793</v>
      </c>
      <c r="B2014" t="s">
        <v>10223</v>
      </c>
      <c r="C2014" t="s">
        <v>9638</v>
      </c>
      <c r="D2014" t="s">
        <v>9639</v>
      </c>
      <c r="E2014" t="s">
        <v>9640</v>
      </c>
      <c r="F2014" t="s">
        <v>6169</v>
      </c>
    </row>
    <row r="2015" spans="1:6">
      <c r="A2015" t="s">
        <v>1793</v>
      </c>
      <c r="B2015" t="s">
        <v>10224</v>
      </c>
      <c r="C2015" t="s">
        <v>2492</v>
      </c>
      <c r="D2015" t="s">
        <v>2493</v>
      </c>
      <c r="E2015" t="s">
        <v>2494</v>
      </c>
      <c r="F2015" t="s">
        <v>6169</v>
      </c>
    </row>
    <row r="2016" spans="1:6">
      <c r="A2016" t="s">
        <v>1793</v>
      </c>
      <c r="B2016" t="s">
        <v>10225</v>
      </c>
      <c r="C2016" t="s">
        <v>10226</v>
      </c>
      <c r="D2016" t="s">
        <v>10227</v>
      </c>
      <c r="E2016" t="s">
        <v>10228</v>
      </c>
      <c r="F2016" t="s">
        <v>6169</v>
      </c>
    </row>
    <row r="2017" spans="1:6">
      <c r="A2017" t="s">
        <v>1793</v>
      </c>
      <c r="B2017" t="s">
        <v>10229</v>
      </c>
      <c r="C2017" t="s">
        <v>10230</v>
      </c>
      <c r="D2017" t="s">
        <v>10231</v>
      </c>
      <c r="E2017" t="s">
        <v>10232</v>
      </c>
      <c r="F2017" t="s">
        <v>6169</v>
      </c>
    </row>
    <row r="2018" spans="1:6">
      <c r="A2018" t="s">
        <v>1793</v>
      </c>
      <c r="B2018" t="s">
        <v>10233</v>
      </c>
      <c r="C2018" t="s">
        <v>7366</v>
      </c>
      <c r="D2018" t="s">
        <v>7367</v>
      </c>
      <c r="E2018" t="s">
        <v>7368</v>
      </c>
      <c r="F2018" t="s">
        <v>6173</v>
      </c>
    </row>
    <row r="2019" spans="1:6">
      <c r="A2019" t="s">
        <v>1793</v>
      </c>
      <c r="B2019" t="s">
        <v>10234</v>
      </c>
      <c r="C2019" t="s">
        <v>10235</v>
      </c>
      <c r="D2019" t="s">
        <v>10236</v>
      </c>
      <c r="E2019" t="s">
        <v>10237</v>
      </c>
      <c r="F2019" t="s">
        <v>6173</v>
      </c>
    </row>
    <row r="2020" spans="1:6">
      <c r="A2020" t="s">
        <v>1793</v>
      </c>
      <c r="B2020" t="s">
        <v>10238</v>
      </c>
      <c r="C2020" t="s">
        <v>10239</v>
      </c>
      <c r="D2020" t="s">
        <v>10240</v>
      </c>
      <c r="E2020" t="s">
        <v>10241</v>
      </c>
      <c r="F2020" t="s">
        <v>6173</v>
      </c>
    </row>
    <row r="2021" spans="1:6">
      <c r="A2021" t="s">
        <v>1793</v>
      </c>
      <c r="B2021" t="s">
        <v>10242</v>
      </c>
      <c r="C2021" t="s">
        <v>10243</v>
      </c>
      <c r="D2021" t="s">
        <v>10244</v>
      </c>
      <c r="E2021" t="s">
        <v>10245</v>
      </c>
      <c r="F2021" t="s">
        <v>6173</v>
      </c>
    </row>
    <row r="2022" spans="1:6">
      <c r="A2022" t="s">
        <v>1793</v>
      </c>
      <c r="B2022" t="s">
        <v>10246</v>
      </c>
      <c r="C2022" t="s">
        <v>10247</v>
      </c>
      <c r="D2022" t="s">
        <v>10248</v>
      </c>
      <c r="E2022" t="s">
        <v>10249</v>
      </c>
      <c r="F2022" t="s">
        <v>6173</v>
      </c>
    </row>
    <row r="2023" spans="1:6">
      <c r="A2023" t="s">
        <v>1793</v>
      </c>
      <c r="B2023" t="s">
        <v>10250</v>
      </c>
      <c r="C2023" t="s">
        <v>10251</v>
      </c>
      <c r="D2023" t="s">
        <v>10252</v>
      </c>
      <c r="E2023" t="s">
        <v>10253</v>
      </c>
      <c r="F2023" t="s">
        <v>6173</v>
      </c>
    </row>
    <row r="2024" spans="1:6">
      <c r="A2024" t="s">
        <v>1793</v>
      </c>
      <c r="B2024" t="s">
        <v>10254</v>
      </c>
      <c r="C2024" t="s">
        <v>10255</v>
      </c>
      <c r="D2024" t="s">
        <v>10256</v>
      </c>
      <c r="E2024" t="s">
        <v>10257</v>
      </c>
      <c r="F2024" t="s">
        <v>6173</v>
      </c>
    </row>
    <row r="2025" spans="1:6">
      <c r="A2025" t="s">
        <v>1793</v>
      </c>
      <c r="B2025" t="s">
        <v>10258</v>
      </c>
      <c r="C2025" t="s">
        <v>10259</v>
      </c>
      <c r="D2025" t="s">
        <v>10260</v>
      </c>
      <c r="E2025" t="s">
        <v>10261</v>
      </c>
      <c r="F2025" t="s">
        <v>6173</v>
      </c>
    </row>
    <row r="2026" spans="1:6">
      <c r="A2026" t="s">
        <v>1793</v>
      </c>
      <c r="B2026" t="s">
        <v>10262</v>
      </c>
      <c r="C2026" t="s">
        <v>10263</v>
      </c>
      <c r="D2026" t="s">
        <v>10264</v>
      </c>
      <c r="E2026" t="s">
        <v>10265</v>
      </c>
      <c r="F2026" t="s">
        <v>6173</v>
      </c>
    </row>
    <row r="2027" spans="1:6">
      <c r="A2027" t="s">
        <v>1793</v>
      </c>
      <c r="B2027" t="s">
        <v>10266</v>
      </c>
      <c r="C2027" t="s">
        <v>6467</v>
      </c>
      <c r="D2027" t="s">
        <v>6468</v>
      </c>
      <c r="E2027" t="s">
        <v>6469</v>
      </c>
      <c r="F2027" t="s">
        <v>6173</v>
      </c>
    </row>
    <row r="2028" spans="1:6">
      <c r="A2028" t="s">
        <v>1793</v>
      </c>
      <c r="B2028" t="s">
        <v>10267</v>
      </c>
      <c r="C2028" t="s">
        <v>10268</v>
      </c>
      <c r="D2028" t="s">
        <v>10269</v>
      </c>
      <c r="E2028" t="s">
        <v>10270</v>
      </c>
      <c r="F2028" t="s">
        <v>6177</v>
      </c>
    </row>
    <row r="2029" spans="1:6">
      <c r="A2029" t="s">
        <v>1793</v>
      </c>
      <c r="B2029" t="s">
        <v>10271</v>
      </c>
      <c r="C2029" t="s">
        <v>10272</v>
      </c>
      <c r="D2029" t="s">
        <v>10273</v>
      </c>
      <c r="E2029" t="s">
        <v>10274</v>
      </c>
      <c r="F2029" t="s">
        <v>6177</v>
      </c>
    </row>
    <row r="2030" spans="1:6">
      <c r="A2030" t="s">
        <v>1793</v>
      </c>
      <c r="B2030" t="s">
        <v>10275</v>
      </c>
      <c r="C2030" t="s">
        <v>10276</v>
      </c>
      <c r="D2030" t="s">
        <v>10277</v>
      </c>
      <c r="E2030" t="s">
        <v>10278</v>
      </c>
      <c r="F2030" t="s">
        <v>6177</v>
      </c>
    </row>
    <row r="2031" spans="1:6">
      <c r="A2031" t="s">
        <v>1793</v>
      </c>
      <c r="B2031" t="s">
        <v>10279</v>
      </c>
      <c r="C2031" t="s">
        <v>10280</v>
      </c>
      <c r="D2031" t="s">
        <v>10281</v>
      </c>
      <c r="E2031" t="s">
        <v>10282</v>
      </c>
      <c r="F2031" t="s">
        <v>6177</v>
      </c>
    </row>
    <row r="2032" spans="1:6">
      <c r="A2032" t="s">
        <v>1793</v>
      </c>
      <c r="B2032" t="s">
        <v>10283</v>
      </c>
      <c r="C2032" t="s">
        <v>10284</v>
      </c>
      <c r="D2032" t="s">
        <v>10285</v>
      </c>
      <c r="E2032" t="s">
        <v>10286</v>
      </c>
      <c r="F2032" t="s">
        <v>6177</v>
      </c>
    </row>
    <row r="2033" spans="1:6">
      <c r="A2033" t="s">
        <v>1793</v>
      </c>
      <c r="B2033" t="s">
        <v>10287</v>
      </c>
      <c r="C2033" t="s">
        <v>10288</v>
      </c>
      <c r="D2033" t="s">
        <v>10289</v>
      </c>
      <c r="E2033" t="s">
        <v>10290</v>
      </c>
      <c r="F2033" t="s">
        <v>6177</v>
      </c>
    </row>
    <row r="2034" spans="1:6">
      <c r="A2034" t="s">
        <v>1793</v>
      </c>
      <c r="B2034" t="s">
        <v>10291</v>
      </c>
      <c r="C2034" t="s">
        <v>10292</v>
      </c>
      <c r="D2034" t="s">
        <v>10293</v>
      </c>
      <c r="E2034" t="s">
        <v>10294</v>
      </c>
      <c r="F2034" t="s">
        <v>6177</v>
      </c>
    </row>
    <row r="2035" spans="1:6">
      <c r="A2035" t="s">
        <v>1793</v>
      </c>
      <c r="B2035" t="s">
        <v>10295</v>
      </c>
      <c r="C2035" t="s">
        <v>10296</v>
      </c>
      <c r="D2035" t="s">
        <v>10297</v>
      </c>
      <c r="E2035" t="s">
        <v>10298</v>
      </c>
      <c r="F2035" t="s">
        <v>6177</v>
      </c>
    </row>
    <row r="2036" spans="1:6">
      <c r="A2036" t="s">
        <v>1793</v>
      </c>
      <c r="B2036" t="s">
        <v>10299</v>
      </c>
      <c r="C2036" t="s">
        <v>10300</v>
      </c>
      <c r="D2036" t="s">
        <v>10301</v>
      </c>
      <c r="E2036" t="s">
        <v>10302</v>
      </c>
      <c r="F2036" t="s">
        <v>6181</v>
      </c>
    </row>
    <row r="2037" spans="1:6">
      <c r="A2037" t="s">
        <v>1793</v>
      </c>
      <c r="B2037" t="s">
        <v>10303</v>
      </c>
      <c r="C2037" t="s">
        <v>10304</v>
      </c>
      <c r="D2037" t="s">
        <v>10305</v>
      </c>
      <c r="E2037" t="s">
        <v>10306</v>
      </c>
      <c r="F2037" t="s">
        <v>6181</v>
      </c>
    </row>
    <row r="2038" spans="1:6">
      <c r="A2038" t="s">
        <v>1793</v>
      </c>
      <c r="B2038" t="s">
        <v>10307</v>
      </c>
      <c r="C2038" t="s">
        <v>10308</v>
      </c>
      <c r="D2038" t="s">
        <v>10309</v>
      </c>
      <c r="E2038" t="s">
        <v>10310</v>
      </c>
      <c r="F2038" t="s">
        <v>6181</v>
      </c>
    </row>
    <row r="2039" spans="1:6">
      <c r="A2039" t="s">
        <v>1793</v>
      </c>
      <c r="B2039" t="s">
        <v>10311</v>
      </c>
      <c r="C2039" t="s">
        <v>10312</v>
      </c>
      <c r="D2039" t="s">
        <v>10313</v>
      </c>
      <c r="E2039" t="s">
        <v>10314</v>
      </c>
      <c r="F2039" t="s">
        <v>6181</v>
      </c>
    </row>
    <row r="2040" spans="1:6">
      <c r="A2040" t="s">
        <v>1793</v>
      </c>
      <c r="B2040" t="s">
        <v>10315</v>
      </c>
      <c r="C2040" t="s">
        <v>10316</v>
      </c>
      <c r="D2040" t="s">
        <v>10317</v>
      </c>
      <c r="E2040" t="s">
        <v>10318</v>
      </c>
      <c r="F2040" t="s">
        <v>6181</v>
      </c>
    </row>
    <row r="2041" spans="1:6">
      <c r="A2041" t="s">
        <v>1793</v>
      </c>
      <c r="B2041" t="s">
        <v>10319</v>
      </c>
      <c r="C2041" t="s">
        <v>10320</v>
      </c>
      <c r="D2041" t="s">
        <v>10321</v>
      </c>
      <c r="E2041" t="s">
        <v>10322</v>
      </c>
      <c r="F2041" t="s">
        <v>6181</v>
      </c>
    </row>
    <row r="2042" spans="1:6">
      <c r="A2042" t="s">
        <v>1793</v>
      </c>
      <c r="B2042" t="s">
        <v>10323</v>
      </c>
      <c r="C2042" t="s">
        <v>10324</v>
      </c>
      <c r="D2042" t="s">
        <v>10325</v>
      </c>
      <c r="E2042" t="s">
        <v>10326</v>
      </c>
      <c r="F2042" t="s">
        <v>6181</v>
      </c>
    </row>
    <row r="2043" spans="1:6">
      <c r="A2043" t="s">
        <v>1793</v>
      </c>
      <c r="B2043" t="s">
        <v>10327</v>
      </c>
      <c r="C2043" t="s">
        <v>10328</v>
      </c>
      <c r="D2043" t="s">
        <v>10329</v>
      </c>
      <c r="E2043" t="s">
        <v>10330</v>
      </c>
      <c r="F2043" t="s">
        <v>6181</v>
      </c>
    </row>
    <row r="2044" spans="1:6">
      <c r="A2044" t="s">
        <v>1793</v>
      </c>
      <c r="B2044" t="s">
        <v>10331</v>
      </c>
      <c r="C2044" t="s">
        <v>10332</v>
      </c>
      <c r="D2044" t="s">
        <v>10333</v>
      </c>
      <c r="E2044" t="s">
        <v>10334</v>
      </c>
      <c r="F2044" t="s">
        <v>6181</v>
      </c>
    </row>
    <row r="2045" spans="1:6">
      <c r="A2045" t="s">
        <v>1793</v>
      </c>
      <c r="B2045" t="s">
        <v>10335</v>
      </c>
      <c r="C2045" t="s">
        <v>10336</v>
      </c>
      <c r="D2045" t="s">
        <v>10337</v>
      </c>
      <c r="E2045" t="s">
        <v>10338</v>
      </c>
      <c r="F2045" t="s">
        <v>6181</v>
      </c>
    </row>
    <row r="2046" spans="1:6">
      <c r="A2046" t="s">
        <v>1793</v>
      </c>
      <c r="B2046" t="s">
        <v>10339</v>
      </c>
      <c r="C2046" t="s">
        <v>6519</v>
      </c>
      <c r="D2046" t="s">
        <v>6520</v>
      </c>
      <c r="E2046" t="s">
        <v>6521</v>
      </c>
      <c r="F2046" t="s">
        <v>6181</v>
      </c>
    </row>
    <row r="2047" spans="1:6">
      <c r="A2047" t="s">
        <v>1793</v>
      </c>
      <c r="B2047" t="s">
        <v>10340</v>
      </c>
      <c r="C2047" t="s">
        <v>9065</v>
      </c>
      <c r="D2047" t="s">
        <v>10341</v>
      </c>
      <c r="E2047" t="s">
        <v>9067</v>
      </c>
      <c r="F2047" t="s">
        <v>6181</v>
      </c>
    </row>
    <row r="2048" spans="1:6">
      <c r="A2048" t="s">
        <v>1793</v>
      </c>
      <c r="B2048" t="s">
        <v>10342</v>
      </c>
      <c r="C2048" t="s">
        <v>10343</v>
      </c>
      <c r="D2048" t="s">
        <v>10344</v>
      </c>
      <c r="E2048" t="s">
        <v>10345</v>
      </c>
      <c r="F2048" t="s">
        <v>6181</v>
      </c>
    </row>
    <row r="2049" spans="1:6">
      <c r="A2049" t="s">
        <v>1793</v>
      </c>
      <c r="B2049" t="s">
        <v>10346</v>
      </c>
      <c r="C2049" t="s">
        <v>10347</v>
      </c>
      <c r="D2049" t="s">
        <v>10348</v>
      </c>
      <c r="E2049" t="s">
        <v>10349</v>
      </c>
      <c r="F2049" t="s">
        <v>6181</v>
      </c>
    </row>
    <row r="2050" spans="1:6">
      <c r="A2050" t="s">
        <v>1793</v>
      </c>
      <c r="B2050" t="s">
        <v>10350</v>
      </c>
      <c r="C2050" t="s">
        <v>10351</v>
      </c>
      <c r="D2050" t="s">
        <v>10352</v>
      </c>
      <c r="E2050" t="s">
        <v>10353</v>
      </c>
      <c r="F2050" t="s">
        <v>6181</v>
      </c>
    </row>
    <row r="2051" spans="1:6">
      <c r="A2051" t="s">
        <v>1793</v>
      </c>
      <c r="B2051" t="s">
        <v>10354</v>
      </c>
      <c r="C2051" t="s">
        <v>10355</v>
      </c>
      <c r="D2051" t="s">
        <v>10356</v>
      </c>
      <c r="E2051" t="s">
        <v>10357</v>
      </c>
      <c r="F2051" t="s">
        <v>6181</v>
      </c>
    </row>
    <row r="2052" spans="1:6">
      <c r="A2052" t="s">
        <v>1793</v>
      </c>
      <c r="B2052" t="s">
        <v>10358</v>
      </c>
      <c r="C2052" t="s">
        <v>10359</v>
      </c>
      <c r="D2052" t="s">
        <v>10360</v>
      </c>
      <c r="E2052" t="s">
        <v>10361</v>
      </c>
      <c r="F2052" t="s">
        <v>6181</v>
      </c>
    </row>
    <row r="2053" spans="1:6">
      <c r="A2053" t="s">
        <v>1793</v>
      </c>
      <c r="B2053" t="s">
        <v>10362</v>
      </c>
      <c r="C2053" t="s">
        <v>10363</v>
      </c>
      <c r="D2053" t="s">
        <v>10364</v>
      </c>
      <c r="E2053" t="s">
        <v>10365</v>
      </c>
      <c r="F2053" t="s">
        <v>6181</v>
      </c>
    </row>
    <row r="2054" spans="1:6">
      <c r="A2054" t="s">
        <v>1793</v>
      </c>
      <c r="B2054" t="s">
        <v>10366</v>
      </c>
      <c r="C2054" t="s">
        <v>10367</v>
      </c>
      <c r="D2054" t="s">
        <v>10368</v>
      </c>
      <c r="E2054" t="s">
        <v>10369</v>
      </c>
      <c r="F2054" t="s">
        <v>6181</v>
      </c>
    </row>
    <row r="2055" spans="1:6">
      <c r="A2055" t="s">
        <v>1793</v>
      </c>
      <c r="B2055" t="s">
        <v>10370</v>
      </c>
      <c r="C2055" t="s">
        <v>10371</v>
      </c>
      <c r="D2055" t="s">
        <v>10372</v>
      </c>
      <c r="E2055" t="s">
        <v>10373</v>
      </c>
      <c r="F2055" t="s">
        <v>6181</v>
      </c>
    </row>
    <row r="2056" spans="1:6">
      <c r="A2056" t="s">
        <v>1793</v>
      </c>
      <c r="B2056" t="s">
        <v>10374</v>
      </c>
      <c r="C2056" t="s">
        <v>10375</v>
      </c>
      <c r="D2056" t="s">
        <v>10376</v>
      </c>
      <c r="E2056" t="s">
        <v>10377</v>
      </c>
      <c r="F2056" t="s">
        <v>6181</v>
      </c>
    </row>
    <row r="2057" spans="1:6">
      <c r="A2057" t="s">
        <v>1793</v>
      </c>
      <c r="B2057" t="s">
        <v>10378</v>
      </c>
      <c r="C2057" t="s">
        <v>10379</v>
      </c>
      <c r="D2057" t="s">
        <v>10380</v>
      </c>
      <c r="E2057" t="s">
        <v>10381</v>
      </c>
      <c r="F2057" t="s">
        <v>6181</v>
      </c>
    </row>
    <row r="2058" spans="1:6">
      <c r="A2058" t="s">
        <v>1793</v>
      </c>
      <c r="B2058" t="s">
        <v>10382</v>
      </c>
      <c r="C2058" t="s">
        <v>10383</v>
      </c>
      <c r="D2058" t="s">
        <v>10384</v>
      </c>
      <c r="E2058" t="s">
        <v>10385</v>
      </c>
      <c r="F2058" t="s">
        <v>6181</v>
      </c>
    </row>
    <row r="2059" spans="1:6">
      <c r="A2059" t="s">
        <v>1793</v>
      </c>
      <c r="B2059" t="s">
        <v>10386</v>
      </c>
      <c r="C2059" t="s">
        <v>10387</v>
      </c>
      <c r="D2059" t="s">
        <v>10388</v>
      </c>
      <c r="E2059" t="s">
        <v>10389</v>
      </c>
      <c r="F2059" t="s">
        <v>6181</v>
      </c>
    </row>
    <row r="2060" spans="1:6">
      <c r="A2060" t="s">
        <v>1793</v>
      </c>
      <c r="B2060" t="s">
        <v>10390</v>
      </c>
      <c r="C2060" t="s">
        <v>10391</v>
      </c>
      <c r="D2060" t="s">
        <v>2497</v>
      </c>
      <c r="E2060" t="s">
        <v>2498</v>
      </c>
      <c r="F2060" t="s">
        <v>6181</v>
      </c>
    </row>
    <row r="2061" spans="1:6">
      <c r="A2061" t="s">
        <v>1793</v>
      </c>
      <c r="B2061" t="s">
        <v>10392</v>
      </c>
      <c r="C2061" t="s">
        <v>10393</v>
      </c>
      <c r="D2061" t="s">
        <v>10394</v>
      </c>
      <c r="E2061" t="s">
        <v>10395</v>
      </c>
      <c r="F2061" t="s">
        <v>6185</v>
      </c>
    </row>
    <row r="2062" spans="1:6">
      <c r="A2062" t="s">
        <v>1793</v>
      </c>
      <c r="B2062" t="s">
        <v>10396</v>
      </c>
      <c r="C2062" t="s">
        <v>10397</v>
      </c>
      <c r="D2062" t="s">
        <v>10398</v>
      </c>
      <c r="E2062" t="s">
        <v>10399</v>
      </c>
      <c r="F2062" t="s">
        <v>6185</v>
      </c>
    </row>
    <row r="2063" spans="1:6">
      <c r="A2063" t="s">
        <v>1793</v>
      </c>
      <c r="B2063" t="s">
        <v>10400</v>
      </c>
      <c r="C2063" t="s">
        <v>10401</v>
      </c>
      <c r="D2063" t="s">
        <v>10402</v>
      </c>
      <c r="E2063" t="s">
        <v>10403</v>
      </c>
      <c r="F2063" t="s">
        <v>6185</v>
      </c>
    </row>
    <row r="2064" spans="1:6">
      <c r="A2064" t="s">
        <v>1793</v>
      </c>
      <c r="B2064" t="s">
        <v>10404</v>
      </c>
      <c r="C2064" t="s">
        <v>10405</v>
      </c>
      <c r="D2064" t="s">
        <v>10406</v>
      </c>
      <c r="E2064" t="s">
        <v>10407</v>
      </c>
      <c r="F2064" t="s">
        <v>6185</v>
      </c>
    </row>
    <row r="2065" spans="1:6">
      <c r="A2065" t="s">
        <v>1793</v>
      </c>
      <c r="B2065" t="s">
        <v>10408</v>
      </c>
      <c r="C2065" t="s">
        <v>10409</v>
      </c>
      <c r="D2065" t="s">
        <v>10410</v>
      </c>
      <c r="E2065" t="s">
        <v>10411</v>
      </c>
      <c r="F2065" t="s">
        <v>6185</v>
      </c>
    </row>
    <row r="2066" spans="1:6">
      <c r="A2066" t="s">
        <v>1793</v>
      </c>
      <c r="B2066" t="s">
        <v>10412</v>
      </c>
      <c r="C2066" t="s">
        <v>10413</v>
      </c>
      <c r="D2066" t="s">
        <v>10414</v>
      </c>
      <c r="E2066" t="s">
        <v>10415</v>
      </c>
      <c r="F2066" t="s">
        <v>6185</v>
      </c>
    </row>
    <row r="2067" spans="1:6">
      <c r="A2067" t="s">
        <v>1793</v>
      </c>
      <c r="B2067" t="s">
        <v>10416</v>
      </c>
      <c r="C2067" t="s">
        <v>10417</v>
      </c>
      <c r="D2067" t="s">
        <v>10418</v>
      </c>
      <c r="E2067" t="s">
        <v>10419</v>
      </c>
      <c r="F2067" t="s">
        <v>6185</v>
      </c>
    </row>
    <row r="2068" spans="1:6">
      <c r="A2068" t="s">
        <v>1793</v>
      </c>
      <c r="B2068" t="s">
        <v>10420</v>
      </c>
      <c r="C2068" t="s">
        <v>9734</v>
      </c>
      <c r="D2068" t="s">
        <v>9735</v>
      </c>
      <c r="E2068" t="s">
        <v>9736</v>
      </c>
      <c r="F2068" t="s">
        <v>6185</v>
      </c>
    </row>
    <row r="2069" spans="1:6">
      <c r="A2069" t="s">
        <v>1793</v>
      </c>
      <c r="B2069" t="s">
        <v>10421</v>
      </c>
      <c r="C2069" t="s">
        <v>10422</v>
      </c>
      <c r="D2069" t="s">
        <v>10423</v>
      </c>
      <c r="E2069" t="s">
        <v>10424</v>
      </c>
      <c r="F2069" t="s">
        <v>6185</v>
      </c>
    </row>
    <row r="2070" spans="1:6">
      <c r="A2070" t="s">
        <v>1793</v>
      </c>
      <c r="B2070" t="s">
        <v>10425</v>
      </c>
      <c r="C2070" t="s">
        <v>10426</v>
      </c>
      <c r="D2070" t="s">
        <v>10427</v>
      </c>
      <c r="E2070" t="s">
        <v>10428</v>
      </c>
      <c r="F2070" t="s">
        <v>6185</v>
      </c>
    </row>
    <row r="2071" spans="1:6">
      <c r="A2071" t="s">
        <v>1793</v>
      </c>
      <c r="B2071" t="s">
        <v>10429</v>
      </c>
      <c r="C2071" t="s">
        <v>10430</v>
      </c>
      <c r="D2071" t="s">
        <v>10431</v>
      </c>
      <c r="E2071" t="s">
        <v>10432</v>
      </c>
      <c r="F2071" t="s">
        <v>6185</v>
      </c>
    </row>
    <row r="2072" spans="1:6">
      <c r="A2072" t="s">
        <v>1793</v>
      </c>
      <c r="B2072" t="s">
        <v>10433</v>
      </c>
      <c r="C2072" t="s">
        <v>10434</v>
      </c>
      <c r="D2072" t="s">
        <v>10435</v>
      </c>
      <c r="E2072" t="s">
        <v>10436</v>
      </c>
      <c r="F2072" t="s">
        <v>6185</v>
      </c>
    </row>
    <row r="2073" spans="1:6">
      <c r="A2073" t="s">
        <v>1793</v>
      </c>
      <c r="B2073" t="s">
        <v>10437</v>
      </c>
      <c r="C2073" t="s">
        <v>10438</v>
      </c>
      <c r="D2073" t="s">
        <v>10439</v>
      </c>
      <c r="E2073" t="s">
        <v>10440</v>
      </c>
      <c r="F2073" t="s">
        <v>6185</v>
      </c>
    </row>
    <row r="2074" spans="1:6">
      <c r="A2074" t="s">
        <v>1793</v>
      </c>
      <c r="B2074" t="s">
        <v>10441</v>
      </c>
      <c r="C2074" t="s">
        <v>10442</v>
      </c>
      <c r="D2074" t="s">
        <v>10443</v>
      </c>
      <c r="E2074" t="s">
        <v>10444</v>
      </c>
      <c r="F2074" t="s">
        <v>6185</v>
      </c>
    </row>
    <row r="2075" spans="1:6">
      <c r="A2075" t="s">
        <v>1793</v>
      </c>
      <c r="B2075" t="s">
        <v>10445</v>
      </c>
      <c r="C2075" t="s">
        <v>10446</v>
      </c>
      <c r="D2075" t="s">
        <v>10447</v>
      </c>
      <c r="E2075" t="s">
        <v>10448</v>
      </c>
      <c r="F2075" t="s">
        <v>6185</v>
      </c>
    </row>
    <row r="2076" spans="1:6">
      <c r="A2076" t="s">
        <v>1793</v>
      </c>
      <c r="B2076" t="s">
        <v>10449</v>
      </c>
      <c r="C2076" t="s">
        <v>10450</v>
      </c>
      <c r="D2076" t="s">
        <v>10451</v>
      </c>
      <c r="E2076" t="s">
        <v>10452</v>
      </c>
      <c r="F2076" t="s">
        <v>6185</v>
      </c>
    </row>
    <row r="2077" spans="1:6">
      <c r="A2077" t="s">
        <v>1793</v>
      </c>
      <c r="B2077" t="s">
        <v>10453</v>
      </c>
      <c r="C2077" t="s">
        <v>10454</v>
      </c>
      <c r="D2077" t="s">
        <v>10455</v>
      </c>
      <c r="E2077" t="s">
        <v>10456</v>
      </c>
      <c r="F2077" t="s">
        <v>6185</v>
      </c>
    </row>
    <row r="2078" spans="1:6">
      <c r="A2078" t="s">
        <v>1793</v>
      </c>
      <c r="B2078" t="s">
        <v>10457</v>
      </c>
      <c r="C2078" t="s">
        <v>10458</v>
      </c>
      <c r="D2078" t="s">
        <v>10459</v>
      </c>
      <c r="E2078" t="s">
        <v>10460</v>
      </c>
      <c r="F2078" t="s">
        <v>6185</v>
      </c>
    </row>
    <row r="2079" spans="1:6">
      <c r="A2079" t="s">
        <v>1793</v>
      </c>
      <c r="B2079" t="s">
        <v>10461</v>
      </c>
      <c r="C2079" t="s">
        <v>10462</v>
      </c>
      <c r="D2079" t="s">
        <v>10463</v>
      </c>
      <c r="E2079" t="s">
        <v>10464</v>
      </c>
      <c r="F2079" t="s">
        <v>6185</v>
      </c>
    </row>
    <row r="2080" spans="1:6">
      <c r="A2080" t="s">
        <v>1793</v>
      </c>
      <c r="B2080" t="s">
        <v>10465</v>
      </c>
      <c r="C2080" t="s">
        <v>10466</v>
      </c>
      <c r="D2080" t="s">
        <v>10467</v>
      </c>
      <c r="E2080" t="s">
        <v>10468</v>
      </c>
      <c r="F2080" t="s">
        <v>6185</v>
      </c>
    </row>
    <row r="2081" spans="1:6">
      <c r="A2081" t="s">
        <v>1793</v>
      </c>
      <c r="B2081" t="s">
        <v>10469</v>
      </c>
      <c r="C2081" t="s">
        <v>10470</v>
      </c>
      <c r="D2081" t="s">
        <v>10471</v>
      </c>
      <c r="E2081" t="s">
        <v>10472</v>
      </c>
      <c r="F2081" t="s">
        <v>6185</v>
      </c>
    </row>
    <row r="2082" spans="1:6">
      <c r="A2082" t="s">
        <v>1793</v>
      </c>
      <c r="B2082" t="s">
        <v>10473</v>
      </c>
      <c r="C2082" t="s">
        <v>10474</v>
      </c>
      <c r="D2082" t="s">
        <v>10475</v>
      </c>
      <c r="E2082" t="s">
        <v>10476</v>
      </c>
      <c r="F2082" t="s">
        <v>6185</v>
      </c>
    </row>
    <row r="2083" spans="1:6">
      <c r="A2083" t="s">
        <v>1793</v>
      </c>
      <c r="B2083" t="s">
        <v>10477</v>
      </c>
      <c r="C2083" t="s">
        <v>10478</v>
      </c>
      <c r="D2083" t="s">
        <v>10479</v>
      </c>
      <c r="E2083" t="s">
        <v>10480</v>
      </c>
      <c r="F2083" t="s">
        <v>6189</v>
      </c>
    </row>
    <row r="2084" spans="1:6">
      <c r="A2084" t="s">
        <v>1793</v>
      </c>
      <c r="B2084" t="s">
        <v>10481</v>
      </c>
      <c r="C2084" t="s">
        <v>10482</v>
      </c>
      <c r="D2084" t="s">
        <v>10483</v>
      </c>
      <c r="E2084" t="s">
        <v>10484</v>
      </c>
      <c r="F2084" t="s">
        <v>6189</v>
      </c>
    </row>
    <row r="2085" spans="1:6">
      <c r="A2085" t="s">
        <v>1793</v>
      </c>
      <c r="B2085" t="s">
        <v>10485</v>
      </c>
      <c r="C2085" t="s">
        <v>8373</v>
      </c>
      <c r="D2085" t="s">
        <v>8374</v>
      </c>
      <c r="E2085" t="s">
        <v>8375</v>
      </c>
      <c r="F2085" t="s">
        <v>6189</v>
      </c>
    </row>
    <row r="2086" spans="1:6">
      <c r="A2086" t="s">
        <v>1793</v>
      </c>
      <c r="B2086" t="s">
        <v>10486</v>
      </c>
      <c r="C2086" t="s">
        <v>9803</v>
      </c>
      <c r="D2086" t="s">
        <v>9804</v>
      </c>
      <c r="E2086" t="s">
        <v>9805</v>
      </c>
      <c r="F2086" t="s">
        <v>6189</v>
      </c>
    </row>
    <row r="2087" spans="1:6">
      <c r="A2087" t="s">
        <v>1793</v>
      </c>
      <c r="B2087" t="s">
        <v>10487</v>
      </c>
      <c r="C2087" t="s">
        <v>10488</v>
      </c>
      <c r="D2087" t="s">
        <v>10489</v>
      </c>
      <c r="E2087" t="s">
        <v>10490</v>
      </c>
      <c r="F2087" t="s">
        <v>6189</v>
      </c>
    </row>
    <row r="2088" spans="1:6">
      <c r="A2088" t="s">
        <v>1793</v>
      </c>
      <c r="B2088" t="s">
        <v>10491</v>
      </c>
      <c r="C2088" t="s">
        <v>10492</v>
      </c>
      <c r="D2088" t="s">
        <v>10493</v>
      </c>
      <c r="E2088" t="s">
        <v>10494</v>
      </c>
      <c r="F2088" t="s">
        <v>6193</v>
      </c>
    </row>
    <row r="2089" spans="1:6">
      <c r="A2089" t="s">
        <v>1793</v>
      </c>
      <c r="B2089" t="s">
        <v>10495</v>
      </c>
      <c r="C2089" t="s">
        <v>10496</v>
      </c>
      <c r="D2089" t="s">
        <v>10497</v>
      </c>
      <c r="E2089" t="s">
        <v>10498</v>
      </c>
      <c r="F2089" t="s">
        <v>6193</v>
      </c>
    </row>
    <row r="2090" spans="1:6">
      <c r="A2090" t="s">
        <v>1793</v>
      </c>
      <c r="B2090" t="s">
        <v>10499</v>
      </c>
      <c r="C2090" t="s">
        <v>10500</v>
      </c>
      <c r="D2090" t="s">
        <v>10501</v>
      </c>
      <c r="E2090" t="s">
        <v>10502</v>
      </c>
      <c r="F2090" t="s">
        <v>6193</v>
      </c>
    </row>
    <row r="2091" spans="1:6">
      <c r="A2091" t="s">
        <v>1793</v>
      </c>
      <c r="B2091" t="s">
        <v>10503</v>
      </c>
      <c r="C2091" t="s">
        <v>2436</v>
      </c>
      <c r="D2091" t="s">
        <v>2437</v>
      </c>
      <c r="E2091" t="s">
        <v>2438</v>
      </c>
      <c r="F2091" t="s">
        <v>6193</v>
      </c>
    </row>
    <row r="2092" spans="1:6">
      <c r="A2092" t="s">
        <v>1793</v>
      </c>
      <c r="B2092" t="s">
        <v>10504</v>
      </c>
      <c r="C2092" t="s">
        <v>10505</v>
      </c>
      <c r="D2092" t="s">
        <v>10506</v>
      </c>
      <c r="E2092" t="s">
        <v>10507</v>
      </c>
      <c r="F2092" t="s">
        <v>6193</v>
      </c>
    </row>
    <row r="2093" spans="1:6">
      <c r="A2093" t="s">
        <v>1793</v>
      </c>
      <c r="B2093" t="s">
        <v>10508</v>
      </c>
      <c r="C2093" t="s">
        <v>10509</v>
      </c>
      <c r="D2093" t="s">
        <v>10510</v>
      </c>
      <c r="E2093" t="s">
        <v>10511</v>
      </c>
      <c r="F2093" t="s">
        <v>6193</v>
      </c>
    </row>
    <row r="2094" spans="1:6">
      <c r="A2094" t="s">
        <v>1793</v>
      </c>
      <c r="B2094" t="s">
        <v>10512</v>
      </c>
      <c r="C2094" t="s">
        <v>10513</v>
      </c>
      <c r="D2094" t="s">
        <v>10514</v>
      </c>
      <c r="E2094" t="s">
        <v>10515</v>
      </c>
      <c r="F2094" t="s">
        <v>6193</v>
      </c>
    </row>
    <row r="2095" spans="1:6">
      <c r="A2095" t="s">
        <v>1793</v>
      </c>
      <c r="B2095" t="s">
        <v>10516</v>
      </c>
      <c r="C2095" t="s">
        <v>10517</v>
      </c>
      <c r="D2095" t="s">
        <v>10518</v>
      </c>
      <c r="E2095" t="s">
        <v>10519</v>
      </c>
      <c r="F2095" t="s">
        <v>6193</v>
      </c>
    </row>
    <row r="2096" spans="1:6">
      <c r="A2096" t="s">
        <v>1793</v>
      </c>
      <c r="B2096" t="s">
        <v>10520</v>
      </c>
      <c r="C2096" t="s">
        <v>10521</v>
      </c>
      <c r="D2096" t="s">
        <v>10522</v>
      </c>
      <c r="E2096" t="s">
        <v>10523</v>
      </c>
      <c r="F2096" t="s">
        <v>6197</v>
      </c>
    </row>
    <row r="2097" spans="1:6">
      <c r="A2097" t="s">
        <v>1793</v>
      </c>
      <c r="B2097" t="s">
        <v>10524</v>
      </c>
      <c r="C2097" t="s">
        <v>10525</v>
      </c>
      <c r="D2097" t="s">
        <v>10526</v>
      </c>
      <c r="E2097" t="s">
        <v>10527</v>
      </c>
      <c r="F2097" t="s">
        <v>6197</v>
      </c>
    </row>
    <row r="2098" spans="1:6">
      <c r="A2098" t="s">
        <v>1793</v>
      </c>
      <c r="B2098" t="s">
        <v>10528</v>
      </c>
      <c r="C2098" t="s">
        <v>10529</v>
      </c>
      <c r="D2098" t="s">
        <v>10530</v>
      </c>
      <c r="E2098" t="s">
        <v>10531</v>
      </c>
      <c r="F2098" t="s">
        <v>6197</v>
      </c>
    </row>
    <row r="2099" spans="1:6">
      <c r="A2099" t="s">
        <v>1793</v>
      </c>
      <c r="B2099" t="s">
        <v>10532</v>
      </c>
      <c r="C2099" t="s">
        <v>10533</v>
      </c>
      <c r="D2099" t="s">
        <v>10534</v>
      </c>
      <c r="E2099" t="s">
        <v>10535</v>
      </c>
      <c r="F2099" t="s">
        <v>6197</v>
      </c>
    </row>
    <row r="2100" spans="1:6">
      <c r="A2100" t="s">
        <v>1793</v>
      </c>
      <c r="B2100" t="s">
        <v>10536</v>
      </c>
      <c r="C2100" t="s">
        <v>10537</v>
      </c>
      <c r="D2100" t="s">
        <v>10538</v>
      </c>
      <c r="E2100" t="s">
        <v>10539</v>
      </c>
      <c r="F2100" t="s">
        <v>6197</v>
      </c>
    </row>
    <row r="2101" spans="1:6">
      <c r="A2101" t="s">
        <v>1793</v>
      </c>
      <c r="B2101" t="s">
        <v>10540</v>
      </c>
      <c r="C2101" t="s">
        <v>10541</v>
      </c>
      <c r="D2101" t="s">
        <v>10542</v>
      </c>
      <c r="E2101" t="s">
        <v>10543</v>
      </c>
      <c r="F2101" t="s">
        <v>6197</v>
      </c>
    </row>
    <row r="2102" spans="1:6">
      <c r="A2102" t="s">
        <v>1793</v>
      </c>
      <c r="B2102" t="s">
        <v>10544</v>
      </c>
      <c r="C2102" t="s">
        <v>10545</v>
      </c>
      <c r="D2102" t="s">
        <v>10546</v>
      </c>
      <c r="E2102" t="s">
        <v>10547</v>
      </c>
      <c r="F2102" t="s">
        <v>6201</v>
      </c>
    </row>
    <row r="2103" spans="1:6">
      <c r="A2103" t="s">
        <v>1793</v>
      </c>
      <c r="B2103" t="s">
        <v>10548</v>
      </c>
      <c r="C2103" t="s">
        <v>10549</v>
      </c>
      <c r="D2103" t="s">
        <v>10550</v>
      </c>
      <c r="E2103" t="s">
        <v>10551</v>
      </c>
      <c r="F2103" t="s">
        <v>6201</v>
      </c>
    </row>
    <row r="2104" spans="1:6">
      <c r="A2104" t="s">
        <v>1793</v>
      </c>
      <c r="B2104" t="s">
        <v>10552</v>
      </c>
      <c r="C2104" t="s">
        <v>10553</v>
      </c>
      <c r="D2104" t="s">
        <v>10554</v>
      </c>
      <c r="E2104" t="s">
        <v>10555</v>
      </c>
      <c r="F2104" t="s">
        <v>6201</v>
      </c>
    </row>
    <row r="2105" spans="1:6">
      <c r="A2105" t="s">
        <v>1793</v>
      </c>
      <c r="B2105" t="s">
        <v>10556</v>
      </c>
      <c r="C2105" t="s">
        <v>10557</v>
      </c>
      <c r="D2105" t="s">
        <v>10558</v>
      </c>
      <c r="E2105" t="s">
        <v>10559</v>
      </c>
      <c r="F2105" t="s">
        <v>6201</v>
      </c>
    </row>
    <row r="2106" spans="1:6">
      <c r="A2106" t="s">
        <v>1793</v>
      </c>
      <c r="B2106" t="s">
        <v>10560</v>
      </c>
      <c r="C2106" t="s">
        <v>10561</v>
      </c>
      <c r="D2106" t="s">
        <v>10562</v>
      </c>
      <c r="E2106" t="s">
        <v>10563</v>
      </c>
      <c r="F2106" t="s">
        <v>6201</v>
      </c>
    </row>
    <row r="2107" spans="1:6">
      <c r="A2107" t="s">
        <v>1793</v>
      </c>
      <c r="B2107" t="s">
        <v>10564</v>
      </c>
      <c r="C2107" t="s">
        <v>10565</v>
      </c>
      <c r="D2107" t="s">
        <v>10566</v>
      </c>
      <c r="E2107" t="s">
        <v>10567</v>
      </c>
      <c r="F2107" t="s">
        <v>6201</v>
      </c>
    </row>
    <row r="2108" spans="1:6">
      <c r="A2108" t="s">
        <v>1793</v>
      </c>
      <c r="B2108" t="s">
        <v>10568</v>
      </c>
      <c r="C2108" t="s">
        <v>7053</v>
      </c>
      <c r="D2108" t="s">
        <v>7054</v>
      </c>
      <c r="E2108" t="s">
        <v>7055</v>
      </c>
      <c r="F2108" t="s">
        <v>6201</v>
      </c>
    </row>
    <row r="2109" spans="1:6">
      <c r="A2109" t="s">
        <v>1793</v>
      </c>
      <c r="B2109" t="s">
        <v>10569</v>
      </c>
      <c r="C2109" t="s">
        <v>9295</v>
      </c>
      <c r="D2109" t="s">
        <v>9296</v>
      </c>
      <c r="E2109" t="s">
        <v>9297</v>
      </c>
      <c r="F2109" t="s">
        <v>6201</v>
      </c>
    </row>
    <row r="2110" spans="1:6">
      <c r="A2110" t="s">
        <v>1793</v>
      </c>
      <c r="B2110" t="s">
        <v>10570</v>
      </c>
      <c r="C2110" t="s">
        <v>9499</v>
      </c>
      <c r="D2110" t="s">
        <v>9500</v>
      </c>
      <c r="E2110" t="s">
        <v>9501</v>
      </c>
      <c r="F2110" t="s">
        <v>6205</v>
      </c>
    </row>
    <row r="2111" spans="1:6">
      <c r="A2111" t="s">
        <v>1793</v>
      </c>
      <c r="B2111" t="s">
        <v>10571</v>
      </c>
      <c r="C2111" t="s">
        <v>10572</v>
      </c>
      <c r="D2111" t="s">
        <v>10573</v>
      </c>
      <c r="E2111" t="s">
        <v>10574</v>
      </c>
      <c r="F2111" t="s">
        <v>6205</v>
      </c>
    </row>
    <row r="2112" spans="1:6">
      <c r="A2112" t="s">
        <v>1793</v>
      </c>
      <c r="B2112" t="s">
        <v>10575</v>
      </c>
      <c r="C2112" t="s">
        <v>10576</v>
      </c>
      <c r="D2112" t="s">
        <v>10577</v>
      </c>
      <c r="E2112" t="s">
        <v>10578</v>
      </c>
      <c r="F2112" t="s">
        <v>6205</v>
      </c>
    </row>
    <row r="2113" spans="1:6">
      <c r="A2113" t="s">
        <v>1793</v>
      </c>
      <c r="B2113" t="s">
        <v>10579</v>
      </c>
      <c r="C2113" t="s">
        <v>10580</v>
      </c>
      <c r="D2113" t="s">
        <v>10581</v>
      </c>
      <c r="E2113" t="s">
        <v>10582</v>
      </c>
      <c r="F2113" t="s">
        <v>6205</v>
      </c>
    </row>
    <row r="2114" spans="1:6">
      <c r="A2114" t="s">
        <v>1793</v>
      </c>
      <c r="B2114" t="s">
        <v>10583</v>
      </c>
      <c r="C2114" t="s">
        <v>9275</v>
      </c>
      <c r="D2114" t="s">
        <v>9276</v>
      </c>
      <c r="E2114" t="s">
        <v>9277</v>
      </c>
      <c r="F2114" t="s">
        <v>6205</v>
      </c>
    </row>
    <row r="2115" spans="1:6">
      <c r="A2115" t="s">
        <v>1793</v>
      </c>
      <c r="B2115" t="s">
        <v>10584</v>
      </c>
      <c r="C2115" t="s">
        <v>10585</v>
      </c>
      <c r="D2115" t="s">
        <v>10586</v>
      </c>
      <c r="E2115" t="s">
        <v>10587</v>
      </c>
      <c r="F2115" t="s">
        <v>6209</v>
      </c>
    </row>
    <row r="2116" spans="1:6">
      <c r="A2116" t="s">
        <v>1793</v>
      </c>
      <c r="B2116" t="s">
        <v>10588</v>
      </c>
      <c r="C2116" t="s">
        <v>10589</v>
      </c>
      <c r="D2116" t="s">
        <v>10590</v>
      </c>
      <c r="E2116" t="s">
        <v>10591</v>
      </c>
      <c r="F2116" t="s">
        <v>6209</v>
      </c>
    </row>
    <row r="2117" spans="1:6">
      <c r="A2117" t="s">
        <v>1793</v>
      </c>
      <c r="B2117" t="s">
        <v>10592</v>
      </c>
      <c r="C2117" t="s">
        <v>10593</v>
      </c>
      <c r="D2117" t="s">
        <v>10594</v>
      </c>
      <c r="E2117" t="s">
        <v>10595</v>
      </c>
      <c r="F2117" t="s">
        <v>6209</v>
      </c>
    </row>
    <row r="2118" spans="1:6">
      <c r="A2118" t="s">
        <v>1793</v>
      </c>
      <c r="B2118" t="s">
        <v>10596</v>
      </c>
      <c r="C2118" t="s">
        <v>10597</v>
      </c>
      <c r="D2118" t="s">
        <v>10598</v>
      </c>
      <c r="E2118" t="s">
        <v>10599</v>
      </c>
      <c r="F2118" t="s">
        <v>6209</v>
      </c>
    </row>
    <row r="2119" spans="1:6">
      <c r="A2119" t="s">
        <v>1793</v>
      </c>
      <c r="B2119" t="s">
        <v>10600</v>
      </c>
      <c r="C2119" t="s">
        <v>10601</v>
      </c>
      <c r="D2119" t="s">
        <v>10602</v>
      </c>
      <c r="E2119" t="s">
        <v>10603</v>
      </c>
      <c r="F2119" t="s">
        <v>6209</v>
      </c>
    </row>
    <row r="2120" spans="1:6">
      <c r="A2120" t="s">
        <v>1793</v>
      </c>
      <c r="B2120" t="s">
        <v>10604</v>
      </c>
      <c r="C2120" t="s">
        <v>10605</v>
      </c>
      <c r="D2120" t="s">
        <v>10606</v>
      </c>
      <c r="E2120" t="s">
        <v>10607</v>
      </c>
      <c r="F2120" t="s">
        <v>6209</v>
      </c>
    </row>
    <row r="2121" spans="1:6">
      <c r="A2121" t="s">
        <v>1793</v>
      </c>
      <c r="B2121" t="s">
        <v>10608</v>
      </c>
      <c r="C2121" t="s">
        <v>10609</v>
      </c>
      <c r="D2121" t="s">
        <v>10610</v>
      </c>
      <c r="E2121" t="s">
        <v>10611</v>
      </c>
      <c r="F2121" t="s">
        <v>6209</v>
      </c>
    </row>
    <row r="2122" spans="1:6">
      <c r="A2122" t="s">
        <v>1793</v>
      </c>
      <c r="B2122" t="s">
        <v>10612</v>
      </c>
      <c r="C2122" t="s">
        <v>10613</v>
      </c>
      <c r="D2122" t="s">
        <v>10614</v>
      </c>
      <c r="E2122" t="s">
        <v>10615</v>
      </c>
      <c r="F2122" t="s">
        <v>6209</v>
      </c>
    </row>
    <row r="2123" spans="1:6">
      <c r="A2123" t="s">
        <v>1793</v>
      </c>
      <c r="B2123" t="s">
        <v>10616</v>
      </c>
      <c r="C2123" t="s">
        <v>10617</v>
      </c>
      <c r="D2123" t="s">
        <v>10618</v>
      </c>
      <c r="E2123" t="s">
        <v>10619</v>
      </c>
      <c r="F2123" t="s">
        <v>6209</v>
      </c>
    </row>
    <row r="2124" spans="1:6">
      <c r="A2124" t="s">
        <v>1793</v>
      </c>
      <c r="B2124" t="s">
        <v>10620</v>
      </c>
      <c r="C2124" t="s">
        <v>10621</v>
      </c>
      <c r="D2124" t="s">
        <v>10622</v>
      </c>
      <c r="E2124" t="s">
        <v>10623</v>
      </c>
      <c r="F2124" t="s">
        <v>6209</v>
      </c>
    </row>
    <row r="2125" spans="1:6">
      <c r="A2125" t="s">
        <v>1793</v>
      </c>
      <c r="B2125" t="s">
        <v>10624</v>
      </c>
      <c r="C2125" t="s">
        <v>10625</v>
      </c>
      <c r="D2125" t="s">
        <v>10626</v>
      </c>
      <c r="E2125" t="s">
        <v>10627</v>
      </c>
      <c r="F2125" t="s">
        <v>6209</v>
      </c>
    </row>
    <row r="2126" spans="1:6">
      <c r="A2126" t="s">
        <v>1793</v>
      </c>
      <c r="B2126" t="s">
        <v>10628</v>
      </c>
      <c r="C2126" t="s">
        <v>10629</v>
      </c>
      <c r="D2126" t="s">
        <v>10630</v>
      </c>
      <c r="E2126" t="s">
        <v>10631</v>
      </c>
      <c r="F2126" t="s">
        <v>6209</v>
      </c>
    </row>
    <row r="2127" spans="1:6">
      <c r="A2127" t="s">
        <v>1793</v>
      </c>
      <c r="B2127" t="s">
        <v>10632</v>
      </c>
      <c r="C2127" t="s">
        <v>10633</v>
      </c>
      <c r="D2127" t="s">
        <v>10634</v>
      </c>
      <c r="E2127" t="s">
        <v>10635</v>
      </c>
      <c r="F2127" t="s">
        <v>6209</v>
      </c>
    </row>
    <row r="2128" spans="1:6">
      <c r="A2128" t="s">
        <v>1793</v>
      </c>
      <c r="B2128" t="s">
        <v>10636</v>
      </c>
      <c r="C2128" t="s">
        <v>2500</v>
      </c>
      <c r="D2128" t="s">
        <v>2501</v>
      </c>
      <c r="E2128" t="s">
        <v>2502</v>
      </c>
      <c r="F2128" t="s">
        <v>6209</v>
      </c>
    </row>
    <row r="2129" spans="1:6">
      <c r="A2129" t="s">
        <v>1793</v>
      </c>
      <c r="B2129" t="s">
        <v>10637</v>
      </c>
      <c r="C2129" t="s">
        <v>10638</v>
      </c>
      <c r="D2129" t="s">
        <v>10639</v>
      </c>
      <c r="E2129" t="s">
        <v>10640</v>
      </c>
      <c r="F2129" t="s">
        <v>6209</v>
      </c>
    </row>
    <row r="2130" spans="1:6">
      <c r="A2130" t="s">
        <v>1793</v>
      </c>
      <c r="B2130" t="s">
        <v>10641</v>
      </c>
      <c r="C2130" t="s">
        <v>10642</v>
      </c>
      <c r="D2130" t="s">
        <v>10643</v>
      </c>
      <c r="E2130" t="s">
        <v>10644</v>
      </c>
      <c r="F2130" t="s">
        <v>6213</v>
      </c>
    </row>
    <row r="2131" spans="1:6">
      <c r="A2131" t="s">
        <v>1793</v>
      </c>
      <c r="B2131" t="s">
        <v>10645</v>
      </c>
      <c r="C2131" t="s">
        <v>10646</v>
      </c>
      <c r="D2131" t="s">
        <v>10647</v>
      </c>
      <c r="E2131" t="s">
        <v>10648</v>
      </c>
      <c r="F2131" t="s">
        <v>6213</v>
      </c>
    </row>
    <row r="2132" spans="1:6">
      <c r="A2132" t="s">
        <v>1793</v>
      </c>
      <c r="B2132" t="s">
        <v>10649</v>
      </c>
      <c r="C2132" t="s">
        <v>8028</v>
      </c>
      <c r="D2132" t="s">
        <v>8029</v>
      </c>
      <c r="E2132" t="s">
        <v>8030</v>
      </c>
      <c r="F2132" t="s">
        <v>6213</v>
      </c>
    </row>
    <row r="2133" spans="1:6">
      <c r="A2133" t="s">
        <v>1793</v>
      </c>
      <c r="B2133" t="s">
        <v>10650</v>
      </c>
      <c r="C2133" t="s">
        <v>6784</v>
      </c>
      <c r="D2133" t="s">
        <v>6785</v>
      </c>
      <c r="E2133" t="s">
        <v>6786</v>
      </c>
      <c r="F2133" t="s">
        <v>6213</v>
      </c>
    </row>
    <row r="2134" spans="1:6">
      <c r="A2134" t="s">
        <v>1793</v>
      </c>
      <c r="B2134" t="s">
        <v>10651</v>
      </c>
      <c r="C2134" t="s">
        <v>10652</v>
      </c>
      <c r="D2134" t="s">
        <v>10653</v>
      </c>
      <c r="E2134" t="s">
        <v>10654</v>
      </c>
      <c r="F2134" t="s">
        <v>6213</v>
      </c>
    </row>
    <row r="2135" spans="1:6">
      <c r="A2135" t="s">
        <v>1793</v>
      </c>
      <c r="B2135" t="s">
        <v>10655</v>
      </c>
      <c r="C2135" t="s">
        <v>6804</v>
      </c>
      <c r="D2135" t="s">
        <v>6805</v>
      </c>
      <c r="E2135" t="s">
        <v>6806</v>
      </c>
      <c r="F2135" t="s">
        <v>6213</v>
      </c>
    </row>
    <row r="2136" spans="1:6">
      <c r="A2136" t="s">
        <v>1793</v>
      </c>
      <c r="B2136" t="s">
        <v>10656</v>
      </c>
      <c r="C2136" t="s">
        <v>10657</v>
      </c>
      <c r="D2136" t="s">
        <v>10658</v>
      </c>
      <c r="E2136" t="s">
        <v>10659</v>
      </c>
      <c r="F2136" t="s">
        <v>6213</v>
      </c>
    </row>
    <row r="2137" spans="1:6">
      <c r="A2137" t="s">
        <v>1793</v>
      </c>
      <c r="B2137" t="s">
        <v>10660</v>
      </c>
      <c r="C2137" t="s">
        <v>8000</v>
      </c>
      <c r="D2137" t="s">
        <v>8001</v>
      </c>
      <c r="E2137" t="s">
        <v>8002</v>
      </c>
      <c r="F2137" t="s">
        <v>6213</v>
      </c>
    </row>
    <row r="2138" spans="1:6">
      <c r="A2138" t="s">
        <v>1793</v>
      </c>
      <c r="B2138" t="s">
        <v>10661</v>
      </c>
      <c r="C2138" t="s">
        <v>10662</v>
      </c>
      <c r="D2138" t="s">
        <v>10663</v>
      </c>
      <c r="E2138" t="s">
        <v>10664</v>
      </c>
      <c r="F2138" t="s">
        <v>6213</v>
      </c>
    </row>
    <row r="2139" spans="1:6">
      <c r="A2139" t="s">
        <v>1793</v>
      </c>
      <c r="B2139" t="s">
        <v>10665</v>
      </c>
      <c r="C2139" t="s">
        <v>10666</v>
      </c>
      <c r="D2139" t="s">
        <v>10667</v>
      </c>
      <c r="E2139" t="s">
        <v>10668</v>
      </c>
      <c r="F2139" t="s">
        <v>6217</v>
      </c>
    </row>
    <row r="2140" spans="1:6">
      <c r="A2140" t="s">
        <v>1793</v>
      </c>
      <c r="B2140" t="s">
        <v>10669</v>
      </c>
      <c r="C2140" t="s">
        <v>10670</v>
      </c>
      <c r="D2140" t="s">
        <v>10671</v>
      </c>
      <c r="E2140" t="s">
        <v>10672</v>
      </c>
      <c r="F2140" t="s">
        <v>6217</v>
      </c>
    </row>
    <row r="2141" spans="1:6">
      <c r="A2141" t="s">
        <v>1793</v>
      </c>
      <c r="B2141" t="s">
        <v>10673</v>
      </c>
      <c r="C2141" t="s">
        <v>10674</v>
      </c>
      <c r="D2141" t="s">
        <v>10675</v>
      </c>
      <c r="E2141" t="s">
        <v>10676</v>
      </c>
      <c r="F2141" t="s">
        <v>6217</v>
      </c>
    </row>
    <row r="2142" spans="1:6">
      <c r="A2142" t="s">
        <v>1793</v>
      </c>
      <c r="B2142" t="s">
        <v>10677</v>
      </c>
      <c r="C2142" t="s">
        <v>10678</v>
      </c>
      <c r="D2142" t="s">
        <v>10679</v>
      </c>
      <c r="E2142" t="s">
        <v>10680</v>
      </c>
      <c r="F2142" t="s">
        <v>6217</v>
      </c>
    </row>
    <row r="2143" spans="1:6">
      <c r="A2143" t="s">
        <v>1793</v>
      </c>
      <c r="B2143" t="s">
        <v>10681</v>
      </c>
      <c r="C2143" t="s">
        <v>6523</v>
      </c>
      <c r="D2143" t="s">
        <v>6524</v>
      </c>
      <c r="E2143" t="s">
        <v>6525</v>
      </c>
      <c r="F2143" t="s">
        <v>6217</v>
      </c>
    </row>
    <row r="2144" spans="1:6">
      <c r="A2144" t="s">
        <v>1793</v>
      </c>
      <c r="B2144" t="s">
        <v>10682</v>
      </c>
      <c r="C2144" t="s">
        <v>10683</v>
      </c>
      <c r="D2144" t="s">
        <v>10684</v>
      </c>
      <c r="E2144" t="s">
        <v>10685</v>
      </c>
      <c r="F2144" t="s">
        <v>6217</v>
      </c>
    </row>
    <row r="2145" spans="1:6">
      <c r="A2145" t="s">
        <v>1793</v>
      </c>
      <c r="B2145" t="s">
        <v>10686</v>
      </c>
      <c r="C2145" t="s">
        <v>10687</v>
      </c>
      <c r="D2145" t="s">
        <v>10688</v>
      </c>
      <c r="E2145" t="s">
        <v>10689</v>
      </c>
      <c r="F2145" t="s">
        <v>6217</v>
      </c>
    </row>
    <row r="2146" spans="1:6">
      <c r="A2146" t="s">
        <v>1793</v>
      </c>
      <c r="B2146" t="s">
        <v>10690</v>
      </c>
      <c r="C2146" t="s">
        <v>10691</v>
      </c>
      <c r="D2146" t="s">
        <v>10692</v>
      </c>
      <c r="E2146" t="s">
        <v>10693</v>
      </c>
      <c r="F2146" t="s">
        <v>6217</v>
      </c>
    </row>
    <row r="2147" spans="1:6">
      <c r="A2147" t="s">
        <v>1793</v>
      </c>
      <c r="B2147" t="s">
        <v>10694</v>
      </c>
      <c r="C2147" t="s">
        <v>6780</v>
      </c>
      <c r="D2147" t="s">
        <v>6781</v>
      </c>
      <c r="E2147" t="s">
        <v>6782</v>
      </c>
      <c r="F2147" t="s">
        <v>6217</v>
      </c>
    </row>
    <row r="2148" spans="1:6">
      <c r="A2148" t="s">
        <v>1793</v>
      </c>
      <c r="B2148" t="s">
        <v>10695</v>
      </c>
      <c r="C2148" t="s">
        <v>10696</v>
      </c>
      <c r="D2148" t="s">
        <v>10697</v>
      </c>
      <c r="E2148" t="s">
        <v>10698</v>
      </c>
      <c r="F2148" t="s">
        <v>6217</v>
      </c>
    </row>
    <row r="2149" spans="1:6">
      <c r="A2149" t="s">
        <v>1793</v>
      </c>
      <c r="B2149" t="s">
        <v>10699</v>
      </c>
      <c r="C2149" t="s">
        <v>10700</v>
      </c>
      <c r="D2149" t="s">
        <v>10701</v>
      </c>
      <c r="E2149" t="s">
        <v>10702</v>
      </c>
      <c r="F2149" t="s">
        <v>6217</v>
      </c>
    </row>
    <row r="2150" spans="1:6">
      <c r="A2150" t="s">
        <v>1793</v>
      </c>
      <c r="B2150" t="s">
        <v>10703</v>
      </c>
      <c r="C2150" t="s">
        <v>10704</v>
      </c>
      <c r="D2150" t="s">
        <v>10705</v>
      </c>
      <c r="E2150" t="s">
        <v>10706</v>
      </c>
      <c r="F2150" t="s">
        <v>6221</v>
      </c>
    </row>
    <row r="2151" spans="1:6">
      <c r="A2151" t="s">
        <v>1793</v>
      </c>
      <c r="B2151" t="s">
        <v>10707</v>
      </c>
      <c r="C2151" t="s">
        <v>6519</v>
      </c>
      <c r="D2151" t="s">
        <v>6520</v>
      </c>
      <c r="E2151" t="s">
        <v>6521</v>
      </c>
      <c r="F2151" t="s">
        <v>6221</v>
      </c>
    </row>
    <row r="2152" spans="1:6">
      <c r="A2152" t="s">
        <v>1793</v>
      </c>
      <c r="B2152" t="s">
        <v>10708</v>
      </c>
      <c r="C2152" t="s">
        <v>10709</v>
      </c>
      <c r="D2152" t="s">
        <v>10710</v>
      </c>
      <c r="E2152" t="s">
        <v>10711</v>
      </c>
      <c r="F2152" t="s">
        <v>6221</v>
      </c>
    </row>
    <row r="2153" spans="1:6">
      <c r="A2153" t="s">
        <v>1793</v>
      </c>
      <c r="B2153" t="s">
        <v>10712</v>
      </c>
      <c r="C2153" t="s">
        <v>10713</v>
      </c>
      <c r="D2153" t="s">
        <v>10714</v>
      </c>
      <c r="E2153" t="s">
        <v>10715</v>
      </c>
      <c r="F2153" t="s">
        <v>6221</v>
      </c>
    </row>
    <row r="2154" spans="1:6">
      <c r="A2154" t="s">
        <v>1793</v>
      </c>
      <c r="B2154" t="s">
        <v>10716</v>
      </c>
      <c r="C2154" t="s">
        <v>10717</v>
      </c>
      <c r="D2154" t="s">
        <v>10718</v>
      </c>
      <c r="E2154" t="s">
        <v>10719</v>
      </c>
      <c r="F2154" t="s">
        <v>6225</v>
      </c>
    </row>
    <row r="2155" spans="1:6">
      <c r="A2155" t="s">
        <v>1793</v>
      </c>
      <c r="B2155" t="s">
        <v>10720</v>
      </c>
      <c r="C2155" t="s">
        <v>10721</v>
      </c>
      <c r="D2155" t="s">
        <v>10722</v>
      </c>
      <c r="E2155" t="s">
        <v>10723</v>
      </c>
      <c r="F2155" t="s">
        <v>6225</v>
      </c>
    </row>
    <row r="2156" spans="1:6">
      <c r="A2156" t="s">
        <v>1793</v>
      </c>
      <c r="B2156" t="s">
        <v>10724</v>
      </c>
      <c r="C2156" t="s">
        <v>10725</v>
      </c>
      <c r="D2156" t="s">
        <v>10726</v>
      </c>
      <c r="E2156" t="s">
        <v>10727</v>
      </c>
      <c r="F2156" t="s">
        <v>6225</v>
      </c>
    </row>
    <row r="2157" spans="1:6">
      <c r="A2157" t="s">
        <v>1793</v>
      </c>
      <c r="B2157" t="s">
        <v>10728</v>
      </c>
      <c r="C2157" t="s">
        <v>10729</v>
      </c>
      <c r="D2157" t="s">
        <v>10730</v>
      </c>
      <c r="E2157" t="s">
        <v>10731</v>
      </c>
      <c r="F2157" t="s">
        <v>6225</v>
      </c>
    </row>
    <row r="2158" spans="1:6">
      <c r="A2158" t="s">
        <v>1793</v>
      </c>
      <c r="B2158" t="s">
        <v>10732</v>
      </c>
      <c r="C2158" t="s">
        <v>10733</v>
      </c>
      <c r="D2158" t="s">
        <v>10734</v>
      </c>
      <c r="E2158" t="s">
        <v>10735</v>
      </c>
      <c r="F2158" t="s">
        <v>6225</v>
      </c>
    </row>
    <row r="2159" spans="1:6">
      <c r="A2159" t="s">
        <v>1793</v>
      </c>
      <c r="B2159" t="s">
        <v>10736</v>
      </c>
      <c r="C2159" t="s">
        <v>10737</v>
      </c>
      <c r="D2159" t="s">
        <v>10738</v>
      </c>
      <c r="E2159" t="s">
        <v>10739</v>
      </c>
      <c r="F2159" t="s">
        <v>6225</v>
      </c>
    </row>
    <row r="2160" spans="1:6">
      <c r="A2160" t="s">
        <v>1793</v>
      </c>
      <c r="B2160" t="s">
        <v>10740</v>
      </c>
      <c r="C2160" t="s">
        <v>7228</v>
      </c>
      <c r="D2160" t="s">
        <v>7229</v>
      </c>
      <c r="E2160" t="s">
        <v>7230</v>
      </c>
      <c r="F2160" t="s">
        <v>6225</v>
      </c>
    </row>
    <row r="2161" spans="1:6">
      <c r="A2161" t="s">
        <v>1793</v>
      </c>
      <c r="B2161" t="s">
        <v>10741</v>
      </c>
      <c r="C2161" t="s">
        <v>6767</v>
      </c>
      <c r="D2161" t="s">
        <v>6768</v>
      </c>
      <c r="E2161" t="s">
        <v>6769</v>
      </c>
      <c r="F2161" t="s">
        <v>6225</v>
      </c>
    </row>
    <row r="2162" spans="1:6">
      <c r="A2162" t="s">
        <v>1793</v>
      </c>
      <c r="B2162" t="s">
        <v>10742</v>
      </c>
      <c r="C2162" t="s">
        <v>10743</v>
      </c>
      <c r="D2162" t="s">
        <v>10744</v>
      </c>
      <c r="E2162" t="s">
        <v>10745</v>
      </c>
      <c r="F2162" t="s">
        <v>6225</v>
      </c>
    </row>
    <row r="2163" spans="1:6">
      <c r="A2163" t="s">
        <v>1793</v>
      </c>
      <c r="B2163" t="s">
        <v>10746</v>
      </c>
      <c r="C2163" t="s">
        <v>10747</v>
      </c>
      <c r="D2163" t="s">
        <v>10748</v>
      </c>
      <c r="E2163" t="s">
        <v>10749</v>
      </c>
      <c r="F2163" t="s">
        <v>6225</v>
      </c>
    </row>
    <row r="2164" spans="1:6">
      <c r="A2164" t="s">
        <v>1793</v>
      </c>
      <c r="B2164" t="s">
        <v>10750</v>
      </c>
      <c r="C2164" t="s">
        <v>10751</v>
      </c>
      <c r="D2164" t="s">
        <v>10752</v>
      </c>
      <c r="E2164" t="s">
        <v>10753</v>
      </c>
      <c r="F2164" t="s">
        <v>6225</v>
      </c>
    </row>
    <row r="2165" spans="1:6">
      <c r="A2165" t="s">
        <v>1793</v>
      </c>
      <c r="B2165" t="s">
        <v>10754</v>
      </c>
      <c r="C2165" t="s">
        <v>10755</v>
      </c>
      <c r="D2165" t="s">
        <v>10756</v>
      </c>
      <c r="E2165" t="s">
        <v>10757</v>
      </c>
      <c r="F2165" t="s">
        <v>6225</v>
      </c>
    </row>
    <row r="2166" spans="1:6">
      <c r="A2166" t="s">
        <v>1793</v>
      </c>
      <c r="B2166" t="s">
        <v>10758</v>
      </c>
      <c r="C2166" t="s">
        <v>7947</v>
      </c>
      <c r="D2166" t="s">
        <v>7948</v>
      </c>
      <c r="E2166" t="s">
        <v>7949</v>
      </c>
      <c r="F2166" t="s">
        <v>6225</v>
      </c>
    </row>
    <row r="2167" spans="1:6">
      <c r="A2167" t="s">
        <v>1793</v>
      </c>
      <c r="B2167" t="s">
        <v>10759</v>
      </c>
      <c r="C2167" t="s">
        <v>7163</v>
      </c>
      <c r="D2167" t="s">
        <v>7164</v>
      </c>
      <c r="E2167" t="s">
        <v>7165</v>
      </c>
      <c r="F2167" t="s">
        <v>6225</v>
      </c>
    </row>
    <row r="2168" spans="1:6">
      <c r="A2168" t="s">
        <v>1793</v>
      </c>
      <c r="B2168" t="s">
        <v>10760</v>
      </c>
      <c r="C2168" t="s">
        <v>10761</v>
      </c>
      <c r="D2168" t="s">
        <v>10762</v>
      </c>
      <c r="E2168" t="s">
        <v>10763</v>
      </c>
      <c r="F2168" t="s">
        <v>6225</v>
      </c>
    </row>
    <row r="2169" spans="1:6">
      <c r="A2169" t="s">
        <v>1793</v>
      </c>
      <c r="B2169" t="s">
        <v>10764</v>
      </c>
      <c r="C2169" t="s">
        <v>10765</v>
      </c>
      <c r="D2169" t="s">
        <v>10766</v>
      </c>
      <c r="E2169" t="s">
        <v>10767</v>
      </c>
      <c r="F2169" t="s">
        <v>6229</v>
      </c>
    </row>
    <row r="2170" spans="1:6">
      <c r="A2170" t="s">
        <v>1793</v>
      </c>
      <c r="B2170" t="s">
        <v>10768</v>
      </c>
      <c r="C2170" t="s">
        <v>10769</v>
      </c>
      <c r="D2170" t="s">
        <v>10770</v>
      </c>
      <c r="E2170" t="s">
        <v>10771</v>
      </c>
      <c r="F2170" t="s">
        <v>6229</v>
      </c>
    </row>
    <row r="2171" spans="1:6">
      <c r="A2171" t="s">
        <v>1793</v>
      </c>
      <c r="B2171" t="s">
        <v>10772</v>
      </c>
      <c r="C2171" t="s">
        <v>10773</v>
      </c>
      <c r="D2171" t="s">
        <v>10774</v>
      </c>
      <c r="E2171" t="s">
        <v>10775</v>
      </c>
      <c r="F2171" t="s">
        <v>6229</v>
      </c>
    </row>
    <row r="2172" spans="1:6">
      <c r="A2172" t="s">
        <v>1793</v>
      </c>
      <c r="B2172" t="s">
        <v>10776</v>
      </c>
      <c r="C2172" t="s">
        <v>10777</v>
      </c>
      <c r="D2172" t="s">
        <v>10778</v>
      </c>
      <c r="E2172" t="s">
        <v>10779</v>
      </c>
      <c r="F2172" t="s">
        <v>6229</v>
      </c>
    </row>
    <row r="2173" spans="1:6">
      <c r="A2173" t="s">
        <v>1793</v>
      </c>
      <c r="B2173" t="s">
        <v>10780</v>
      </c>
      <c r="C2173" t="s">
        <v>10781</v>
      </c>
      <c r="D2173" t="s">
        <v>10782</v>
      </c>
      <c r="E2173" t="s">
        <v>10783</v>
      </c>
      <c r="F2173" t="s">
        <v>6229</v>
      </c>
    </row>
    <row r="2174" spans="1:6">
      <c r="A2174" t="s">
        <v>1793</v>
      </c>
      <c r="B2174" t="s">
        <v>10784</v>
      </c>
      <c r="C2174" t="s">
        <v>7126</v>
      </c>
      <c r="D2174" t="s">
        <v>7127</v>
      </c>
      <c r="E2174" t="s">
        <v>7128</v>
      </c>
      <c r="F2174" t="s">
        <v>6229</v>
      </c>
    </row>
    <row r="2175" spans="1:6">
      <c r="A2175" t="s">
        <v>1793</v>
      </c>
      <c r="B2175" t="s">
        <v>10785</v>
      </c>
      <c r="C2175" t="s">
        <v>7933</v>
      </c>
      <c r="D2175" t="s">
        <v>7934</v>
      </c>
      <c r="E2175" t="s">
        <v>7935</v>
      </c>
      <c r="F2175" t="s">
        <v>6229</v>
      </c>
    </row>
    <row r="2176" spans="1:6">
      <c r="A2176" t="s">
        <v>1793</v>
      </c>
      <c r="B2176" t="s">
        <v>10786</v>
      </c>
      <c r="C2176" t="s">
        <v>10787</v>
      </c>
      <c r="D2176" t="s">
        <v>10788</v>
      </c>
      <c r="E2176" t="s">
        <v>10789</v>
      </c>
      <c r="F2176" t="s">
        <v>6229</v>
      </c>
    </row>
    <row r="2177" spans="1:6">
      <c r="A2177" t="s">
        <v>1793</v>
      </c>
      <c r="B2177" t="s">
        <v>10790</v>
      </c>
      <c r="C2177" t="s">
        <v>10791</v>
      </c>
      <c r="D2177" t="s">
        <v>10792</v>
      </c>
      <c r="E2177" t="s">
        <v>10793</v>
      </c>
      <c r="F2177" t="s">
        <v>6229</v>
      </c>
    </row>
    <row r="2178" spans="1:6">
      <c r="A2178" t="s">
        <v>1793</v>
      </c>
      <c r="B2178" t="s">
        <v>10794</v>
      </c>
      <c r="C2178" t="s">
        <v>7279</v>
      </c>
      <c r="D2178" t="s">
        <v>7280</v>
      </c>
      <c r="E2178" t="s">
        <v>7281</v>
      </c>
      <c r="F2178" t="s">
        <v>6233</v>
      </c>
    </row>
    <row r="2179" spans="1:6">
      <c r="A2179" t="s">
        <v>1793</v>
      </c>
      <c r="B2179" t="s">
        <v>10795</v>
      </c>
      <c r="C2179" t="s">
        <v>10796</v>
      </c>
      <c r="D2179" t="s">
        <v>10797</v>
      </c>
      <c r="E2179" t="s">
        <v>10798</v>
      </c>
      <c r="F2179" t="s">
        <v>6233</v>
      </c>
    </row>
    <row r="2180" spans="1:6">
      <c r="A2180" t="s">
        <v>1793</v>
      </c>
      <c r="B2180" t="s">
        <v>10799</v>
      </c>
      <c r="C2180" t="s">
        <v>7603</v>
      </c>
      <c r="D2180" t="s">
        <v>7604</v>
      </c>
      <c r="E2180" t="s">
        <v>7605</v>
      </c>
      <c r="F2180" t="s">
        <v>6233</v>
      </c>
    </row>
    <row r="2181" spans="1:6">
      <c r="A2181" t="s">
        <v>1793</v>
      </c>
      <c r="B2181" t="s">
        <v>10800</v>
      </c>
      <c r="C2181" t="s">
        <v>10801</v>
      </c>
      <c r="D2181" t="s">
        <v>10802</v>
      </c>
      <c r="E2181" t="s">
        <v>10803</v>
      </c>
      <c r="F2181" t="s">
        <v>6233</v>
      </c>
    </row>
    <row r="2182" spans="1:6">
      <c r="A2182" t="s">
        <v>1793</v>
      </c>
      <c r="B2182" t="s">
        <v>10804</v>
      </c>
      <c r="C2182" t="s">
        <v>10805</v>
      </c>
      <c r="D2182" t="s">
        <v>10806</v>
      </c>
      <c r="E2182" t="s">
        <v>10807</v>
      </c>
      <c r="F2182" t="s">
        <v>6233</v>
      </c>
    </row>
    <row r="2183" spans="1:6">
      <c r="A2183" t="s">
        <v>1793</v>
      </c>
      <c r="B2183" t="s">
        <v>10808</v>
      </c>
      <c r="C2183" t="s">
        <v>10809</v>
      </c>
      <c r="D2183" t="s">
        <v>10810</v>
      </c>
      <c r="E2183" t="s">
        <v>10811</v>
      </c>
      <c r="F2183" t="s">
        <v>6233</v>
      </c>
    </row>
    <row r="2184" spans="1:6">
      <c r="A2184" t="s">
        <v>1793</v>
      </c>
      <c r="B2184" t="s">
        <v>10812</v>
      </c>
      <c r="C2184" t="s">
        <v>10813</v>
      </c>
      <c r="D2184" t="s">
        <v>10814</v>
      </c>
      <c r="E2184" t="s">
        <v>10815</v>
      </c>
      <c r="F2184" t="s">
        <v>6233</v>
      </c>
    </row>
    <row r="2185" spans="1:6">
      <c r="A2185" t="s">
        <v>1793</v>
      </c>
      <c r="B2185" t="s">
        <v>10816</v>
      </c>
      <c r="C2185" t="s">
        <v>2504</v>
      </c>
      <c r="D2185" t="s">
        <v>2505</v>
      </c>
      <c r="E2185" t="s">
        <v>2506</v>
      </c>
      <c r="F2185" t="s">
        <v>6233</v>
      </c>
    </row>
    <row r="2186" spans="1:6">
      <c r="A2186" t="s">
        <v>1793</v>
      </c>
      <c r="B2186" t="s">
        <v>10817</v>
      </c>
      <c r="C2186" t="s">
        <v>10818</v>
      </c>
      <c r="D2186" t="s">
        <v>10819</v>
      </c>
      <c r="E2186" t="s">
        <v>10820</v>
      </c>
      <c r="F2186" t="s">
        <v>6233</v>
      </c>
    </row>
    <row r="2187" spans="1:6">
      <c r="A2187" t="s">
        <v>1793</v>
      </c>
      <c r="B2187" t="s">
        <v>10821</v>
      </c>
      <c r="C2187" t="s">
        <v>10822</v>
      </c>
      <c r="D2187" t="s">
        <v>10823</v>
      </c>
      <c r="E2187" t="s">
        <v>10824</v>
      </c>
      <c r="F2187" t="s">
        <v>6233</v>
      </c>
    </row>
    <row r="2188" spans="1:6">
      <c r="A2188" t="s">
        <v>1793</v>
      </c>
      <c r="B2188" t="s">
        <v>10825</v>
      </c>
      <c r="C2188" t="s">
        <v>10826</v>
      </c>
      <c r="D2188" t="s">
        <v>10827</v>
      </c>
      <c r="E2188" t="s">
        <v>10828</v>
      </c>
      <c r="F2188" t="s">
        <v>6237</v>
      </c>
    </row>
    <row r="2189" spans="1:6">
      <c r="A2189" t="s">
        <v>1793</v>
      </c>
      <c r="B2189" t="s">
        <v>10829</v>
      </c>
      <c r="C2189" t="s">
        <v>10830</v>
      </c>
      <c r="D2189" t="s">
        <v>10831</v>
      </c>
      <c r="E2189" t="s">
        <v>10832</v>
      </c>
      <c r="F2189" t="s">
        <v>6237</v>
      </c>
    </row>
    <row r="2190" spans="1:6">
      <c r="A2190" t="s">
        <v>1793</v>
      </c>
      <c r="B2190" t="s">
        <v>10833</v>
      </c>
      <c r="C2190" t="s">
        <v>10834</v>
      </c>
      <c r="D2190" t="s">
        <v>10835</v>
      </c>
      <c r="E2190" t="s">
        <v>10836</v>
      </c>
      <c r="F2190" t="s">
        <v>6237</v>
      </c>
    </row>
    <row r="2191" spans="1:6">
      <c r="A2191" t="s">
        <v>1793</v>
      </c>
      <c r="B2191" t="s">
        <v>10837</v>
      </c>
      <c r="C2191" t="s">
        <v>10838</v>
      </c>
      <c r="D2191" t="s">
        <v>10839</v>
      </c>
      <c r="E2191" t="s">
        <v>10840</v>
      </c>
      <c r="F2191" t="s">
        <v>6237</v>
      </c>
    </row>
    <row r="2192" spans="1:6">
      <c r="A2192" t="s">
        <v>1793</v>
      </c>
      <c r="B2192" t="s">
        <v>10841</v>
      </c>
      <c r="C2192" t="s">
        <v>10842</v>
      </c>
      <c r="D2192" t="s">
        <v>10843</v>
      </c>
      <c r="E2192" t="s">
        <v>10844</v>
      </c>
      <c r="F2192" t="s">
        <v>6237</v>
      </c>
    </row>
    <row r="2193" spans="1:6">
      <c r="A2193" t="s">
        <v>1793</v>
      </c>
      <c r="B2193" t="s">
        <v>10845</v>
      </c>
      <c r="C2193" t="s">
        <v>10846</v>
      </c>
      <c r="D2193" t="s">
        <v>10847</v>
      </c>
      <c r="E2193" t="s">
        <v>10848</v>
      </c>
      <c r="F2193" t="s">
        <v>6237</v>
      </c>
    </row>
    <row r="2194" spans="1:6">
      <c r="A2194" t="s">
        <v>1793</v>
      </c>
      <c r="B2194" t="s">
        <v>10849</v>
      </c>
      <c r="C2194" t="s">
        <v>6763</v>
      </c>
      <c r="D2194" t="s">
        <v>6764</v>
      </c>
      <c r="E2194" t="s">
        <v>6765</v>
      </c>
      <c r="F2194" t="s">
        <v>6237</v>
      </c>
    </row>
    <row r="2195" spans="1:6">
      <c r="A2195" t="s">
        <v>1793</v>
      </c>
      <c r="B2195" t="s">
        <v>10850</v>
      </c>
      <c r="C2195" t="s">
        <v>10851</v>
      </c>
      <c r="D2195" t="s">
        <v>10852</v>
      </c>
      <c r="E2195" t="s">
        <v>10853</v>
      </c>
      <c r="F2195" t="s">
        <v>6237</v>
      </c>
    </row>
    <row r="2196" spans="1:6">
      <c r="A2196" t="s">
        <v>1793</v>
      </c>
      <c r="B2196" t="s">
        <v>10854</v>
      </c>
      <c r="C2196" t="s">
        <v>10855</v>
      </c>
      <c r="D2196" t="s">
        <v>10856</v>
      </c>
      <c r="E2196" t="s">
        <v>10857</v>
      </c>
      <c r="F2196" t="s">
        <v>6237</v>
      </c>
    </row>
    <row r="2197" spans="1:6">
      <c r="A2197" t="s">
        <v>1793</v>
      </c>
      <c r="B2197" t="s">
        <v>10858</v>
      </c>
      <c r="C2197" t="s">
        <v>10859</v>
      </c>
      <c r="D2197" t="s">
        <v>10860</v>
      </c>
      <c r="E2197" t="s">
        <v>10861</v>
      </c>
      <c r="F2197" t="s">
        <v>6237</v>
      </c>
    </row>
    <row r="2198" spans="1:6">
      <c r="A2198" t="s">
        <v>1793</v>
      </c>
      <c r="B2198" t="s">
        <v>10862</v>
      </c>
      <c r="C2198" t="s">
        <v>10863</v>
      </c>
      <c r="D2198" t="s">
        <v>10864</v>
      </c>
      <c r="E2198" t="s">
        <v>10865</v>
      </c>
      <c r="F2198" t="s">
        <v>6237</v>
      </c>
    </row>
    <row r="2199" spans="1:6">
      <c r="A2199" t="s">
        <v>1793</v>
      </c>
      <c r="B2199" t="s">
        <v>10866</v>
      </c>
      <c r="C2199" t="s">
        <v>10867</v>
      </c>
      <c r="D2199" t="s">
        <v>10868</v>
      </c>
      <c r="E2199" t="s">
        <v>10869</v>
      </c>
      <c r="F2199" t="s">
        <v>6237</v>
      </c>
    </row>
    <row r="2200" spans="1:6">
      <c r="A2200" t="s">
        <v>1793</v>
      </c>
      <c r="B2200" t="s">
        <v>10870</v>
      </c>
      <c r="C2200" t="s">
        <v>10871</v>
      </c>
      <c r="D2200" t="s">
        <v>10872</v>
      </c>
      <c r="E2200" t="s">
        <v>10873</v>
      </c>
      <c r="F2200" t="s">
        <v>6237</v>
      </c>
    </row>
    <row r="2201" spans="1:6">
      <c r="A2201" t="s">
        <v>1793</v>
      </c>
      <c r="B2201" t="s">
        <v>10874</v>
      </c>
      <c r="C2201" t="s">
        <v>10875</v>
      </c>
      <c r="D2201" t="s">
        <v>10876</v>
      </c>
      <c r="E2201" t="s">
        <v>10877</v>
      </c>
      <c r="F2201" t="s">
        <v>6237</v>
      </c>
    </row>
    <row r="2202" spans="1:6">
      <c r="A2202" t="s">
        <v>1793</v>
      </c>
      <c r="B2202" t="s">
        <v>10878</v>
      </c>
      <c r="C2202" t="s">
        <v>10879</v>
      </c>
      <c r="D2202" t="s">
        <v>10880</v>
      </c>
      <c r="E2202" t="s">
        <v>10881</v>
      </c>
      <c r="F2202" t="s">
        <v>6237</v>
      </c>
    </row>
    <row r="2203" spans="1:6">
      <c r="A2203" t="s">
        <v>1793</v>
      </c>
      <c r="B2203" t="s">
        <v>10882</v>
      </c>
      <c r="C2203" t="s">
        <v>10883</v>
      </c>
      <c r="D2203" t="s">
        <v>10884</v>
      </c>
      <c r="E2203" t="s">
        <v>10885</v>
      </c>
      <c r="F2203" t="s">
        <v>6241</v>
      </c>
    </row>
    <row r="2204" spans="1:6">
      <c r="A2204" t="s">
        <v>1793</v>
      </c>
      <c r="B2204" t="s">
        <v>10886</v>
      </c>
      <c r="C2204" t="s">
        <v>10887</v>
      </c>
      <c r="D2204" t="s">
        <v>10888</v>
      </c>
      <c r="E2204" t="s">
        <v>10889</v>
      </c>
      <c r="F2204" t="s">
        <v>6241</v>
      </c>
    </row>
    <row r="2205" spans="1:6">
      <c r="A2205" t="s">
        <v>1793</v>
      </c>
      <c r="B2205" t="s">
        <v>10890</v>
      </c>
      <c r="C2205" t="s">
        <v>10891</v>
      </c>
      <c r="D2205" t="s">
        <v>10892</v>
      </c>
      <c r="E2205" t="s">
        <v>10893</v>
      </c>
      <c r="F2205" t="s">
        <v>6241</v>
      </c>
    </row>
    <row r="2206" spans="1:6">
      <c r="A2206" t="s">
        <v>1793</v>
      </c>
      <c r="B2206" t="s">
        <v>10894</v>
      </c>
      <c r="C2206" t="s">
        <v>10895</v>
      </c>
      <c r="D2206" t="s">
        <v>10896</v>
      </c>
      <c r="E2206" t="s">
        <v>10897</v>
      </c>
      <c r="F2206" t="s">
        <v>6241</v>
      </c>
    </row>
    <row r="2207" spans="1:6">
      <c r="A2207" t="s">
        <v>1793</v>
      </c>
      <c r="B2207" t="s">
        <v>10898</v>
      </c>
      <c r="C2207" t="s">
        <v>10899</v>
      </c>
      <c r="D2207" t="s">
        <v>10900</v>
      </c>
      <c r="E2207" t="s">
        <v>10901</v>
      </c>
      <c r="F2207" t="s">
        <v>6241</v>
      </c>
    </row>
    <row r="2208" spans="1:6">
      <c r="A2208" t="s">
        <v>1793</v>
      </c>
      <c r="B2208" t="s">
        <v>10902</v>
      </c>
      <c r="C2208" t="s">
        <v>10903</v>
      </c>
      <c r="D2208" t="s">
        <v>10904</v>
      </c>
      <c r="E2208" t="s">
        <v>10905</v>
      </c>
      <c r="F2208" t="s">
        <v>6241</v>
      </c>
    </row>
    <row r="2209" spans="1:6">
      <c r="A2209" t="s">
        <v>1793</v>
      </c>
      <c r="B2209" t="s">
        <v>10906</v>
      </c>
      <c r="C2209" t="s">
        <v>7394</v>
      </c>
      <c r="D2209" t="s">
        <v>8930</v>
      </c>
      <c r="E2209" t="s">
        <v>7396</v>
      </c>
      <c r="F2209" t="s">
        <v>6241</v>
      </c>
    </row>
    <row r="2210" spans="1:6">
      <c r="A2210" t="s">
        <v>1793</v>
      </c>
      <c r="B2210" t="s">
        <v>10907</v>
      </c>
      <c r="C2210" t="s">
        <v>10908</v>
      </c>
      <c r="D2210" t="s">
        <v>10909</v>
      </c>
      <c r="E2210" t="s">
        <v>10910</v>
      </c>
      <c r="F2210" t="s">
        <v>6241</v>
      </c>
    </row>
    <row r="2211" spans="1:6">
      <c r="A2211" t="s">
        <v>1793</v>
      </c>
      <c r="B2211" t="s">
        <v>10911</v>
      </c>
      <c r="C2211" t="s">
        <v>10912</v>
      </c>
      <c r="D2211" t="s">
        <v>10913</v>
      </c>
      <c r="E2211" t="s">
        <v>10914</v>
      </c>
      <c r="F2211" t="s">
        <v>6241</v>
      </c>
    </row>
    <row r="2212" spans="1:6">
      <c r="A2212" t="s">
        <v>1793</v>
      </c>
      <c r="B2212" t="s">
        <v>10915</v>
      </c>
      <c r="C2212" t="s">
        <v>9791</v>
      </c>
      <c r="D2212" t="s">
        <v>10916</v>
      </c>
      <c r="E2212" t="s">
        <v>9793</v>
      </c>
      <c r="F2212" t="s">
        <v>6241</v>
      </c>
    </row>
    <row r="2213" spans="1:6">
      <c r="A2213" t="s">
        <v>1793</v>
      </c>
      <c r="B2213" t="s">
        <v>10917</v>
      </c>
      <c r="C2213" t="s">
        <v>10918</v>
      </c>
      <c r="D2213" t="s">
        <v>10919</v>
      </c>
      <c r="E2213" t="s">
        <v>10920</v>
      </c>
      <c r="F2213" t="s">
        <v>6241</v>
      </c>
    </row>
    <row r="2214" spans="1:6">
      <c r="A2214" t="s">
        <v>1793</v>
      </c>
      <c r="B2214" t="s">
        <v>10921</v>
      </c>
      <c r="C2214" t="s">
        <v>10922</v>
      </c>
      <c r="D2214" t="s">
        <v>10923</v>
      </c>
      <c r="E2214" t="s">
        <v>10924</v>
      </c>
      <c r="F2214" t="s">
        <v>6241</v>
      </c>
    </row>
    <row r="2215" spans="1:6">
      <c r="A2215" t="s">
        <v>1793</v>
      </c>
      <c r="B2215" t="s">
        <v>10925</v>
      </c>
      <c r="C2215" t="s">
        <v>10926</v>
      </c>
      <c r="D2215" t="s">
        <v>10927</v>
      </c>
      <c r="E2215" t="s">
        <v>10928</v>
      </c>
      <c r="F2215" t="s">
        <v>6241</v>
      </c>
    </row>
    <row r="2216" spans="1:6">
      <c r="A2216" t="s">
        <v>1793</v>
      </c>
      <c r="B2216" t="s">
        <v>10929</v>
      </c>
      <c r="C2216" t="s">
        <v>10930</v>
      </c>
      <c r="D2216" t="s">
        <v>10931</v>
      </c>
      <c r="E2216" t="s">
        <v>10932</v>
      </c>
      <c r="F2216" t="s">
        <v>6241</v>
      </c>
    </row>
    <row r="2217" spans="1:6">
      <c r="A2217" t="s">
        <v>1793</v>
      </c>
      <c r="B2217" t="s">
        <v>10933</v>
      </c>
      <c r="C2217" t="s">
        <v>10934</v>
      </c>
      <c r="D2217" t="s">
        <v>10935</v>
      </c>
      <c r="E2217" t="s">
        <v>10936</v>
      </c>
      <c r="F2217" t="s">
        <v>6241</v>
      </c>
    </row>
    <row r="2218" spans="1:6">
      <c r="A2218" t="s">
        <v>1793</v>
      </c>
      <c r="B2218" t="s">
        <v>10937</v>
      </c>
      <c r="C2218" t="s">
        <v>10938</v>
      </c>
      <c r="D2218" t="s">
        <v>10939</v>
      </c>
      <c r="E2218" t="s">
        <v>10940</v>
      </c>
      <c r="F2218" t="s">
        <v>6241</v>
      </c>
    </row>
    <row r="2219" spans="1:6">
      <c r="A2219" t="s">
        <v>1793</v>
      </c>
      <c r="B2219" t="s">
        <v>10941</v>
      </c>
      <c r="C2219" t="s">
        <v>10942</v>
      </c>
      <c r="D2219" t="s">
        <v>10943</v>
      </c>
      <c r="E2219" t="s">
        <v>10944</v>
      </c>
      <c r="F2219" t="s">
        <v>6241</v>
      </c>
    </row>
    <row r="2220" spans="1:6">
      <c r="A2220" t="s">
        <v>1793</v>
      </c>
      <c r="B2220" t="s">
        <v>10945</v>
      </c>
      <c r="C2220" t="s">
        <v>10946</v>
      </c>
      <c r="D2220" t="s">
        <v>10947</v>
      </c>
      <c r="E2220" t="s">
        <v>10948</v>
      </c>
      <c r="F2220" t="s">
        <v>6241</v>
      </c>
    </row>
    <row r="2221" spans="1:6">
      <c r="A2221" t="s">
        <v>1793</v>
      </c>
      <c r="B2221" t="s">
        <v>10949</v>
      </c>
      <c r="C2221" t="s">
        <v>10950</v>
      </c>
      <c r="D2221" t="s">
        <v>10951</v>
      </c>
      <c r="E2221" t="s">
        <v>10952</v>
      </c>
      <c r="F2221" t="s">
        <v>6241</v>
      </c>
    </row>
    <row r="2222" spans="1:6">
      <c r="A2222" t="s">
        <v>1793</v>
      </c>
      <c r="B2222" t="s">
        <v>10953</v>
      </c>
      <c r="C2222" t="s">
        <v>10954</v>
      </c>
      <c r="D2222" t="s">
        <v>10955</v>
      </c>
      <c r="E2222" t="s">
        <v>10956</v>
      </c>
      <c r="F2222" t="s">
        <v>6241</v>
      </c>
    </row>
    <row r="2223" spans="1:6">
      <c r="A2223" t="s">
        <v>1793</v>
      </c>
      <c r="B2223" t="s">
        <v>10957</v>
      </c>
      <c r="C2223" t="s">
        <v>10958</v>
      </c>
      <c r="D2223" t="s">
        <v>10959</v>
      </c>
      <c r="E2223" t="s">
        <v>10960</v>
      </c>
      <c r="F2223" t="s">
        <v>6241</v>
      </c>
    </row>
    <row r="2224" spans="1:6">
      <c r="A2224" t="s">
        <v>1793</v>
      </c>
      <c r="B2224" t="s">
        <v>10961</v>
      </c>
      <c r="C2224" t="s">
        <v>10962</v>
      </c>
      <c r="D2224" t="s">
        <v>10963</v>
      </c>
      <c r="E2224" t="s">
        <v>10964</v>
      </c>
      <c r="F2224" t="s">
        <v>6241</v>
      </c>
    </row>
    <row r="2225" spans="1:6">
      <c r="A2225" t="s">
        <v>1793</v>
      </c>
      <c r="B2225" t="s">
        <v>10965</v>
      </c>
      <c r="C2225" t="s">
        <v>10966</v>
      </c>
      <c r="D2225" t="s">
        <v>10967</v>
      </c>
      <c r="E2225" t="s">
        <v>10968</v>
      </c>
      <c r="F2225" t="s">
        <v>6241</v>
      </c>
    </row>
    <row r="2226" spans="1:6">
      <c r="A2226" t="s">
        <v>1793</v>
      </c>
      <c r="B2226" t="s">
        <v>10969</v>
      </c>
      <c r="C2226" t="s">
        <v>2508</v>
      </c>
      <c r="D2226" t="s">
        <v>2509</v>
      </c>
      <c r="E2226" t="s">
        <v>2510</v>
      </c>
      <c r="F2226" t="s">
        <v>6241</v>
      </c>
    </row>
    <row r="2227" spans="1:6">
      <c r="A2227" t="s">
        <v>1793</v>
      </c>
      <c r="B2227" t="s">
        <v>10970</v>
      </c>
      <c r="C2227" t="s">
        <v>10971</v>
      </c>
      <c r="D2227" t="s">
        <v>10972</v>
      </c>
      <c r="E2227" t="s">
        <v>10973</v>
      </c>
      <c r="F2227" t="s">
        <v>6241</v>
      </c>
    </row>
    <row r="2228" spans="1:6">
      <c r="A2228" t="s">
        <v>1793</v>
      </c>
      <c r="B2228" t="s">
        <v>10974</v>
      </c>
      <c r="C2228" t="s">
        <v>10975</v>
      </c>
      <c r="D2228" t="s">
        <v>10976</v>
      </c>
      <c r="E2228" t="s">
        <v>10977</v>
      </c>
      <c r="F2228" t="s">
        <v>6241</v>
      </c>
    </row>
    <row r="2229" spans="1:6">
      <c r="A2229" t="s">
        <v>1793</v>
      </c>
      <c r="B2229" t="s">
        <v>10978</v>
      </c>
      <c r="C2229" t="s">
        <v>10979</v>
      </c>
      <c r="D2229" t="s">
        <v>10980</v>
      </c>
      <c r="E2229" t="s">
        <v>10981</v>
      </c>
      <c r="F2229" t="s">
        <v>6241</v>
      </c>
    </row>
    <row r="2230" spans="1:6">
      <c r="A2230" t="s">
        <v>1793</v>
      </c>
      <c r="B2230" t="s">
        <v>10982</v>
      </c>
      <c r="C2230" t="s">
        <v>10983</v>
      </c>
      <c r="D2230" t="s">
        <v>10984</v>
      </c>
      <c r="E2230" t="s">
        <v>10985</v>
      </c>
      <c r="F2230" t="s">
        <v>6244</v>
      </c>
    </row>
    <row r="2231" spans="1:6">
      <c r="A2231" t="s">
        <v>1793</v>
      </c>
      <c r="B2231" t="s">
        <v>10986</v>
      </c>
      <c r="C2231" t="s">
        <v>10987</v>
      </c>
      <c r="D2231" t="s">
        <v>10988</v>
      </c>
      <c r="E2231" t="s">
        <v>10989</v>
      </c>
      <c r="F2231" t="s">
        <v>6244</v>
      </c>
    </row>
    <row r="2232" spans="1:6">
      <c r="A2232" t="s">
        <v>1793</v>
      </c>
      <c r="B2232" t="s">
        <v>10990</v>
      </c>
      <c r="C2232" t="s">
        <v>10991</v>
      </c>
      <c r="D2232" t="s">
        <v>10992</v>
      </c>
      <c r="E2232" t="s">
        <v>10993</v>
      </c>
      <c r="F2232" t="s">
        <v>6244</v>
      </c>
    </row>
    <row r="2233" spans="1:6">
      <c r="A2233" t="s">
        <v>1793</v>
      </c>
      <c r="B2233" t="s">
        <v>10994</v>
      </c>
      <c r="C2233" t="s">
        <v>10995</v>
      </c>
      <c r="D2233" t="s">
        <v>10996</v>
      </c>
      <c r="E2233" t="s">
        <v>10997</v>
      </c>
      <c r="F2233" t="s">
        <v>6244</v>
      </c>
    </row>
    <row r="2234" spans="1:6">
      <c r="A2234" t="s">
        <v>1793</v>
      </c>
      <c r="B2234" t="s">
        <v>10998</v>
      </c>
      <c r="C2234" t="s">
        <v>10999</v>
      </c>
      <c r="D2234" t="s">
        <v>11000</v>
      </c>
      <c r="E2234" t="s">
        <v>11001</v>
      </c>
      <c r="F2234" t="s">
        <v>6244</v>
      </c>
    </row>
    <row r="2235" spans="1:6">
      <c r="A2235" t="s">
        <v>1793</v>
      </c>
      <c r="B2235" t="s">
        <v>11002</v>
      </c>
      <c r="C2235" t="s">
        <v>9922</v>
      </c>
      <c r="D2235" t="s">
        <v>9923</v>
      </c>
      <c r="E2235" t="s">
        <v>9924</v>
      </c>
      <c r="F2235" t="s">
        <v>6244</v>
      </c>
    </row>
    <row r="2236" spans="1:6">
      <c r="A2236" t="s">
        <v>1793</v>
      </c>
      <c r="B2236" t="s">
        <v>11003</v>
      </c>
      <c r="C2236" t="s">
        <v>11004</v>
      </c>
      <c r="D2236" t="s">
        <v>11005</v>
      </c>
      <c r="E2236" t="s">
        <v>11006</v>
      </c>
      <c r="F2236" t="s">
        <v>6244</v>
      </c>
    </row>
    <row r="2237" spans="1:6">
      <c r="A2237" t="s">
        <v>1793</v>
      </c>
      <c r="B2237" t="s">
        <v>11007</v>
      </c>
      <c r="C2237" t="s">
        <v>11008</v>
      </c>
      <c r="D2237" t="s">
        <v>11009</v>
      </c>
      <c r="E2237" t="s">
        <v>11010</v>
      </c>
      <c r="F2237" t="s">
        <v>6244</v>
      </c>
    </row>
    <row r="2238" spans="1:6">
      <c r="A2238" t="s">
        <v>1793</v>
      </c>
      <c r="B2238" t="s">
        <v>11011</v>
      </c>
      <c r="C2238" t="s">
        <v>11012</v>
      </c>
      <c r="D2238" t="s">
        <v>11013</v>
      </c>
      <c r="E2238" t="s">
        <v>11014</v>
      </c>
      <c r="F2238" t="s">
        <v>6244</v>
      </c>
    </row>
    <row r="2239" spans="1:6">
      <c r="A2239" t="s">
        <v>1793</v>
      </c>
      <c r="B2239" t="s">
        <v>11015</v>
      </c>
      <c r="C2239" t="s">
        <v>11016</v>
      </c>
      <c r="D2239" t="s">
        <v>11017</v>
      </c>
      <c r="E2239" t="s">
        <v>11018</v>
      </c>
      <c r="F2239" t="s">
        <v>6244</v>
      </c>
    </row>
    <row r="2240" spans="1:6">
      <c r="A2240" t="s">
        <v>1793</v>
      </c>
      <c r="B2240" t="s">
        <v>11019</v>
      </c>
      <c r="C2240" t="s">
        <v>11020</v>
      </c>
      <c r="D2240" t="s">
        <v>11021</v>
      </c>
      <c r="E2240" t="s">
        <v>11022</v>
      </c>
      <c r="F2240" t="s">
        <v>6244</v>
      </c>
    </row>
    <row r="2241" spans="1:6">
      <c r="A2241" t="s">
        <v>1793</v>
      </c>
      <c r="B2241" t="s">
        <v>11023</v>
      </c>
      <c r="C2241" t="s">
        <v>11024</v>
      </c>
      <c r="D2241" t="s">
        <v>11025</v>
      </c>
      <c r="E2241" t="s">
        <v>11026</v>
      </c>
      <c r="F2241" t="s">
        <v>6244</v>
      </c>
    </row>
    <row r="2242" spans="1:6">
      <c r="A2242" t="s">
        <v>1793</v>
      </c>
      <c r="B2242" t="s">
        <v>11027</v>
      </c>
      <c r="C2242" t="s">
        <v>11028</v>
      </c>
      <c r="D2242" t="s">
        <v>11029</v>
      </c>
      <c r="E2242" t="s">
        <v>11030</v>
      </c>
      <c r="F2242" t="s">
        <v>6244</v>
      </c>
    </row>
    <row r="2243" spans="1:6">
      <c r="A2243" t="s">
        <v>1793</v>
      </c>
      <c r="B2243" t="s">
        <v>11031</v>
      </c>
      <c r="C2243" t="s">
        <v>11032</v>
      </c>
      <c r="D2243" t="s">
        <v>11033</v>
      </c>
      <c r="E2243" t="s">
        <v>11034</v>
      </c>
      <c r="F2243" t="s">
        <v>6244</v>
      </c>
    </row>
    <row r="2244" spans="1:6">
      <c r="A2244" t="s">
        <v>1793</v>
      </c>
      <c r="B2244" t="s">
        <v>11035</v>
      </c>
      <c r="C2244" t="s">
        <v>11036</v>
      </c>
      <c r="D2244" t="s">
        <v>11037</v>
      </c>
      <c r="E2244" t="s">
        <v>11038</v>
      </c>
      <c r="F2244" t="s">
        <v>6244</v>
      </c>
    </row>
    <row r="2245" spans="1:6">
      <c r="A2245" t="s">
        <v>1793</v>
      </c>
      <c r="B2245" t="s">
        <v>11039</v>
      </c>
      <c r="C2245" t="s">
        <v>11040</v>
      </c>
      <c r="D2245" t="s">
        <v>11041</v>
      </c>
      <c r="E2245" t="s">
        <v>11042</v>
      </c>
      <c r="F2245" t="s">
        <v>6244</v>
      </c>
    </row>
    <row r="2246" spans="1:6">
      <c r="A2246" t="s">
        <v>1793</v>
      </c>
      <c r="B2246" t="s">
        <v>11043</v>
      </c>
      <c r="C2246" t="s">
        <v>11044</v>
      </c>
      <c r="D2246" t="s">
        <v>11045</v>
      </c>
      <c r="E2246" t="s">
        <v>11046</v>
      </c>
      <c r="F2246" t="s">
        <v>6244</v>
      </c>
    </row>
    <row r="2247" spans="1:6">
      <c r="A2247" t="s">
        <v>1793</v>
      </c>
      <c r="B2247" t="s">
        <v>11047</v>
      </c>
      <c r="C2247" t="s">
        <v>6467</v>
      </c>
      <c r="D2247" t="s">
        <v>6468</v>
      </c>
      <c r="E2247" t="s">
        <v>6469</v>
      </c>
      <c r="F2247" t="s">
        <v>6244</v>
      </c>
    </row>
    <row r="2248" spans="1:6">
      <c r="A2248" t="s">
        <v>1793</v>
      </c>
      <c r="B2248" t="s">
        <v>11048</v>
      </c>
      <c r="C2248" t="s">
        <v>11049</v>
      </c>
      <c r="D2248" t="s">
        <v>11050</v>
      </c>
      <c r="E2248" t="s">
        <v>11051</v>
      </c>
      <c r="F2248" t="s">
        <v>6248</v>
      </c>
    </row>
    <row r="2249" spans="1:6">
      <c r="A2249" t="s">
        <v>1793</v>
      </c>
      <c r="B2249" t="s">
        <v>11052</v>
      </c>
      <c r="C2249" t="s">
        <v>11053</v>
      </c>
      <c r="D2249" t="s">
        <v>11054</v>
      </c>
      <c r="E2249" t="s">
        <v>11055</v>
      </c>
      <c r="F2249" t="s">
        <v>6248</v>
      </c>
    </row>
    <row r="2250" spans="1:6">
      <c r="A2250" t="s">
        <v>1793</v>
      </c>
      <c r="B2250" t="s">
        <v>11056</v>
      </c>
      <c r="C2250" t="s">
        <v>11057</v>
      </c>
      <c r="D2250" t="s">
        <v>11058</v>
      </c>
      <c r="E2250" t="s">
        <v>11059</v>
      </c>
      <c r="F2250" t="s">
        <v>6248</v>
      </c>
    </row>
    <row r="2251" spans="1:6">
      <c r="A2251" t="s">
        <v>1793</v>
      </c>
      <c r="B2251" t="s">
        <v>11060</v>
      </c>
      <c r="C2251" t="s">
        <v>7382</v>
      </c>
      <c r="D2251" t="s">
        <v>7383</v>
      </c>
      <c r="E2251" t="s">
        <v>7384</v>
      </c>
      <c r="F2251" t="s">
        <v>6248</v>
      </c>
    </row>
    <row r="2252" spans="1:6">
      <c r="A2252" t="s">
        <v>1793</v>
      </c>
      <c r="B2252" t="s">
        <v>11061</v>
      </c>
      <c r="C2252" t="s">
        <v>11062</v>
      </c>
      <c r="D2252" t="s">
        <v>11063</v>
      </c>
      <c r="E2252" t="s">
        <v>11064</v>
      </c>
      <c r="F2252" t="s">
        <v>6248</v>
      </c>
    </row>
    <row r="2253" spans="1:6">
      <c r="A2253" t="s">
        <v>1793</v>
      </c>
      <c r="B2253" t="s">
        <v>11065</v>
      </c>
      <c r="C2253" t="s">
        <v>11066</v>
      </c>
      <c r="D2253" t="s">
        <v>11067</v>
      </c>
      <c r="E2253" t="s">
        <v>11068</v>
      </c>
      <c r="F2253" t="s">
        <v>6248</v>
      </c>
    </row>
    <row r="2254" spans="1:6">
      <c r="A2254" t="s">
        <v>1793</v>
      </c>
      <c r="B2254" t="s">
        <v>11069</v>
      </c>
      <c r="C2254" t="s">
        <v>11070</v>
      </c>
      <c r="D2254" t="s">
        <v>11071</v>
      </c>
      <c r="E2254" t="s">
        <v>11072</v>
      </c>
      <c r="F2254" t="s">
        <v>6248</v>
      </c>
    </row>
    <row r="2255" spans="1:6">
      <c r="A2255" t="s">
        <v>1793</v>
      </c>
      <c r="B2255" t="s">
        <v>11073</v>
      </c>
      <c r="C2255" t="s">
        <v>11074</v>
      </c>
      <c r="D2255" t="s">
        <v>11075</v>
      </c>
      <c r="E2255" t="s">
        <v>11076</v>
      </c>
      <c r="F2255" t="s">
        <v>6248</v>
      </c>
    </row>
    <row r="2256" spans="1:6">
      <c r="A2256" t="s">
        <v>1793</v>
      </c>
      <c r="B2256" t="s">
        <v>11077</v>
      </c>
      <c r="C2256" t="s">
        <v>11078</v>
      </c>
      <c r="D2256" t="s">
        <v>11079</v>
      </c>
      <c r="E2256" t="s">
        <v>11080</v>
      </c>
      <c r="F2256" t="s">
        <v>6248</v>
      </c>
    </row>
    <row r="2257" spans="1:6">
      <c r="A2257" t="s">
        <v>1793</v>
      </c>
      <c r="B2257" t="s">
        <v>11081</v>
      </c>
      <c r="C2257" t="s">
        <v>11082</v>
      </c>
      <c r="D2257" t="s">
        <v>11083</v>
      </c>
      <c r="E2257" t="s">
        <v>11084</v>
      </c>
      <c r="F2257" t="s">
        <v>6248</v>
      </c>
    </row>
    <row r="2258" spans="1:6">
      <c r="A2258" t="s">
        <v>1793</v>
      </c>
      <c r="B2258" t="s">
        <v>11085</v>
      </c>
      <c r="C2258" t="s">
        <v>11086</v>
      </c>
      <c r="D2258" t="s">
        <v>11087</v>
      </c>
      <c r="E2258" t="s">
        <v>11088</v>
      </c>
      <c r="F2258" t="s">
        <v>6248</v>
      </c>
    </row>
    <row r="2259" spans="1:6">
      <c r="A2259" t="s">
        <v>1793</v>
      </c>
      <c r="B2259" t="s">
        <v>11089</v>
      </c>
      <c r="C2259" t="s">
        <v>11090</v>
      </c>
      <c r="D2259" t="s">
        <v>11091</v>
      </c>
      <c r="E2259" t="s">
        <v>11092</v>
      </c>
      <c r="F2259" t="s">
        <v>6248</v>
      </c>
    </row>
    <row r="2260" spans="1:6">
      <c r="A2260" t="s">
        <v>1793</v>
      </c>
      <c r="B2260" t="s">
        <v>11093</v>
      </c>
      <c r="C2260" t="s">
        <v>11094</v>
      </c>
      <c r="D2260" t="s">
        <v>11095</v>
      </c>
      <c r="E2260" t="s">
        <v>11096</v>
      </c>
      <c r="F2260" t="s">
        <v>6248</v>
      </c>
    </row>
    <row r="2261" spans="1:6">
      <c r="A2261" t="s">
        <v>1793</v>
      </c>
      <c r="B2261" t="s">
        <v>11097</v>
      </c>
      <c r="C2261" t="s">
        <v>11098</v>
      </c>
      <c r="D2261" t="s">
        <v>11099</v>
      </c>
      <c r="E2261" t="s">
        <v>11100</v>
      </c>
      <c r="F2261" t="s">
        <v>6248</v>
      </c>
    </row>
    <row r="2262" spans="1:6">
      <c r="A2262" t="s">
        <v>1793</v>
      </c>
      <c r="B2262" t="s">
        <v>11101</v>
      </c>
      <c r="C2262" t="s">
        <v>11102</v>
      </c>
      <c r="D2262" t="s">
        <v>11103</v>
      </c>
      <c r="E2262" t="s">
        <v>11104</v>
      </c>
      <c r="F2262" t="s">
        <v>6248</v>
      </c>
    </row>
    <row r="2263" spans="1:6">
      <c r="A2263" t="s">
        <v>1793</v>
      </c>
      <c r="B2263" t="s">
        <v>11105</v>
      </c>
      <c r="C2263" t="s">
        <v>9295</v>
      </c>
      <c r="D2263" t="s">
        <v>9296</v>
      </c>
      <c r="E2263" t="s">
        <v>9297</v>
      </c>
      <c r="F2263" t="s">
        <v>6248</v>
      </c>
    </row>
    <row r="2264" spans="1:6">
      <c r="A2264" t="s">
        <v>1793</v>
      </c>
      <c r="B2264" t="s">
        <v>11106</v>
      </c>
      <c r="C2264" t="s">
        <v>11107</v>
      </c>
      <c r="D2264" t="s">
        <v>11108</v>
      </c>
      <c r="E2264" t="s">
        <v>11109</v>
      </c>
      <c r="F2264" t="s">
        <v>6248</v>
      </c>
    </row>
    <row r="2265" spans="1:6">
      <c r="A2265" t="s">
        <v>1793</v>
      </c>
      <c r="B2265" t="s">
        <v>11110</v>
      </c>
      <c r="C2265" t="s">
        <v>11111</v>
      </c>
      <c r="D2265" t="s">
        <v>11112</v>
      </c>
      <c r="E2265" t="s">
        <v>11113</v>
      </c>
      <c r="F2265" t="s">
        <v>6252</v>
      </c>
    </row>
    <row r="2266" spans="1:6">
      <c r="A2266" t="s">
        <v>1793</v>
      </c>
      <c r="B2266" t="s">
        <v>11114</v>
      </c>
      <c r="C2266" t="s">
        <v>9199</v>
      </c>
      <c r="D2266" t="s">
        <v>9200</v>
      </c>
      <c r="E2266" t="s">
        <v>9201</v>
      </c>
      <c r="F2266" t="s">
        <v>6252</v>
      </c>
    </row>
    <row r="2267" spans="1:6">
      <c r="A2267" t="s">
        <v>1793</v>
      </c>
      <c r="B2267" t="s">
        <v>11115</v>
      </c>
      <c r="C2267" t="s">
        <v>11116</v>
      </c>
      <c r="D2267" t="s">
        <v>11117</v>
      </c>
      <c r="E2267" t="s">
        <v>11118</v>
      </c>
      <c r="F2267" t="s">
        <v>6252</v>
      </c>
    </row>
    <row r="2268" spans="1:6">
      <c r="A2268" t="s">
        <v>1793</v>
      </c>
      <c r="B2268" t="s">
        <v>11119</v>
      </c>
      <c r="C2268" t="s">
        <v>11120</v>
      </c>
      <c r="D2268" t="s">
        <v>11121</v>
      </c>
      <c r="E2268" t="s">
        <v>11122</v>
      </c>
      <c r="F2268" t="s">
        <v>6252</v>
      </c>
    </row>
    <row r="2269" spans="1:6">
      <c r="A2269" t="s">
        <v>1793</v>
      </c>
      <c r="B2269" t="s">
        <v>11123</v>
      </c>
      <c r="C2269" t="s">
        <v>11124</v>
      </c>
      <c r="D2269" t="s">
        <v>11125</v>
      </c>
      <c r="E2269" t="s">
        <v>11126</v>
      </c>
      <c r="F2269" t="s">
        <v>6252</v>
      </c>
    </row>
    <row r="2270" spans="1:6">
      <c r="A2270" t="s">
        <v>1793</v>
      </c>
      <c r="B2270" t="s">
        <v>11127</v>
      </c>
      <c r="C2270" t="s">
        <v>11128</v>
      </c>
      <c r="D2270" t="s">
        <v>11129</v>
      </c>
      <c r="E2270" t="s">
        <v>11130</v>
      </c>
      <c r="F2270" t="s">
        <v>6252</v>
      </c>
    </row>
    <row r="2271" spans="1:6">
      <c r="A2271" t="s">
        <v>1793</v>
      </c>
      <c r="B2271" t="s">
        <v>11131</v>
      </c>
      <c r="C2271" t="s">
        <v>11132</v>
      </c>
      <c r="D2271" t="s">
        <v>11133</v>
      </c>
      <c r="E2271" t="s">
        <v>11134</v>
      </c>
      <c r="F2271" t="s">
        <v>6252</v>
      </c>
    </row>
    <row r="2272" spans="1:6">
      <c r="A2272" t="s">
        <v>1793</v>
      </c>
      <c r="B2272" t="s">
        <v>11135</v>
      </c>
      <c r="C2272" t="s">
        <v>11136</v>
      </c>
      <c r="D2272" t="s">
        <v>11137</v>
      </c>
      <c r="E2272" t="s">
        <v>11138</v>
      </c>
      <c r="F2272" t="s">
        <v>6252</v>
      </c>
    </row>
    <row r="2273" spans="1:6">
      <c r="A2273" t="s">
        <v>1793</v>
      </c>
      <c r="B2273" t="s">
        <v>11139</v>
      </c>
      <c r="C2273" t="s">
        <v>6491</v>
      </c>
      <c r="D2273" t="s">
        <v>6492</v>
      </c>
      <c r="E2273" t="s">
        <v>6493</v>
      </c>
      <c r="F2273" t="s">
        <v>6252</v>
      </c>
    </row>
    <row r="2274" spans="1:6">
      <c r="A2274" t="s">
        <v>1793</v>
      </c>
      <c r="B2274" t="s">
        <v>11140</v>
      </c>
      <c r="C2274" t="s">
        <v>10818</v>
      </c>
      <c r="D2274" t="s">
        <v>10819</v>
      </c>
      <c r="E2274" t="s">
        <v>10820</v>
      </c>
      <c r="F2274" t="s">
        <v>6252</v>
      </c>
    </row>
    <row r="2275" spans="1:6">
      <c r="A2275" t="s">
        <v>1793</v>
      </c>
      <c r="B2275" t="s">
        <v>11141</v>
      </c>
      <c r="C2275" t="s">
        <v>11142</v>
      </c>
      <c r="D2275" t="s">
        <v>11143</v>
      </c>
      <c r="E2275" t="s">
        <v>11144</v>
      </c>
      <c r="F2275" t="s">
        <v>6252</v>
      </c>
    </row>
    <row r="2276" spans="1:6">
      <c r="A2276" t="s">
        <v>1793</v>
      </c>
      <c r="B2276" t="s">
        <v>11145</v>
      </c>
      <c r="C2276" t="s">
        <v>11146</v>
      </c>
      <c r="D2276" t="s">
        <v>11147</v>
      </c>
      <c r="E2276" t="s">
        <v>11148</v>
      </c>
      <c r="F2276" t="s">
        <v>6256</v>
      </c>
    </row>
    <row r="2277" spans="1:6">
      <c r="A2277" t="s">
        <v>1793</v>
      </c>
      <c r="B2277" t="s">
        <v>11149</v>
      </c>
      <c r="C2277" t="s">
        <v>11150</v>
      </c>
      <c r="D2277" t="s">
        <v>11151</v>
      </c>
      <c r="E2277" t="s">
        <v>11152</v>
      </c>
      <c r="F2277" t="s">
        <v>6256</v>
      </c>
    </row>
    <row r="2278" spans="1:6">
      <c r="A2278" t="s">
        <v>1793</v>
      </c>
      <c r="B2278" t="s">
        <v>11153</v>
      </c>
      <c r="C2278" t="s">
        <v>11154</v>
      </c>
      <c r="D2278" t="s">
        <v>11155</v>
      </c>
      <c r="E2278" t="s">
        <v>11156</v>
      </c>
      <c r="F2278" t="s">
        <v>6256</v>
      </c>
    </row>
    <row r="2279" spans="1:6">
      <c r="A2279" t="s">
        <v>1793</v>
      </c>
      <c r="B2279" t="s">
        <v>11157</v>
      </c>
      <c r="C2279" t="s">
        <v>11158</v>
      </c>
      <c r="D2279" t="s">
        <v>11159</v>
      </c>
      <c r="E2279" t="s">
        <v>11160</v>
      </c>
      <c r="F2279" t="s">
        <v>6256</v>
      </c>
    </row>
    <row r="2280" spans="1:6">
      <c r="A2280" t="s">
        <v>1793</v>
      </c>
      <c r="B2280" t="s">
        <v>11161</v>
      </c>
      <c r="C2280" t="s">
        <v>11162</v>
      </c>
      <c r="D2280" t="s">
        <v>11163</v>
      </c>
      <c r="E2280" t="s">
        <v>11164</v>
      </c>
      <c r="F2280" t="s">
        <v>6256</v>
      </c>
    </row>
    <row r="2281" spans="1:6">
      <c r="A2281" t="s">
        <v>1793</v>
      </c>
      <c r="B2281" t="s">
        <v>11165</v>
      </c>
      <c r="C2281" t="s">
        <v>8486</v>
      </c>
      <c r="D2281" t="s">
        <v>11166</v>
      </c>
      <c r="E2281" t="s">
        <v>11167</v>
      </c>
      <c r="F2281" t="s">
        <v>6256</v>
      </c>
    </row>
    <row r="2282" spans="1:6">
      <c r="A2282" t="s">
        <v>1793</v>
      </c>
      <c r="B2282" t="s">
        <v>11168</v>
      </c>
      <c r="C2282" t="s">
        <v>6385</v>
      </c>
      <c r="D2282" t="s">
        <v>6386</v>
      </c>
      <c r="E2282" t="s">
        <v>6387</v>
      </c>
      <c r="F2282" t="s">
        <v>6256</v>
      </c>
    </row>
    <row r="2283" spans="1:6">
      <c r="A2283" t="s">
        <v>1793</v>
      </c>
      <c r="B2283" t="s">
        <v>11169</v>
      </c>
      <c r="C2283" t="s">
        <v>11170</v>
      </c>
      <c r="D2283" t="s">
        <v>11171</v>
      </c>
      <c r="E2283" t="s">
        <v>11172</v>
      </c>
      <c r="F2283" t="s">
        <v>6256</v>
      </c>
    </row>
    <row r="2284" spans="1:6">
      <c r="A2284" t="s">
        <v>1793</v>
      </c>
      <c r="B2284" t="s">
        <v>11173</v>
      </c>
      <c r="C2284" t="s">
        <v>11174</v>
      </c>
      <c r="D2284" t="s">
        <v>11175</v>
      </c>
      <c r="E2284" t="s">
        <v>11176</v>
      </c>
      <c r="F2284" t="s">
        <v>6256</v>
      </c>
    </row>
    <row r="2285" spans="1:6">
      <c r="A2285" t="s">
        <v>1793</v>
      </c>
      <c r="B2285" t="s">
        <v>11177</v>
      </c>
      <c r="C2285" t="s">
        <v>11178</v>
      </c>
      <c r="D2285" t="s">
        <v>11179</v>
      </c>
      <c r="E2285" t="s">
        <v>11180</v>
      </c>
      <c r="F2285" t="s">
        <v>6256</v>
      </c>
    </row>
    <row r="2286" spans="1:6">
      <c r="A2286" t="s">
        <v>1793</v>
      </c>
      <c r="B2286" t="s">
        <v>11181</v>
      </c>
      <c r="C2286" t="s">
        <v>11182</v>
      </c>
      <c r="D2286" t="s">
        <v>11183</v>
      </c>
      <c r="E2286" t="s">
        <v>11184</v>
      </c>
      <c r="F2286" t="s">
        <v>6256</v>
      </c>
    </row>
    <row r="2287" spans="1:6">
      <c r="A2287" t="s">
        <v>1793</v>
      </c>
      <c r="B2287" t="s">
        <v>11185</v>
      </c>
      <c r="C2287" t="s">
        <v>11186</v>
      </c>
      <c r="D2287" t="s">
        <v>11187</v>
      </c>
      <c r="E2287" t="s">
        <v>11188</v>
      </c>
      <c r="F2287" t="s">
        <v>6256</v>
      </c>
    </row>
    <row r="2288" spans="1:6">
      <c r="A2288" t="s">
        <v>1793</v>
      </c>
      <c r="B2288" t="s">
        <v>11189</v>
      </c>
      <c r="C2288" t="s">
        <v>11190</v>
      </c>
      <c r="D2288" t="s">
        <v>11191</v>
      </c>
      <c r="E2288" t="s">
        <v>11192</v>
      </c>
      <c r="F2288" t="s">
        <v>6260</v>
      </c>
    </row>
    <row r="2289" spans="1:6">
      <c r="A2289" t="s">
        <v>1793</v>
      </c>
      <c r="B2289" t="s">
        <v>11193</v>
      </c>
      <c r="C2289" t="s">
        <v>11194</v>
      </c>
      <c r="D2289" t="s">
        <v>11195</v>
      </c>
      <c r="E2289" t="s">
        <v>11196</v>
      </c>
      <c r="F2289" t="s">
        <v>6260</v>
      </c>
    </row>
    <row r="2290" spans="1:6">
      <c r="A2290" t="s">
        <v>1793</v>
      </c>
      <c r="B2290" t="s">
        <v>11197</v>
      </c>
      <c r="C2290" t="s">
        <v>11198</v>
      </c>
      <c r="D2290" t="s">
        <v>11199</v>
      </c>
      <c r="E2290" t="s">
        <v>11200</v>
      </c>
      <c r="F2290" t="s">
        <v>6260</v>
      </c>
    </row>
    <row r="2291" spans="1:6">
      <c r="A2291" t="s">
        <v>1793</v>
      </c>
      <c r="B2291" t="s">
        <v>11201</v>
      </c>
      <c r="C2291" t="s">
        <v>11202</v>
      </c>
      <c r="D2291" t="s">
        <v>11203</v>
      </c>
      <c r="E2291" t="s">
        <v>11204</v>
      </c>
      <c r="F2291" t="s">
        <v>6260</v>
      </c>
    </row>
    <row r="2292" spans="1:6">
      <c r="A2292" t="s">
        <v>1793</v>
      </c>
      <c r="B2292" t="s">
        <v>11205</v>
      </c>
      <c r="C2292" t="s">
        <v>11206</v>
      </c>
      <c r="D2292" t="s">
        <v>11207</v>
      </c>
      <c r="E2292" t="s">
        <v>11208</v>
      </c>
      <c r="F2292" t="s">
        <v>6260</v>
      </c>
    </row>
    <row r="2293" spans="1:6">
      <c r="A2293" t="s">
        <v>1793</v>
      </c>
      <c r="B2293" t="s">
        <v>11209</v>
      </c>
      <c r="C2293" t="s">
        <v>6707</v>
      </c>
      <c r="D2293" t="s">
        <v>6708</v>
      </c>
      <c r="E2293" t="s">
        <v>6709</v>
      </c>
      <c r="F2293" t="s">
        <v>6260</v>
      </c>
    </row>
    <row r="2294" spans="1:6">
      <c r="A2294" t="s">
        <v>1793</v>
      </c>
      <c r="B2294" t="s">
        <v>11210</v>
      </c>
      <c r="C2294" t="s">
        <v>6849</v>
      </c>
      <c r="D2294" t="s">
        <v>6850</v>
      </c>
      <c r="E2294" t="s">
        <v>6851</v>
      </c>
      <c r="F2294" t="s">
        <v>6260</v>
      </c>
    </row>
    <row r="2295" spans="1:6">
      <c r="A2295" t="s">
        <v>1793</v>
      </c>
      <c r="B2295" t="s">
        <v>11211</v>
      </c>
      <c r="C2295" t="s">
        <v>11212</v>
      </c>
      <c r="D2295" t="s">
        <v>11213</v>
      </c>
      <c r="E2295" t="s">
        <v>11214</v>
      </c>
      <c r="F2295" t="s">
        <v>6260</v>
      </c>
    </row>
    <row r="2296" spans="1:6">
      <c r="A2296" t="s">
        <v>1793</v>
      </c>
      <c r="B2296" t="s">
        <v>11215</v>
      </c>
      <c r="C2296" t="s">
        <v>11216</v>
      </c>
      <c r="D2296" t="s">
        <v>11217</v>
      </c>
      <c r="E2296" t="s">
        <v>11218</v>
      </c>
      <c r="F2296" t="s">
        <v>6260</v>
      </c>
    </row>
    <row r="2297" spans="1:6">
      <c r="A2297" t="s">
        <v>1793</v>
      </c>
      <c r="B2297" t="s">
        <v>11219</v>
      </c>
      <c r="C2297" t="s">
        <v>11220</v>
      </c>
      <c r="D2297" t="s">
        <v>11221</v>
      </c>
      <c r="E2297" t="s">
        <v>11222</v>
      </c>
      <c r="F2297" t="s">
        <v>6260</v>
      </c>
    </row>
    <row r="2298" spans="1:6">
      <c r="A2298" t="s">
        <v>1793</v>
      </c>
      <c r="B2298" t="s">
        <v>11223</v>
      </c>
      <c r="C2298" t="s">
        <v>11224</v>
      </c>
      <c r="D2298" t="s">
        <v>11225</v>
      </c>
      <c r="E2298" t="s">
        <v>11226</v>
      </c>
      <c r="F2298" t="s">
        <v>6260</v>
      </c>
    </row>
    <row r="2299" spans="1:6">
      <c r="A2299" t="s">
        <v>1793</v>
      </c>
      <c r="B2299" t="s">
        <v>11227</v>
      </c>
      <c r="C2299" t="s">
        <v>11228</v>
      </c>
      <c r="D2299" t="s">
        <v>11229</v>
      </c>
      <c r="E2299" t="s">
        <v>11230</v>
      </c>
      <c r="F2299" t="s">
        <v>6260</v>
      </c>
    </row>
    <row r="2300" spans="1:6">
      <c r="A2300" t="s">
        <v>1793</v>
      </c>
      <c r="B2300" t="s">
        <v>11231</v>
      </c>
      <c r="C2300" t="s">
        <v>7891</v>
      </c>
      <c r="D2300" t="s">
        <v>7892</v>
      </c>
      <c r="E2300" t="s">
        <v>7893</v>
      </c>
      <c r="F2300" t="s">
        <v>6260</v>
      </c>
    </row>
    <row r="2301" spans="1:6">
      <c r="A2301" t="s">
        <v>1793</v>
      </c>
      <c r="B2301" t="s">
        <v>11232</v>
      </c>
      <c r="C2301" t="s">
        <v>11233</v>
      </c>
      <c r="D2301" t="s">
        <v>11234</v>
      </c>
      <c r="E2301" t="s">
        <v>11235</v>
      </c>
      <c r="F2301" t="s">
        <v>6260</v>
      </c>
    </row>
    <row r="2302" spans="1:6">
      <c r="A2302" t="s">
        <v>1793</v>
      </c>
      <c r="B2302" t="s">
        <v>11236</v>
      </c>
      <c r="C2302" t="s">
        <v>11237</v>
      </c>
      <c r="D2302" t="s">
        <v>11238</v>
      </c>
      <c r="E2302" t="s">
        <v>11239</v>
      </c>
      <c r="F2302" t="s">
        <v>6260</v>
      </c>
    </row>
    <row r="2303" spans="1:6">
      <c r="A2303" t="s">
        <v>1793</v>
      </c>
      <c r="B2303" t="s">
        <v>11240</v>
      </c>
      <c r="C2303" t="s">
        <v>11241</v>
      </c>
      <c r="D2303" t="s">
        <v>11242</v>
      </c>
      <c r="E2303" t="s">
        <v>11243</v>
      </c>
      <c r="F2303" t="s">
        <v>6260</v>
      </c>
    </row>
    <row r="2304" spans="1:6">
      <c r="A2304" t="s">
        <v>1793</v>
      </c>
      <c r="B2304" t="s">
        <v>11244</v>
      </c>
      <c r="C2304" t="s">
        <v>11245</v>
      </c>
      <c r="D2304" t="s">
        <v>11246</v>
      </c>
      <c r="E2304" t="s">
        <v>11247</v>
      </c>
      <c r="F2304" t="s">
        <v>6260</v>
      </c>
    </row>
    <row r="2305" spans="1:6">
      <c r="A2305" t="s">
        <v>1793</v>
      </c>
      <c r="B2305" t="s">
        <v>11248</v>
      </c>
      <c r="C2305" t="s">
        <v>11249</v>
      </c>
      <c r="D2305" t="s">
        <v>11250</v>
      </c>
      <c r="E2305" t="s">
        <v>11251</v>
      </c>
      <c r="F2305" t="s">
        <v>6260</v>
      </c>
    </row>
    <row r="2306" spans="1:6">
      <c r="A2306" t="s">
        <v>1793</v>
      </c>
      <c r="B2306" t="s">
        <v>11252</v>
      </c>
      <c r="C2306" t="s">
        <v>11253</v>
      </c>
      <c r="D2306" t="s">
        <v>11254</v>
      </c>
      <c r="E2306" t="s">
        <v>11255</v>
      </c>
      <c r="F2306" t="s">
        <v>6260</v>
      </c>
    </row>
    <row r="2307" spans="1:6">
      <c r="A2307" t="s">
        <v>1793</v>
      </c>
      <c r="B2307" t="s">
        <v>11256</v>
      </c>
      <c r="C2307" t="s">
        <v>11257</v>
      </c>
      <c r="D2307" t="s">
        <v>11258</v>
      </c>
      <c r="E2307" t="s">
        <v>11259</v>
      </c>
      <c r="F2307" t="s">
        <v>6260</v>
      </c>
    </row>
    <row r="2308" spans="1:6">
      <c r="A2308" t="s">
        <v>1793</v>
      </c>
      <c r="B2308" t="s">
        <v>11260</v>
      </c>
      <c r="C2308" t="s">
        <v>11261</v>
      </c>
      <c r="D2308" t="s">
        <v>11262</v>
      </c>
      <c r="E2308" t="s">
        <v>11263</v>
      </c>
      <c r="F2308" t="s">
        <v>6260</v>
      </c>
    </row>
    <row r="2309" spans="1:6">
      <c r="A2309" t="s">
        <v>1793</v>
      </c>
      <c r="B2309" t="s">
        <v>11264</v>
      </c>
      <c r="C2309" t="s">
        <v>11265</v>
      </c>
      <c r="D2309" t="s">
        <v>11266</v>
      </c>
      <c r="E2309" t="s">
        <v>11267</v>
      </c>
      <c r="F2309" t="s">
        <v>6260</v>
      </c>
    </row>
    <row r="2310" spans="1:6">
      <c r="A2310" t="s">
        <v>1793</v>
      </c>
      <c r="B2310" t="s">
        <v>11268</v>
      </c>
      <c r="C2310" t="s">
        <v>7000</v>
      </c>
      <c r="D2310" t="s">
        <v>7001</v>
      </c>
      <c r="E2310" t="s">
        <v>7002</v>
      </c>
      <c r="F2310" t="s">
        <v>6260</v>
      </c>
    </row>
    <row r="2311" spans="1:6">
      <c r="A2311" t="s">
        <v>1793</v>
      </c>
      <c r="B2311" t="s">
        <v>11269</v>
      </c>
      <c r="C2311" t="s">
        <v>11270</v>
      </c>
      <c r="D2311" t="s">
        <v>11271</v>
      </c>
      <c r="E2311" t="s">
        <v>11272</v>
      </c>
      <c r="F2311" t="s">
        <v>6260</v>
      </c>
    </row>
    <row r="2312" spans="1:6">
      <c r="A2312" t="s">
        <v>1793</v>
      </c>
      <c r="B2312" t="s">
        <v>11273</v>
      </c>
      <c r="C2312" t="s">
        <v>2512</v>
      </c>
      <c r="D2312" t="s">
        <v>2513</v>
      </c>
      <c r="E2312" t="s">
        <v>2514</v>
      </c>
      <c r="F2312" t="s">
        <v>6260</v>
      </c>
    </row>
    <row r="2313" spans="1:6">
      <c r="A2313" t="s">
        <v>1793</v>
      </c>
      <c r="B2313" t="s">
        <v>11274</v>
      </c>
      <c r="C2313" t="s">
        <v>11275</v>
      </c>
      <c r="D2313" t="s">
        <v>11276</v>
      </c>
      <c r="E2313" t="s">
        <v>11277</v>
      </c>
      <c r="F2313" t="s">
        <v>6260</v>
      </c>
    </row>
    <row r="2314" spans="1:6">
      <c r="A2314" t="s">
        <v>1793</v>
      </c>
      <c r="B2314" t="s">
        <v>11278</v>
      </c>
      <c r="C2314" t="s">
        <v>11279</v>
      </c>
      <c r="D2314" t="s">
        <v>11280</v>
      </c>
      <c r="E2314" t="s">
        <v>11281</v>
      </c>
      <c r="F2314" t="s">
        <v>6264</v>
      </c>
    </row>
    <row r="2315" spans="1:6">
      <c r="A2315" t="s">
        <v>1793</v>
      </c>
      <c r="B2315" t="s">
        <v>11282</v>
      </c>
      <c r="C2315" t="s">
        <v>11283</v>
      </c>
      <c r="D2315" t="s">
        <v>11284</v>
      </c>
      <c r="E2315" t="s">
        <v>11285</v>
      </c>
      <c r="F2315" t="s">
        <v>6264</v>
      </c>
    </row>
    <row r="2316" spans="1:6">
      <c r="A2316" t="s">
        <v>1793</v>
      </c>
      <c r="B2316" t="s">
        <v>11286</v>
      </c>
      <c r="C2316" t="s">
        <v>11287</v>
      </c>
      <c r="D2316" t="s">
        <v>11288</v>
      </c>
      <c r="E2316" t="s">
        <v>11289</v>
      </c>
      <c r="F2316" t="s">
        <v>6264</v>
      </c>
    </row>
    <row r="2317" spans="1:6">
      <c r="A2317" t="s">
        <v>1793</v>
      </c>
      <c r="B2317" t="s">
        <v>11290</v>
      </c>
      <c r="C2317" t="s">
        <v>11291</v>
      </c>
      <c r="D2317" t="s">
        <v>11292</v>
      </c>
      <c r="E2317" t="s">
        <v>11293</v>
      </c>
      <c r="F2317" t="s">
        <v>6264</v>
      </c>
    </row>
    <row r="2318" spans="1:6">
      <c r="A2318" t="s">
        <v>1793</v>
      </c>
      <c r="B2318" t="s">
        <v>11294</v>
      </c>
      <c r="C2318" t="s">
        <v>11295</v>
      </c>
      <c r="D2318" t="s">
        <v>11296</v>
      </c>
      <c r="E2318" t="s">
        <v>11297</v>
      </c>
      <c r="F2318" t="s">
        <v>6264</v>
      </c>
    </row>
    <row r="2319" spans="1:6">
      <c r="A2319" t="s">
        <v>1793</v>
      </c>
      <c r="B2319" t="s">
        <v>11298</v>
      </c>
      <c r="C2319" t="s">
        <v>11299</v>
      </c>
      <c r="D2319" t="s">
        <v>11300</v>
      </c>
      <c r="E2319" t="s">
        <v>11301</v>
      </c>
      <c r="F2319" t="s">
        <v>6264</v>
      </c>
    </row>
    <row r="2320" spans="1:6">
      <c r="A2320" t="s">
        <v>1793</v>
      </c>
      <c r="B2320" t="s">
        <v>11302</v>
      </c>
      <c r="C2320" t="s">
        <v>11303</v>
      </c>
      <c r="D2320" t="s">
        <v>11304</v>
      </c>
      <c r="E2320" t="s">
        <v>11305</v>
      </c>
      <c r="F2320" t="s">
        <v>6264</v>
      </c>
    </row>
    <row r="2321" spans="1:6">
      <c r="A2321" t="s">
        <v>1793</v>
      </c>
      <c r="B2321" t="s">
        <v>11306</v>
      </c>
      <c r="C2321" t="s">
        <v>11307</v>
      </c>
      <c r="D2321" t="s">
        <v>11308</v>
      </c>
      <c r="E2321" t="s">
        <v>11309</v>
      </c>
      <c r="F2321" t="s">
        <v>6264</v>
      </c>
    </row>
    <row r="2322" spans="1:6">
      <c r="A2322" t="s">
        <v>1793</v>
      </c>
      <c r="B2322" t="s">
        <v>11310</v>
      </c>
      <c r="C2322" t="s">
        <v>11311</v>
      </c>
      <c r="D2322" t="s">
        <v>11312</v>
      </c>
      <c r="E2322" t="s">
        <v>11313</v>
      </c>
      <c r="F2322" t="s">
        <v>6264</v>
      </c>
    </row>
    <row r="2323" spans="1:6">
      <c r="A2323" t="s">
        <v>1793</v>
      </c>
      <c r="B2323" t="s">
        <v>11314</v>
      </c>
      <c r="C2323" t="s">
        <v>11315</v>
      </c>
      <c r="D2323" t="s">
        <v>11292</v>
      </c>
      <c r="E2323" t="s">
        <v>11316</v>
      </c>
      <c r="F2323" t="s">
        <v>6268</v>
      </c>
    </row>
    <row r="2324" spans="1:6">
      <c r="A2324" t="s">
        <v>1793</v>
      </c>
      <c r="B2324" t="s">
        <v>11317</v>
      </c>
      <c r="C2324" t="s">
        <v>11318</v>
      </c>
      <c r="D2324" t="s">
        <v>11319</v>
      </c>
      <c r="E2324" t="s">
        <v>11320</v>
      </c>
      <c r="F2324" t="s">
        <v>6268</v>
      </c>
    </row>
    <row r="2325" spans="1:6">
      <c r="A2325" t="s">
        <v>1793</v>
      </c>
      <c r="B2325" t="s">
        <v>11321</v>
      </c>
      <c r="C2325" t="s">
        <v>11322</v>
      </c>
      <c r="D2325" t="s">
        <v>11323</v>
      </c>
      <c r="E2325" t="s">
        <v>11324</v>
      </c>
      <c r="F2325" t="s">
        <v>6268</v>
      </c>
    </row>
    <row r="2326" spans="1:6">
      <c r="A2326" t="s">
        <v>1793</v>
      </c>
      <c r="B2326" t="s">
        <v>11325</v>
      </c>
      <c r="C2326" t="s">
        <v>11326</v>
      </c>
      <c r="D2326" t="s">
        <v>11327</v>
      </c>
      <c r="E2326" t="s">
        <v>11328</v>
      </c>
      <c r="F2326" t="s">
        <v>6268</v>
      </c>
    </row>
    <row r="2327" spans="1:6">
      <c r="A2327" t="s">
        <v>1793</v>
      </c>
      <c r="B2327" t="s">
        <v>11329</v>
      </c>
      <c r="C2327" t="s">
        <v>11330</v>
      </c>
      <c r="D2327" t="s">
        <v>11331</v>
      </c>
      <c r="E2327" t="s">
        <v>11332</v>
      </c>
      <c r="F2327" t="s">
        <v>6268</v>
      </c>
    </row>
    <row r="2328" spans="1:6">
      <c r="A2328" t="s">
        <v>1793</v>
      </c>
      <c r="B2328" t="s">
        <v>11333</v>
      </c>
      <c r="C2328" t="s">
        <v>11334</v>
      </c>
      <c r="D2328" t="s">
        <v>11335</v>
      </c>
      <c r="E2328" t="s">
        <v>11336</v>
      </c>
      <c r="F2328" t="s">
        <v>6268</v>
      </c>
    </row>
    <row r="2329" spans="1:6">
      <c r="A2329" t="s">
        <v>1793</v>
      </c>
      <c r="B2329" t="s">
        <v>11337</v>
      </c>
      <c r="C2329" t="s">
        <v>11338</v>
      </c>
      <c r="D2329" t="s">
        <v>11339</v>
      </c>
      <c r="E2329" t="s">
        <v>11340</v>
      </c>
      <c r="F2329" t="s">
        <v>6268</v>
      </c>
    </row>
    <row r="2330" spans="1:6">
      <c r="A2330" t="s">
        <v>1793</v>
      </c>
      <c r="B2330" t="s">
        <v>11341</v>
      </c>
      <c r="C2330" t="s">
        <v>11342</v>
      </c>
      <c r="D2330" t="s">
        <v>11343</v>
      </c>
      <c r="E2330" t="s">
        <v>11344</v>
      </c>
      <c r="F2330" t="s">
        <v>6268</v>
      </c>
    </row>
    <row r="2331" spans="1:6">
      <c r="A2331" t="s">
        <v>1793</v>
      </c>
      <c r="B2331" t="s">
        <v>11345</v>
      </c>
      <c r="C2331" t="s">
        <v>11346</v>
      </c>
      <c r="D2331" t="s">
        <v>11347</v>
      </c>
      <c r="E2331" t="s">
        <v>11348</v>
      </c>
      <c r="F2331" t="s">
        <v>6268</v>
      </c>
    </row>
    <row r="2332" spans="1:6">
      <c r="A2332" t="s">
        <v>1793</v>
      </c>
      <c r="B2332" t="s">
        <v>11349</v>
      </c>
      <c r="C2332" t="s">
        <v>11350</v>
      </c>
      <c r="D2332" t="s">
        <v>11351</v>
      </c>
      <c r="E2332" t="s">
        <v>11352</v>
      </c>
      <c r="F2332" t="s">
        <v>6268</v>
      </c>
    </row>
    <row r="2333" spans="1:6">
      <c r="A2333" t="s">
        <v>1793</v>
      </c>
      <c r="B2333" t="s">
        <v>11353</v>
      </c>
      <c r="C2333" t="s">
        <v>11354</v>
      </c>
      <c r="D2333" t="s">
        <v>11355</v>
      </c>
      <c r="E2333" t="s">
        <v>11356</v>
      </c>
      <c r="F2333" t="s">
        <v>6272</v>
      </c>
    </row>
    <row r="2334" spans="1:6">
      <c r="A2334" t="s">
        <v>1793</v>
      </c>
      <c r="B2334" t="s">
        <v>11357</v>
      </c>
      <c r="C2334" t="s">
        <v>11358</v>
      </c>
      <c r="D2334" t="s">
        <v>11359</v>
      </c>
      <c r="E2334" t="s">
        <v>11360</v>
      </c>
      <c r="F2334" t="s">
        <v>6272</v>
      </c>
    </row>
    <row r="2335" spans="1:6">
      <c r="A2335" t="s">
        <v>1793</v>
      </c>
      <c r="B2335" t="s">
        <v>11361</v>
      </c>
      <c r="C2335" t="s">
        <v>11362</v>
      </c>
      <c r="D2335" t="s">
        <v>11363</v>
      </c>
      <c r="E2335" t="s">
        <v>11364</v>
      </c>
      <c r="F2335" t="s">
        <v>6272</v>
      </c>
    </row>
    <row r="2336" spans="1:6">
      <c r="A2336" t="s">
        <v>1793</v>
      </c>
      <c r="B2336" t="s">
        <v>11365</v>
      </c>
      <c r="C2336" t="s">
        <v>11366</v>
      </c>
      <c r="D2336" t="s">
        <v>11367</v>
      </c>
      <c r="E2336" t="s">
        <v>11368</v>
      </c>
      <c r="F2336" t="s">
        <v>6272</v>
      </c>
    </row>
    <row r="2337" spans="1:6">
      <c r="A2337" t="s">
        <v>1793</v>
      </c>
      <c r="B2337" t="s">
        <v>11369</v>
      </c>
      <c r="C2337" t="s">
        <v>11370</v>
      </c>
      <c r="D2337" t="s">
        <v>9600</v>
      </c>
      <c r="E2337" t="s">
        <v>11371</v>
      </c>
      <c r="F2337" t="s">
        <v>6272</v>
      </c>
    </row>
    <row r="2338" spans="1:6">
      <c r="A2338" t="s">
        <v>1793</v>
      </c>
      <c r="B2338" t="s">
        <v>11372</v>
      </c>
      <c r="C2338" t="s">
        <v>11373</v>
      </c>
      <c r="D2338" t="s">
        <v>11374</v>
      </c>
      <c r="E2338" t="s">
        <v>11375</v>
      </c>
      <c r="F2338" t="s">
        <v>6272</v>
      </c>
    </row>
    <row r="2339" spans="1:6">
      <c r="A2339" t="s">
        <v>1793</v>
      </c>
      <c r="B2339" t="s">
        <v>11376</v>
      </c>
      <c r="C2339" t="s">
        <v>11377</v>
      </c>
      <c r="D2339" t="s">
        <v>11378</v>
      </c>
      <c r="E2339" t="s">
        <v>11379</v>
      </c>
      <c r="F2339" t="s">
        <v>6272</v>
      </c>
    </row>
    <row r="2340" spans="1:6">
      <c r="A2340" t="s">
        <v>1793</v>
      </c>
      <c r="B2340" t="s">
        <v>11380</v>
      </c>
      <c r="C2340" t="s">
        <v>11381</v>
      </c>
      <c r="D2340" t="s">
        <v>11382</v>
      </c>
      <c r="E2340" t="s">
        <v>11383</v>
      </c>
      <c r="F2340" t="s">
        <v>6272</v>
      </c>
    </row>
    <row r="2341" spans="1:6">
      <c r="A2341" t="s">
        <v>1793</v>
      </c>
      <c r="B2341" t="s">
        <v>11384</v>
      </c>
      <c r="C2341" t="s">
        <v>11385</v>
      </c>
      <c r="D2341" t="s">
        <v>11386</v>
      </c>
      <c r="E2341" t="s">
        <v>11387</v>
      </c>
      <c r="F2341" t="s">
        <v>6272</v>
      </c>
    </row>
    <row r="2342" spans="1:6">
      <c r="A2342" t="s">
        <v>1793</v>
      </c>
      <c r="B2342" t="s">
        <v>11388</v>
      </c>
      <c r="C2342" t="s">
        <v>11389</v>
      </c>
      <c r="D2342" t="s">
        <v>11390</v>
      </c>
      <c r="E2342" t="s">
        <v>11391</v>
      </c>
      <c r="F2342" t="s">
        <v>6272</v>
      </c>
    </row>
    <row r="2343" spans="1:6">
      <c r="A2343" t="s">
        <v>1793</v>
      </c>
      <c r="B2343" t="s">
        <v>11392</v>
      </c>
      <c r="C2343" t="s">
        <v>11393</v>
      </c>
      <c r="D2343" t="s">
        <v>11394</v>
      </c>
      <c r="E2343" t="s">
        <v>11395</v>
      </c>
      <c r="F2343" t="s">
        <v>6272</v>
      </c>
    </row>
    <row r="2344" spans="1:6">
      <c r="A2344" t="s">
        <v>1793</v>
      </c>
      <c r="B2344" t="s">
        <v>11396</v>
      </c>
      <c r="C2344" t="s">
        <v>11397</v>
      </c>
      <c r="D2344" t="s">
        <v>6850</v>
      </c>
      <c r="E2344" t="s">
        <v>11398</v>
      </c>
      <c r="F2344" t="s">
        <v>6272</v>
      </c>
    </row>
    <row r="2345" spans="1:6">
      <c r="A2345" t="s">
        <v>1793</v>
      </c>
      <c r="B2345" t="s">
        <v>11399</v>
      </c>
      <c r="C2345" t="s">
        <v>6849</v>
      </c>
      <c r="D2345" t="s">
        <v>6850</v>
      </c>
      <c r="E2345" t="s">
        <v>6851</v>
      </c>
      <c r="F2345" t="s">
        <v>6272</v>
      </c>
    </row>
    <row r="2346" spans="1:6">
      <c r="A2346" t="s">
        <v>1793</v>
      </c>
      <c r="B2346" t="s">
        <v>11400</v>
      </c>
      <c r="C2346" t="s">
        <v>11401</v>
      </c>
      <c r="D2346" t="s">
        <v>11402</v>
      </c>
      <c r="E2346" t="s">
        <v>11403</v>
      </c>
      <c r="F2346" t="s">
        <v>6272</v>
      </c>
    </row>
    <row r="2347" spans="1:6">
      <c r="A2347" t="s">
        <v>1793</v>
      </c>
      <c r="B2347" t="s">
        <v>11404</v>
      </c>
      <c r="C2347" t="s">
        <v>11405</v>
      </c>
      <c r="D2347" t="s">
        <v>11406</v>
      </c>
      <c r="E2347" t="s">
        <v>11407</v>
      </c>
      <c r="F2347" t="s">
        <v>6272</v>
      </c>
    </row>
    <row r="2348" spans="1:6">
      <c r="A2348" t="s">
        <v>1793</v>
      </c>
      <c r="B2348" t="s">
        <v>11408</v>
      </c>
      <c r="C2348" t="s">
        <v>11409</v>
      </c>
      <c r="D2348" t="s">
        <v>11410</v>
      </c>
      <c r="E2348" t="s">
        <v>11411</v>
      </c>
      <c r="F2348" t="s">
        <v>6272</v>
      </c>
    </row>
    <row r="2349" spans="1:6">
      <c r="A2349" t="s">
        <v>1793</v>
      </c>
      <c r="B2349" t="s">
        <v>11412</v>
      </c>
      <c r="C2349" t="s">
        <v>11413</v>
      </c>
      <c r="D2349" t="s">
        <v>11414</v>
      </c>
      <c r="E2349" t="s">
        <v>11415</v>
      </c>
      <c r="F2349" t="s">
        <v>6272</v>
      </c>
    </row>
    <row r="2350" spans="1:6">
      <c r="A2350" t="s">
        <v>1793</v>
      </c>
      <c r="B2350" t="s">
        <v>11416</v>
      </c>
      <c r="C2350" t="s">
        <v>11417</v>
      </c>
      <c r="D2350" t="s">
        <v>11418</v>
      </c>
      <c r="E2350" t="s">
        <v>11419</v>
      </c>
      <c r="F2350" t="s">
        <v>6272</v>
      </c>
    </row>
    <row r="2351" spans="1:6">
      <c r="A2351" t="s">
        <v>1793</v>
      </c>
      <c r="B2351" t="s">
        <v>11420</v>
      </c>
      <c r="C2351" t="s">
        <v>11421</v>
      </c>
      <c r="D2351" t="s">
        <v>11422</v>
      </c>
      <c r="E2351" t="s">
        <v>11423</v>
      </c>
      <c r="F2351" t="s">
        <v>6272</v>
      </c>
    </row>
    <row r="2352" spans="1:6">
      <c r="A2352" t="s">
        <v>1793</v>
      </c>
      <c r="B2352" t="s">
        <v>11424</v>
      </c>
      <c r="C2352" t="s">
        <v>11425</v>
      </c>
      <c r="D2352" t="s">
        <v>11426</v>
      </c>
      <c r="E2352" t="s">
        <v>11427</v>
      </c>
      <c r="F2352" t="s">
        <v>6272</v>
      </c>
    </row>
    <row r="2353" spans="1:6">
      <c r="A2353" t="s">
        <v>1793</v>
      </c>
      <c r="B2353" t="s">
        <v>11428</v>
      </c>
      <c r="C2353" t="s">
        <v>11429</v>
      </c>
      <c r="D2353" t="s">
        <v>11430</v>
      </c>
      <c r="E2353" t="s">
        <v>11431</v>
      </c>
      <c r="F2353" t="s">
        <v>6272</v>
      </c>
    </row>
    <row r="2354" spans="1:6">
      <c r="A2354" t="s">
        <v>1793</v>
      </c>
      <c r="B2354" t="s">
        <v>11432</v>
      </c>
      <c r="C2354" t="s">
        <v>11433</v>
      </c>
      <c r="D2354" t="s">
        <v>11434</v>
      </c>
      <c r="E2354" t="s">
        <v>11435</v>
      </c>
      <c r="F2354" t="s">
        <v>6272</v>
      </c>
    </row>
    <row r="2355" spans="1:6">
      <c r="A2355" t="s">
        <v>1793</v>
      </c>
      <c r="B2355" t="s">
        <v>11436</v>
      </c>
      <c r="C2355" t="s">
        <v>11437</v>
      </c>
      <c r="D2355" t="s">
        <v>11438</v>
      </c>
      <c r="E2355" t="s">
        <v>11439</v>
      </c>
      <c r="F2355" t="s">
        <v>6272</v>
      </c>
    </row>
    <row r="2356" spans="1:6">
      <c r="A2356" t="s">
        <v>1793</v>
      </c>
      <c r="B2356" t="s">
        <v>11440</v>
      </c>
      <c r="C2356" t="s">
        <v>11441</v>
      </c>
      <c r="D2356" t="s">
        <v>11442</v>
      </c>
      <c r="E2356" t="s">
        <v>11443</v>
      </c>
      <c r="F2356" t="s">
        <v>6272</v>
      </c>
    </row>
    <row r="2357" spans="1:6">
      <c r="A2357" t="s">
        <v>1793</v>
      </c>
      <c r="B2357" t="s">
        <v>11444</v>
      </c>
      <c r="C2357" t="s">
        <v>11445</v>
      </c>
      <c r="D2357" t="s">
        <v>11446</v>
      </c>
      <c r="E2357" t="s">
        <v>11447</v>
      </c>
      <c r="F2357" t="s">
        <v>6272</v>
      </c>
    </row>
    <row r="2358" spans="1:6">
      <c r="A2358" t="s">
        <v>1793</v>
      </c>
      <c r="B2358" t="s">
        <v>11448</v>
      </c>
      <c r="C2358" t="s">
        <v>11449</v>
      </c>
      <c r="D2358" t="s">
        <v>11450</v>
      </c>
      <c r="E2358" t="s">
        <v>11451</v>
      </c>
      <c r="F2358" t="s">
        <v>6272</v>
      </c>
    </row>
    <row r="2359" spans="1:6">
      <c r="A2359" t="s">
        <v>1793</v>
      </c>
      <c r="B2359" t="s">
        <v>11452</v>
      </c>
      <c r="C2359" t="s">
        <v>11453</v>
      </c>
      <c r="D2359" t="s">
        <v>11454</v>
      </c>
      <c r="E2359" t="s">
        <v>11455</v>
      </c>
      <c r="F2359" t="s">
        <v>6272</v>
      </c>
    </row>
    <row r="2360" spans="1:6">
      <c r="A2360" t="s">
        <v>1793</v>
      </c>
      <c r="B2360" t="s">
        <v>11456</v>
      </c>
      <c r="C2360" t="s">
        <v>11457</v>
      </c>
      <c r="D2360" t="s">
        <v>11458</v>
      </c>
      <c r="E2360" t="s">
        <v>11459</v>
      </c>
      <c r="F2360" t="s">
        <v>6272</v>
      </c>
    </row>
    <row r="2361" spans="1:6">
      <c r="A2361" t="s">
        <v>1793</v>
      </c>
      <c r="B2361" t="s">
        <v>11460</v>
      </c>
      <c r="C2361" t="s">
        <v>11461</v>
      </c>
      <c r="D2361" t="s">
        <v>11462</v>
      </c>
      <c r="E2361" t="s">
        <v>11463</v>
      </c>
      <c r="F2361" t="s">
        <v>6272</v>
      </c>
    </row>
    <row r="2362" spans="1:6">
      <c r="A2362" t="s">
        <v>1793</v>
      </c>
      <c r="B2362" t="s">
        <v>11464</v>
      </c>
      <c r="C2362" t="s">
        <v>11465</v>
      </c>
      <c r="D2362" t="s">
        <v>11466</v>
      </c>
      <c r="E2362" t="s">
        <v>11467</v>
      </c>
      <c r="F2362" t="s">
        <v>6272</v>
      </c>
    </row>
    <row r="2363" spans="1:6">
      <c r="A2363" t="s">
        <v>1793</v>
      </c>
      <c r="B2363" t="s">
        <v>11468</v>
      </c>
      <c r="C2363" t="s">
        <v>2516</v>
      </c>
      <c r="D2363" t="s">
        <v>2517</v>
      </c>
      <c r="E2363" t="s">
        <v>2518</v>
      </c>
      <c r="F2363" t="s">
        <v>6272</v>
      </c>
    </row>
    <row r="2364" spans="1:6">
      <c r="A2364" t="s">
        <v>1793</v>
      </c>
      <c r="B2364" t="s">
        <v>11469</v>
      </c>
      <c r="C2364" t="s">
        <v>11470</v>
      </c>
      <c r="D2364" t="s">
        <v>11471</v>
      </c>
      <c r="E2364" t="s">
        <v>11472</v>
      </c>
      <c r="F2364" t="s">
        <v>6272</v>
      </c>
    </row>
    <row r="2365" spans="1:6">
      <c r="A2365" t="s">
        <v>1793</v>
      </c>
      <c r="B2365" t="s">
        <v>11473</v>
      </c>
      <c r="C2365" t="s">
        <v>11474</v>
      </c>
      <c r="D2365" t="s">
        <v>11475</v>
      </c>
      <c r="E2365" t="s">
        <v>11476</v>
      </c>
      <c r="F2365" t="s">
        <v>6272</v>
      </c>
    </row>
    <row r="2366" spans="1:6">
      <c r="A2366" t="s">
        <v>1793</v>
      </c>
      <c r="B2366" t="s">
        <v>11477</v>
      </c>
      <c r="C2366" t="s">
        <v>11478</v>
      </c>
      <c r="D2366" t="s">
        <v>11479</v>
      </c>
      <c r="E2366" t="s">
        <v>11480</v>
      </c>
      <c r="F2366" t="s">
        <v>6276</v>
      </c>
    </row>
    <row r="2367" spans="1:6">
      <c r="A2367" t="s">
        <v>1793</v>
      </c>
      <c r="B2367" t="s">
        <v>11481</v>
      </c>
      <c r="C2367" t="s">
        <v>11482</v>
      </c>
      <c r="D2367" t="s">
        <v>11483</v>
      </c>
      <c r="E2367" t="s">
        <v>11484</v>
      </c>
      <c r="F2367" t="s">
        <v>6276</v>
      </c>
    </row>
    <row r="2368" spans="1:6">
      <c r="A2368" t="s">
        <v>1793</v>
      </c>
      <c r="B2368" t="s">
        <v>11485</v>
      </c>
      <c r="C2368" t="s">
        <v>11486</v>
      </c>
      <c r="D2368" t="s">
        <v>11487</v>
      </c>
      <c r="E2368" t="s">
        <v>11488</v>
      </c>
      <c r="F2368" t="s">
        <v>6276</v>
      </c>
    </row>
    <row r="2369" spans="1:6">
      <c r="A2369" t="s">
        <v>1793</v>
      </c>
      <c r="B2369" t="s">
        <v>11489</v>
      </c>
      <c r="C2369" t="s">
        <v>11490</v>
      </c>
      <c r="D2369" t="s">
        <v>11491</v>
      </c>
      <c r="E2369" t="s">
        <v>11492</v>
      </c>
      <c r="F2369" t="s">
        <v>6276</v>
      </c>
    </row>
    <row r="2370" spans="1:6">
      <c r="A2370" t="s">
        <v>1793</v>
      </c>
      <c r="B2370" t="s">
        <v>11493</v>
      </c>
      <c r="C2370" t="s">
        <v>11494</v>
      </c>
      <c r="D2370" t="s">
        <v>11495</v>
      </c>
      <c r="E2370" t="s">
        <v>11496</v>
      </c>
      <c r="F2370" t="s">
        <v>6276</v>
      </c>
    </row>
    <row r="2371" spans="1:6">
      <c r="A2371" t="s">
        <v>1793</v>
      </c>
      <c r="B2371" t="s">
        <v>11497</v>
      </c>
      <c r="C2371" t="s">
        <v>11498</v>
      </c>
      <c r="D2371" t="s">
        <v>11499</v>
      </c>
      <c r="E2371" t="s">
        <v>11500</v>
      </c>
      <c r="F2371" t="s">
        <v>6280</v>
      </c>
    </row>
    <row r="2372" spans="1:6">
      <c r="A2372" t="s">
        <v>1793</v>
      </c>
      <c r="B2372" t="s">
        <v>11501</v>
      </c>
      <c r="C2372" t="s">
        <v>11502</v>
      </c>
      <c r="D2372" t="s">
        <v>11503</v>
      </c>
      <c r="E2372" t="s">
        <v>11504</v>
      </c>
      <c r="F2372" t="s">
        <v>6280</v>
      </c>
    </row>
    <row r="2373" spans="1:6">
      <c r="A2373" t="s">
        <v>1793</v>
      </c>
      <c r="B2373" t="s">
        <v>11505</v>
      </c>
      <c r="C2373" t="s">
        <v>11506</v>
      </c>
      <c r="D2373" t="s">
        <v>11507</v>
      </c>
      <c r="E2373" t="s">
        <v>11508</v>
      </c>
      <c r="F2373" t="s">
        <v>6280</v>
      </c>
    </row>
    <row r="2374" spans="1:6">
      <c r="A2374" t="s">
        <v>1793</v>
      </c>
      <c r="B2374" t="s">
        <v>11509</v>
      </c>
      <c r="C2374" t="s">
        <v>11510</v>
      </c>
      <c r="D2374" t="s">
        <v>11511</v>
      </c>
      <c r="E2374" t="s">
        <v>11512</v>
      </c>
      <c r="F2374" t="s">
        <v>6280</v>
      </c>
    </row>
    <row r="2375" spans="1:6">
      <c r="A2375" t="s">
        <v>1793</v>
      </c>
      <c r="B2375" t="s">
        <v>11513</v>
      </c>
      <c r="C2375" t="s">
        <v>11514</v>
      </c>
      <c r="D2375" t="s">
        <v>11515</v>
      </c>
      <c r="E2375" t="s">
        <v>11516</v>
      </c>
      <c r="F2375" t="s">
        <v>6280</v>
      </c>
    </row>
    <row r="2376" spans="1:6">
      <c r="A2376" t="s">
        <v>1793</v>
      </c>
      <c r="B2376" t="s">
        <v>11517</v>
      </c>
      <c r="C2376" t="s">
        <v>10589</v>
      </c>
      <c r="D2376" t="s">
        <v>10590</v>
      </c>
      <c r="E2376" t="s">
        <v>10591</v>
      </c>
      <c r="F2376" t="s">
        <v>6280</v>
      </c>
    </row>
    <row r="2377" spans="1:6">
      <c r="A2377" t="s">
        <v>1793</v>
      </c>
      <c r="B2377" t="s">
        <v>11518</v>
      </c>
      <c r="C2377" t="s">
        <v>8454</v>
      </c>
      <c r="D2377" t="s">
        <v>8455</v>
      </c>
      <c r="E2377" t="s">
        <v>8456</v>
      </c>
      <c r="F2377" t="s">
        <v>6280</v>
      </c>
    </row>
    <row r="2378" spans="1:6">
      <c r="A2378" t="s">
        <v>1793</v>
      </c>
      <c r="B2378" t="s">
        <v>11519</v>
      </c>
      <c r="C2378" t="s">
        <v>11520</v>
      </c>
      <c r="D2378" t="s">
        <v>11521</v>
      </c>
      <c r="E2378" t="s">
        <v>11522</v>
      </c>
      <c r="F2378" t="s">
        <v>6280</v>
      </c>
    </row>
    <row r="2379" spans="1:6">
      <c r="A2379" t="s">
        <v>1793</v>
      </c>
      <c r="B2379" t="s">
        <v>11523</v>
      </c>
      <c r="C2379" t="s">
        <v>11524</v>
      </c>
      <c r="D2379" t="s">
        <v>11525</v>
      </c>
      <c r="E2379" t="s">
        <v>11526</v>
      </c>
      <c r="F2379" t="s">
        <v>6280</v>
      </c>
    </row>
    <row r="2380" spans="1:6">
      <c r="A2380" t="s">
        <v>1793</v>
      </c>
      <c r="B2380" t="s">
        <v>11527</v>
      </c>
      <c r="C2380" t="s">
        <v>11528</v>
      </c>
      <c r="D2380" t="s">
        <v>11529</v>
      </c>
      <c r="E2380" t="s">
        <v>11530</v>
      </c>
      <c r="F2380" t="s">
        <v>6280</v>
      </c>
    </row>
    <row r="2381" spans="1:6">
      <c r="A2381" t="s">
        <v>1793</v>
      </c>
      <c r="B2381" t="s">
        <v>11531</v>
      </c>
      <c r="C2381" t="s">
        <v>7184</v>
      </c>
      <c r="D2381" t="s">
        <v>7185</v>
      </c>
      <c r="E2381" t="s">
        <v>7186</v>
      </c>
      <c r="F2381" t="s">
        <v>6280</v>
      </c>
    </row>
    <row r="2382" spans="1:6">
      <c r="A2382" t="s">
        <v>1793</v>
      </c>
      <c r="B2382" t="s">
        <v>11532</v>
      </c>
      <c r="C2382" t="s">
        <v>11533</v>
      </c>
      <c r="D2382" t="s">
        <v>11534</v>
      </c>
      <c r="E2382" t="s">
        <v>11535</v>
      </c>
      <c r="F2382" t="s">
        <v>6280</v>
      </c>
    </row>
    <row r="2383" spans="1:6">
      <c r="A2383" t="s">
        <v>1793</v>
      </c>
      <c r="B2383" t="s">
        <v>11536</v>
      </c>
      <c r="C2383" t="s">
        <v>11537</v>
      </c>
      <c r="D2383" t="s">
        <v>11538</v>
      </c>
      <c r="E2383" t="s">
        <v>11539</v>
      </c>
      <c r="F2383" t="s">
        <v>6280</v>
      </c>
    </row>
    <row r="2384" spans="1:6">
      <c r="A2384" t="s">
        <v>1793</v>
      </c>
      <c r="B2384" t="s">
        <v>11540</v>
      </c>
      <c r="C2384" t="s">
        <v>11541</v>
      </c>
      <c r="D2384" t="s">
        <v>11542</v>
      </c>
      <c r="E2384" t="s">
        <v>11543</v>
      </c>
      <c r="F2384" t="s">
        <v>6280</v>
      </c>
    </row>
    <row r="2385" spans="1:6">
      <c r="A2385" t="s">
        <v>1793</v>
      </c>
      <c r="B2385" t="s">
        <v>11544</v>
      </c>
      <c r="C2385" t="s">
        <v>11545</v>
      </c>
      <c r="D2385" t="s">
        <v>11546</v>
      </c>
      <c r="E2385" t="s">
        <v>11547</v>
      </c>
      <c r="F2385" t="s">
        <v>6280</v>
      </c>
    </row>
    <row r="2386" spans="1:6">
      <c r="A2386" t="s">
        <v>1793</v>
      </c>
      <c r="B2386" t="s">
        <v>11548</v>
      </c>
      <c r="C2386" t="s">
        <v>11549</v>
      </c>
      <c r="D2386" t="s">
        <v>11550</v>
      </c>
      <c r="E2386" t="s">
        <v>11551</v>
      </c>
      <c r="F2386" t="s">
        <v>6280</v>
      </c>
    </row>
    <row r="2387" spans="1:6">
      <c r="A2387" t="s">
        <v>1793</v>
      </c>
      <c r="B2387" t="s">
        <v>11552</v>
      </c>
      <c r="C2387" t="s">
        <v>11553</v>
      </c>
      <c r="D2387" t="s">
        <v>11554</v>
      </c>
      <c r="E2387" t="s">
        <v>11555</v>
      </c>
      <c r="F2387" t="s">
        <v>6280</v>
      </c>
    </row>
    <row r="2388" spans="1:6">
      <c r="A2388" t="s">
        <v>1793</v>
      </c>
      <c r="B2388" t="s">
        <v>11556</v>
      </c>
      <c r="C2388" t="s">
        <v>11557</v>
      </c>
      <c r="D2388" t="s">
        <v>11558</v>
      </c>
      <c r="E2388" t="s">
        <v>11559</v>
      </c>
      <c r="F2388" t="s">
        <v>6284</v>
      </c>
    </row>
    <row r="2389" spans="1:6">
      <c r="A2389" t="s">
        <v>1793</v>
      </c>
      <c r="B2389" t="s">
        <v>11560</v>
      </c>
      <c r="C2389" t="s">
        <v>11561</v>
      </c>
      <c r="D2389" t="s">
        <v>11562</v>
      </c>
      <c r="E2389" t="s">
        <v>11563</v>
      </c>
      <c r="F2389" t="s">
        <v>6284</v>
      </c>
    </row>
    <row r="2390" spans="1:6">
      <c r="A2390" t="s">
        <v>1793</v>
      </c>
      <c r="B2390" t="s">
        <v>11564</v>
      </c>
      <c r="C2390" t="s">
        <v>11565</v>
      </c>
      <c r="D2390" t="s">
        <v>11566</v>
      </c>
      <c r="E2390" t="s">
        <v>11567</v>
      </c>
      <c r="F2390" t="s">
        <v>6284</v>
      </c>
    </row>
    <row r="2391" spans="1:6">
      <c r="A2391" t="s">
        <v>1793</v>
      </c>
      <c r="B2391" t="s">
        <v>11568</v>
      </c>
      <c r="C2391" t="s">
        <v>7350</v>
      </c>
      <c r="D2391" t="s">
        <v>7351</v>
      </c>
      <c r="E2391" t="s">
        <v>7352</v>
      </c>
      <c r="F2391" t="s">
        <v>6284</v>
      </c>
    </row>
    <row r="2392" spans="1:6">
      <c r="A2392" t="s">
        <v>1793</v>
      </c>
      <c r="B2392" t="s">
        <v>11569</v>
      </c>
      <c r="C2392" t="s">
        <v>11570</v>
      </c>
      <c r="D2392" t="s">
        <v>11571</v>
      </c>
      <c r="E2392" t="s">
        <v>11572</v>
      </c>
      <c r="F2392" t="s">
        <v>6288</v>
      </c>
    </row>
    <row r="2393" spans="1:6">
      <c r="A2393" t="s">
        <v>1793</v>
      </c>
      <c r="B2393" t="s">
        <v>11573</v>
      </c>
      <c r="C2393" t="s">
        <v>11574</v>
      </c>
      <c r="D2393" t="s">
        <v>11575</v>
      </c>
      <c r="E2393" t="s">
        <v>11576</v>
      </c>
      <c r="F2393" t="s">
        <v>6288</v>
      </c>
    </row>
    <row r="2394" spans="1:6">
      <c r="A2394" t="s">
        <v>1793</v>
      </c>
      <c r="B2394" t="s">
        <v>11577</v>
      </c>
      <c r="C2394" t="s">
        <v>11578</v>
      </c>
      <c r="D2394" t="s">
        <v>11579</v>
      </c>
      <c r="E2394" t="s">
        <v>11580</v>
      </c>
      <c r="F2394" t="s">
        <v>6288</v>
      </c>
    </row>
    <row r="2395" spans="1:6">
      <c r="A2395" t="s">
        <v>1793</v>
      </c>
      <c r="B2395" t="s">
        <v>11581</v>
      </c>
      <c r="C2395" t="s">
        <v>11582</v>
      </c>
      <c r="D2395" t="s">
        <v>11583</v>
      </c>
      <c r="E2395" t="s">
        <v>11584</v>
      </c>
      <c r="F2395" t="s">
        <v>6288</v>
      </c>
    </row>
    <row r="2396" spans="1:6">
      <c r="A2396" t="s">
        <v>1793</v>
      </c>
      <c r="B2396" t="s">
        <v>11585</v>
      </c>
      <c r="C2396" t="s">
        <v>11586</v>
      </c>
      <c r="D2396" t="s">
        <v>11587</v>
      </c>
      <c r="E2396" t="s">
        <v>11588</v>
      </c>
      <c r="F2396" t="s">
        <v>6288</v>
      </c>
    </row>
    <row r="2397" spans="1:6">
      <c r="A2397" t="s">
        <v>1793</v>
      </c>
      <c r="B2397" t="s">
        <v>11589</v>
      </c>
      <c r="C2397" t="s">
        <v>11590</v>
      </c>
      <c r="D2397" t="s">
        <v>11591</v>
      </c>
      <c r="E2397" t="s">
        <v>11592</v>
      </c>
      <c r="F2397" t="s">
        <v>6288</v>
      </c>
    </row>
    <row r="2398" spans="1:6">
      <c r="A2398" t="s">
        <v>1793</v>
      </c>
      <c r="B2398" t="s">
        <v>11593</v>
      </c>
      <c r="C2398" t="s">
        <v>11594</v>
      </c>
      <c r="D2398" t="s">
        <v>11595</v>
      </c>
      <c r="E2398" t="s">
        <v>11596</v>
      </c>
      <c r="F2398" t="s">
        <v>6288</v>
      </c>
    </row>
    <row r="2399" spans="1:6">
      <c r="A2399" t="s">
        <v>1793</v>
      </c>
      <c r="B2399" t="s">
        <v>11597</v>
      </c>
      <c r="C2399" t="s">
        <v>11598</v>
      </c>
      <c r="D2399" t="s">
        <v>11599</v>
      </c>
      <c r="E2399" t="s">
        <v>11600</v>
      </c>
      <c r="F2399" t="s">
        <v>6288</v>
      </c>
    </row>
    <row r="2400" spans="1:6">
      <c r="A2400" t="s">
        <v>1793</v>
      </c>
      <c r="B2400" t="s">
        <v>11601</v>
      </c>
      <c r="C2400" t="s">
        <v>11602</v>
      </c>
      <c r="D2400" t="s">
        <v>11603</v>
      </c>
      <c r="E2400" t="s">
        <v>11604</v>
      </c>
      <c r="F2400" t="s">
        <v>6288</v>
      </c>
    </row>
    <row r="2401" spans="1:6">
      <c r="A2401" t="s">
        <v>1793</v>
      </c>
      <c r="B2401" t="s">
        <v>11605</v>
      </c>
      <c r="C2401" t="s">
        <v>11553</v>
      </c>
      <c r="D2401" t="s">
        <v>11554</v>
      </c>
      <c r="E2401" t="s">
        <v>11555</v>
      </c>
      <c r="F2401" t="s">
        <v>6288</v>
      </c>
    </row>
    <row r="2402" spans="1:6">
      <c r="A2402" t="s">
        <v>1793</v>
      </c>
      <c r="B2402" t="s">
        <v>11606</v>
      </c>
      <c r="C2402" t="s">
        <v>8268</v>
      </c>
      <c r="D2402" t="s">
        <v>8269</v>
      </c>
      <c r="E2402" t="s">
        <v>8270</v>
      </c>
      <c r="F2402" t="s">
        <v>6288</v>
      </c>
    </row>
    <row r="2403" spans="1:6">
      <c r="A2403" t="s">
        <v>1793</v>
      </c>
      <c r="B2403" t="s">
        <v>11607</v>
      </c>
      <c r="C2403" t="s">
        <v>11608</v>
      </c>
      <c r="D2403" t="s">
        <v>11609</v>
      </c>
      <c r="E2403" t="s">
        <v>11610</v>
      </c>
      <c r="F2403" t="s">
        <v>6292</v>
      </c>
    </row>
    <row r="2404" spans="1:6">
      <c r="A2404" t="s">
        <v>1793</v>
      </c>
      <c r="B2404" t="s">
        <v>11611</v>
      </c>
      <c r="C2404" t="s">
        <v>11612</v>
      </c>
      <c r="D2404" t="s">
        <v>11613</v>
      </c>
      <c r="E2404" t="s">
        <v>11614</v>
      </c>
      <c r="F2404" t="s">
        <v>6292</v>
      </c>
    </row>
    <row r="2405" spans="1:6">
      <c r="A2405" t="s">
        <v>1793</v>
      </c>
      <c r="B2405" t="s">
        <v>11615</v>
      </c>
      <c r="C2405" t="s">
        <v>11616</v>
      </c>
      <c r="D2405" t="s">
        <v>11617</v>
      </c>
      <c r="E2405" t="s">
        <v>11618</v>
      </c>
      <c r="F2405" t="s">
        <v>6292</v>
      </c>
    </row>
    <row r="2406" spans="1:6">
      <c r="A2406" t="s">
        <v>1793</v>
      </c>
      <c r="B2406" t="s">
        <v>11619</v>
      </c>
      <c r="C2406" t="s">
        <v>11620</v>
      </c>
      <c r="D2406" t="s">
        <v>11621</v>
      </c>
      <c r="E2406" t="s">
        <v>11622</v>
      </c>
      <c r="F2406" t="s">
        <v>6292</v>
      </c>
    </row>
    <row r="2407" spans="1:6">
      <c r="A2407" t="s">
        <v>1793</v>
      </c>
      <c r="B2407" t="s">
        <v>11623</v>
      </c>
      <c r="C2407" t="s">
        <v>11624</v>
      </c>
      <c r="D2407" t="s">
        <v>11625</v>
      </c>
      <c r="E2407" t="s">
        <v>11626</v>
      </c>
      <c r="F2407" t="s">
        <v>6292</v>
      </c>
    </row>
    <row r="2408" spans="1:6">
      <c r="A2408" t="s">
        <v>1793</v>
      </c>
      <c r="B2408" t="s">
        <v>11627</v>
      </c>
      <c r="C2408" t="s">
        <v>6519</v>
      </c>
      <c r="D2408" t="s">
        <v>6520</v>
      </c>
      <c r="E2408" t="s">
        <v>6521</v>
      </c>
      <c r="F2408" t="s">
        <v>6292</v>
      </c>
    </row>
    <row r="2409" spans="1:6">
      <c r="A2409" t="s">
        <v>1793</v>
      </c>
      <c r="B2409" t="s">
        <v>11628</v>
      </c>
      <c r="C2409" t="s">
        <v>11629</v>
      </c>
      <c r="D2409" t="s">
        <v>11630</v>
      </c>
      <c r="E2409" t="s">
        <v>11631</v>
      </c>
      <c r="F2409" t="s">
        <v>6292</v>
      </c>
    </row>
    <row r="2410" spans="1:6">
      <c r="A2410" t="s">
        <v>1793</v>
      </c>
      <c r="B2410" t="s">
        <v>11632</v>
      </c>
      <c r="C2410" t="s">
        <v>11633</v>
      </c>
      <c r="D2410" t="s">
        <v>11634</v>
      </c>
      <c r="E2410" t="s">
        <v>11635</v>
      </c>
      <c r="F2410" t="s">
        <v>6292</v>
      </c>
    </row>
    <row r="2411" spans="1:6">
      <c r="A2411" t="s">
        <v>1793</v>
      </c>
      <c r="B2411" t="s">
        <v>11636</v>
      </c>
      <c r="C2411" t="s">
        <v>11637</v>
      </c>
      <c r="D2411" t="s">
        <v>11638</v>
      </c>
      <c r="E2411" t="s">
        <v>11639</v>
      </c>
      <c r="F2411" t="s">
        <v>6292</v>
      </c>
    </row>
    <row r="2412" spans="1:6">
      <c r="A2412" t="s">
        <v>1793</v>
      </c>
      <c r="B2412" t="s">
        <v>11640</v>
      </c>
      <c r="C2412" t="s">
        <v>11641</v>
      </c>
      <c r="D2412" t="s">
        <v>11642</v>
      </c>
      <c r="E2412" t="s">
        <v>11643</v>
      </c>
      <c r="F2412" t="s">
        <v>6292</v>
      </c>
    </row>
    <row r="2413" spans="1:6">
      <c r="A2413" t="s">
        <v>1793</v>
      </c>
      <c r="B2413" t="s">
        <v>11644</v>
      </c>
      <c r="C2413" t="s">
        <v>8960</v>
      </c>
      <c r="D2413" t="s">
        <v>8961</v>
      </c>
      <c r="E2413" t="s">
        <v>8962</v>
      </c>
      <c r="F2413" t="s">
        <v>6292</v>
      </c>
    </row>
    <row r="2414" spans="1:6">
      <c r="A2414" t="s">
        <v>1793</v>
      </c>
      <c r="B2414" t="s">
        <v>11645</v>
      </c>
      <c r="C2414" t="s">
        <v>11646</v>
      </c>
      <c r="D2414" t="s">
        <v>11647</v>
      </c>
      <c r="E2414" t="s">
        <v>11648</v>
      </c>
      <c r="F2414" t="s">
        <v>6292</v>
      </c>
    </row>
    <row r="2415" spans="1:6">
      <c r="A2415" t="s">
        <v>1793</v>
      </c>
      <c r="B2415" t="s">
        <v>11649</v>
      </c>
      <c r="C2415" t="s">
        <v>11650</v>
      </c>
      <c r="D2415" t="s">
        <v>11651</v>
      </c>
      <c r="E2415" t="s">
        <v>11652</v>
      </c>
      <c r="F2415" t="s">
        <v>6292</v>
      </c>
    </row>
    <row r="2416" spans="1:6">
      <c r="A2416" t="s">
        <v>1793</v>
      </c>
      <c r="B2416" t="s">
        <v>11653</v>
      </c>
      <c r="C2416" t="s">
        <v>11654</v>
      </c>
      <c r="D2416" t="s">
        <v>11655</v>
      </c>
      <c r="E2416" t="s">
        <v>11656</v>
      </c>
      <c r="F2416" t="s">
        <v>6292</v>
      </c>
    </row>
    <row r="2417" spans="1:6">
      <c r="A2417" t="s">
        <v>1793</v>
      </c>
      <c r="B2417" t="s">
        <v>11657</v>
      </c>
      <c r="C2417" t="s">
        <v>11658</v>
      </c>
      <c r="D2417" t="s">
        <v>11659</v>
      </c>
      <c r="E2417" t="s">
        <v>11660</v>
      </c>
      <c r="F2417" t="s">
        <v>6292</v>
      </c>
    </row>
    <row r="2418" spans="1:6">
      <c r="A2418" t="s">
        <v>1793</v>
      </c>
      <c r="B2418" t="s">
        <v>11661</v>
      </c>
      <c r="C2418" t="s">
        <v>11662</v>
      </c>
      <c r="D2418" t="s">
        <v>11663</v>
      </c>
      <c r="E2418" t="s">
        <v>11664</v>
      </c>
      <c r="F2418" t="s">
        <v>6292</v>
      </c>
    </row>
    <row r="2419" spans="1:6">
      <c r="A2419" t="s">
        <v>1793</v>
      </c>
      <c r="B2419" t="s">
        <v>11665</v>
      </c>
      <c r="C2419" t="s">
        <v>11666</v>
      </c>
      <c r="D2419" t="s">
        <v>11667</v>
      </c>
      <c r="E2419" t="s">
        <v>11668</v>
      </c>
      <c r="F2419" t="s">
        <v>6292</v>
      </c>
    </row>
    <row r="2420" spans="1:6">
      <c r="A2420" t="s">
        <v>1793</v>
      </c>
      <c r="B2420" t="s">
        <v>11669</v>
      </c>
      <c r="C2420" t="s">
        <v>11670</v>
      </c>
      <c r="D2420" t="s">
        <v>11671</v>
      </c>
      <c r="E2420" t="s">
        <v>11672</v>
      </c>
      <c r="F2420" t="s">
        <v>6292</v>
      </c>
    </row>
    <row r="2421" spans="1:6">
      <c r="A2421" t="s">
        <v>1793</v>
      </c>
      <c r="B2421" t="s">
        <v>11673</v>
      </c>
      <c r="C2421" t="s">
        <v>11674</v>
      </c>
      <c r="D2421" t="s">
        <v>11675</v>
      </c>
      <c r="E2421" t="s">
        <v>11676</v>
      </c>
      <c r="F2421" t="s">
        <v>6292</v>
      </c>
    </row>
    <row r="2422" spans="1:6">
      <c r="A2422" t="s">
        <v>1793</v>
      </c>
      <c r="B2422" t="s">
        <v>11677</v>
      </c>
      <c r="C2422" t="s">
        <v>2520</v>
      </c>
      <c r="D2422" t="s">
        <v>2521</v>
      </c>
      <c r="E2422" t="s">
        <v>2522</v>
      </c>
      <c r="F2422" t="s">
        <v>6292</v>
      </c>
    </row>
    <row r="2423" spans="1:6">
      <c r="A2423" t="s">
        <v>1793</v>
      </c>
      <c r="B2423" t="s">
        <v>11678</v>
      </c>
      <c r="C2423" t="s">
        <v>6297</v>
      </c>
      <c r="D2423" t="s">
        <v>6298</v>
      </c>
      <c r="E2423" t="s">
        <v>6299</v>
      </c>
      <c r="F2423" t="s">
        <v>6296</v>
      </c>
    </row>
    <row r="2424" spans="1:6">
      <c r="A2424" t="s">
        <v>3962</v>
      </c>
      <c r="B2424" s="859" t="s">
        <v>11679</v>
      </c>
      <c r="C2424" t="s">
        <v>11680</v>
      </c>
      <c r="D2424" t="s">
        <v>11681</v>
      </c>
      <c r="E2424" t="s">
        <v>11682</v>
      </c>
      <c r="F2424" t="s">
        <v>6300</v>
      </c>
    </row>
    <row r="2425" spans="1:6">
      <c r="A2425" t="s">
        <v>3962</v>
      </c>
      <c r="B2425" s="859" t="s">
        <v>3963</v>
      </c>
      <c r="C2425" t="s">
        <v>3964</v>
      </c>
      <c r="D2425" t="s">
        <v>3965</v>
      </c>
      <c r="E2425" t="s">
        <v>3966</v>
      </c>
      <c r="F2425" t="s">
        <v>3961</v>
      </c>
    </row>
    <row r="2426" spans="1:6">
      <c r="A2426" t="s">
        <v>3962</v>
      </c>
      <c r="B2426" s="859" t="s">
        <v>13315</v>
      </c>
      <c r="C2426" t="s">
        <v>13316</v>
      </c>
      <c r="D2426" t="s">
        <v>13317</v>
      </c>
      <c r="E2426" t="s">
        <v>13318</v>
      </c>
      <c r="F2426" t="s">
        <v>3961</v>
      </c>
    </row>
    <row r="2427" spans="1:6">
      <c r="A2427" t="s">
        <v>3962</v>
      </c>
      <c r="B2427" s="859" t="s">
        <v>13319</v>
      </c>
      <c r="C2427" t="s">
        <v>13320</v>
      </c>
      <c r="D2427" t="s">
        <v>13321</v>
      </c>
      <c r="E2427" t="s">
        <v>13322</v>
      </c>
      <c r="F2427" t="s">
        <v>6304</v>
      </c>
    </row>
    <row r="2428" spans="1:6">
      <c r="A2428" t="s">
        <v>3962</v>
      </c>
      <c r="B2428" s="859" t="s">
        <v>13323</v>
      </c>
      <c r="C2428" t="s">
        <v>13324</v>
      </c>
      <c r="D2428" t="s">
        <v>13325</v>
      </c>
      <c r="E2428" t="s">
        <v>13326</v>
      </c>
      <c r="F2428" t="s">
        <v>6308</v>
      </c>
    </row>
    <row r="2429" spans="1:6">
      <c r="A2429" t="s">
        <v>3962</v>
      </c>
      <c r="B2429" s="859" t="s">
        <v>13327</v>
      </c>
      <c r="C2429" t="s">
        <v>13328</v>
      </c>
      <c r="D2429" t="s">
        <v>13329</v>
      </c>
      <c r="E2429" t="s">
        <v>13330</v>
      </c>
      <c r="F2429" t="s">
        <v>6308</v>
      </c>
    </row>
    <row r="2430" spans="1:6">
      <c r="A2430" t="s">
        <v>3962</v>
      </c>
      <c r="B2430" s="859" t="s">
        <v>13331</v>
      </c>
      <c r="C2430" t="s">
        <v>13332</v>
      </c>
      <c r="D2430" t="s">
        <v>13333</v>
      </c>
      <c r="E2430" t="s">
        <v>13334</v>
      </c>
      <c r="F2430" t="s">
        <v>6312</v>
      </c>
    </row>
    <row r="2431" spans="1:6">
      <c r="A2431" t="s">
        <v>3962</v>
      </c>
      <c r="B2431" s="859" t="s">
        <v>13335</v>
      </c>
      <c r="C2431" t="s">
        <v>13336</v>
      </c>
      <c r="D2431" t="s">
        <v>13337</v>
      </c>
      <c r="E2431" t="s">
        <v>13338</v>
      </c>
      <c r="F2431" t="s">
        <v>6316</v>
      </c>
    </row>
    <row r="2432" spans="1:6">
      <c r="A2432" t="s">
        <v>3962</v>
      </c>
      <c r="B2432" s="859" t="s">
        <v>13339</v>
      </c>
      <c r="C2432" t="s">
        <v>13340</v>
      </c>
      <c r="D2432" t="s">
        <v>13341</v>
      </c>
      <c r="E2432" t="s">
        <v>13342</v>
      </c>
      <c r="F2432" t="s">
        <v>6320</v>
      </c>
    </row>
    <row r="2433" spans="1:6">
      <c r="A2433" t="s">
        <v>3962</v>
      </c>
      <c r="B2433" s="859" t="s">
        <v>13343</v>
      </c>
      <c r="C2433" t="s">
        <v>13344</v>
      </c>
      <c r="D2433" t="s">
        <v>13345</v>
      </c>
      <c r="E2433" t="s">
        <v>13346</v>
      </c>
      <c r="F2433" t="s">
        <v>6320</v>
      </c>
    </row>
    <row r="2434" spans="1:6">
      <c r="A2434" t="s">
        <v>3962</v>
      </c>
      <c r="B2434" s="859" t="s">
        <v>13347</v>
      </c>
      <c r="C2434" t="s">
        <v>13348</v>
      </c>
      <c r="D2434" t="s">
        <v>13349</v>
      </c>
      <c r="E2434" t="s">
        <v>13350</v>
      </c>
      <c r="F2434" t="s">
        <v>6328</v>
      </c>
    </row>
    <row r="2435" spans="1:6">
      <c r="A2435" t="s">
        <v>3962</v>
      </c>
      <c r="B2435" s="859" t="s">
        <v>13351</v>
      </c>
      <c r="C2435" t="s">
        <v>13352</v>
      </c>
      <c r="D2435" t="s">
        <v>13353</v>
      </c>
      <c r="E2435" t="s">
        <v>13353</v>
      </c>
      <c r="F2435" t="s">
        <v>6332</v>
      </c>
    </row>
    <row r="2436" spans="1:6">
      <c r="A2436" t="s">
        <v>3962</v>
      </c>
      <c r="B2436" s="859" t="s">
        <v>13354</v>
      </c>
      <c r="C2436" t="s">
        <v>13355</v>
      </c>
      <c r="D2436" t="s">
        <v>13356</v>
      </c>
      <c r="E2436" t="s">
        <v>13356</v>
      </c>
      <c r="F2436" t="s">
        <v>6336</v>
      </c>
    </row>
    <row r="2437" spans="1:6">
      <c r="A2437" t="s">
        <v>3962</v>
      </c>
      <c r="B2437" s="859" t="s">
        <v>13357</v>
      </c>
      <c r="C2437" t="s">
        <v>13358</v>
      </c>
      <c r="D2437" t="s">
        <v>13359</v>
      </c>
      <c r="E2437" t="s">
        <v>13360</v>
      </c>
      <c r="F2437" t="s">
        <v>6336</v>
      </c>
    </row>
    <row r="2438" spans="1:6">
      <c r="A2438" t="s">
        <v>3962</v>
      </c>
      <c r="B2438" s="859" t="s">
        <v>13361</v>
      </c>
      <c r="C2438" t="s">
        <v>13362</v>
      </c>
      <c r="D2438" t="s">
        <v>13363</v>
      </c>
      <c r="E2438" t="s">
        <v>13364</v>
      </c>
      <c r="F2438" t="s">
        <v>6340</v>
      </c>
    </row>
    <row r="2439" spans="1:6">
      <c r="A2439" t="s">
        <v>3962</v>
      </c>
      <c r="B2439" s="859" t="s">
        <v>13365</v>
      </c>
      <c r="C2439" t="s">
        <v>13366</v>
      </c>
      <c r="D2439" t="s">
        <v>13367</v>
      </c>
      <c r="E2439" t="s">
        <v>13367</v>
      </c>
      <c r="F2439" t="s">
        <v>6344</v>
      </c>
    </row>
    <row r="2440" spans="1:6">
      <c r="A2440" t="s">
        <v>3962</v>
      </c>
      <c r="B2440" s="859" t="s">
        <v>13368</v>
      </c>
      <c r="C2440" t="s">
        <v>13369</v>
      </c>
      <c r="D2440" t="s">
        <v>13370</v>
      </c>
      <c r="E2440" t="s">
        <v>13371</v>
      </c>
      <c r="F2440" t="s">
        <v>6348</v>
      </c>
    </row>
    <row r="2441" spans="1:6">
      <c r="A2441" t="s">
        <v>3962</v>
      </c>
      <c r="B2441" s="859" t="s">
        <v>13372</v>
      </c>
      <c r="C2441" t="s">
        <v>13373</v>
      </c>
      <c r="D2441" t="s">
        <v>13374</v>
      </c>
      <c r="E2441" t="s">
        <v>13375</v>
      </c>
      <c r="F2441" t="s">
        <v>6352</v>
      </c>
    </row>
    <row r="2442" spans="1:6">
      <c r="A2442" t="s">
        <v>3962</v>
      </c>
      <c r="B2442" s="859" t="s">
        <v>13376</v>
      </c>
      <c r="C2442" t="s">
        <v>13377</v>
      </c>
      <c r="D2442" t="s">
        <v>13378</v>
      </c>
      <c r="E2442" t="s">
        <v>13379</v>
      </c>
      <c r="F2442" t="s">
        <v>6352</v>
      </c>
    </row>
    <row r="2443" spans="1:6">
      <c r="A2443" t="s">
        <v>3962</v>
      </c>
      <c r="B2443" s="859" t="s">
        <v>13380</v>
      </c>
      <c r="C2443" t="s">
        <v>13381</v>
      </c>
      <c r="D2443" t="s">
        <v>13382</v>
      </c>
      <c r="E2443" t="s">
        <v>13382</v>
      </c>
      <c r="F2443" t="s">
        <v>6360</v>
      </c>
    </row>
    <row r="2444" spans="1:6">
      <c r="A2444" t="s">
        <v>3962</v>
      </c>
      <c r="B2444" s="859" t="s">
        <v>13383</v>
      </c>
      <c r="C2444" t="s">
        <v>13384</v>
      </c>
      <c r="D2444" t="s">
        <v>13385</v>
      </c>
      <c r="E2444" t="s">
        <v>13385</v>
      </c>
      <c r="F2444" t="s">
        <v>6364</v>
      </c>
    </row>
    <row r="2445" spans="1:6">
      <c r="A2445" t="s">
        <v>3962</v>
      </c>
      <c r="B2445" s="859" t="s">
        <v>13386</v>
      </c>
      <c r="C2445" t="s">
        <v>13387</v>
      </c>
      <c r="D2445" t="s">
        <v>13388</v>
      </c>
      <c r="E2445" t="s">
        <v>13388</v>
      </c>
      <c r="F2445" t="s">
        <v>6372</v>
      </c>
    </row>
    <row r="2446" spans="1:6">
      <c r="A2446" t="s">
        <v>3962</v>
      </c>
      <c r="B2446" s="859" t="s">
        <v>13389</v>
      </c>
      <c r="C2446" t="s">
        <v>13390</v>
      </c>
      <c r="D2446" t="s">
        <v>13391</v>
      </c>
      <c r="E2446" t="s">
        <v>13392</v>
      </c>
      <c r="F2446" t="s">
        <v>6384</v>
      </c>
    </row>
    <row r="2447" spans="1:6">
      <c r="A2447" t="s">
        <v>3962</v>
      </c>
      <c r="B2447" s="859" t="s">
        <v>13393</v>
      </c>
      <c r="C2447" t="s">
        <v>13394</v>
      </c>
      <c r="D2447" t="s">
        <v>13395</v>
      </c>
      <c r="E2447" t="s">
        <v>13396</v>
      </c>
      <c r="F2447" t="s">
        <v>6384</v>
      </c>
    </row>
    <row r="2448" spans="1:6">
      <c r="A2448" t="s">
        <v>3962</v>
      </c>
      <c r="B2448" s="859" t="s">
        <v>13397</v>
      </c>
      <c r="C2448" t="s">
        <v>13398</v>
      </c>
      <c r="D2448" t="s">
        <v>13399</v>
      </c>
      <c r="E2448" t="s">
        <v>13400</v>
      </c>
      <c r="F2448" t="s">
        <v>6384</v>
      </c>
    </row>
    <row r="2449" spans="1:6">
      <c r="A2449" t="s">
        <v>3962</v>
      </c>
      <c r="B2449" s="859" t="s">
        <v>13401</v>
      </c>
      <c r="C2449" t="s">
        <v>13402</v>
      </c>
      <c r="D2449" t="s">
        <v>13403</v>
      </c>
      <c r="E2449" t="s">
        <v>13404</v>
      </c>
      <c r="F2449" t="s">
        <v>6388</v>
      </c>
    </row>
    <row r="2450" spans="1:6">
      <c r="A2450" t="s">
        <v>3962</v>
      </c>
      <c r="B2450" s="859" t="s">
        <v>13405</v>
      </c>
      <c r="C2450" t="s">
        <v>13406</v>
      </c>
      <c r="D2450" t="s">
        <v>13407</v>
      </c>
      <c r="E2450" t="s">
        <v>13408</v>
      </c>
      <c r="F2450" t="s">
        <v>6388</v>
      </c>
    </row>
    <row r="2451" spans="1:6">
      <c r="A2451" t="s">
        <v>3962</v>
      </c>
      <c r="B2451" s="859" t="s">
        <v>13409</v>
      </c>
      <c r="C2451" t="s">
        <v>13410</v>
      </c>
      <c r="D2451" t="s">
        <v>13411</v>
      </c>
      <c r="E2451" t="s">
        <v>13411</v>
      </c>
      <c r="F2451" t="s">
        <v>6396</v>
      </c>
    </row>
    <row r="2452" spans="1:6">
      <c r="A2452" t="s">
        <v>3962</v>
      </c>
      <c r="B2452" s="859" t="s">
        <v>13412</v>
      </c>
      <c r="C2452" t="s">
        <v>13413</v>
      </c>
      <c r="D2452" t="s">
        <v>13414</v>
      </c>
      <c r="E2452" t="s">
        <v>13415</v>
      </c>
      <c r="F2452" t="s">
        <v>6404</v>
      </c>
    </row>
    <row r="2453" spans="1:6">
      <c r="A2453" t="s">
        <v>3962</v>
      </c>
      <c r="B2453" s="859" t="s">
        <v>13416</v>
      </c>
      <c r="C2453" t="s">
        <v>13417</v>
      </c>
      <c r="D2453" t="s">
        <v>13418</v>
      </c>
      <c r="E2453" t="s">
        <v>13419</v>
      </c>
      <c r="F2453" t="s">
        <v>6408</v>
      </c>
    </row>
    <row r="2454" spans="1:6">
      <c r="A2454" t="s">
        <v>3962</v>
      </c>
      <c r="B2454" s="859" t="s">
        <v>13420</v>
      </c>
      <c r="C2454" t="s">
        <v>13421</v>
      </c>
      <c r="D2454" t="s">
        <v>13422</v>
      </c>
      <c r="E2454" t="s">
        <v>13422</v>
      </c>
      <c r="F2454" t="s">
        <v>6416</v>
      </c>
    </row>
    <row r="2455" spans="1:6">
      <c r="A2455" t="s">
        <v>3962</v>
      </c>
      <c r="B2455" s="859" t="s">
        <v>13423</v>
      </c>
      <c r="C2455" t="s">
        <v>13424</v>
      </c>
      <c r="D2455" t="s">
        <v>13425</v>
      </c>
      <c r="E2455" t="s">
        <v>13425</v>
      </c>
      <c r="F2455" t="s">
        <v>6416</v>
      </c>
    </row>
    <row r="2456" spans="1:6">
      <c r="A2456" t="s">
        <v>3962</v>
      </c>
      <c r="B2456" s="859" t="s">
        <v>13426</v>
      </c>
      <c r="C2456" t="s">
        <v>13427</v>
      </c>
      <c r="D2456" t="s">
        <v>13428</v>
      </c>
      <c r="E2456" t="s">
        <v>13429</v>
      </c>
      <c r="F2456" t="s">
        <v>6416</v>
      </c>
    </row>
    <row r="2457" spans="1:6">
      <c r="A2457" t="s">
        <v>3962</v>
      </c>
      <c r="B2457" s="859" t="s">
        <v>13430</v>
      </c>
      <c r="C2457" t="s">
        <v>13431</v>
      </c>
      <c r="D2457" t="s">
        <v>13432</v>
      </c>
      <c r="E2457" t="s">
        <v>13433</v>
      </c>
      <c r="F2457" t="s">
        <v>6416</v>
      </c>
    </row>
    <row r="2458" spans="1:6">
      <c r="A2458" t="s">
        <v>3962</v>
      </c>
      <c r="B2458" s="859" t="s">
        <v>13434</v>
      </c>
      <c r="C2458" t="s">
        <v>13435</v>
      </c>
      <c r="D2458" t="s">
        <v>13436</v>
      </c>
      <c r="E2458" t="s">
        <v>13436</v>
      </c>
      <c r="F2458" t="s">
        <v>6420</v>
      </c>
    </row>
    <row r="2459" spans="1:6">
      <c r="A2459" t="s">
        <v>3962</v>
      </c>
      <c r="B2459" s="859" t="s">
        <v>13437</v>
      </c>
      <c r="C2459" t="s">
        <v>13438</v>
      </c>
      <c r="D2459" t="s">
        <v>13439</v>
      </c>
      <c r="E2459" t="s">
        <v>13440</v>
      </c>
      <c r="F2459" t="s">
        <v>6420</v>
      </c>
    </row>
    <row r="2460" spans="1:6">
      <c r="A2460" t="s">
        <v>3962</v>
      </c>
      <c r="B2460" s="859" t="s">
        <v>13441</v>
      </c>
      <c r="C2460" t="s">
        <v>13442</v>
      </c>
      <c r="D2460" t="s">
        <v>13443</v>
      </c>
      <c r="E2460" t="s">
        <v>13444</v>
      </c>
      <c r="F2460" t="s">
        <v>6420</v>
      </c>
    </row>
    <row r="2461" spans="1:6">
      <c r="A2461" t="s">
        <v>3962</v>
      </c>
      <c r="B2461" s="859" t="s">
        <v>13445</v>
      </c>
      <c r="C2461" t="s">
        <v>13446</v>
      </c>
      <c r="D2461" t="s">
        <v>13447</v>
      </c>
      <c r="E2461" t="s">
        <v>13447</v>
      </c>
      <c r="F2461" t="s">
        <v>6424</v>
      </c>
    </row>
    <row r="2462" spans="1:6">
      <c r="A2462" t="s">
        <v>3962</v>
      </c>
      <c r="B2462" s="859" t="s">
        <v>13448</v>
      </c>
      <c r="C2462" t="s">
        <v>13449</v>
      </c>
      <c r="D2462" t="s">
        <v>13450</v>
      </c>
      <c r="E2462" t="s">
        <v>13451</v>
      </c>
      <c r="F2462" t="s">
        <v>6424</v>
      </c>
    </row>
    <row r="2463" spans="1:6">
      <c r="A2463" t="s">
        <v>3962</v>
      </c>
      <c r="B2463" s="859" t="s">
        <v>13452</v>
      </c>
      <c r="C2463" t="s">
        <v>13453</v>
      </c>
      <c r="D2463" t="s">
        <v>13454</v>
      </c>
      <c r="E2463" t="s">
        <v>13455</v>
      </c>
      <c r="F2463" t="s">
        <v>6424</v>
      </c>
    </row>
    <row r="2464" spans="1:6">
      <c r="A2464" t="s">
        <v>3962</v>
      </c>
      <c r="B2464" s="859" t="s">
        <v>13456</v>
      </c>
      <c r="C2464" t="s">
        <v>13457</v>
      </c>
      <c r="D2464" t="s">
        <v>13458</v>
      </c>
      <c r="E2464" t="s">
        <v>13458</v>
      </c>
      <c r="F2464" t="s">
        <v>6424</v>
      </c>
    </row>
    <row r="2465" spans="1:6">
      <c r="A2465" t="s">
        <v>3962</v>
      </c>
      <c r="B2465" s="859" t="s">
        <v>13459</v>
      </c>
      <c r="C2465" t="s">
        <v>13460</v>
      </c>
      <c r="D2465" t="s">
        <v>13461</v>
      </c>
      <c r="E2465" t="s">
        <v>13462</v>
      </c>
      <c r="F2465" t="s">
        <v>6428</v>
      </c>
    </row>
    <row r="2466" spans="1:6">
      <c r="A2466" t="s">
        <v>3962</v>
      </c>
      <c r="B2466" s="859" t="s">
        <v>13463</v>
      </c>
      <c r="C2466" t="s">
        <v>13464</v>
      </c>
      <c r="D2466" t="s">
        <v>13465</v>
      </c>
      <c r="E2466" t="s">
        <v>13466</v>
      </c>
      <c r="F2466" t="s">
        <v>6436</v>
      </c>
    </row>
    <row r="2467" spans="1:6">
      <c r="A2467" t="s">
        <v>3962</v>
      </c>
      <c r="B2467" s="859" t="s">
        <v>13467</v>
      </c>
      <c r="C2467" t="s">
        <v>13468</v>
      </c>
      <c r="D2467" t="s">
        <v>13469</v>
      </c>
      <c r="E2467" t="s">
        <v>13469</v>
      </c>
      <c r="F2467" t="s">
        <v>6444</v>
      </c>
    </row>
    <row r="2468" spans="1:6">
      <c r="A2468" t="s">
        <v>3962</v>
      </c>
      <c r="B2468" s="859" t="s">
        <v>13470</v>
      </c>
      <c r="C2468" t="s">
        <v>13471</v>
      </c>
      <c r="D2468" t="s">
        <v>13472</v>
      </c>
      <c r="E2468" t="s">
        <v>13473</v>
      </c>
      <c r="F2468" t="s">
        <v>6448</v>
      </c>
    </row>
    <row r="2469" spans="1:6">
      <c r="A2469" t="s">
        <v>3962</v>
      </c>
      <c r="B2469" s="859" t="s">
        <v>13474</v>
      </c>
      <c r="C2469" t="s">
        <v>13475</v>
      </c>
      <c r="D2469" t="s">
        <v>13476</v>
      </c>
      <c r="E2469" t="s">
        <v>13477</v>
      </c>
      <c r="F2469" t="s">
        <v>6452</v>
      </c>
    </row>
    <row r="2470" spans="1:6">
      <c r="A2470" t="s">
        <v>3962</v>
      </c>
      <c r="B2470" s="859" t="s">
        <v>13478</v>
      </c>
      <c r="C2470" t="s">
        <v>13479</v>
      </c>
      <c r="D2470" t="s">
        <v>13480</v>
      </c>
      <c r="E2470" t="s">
        <v>13480</v>
      </c>
      <c r="F2470" t="s">
        <v>6452</v>
      </c>
    </row>
    <row r="2471" spans="1:6">
      <c r="A2471" t="s">
        <v>3962</v>
      </c>
      <c r="B2471" s="859" t="s">
        <v>13481</v>
      </c>
      <c r="C2471" t="s">
        <v>5802</v>
      </c>
      <c r="D2471" t="s">
        <v>5803</v>
      </c>
      <c r="E2471" t="s">
        <v>5804</v>
      </c>
      <c r="F2471" t="s">
        <v>6456</v>
      </c>
    </row>
    <row r="2472" spans="1:6">
      <c r="A2472" t="s">
        <v>3962</v>
      </c>
      <c r="B2472" s="859" t="s">
        <v>13482</v>
      </c>
      <c r="C2472" t="s">
        <v>13483</v>
      </c>
      <c r="D2472" t="s">
        <v>13484</v>
      </c>
      <c r="E2472" t="s">
        <v>13485</v>
      </c>
      <c r="F2472" t="s">
        <v>6456</v>
      </c>
    </row>
    <row r="2473" spans="1:6">
      <c r="A2473" t="s">
        <v>3962</v>
      </c>
      <c r="B2473" s="859" t="s">
        <v>13486</v>
      </c>
      <c r="C2473" t="s">
        <v>13487</v>
      </c>
      <c r="D2473" t="s">
        <v>13488</v>
      </c>
      <c r="E2473" t="s">
        <v>13489</v>
      </c>
      <c r="F2473" t="s">
        <v>6456</v>
      </c>
    </row>
    <row r="2474" spans="1:6">
      <c r="A2474" t="s">
        <v>3962</v>
      </c>
      <c r="B2474" s="859" t="s">
        <v>13490</v>
      </c>
      <c r="C2474" t="s">
        <v>13491</v>
      </c>
      <c r="D2474" t="s">
        <v>13492</v>
      </c>
      <c r="E2474" t="s">
        <v>13493</v>
      </c>
      <c r="F2474" t="s">
        <v>6456</v>
      </c>
    </row>
    <row r="2475" spans="1:6">
      <c r="A2475" t="s">
        <v>3962</v>
      </c>
      <c r="B2475" s="859" t="s">
        <v>13494</v>
      </c>
      <c r="C2475" t="s">
        <v>13495</v>
      </c>
      <c r="D2475" t="s">
        <v>13496</v>
      </c>
      <c r="E2475" t="s">
        <v>13497</v>
      </c>
      <c r="F2475" t="s">
        <v>6460</v>
      </c>
    </row>
    <row r="2476" spans="1:6">
      <c r="A2476" t="s">
        <v>3962</v>
      </c>
      <c r="B2476" s="859" t="s">
        <v>13498</v>
      </c>
      <c r="C2476" t="s">
        <v>13499</v>
      </c>
      <c r="D2476" t="s">
        <v>13500</v>
      </c>
      <c r="E2476" t="s">
        <v>13501</v>
      </c>
      <c r="F2476" t="s">
        <v>6466</v>
      </c>
    </row>
    <row r="2477" spans="1:6">
      <c r="A2477" t="s">
        <v>3962</v>
      </c>
      <c r="B2477" s="859" t="s">
        <v>13502</v>
      </c>
      <c r="C2477" t="s">
        <v>13503</v>
      </c>
      <c r="D2477" t="s">
        <v>13504</v>
      </c>
      <c r="E2477" t="s">
        <v>13505</v>
      </c>
      <c r="F2477" t="s">
        <v>6466</v>
      </c>
    </row>
    <row r="2478" spans="1:6">
      <c r="A2478" t="s">
        <v>3962</v>
      </c>
      <c r="B2478" s="859" t="s">
        <v>13506</v>
      </c>
      <c r="C2478" t="s">
        <v>13507</v>
      </c>
      <c r="D2478" t="s">
        <v>13508</v>
      </c>
      <c r="E2478" t="s">
        <v>13509</v>
      </c>
      <c r="F2478" t="s">
        <v>6470</v>
      </c>
    </row>
    <row r="2479" spans="1:6">
      <c r="A2479" t="s">
        <v>3962</v>
      </c>
      <c r="B2479" s="859" t="s">
        <v>13510</v>
      </c>
      <c r="C2479" t="s">
        <v>13511</v>
      </c>
      <c r="D2479" t="s">
        <v>13512</v>
      </c>
      <c r="E2479" t="s">
        <v>13512</v>
      </c>
      <c r="F2479" t="s">
        <v>6474</v>
      </c>
    </row>
    <row r="2480" spans="1:6">
      <c r="A2480" t="s">
        <v>3962</v>
      </c>
      <c r="B2480" s="859" t="s">
        <v>13513</v>
      </c>
      <c r="C2480" t="s">
        <v>13514</v>
      </c>
      <c r="D2480" t="s">
        <v>13515</v>
      </c>
      <c r="E2480" t="s">
        <v>13515</v>
      </c>
      <c r="F2480" t="s">
        <v>6478</v>
      </c>
    </row>
    <row r="2481" spans="1:6">
      <c r="A2481" t="s">
        <v>3962</v>
      </c>
      <c r="B2481" s="859" t="s">
        <v>13516</v>
      </c>
      <c r="C2481" t="s">
        <v>13517</v>
      </c>
      <c r="D2481" t="s">
        <v>13518</v>
      </c>
      <c r="E2481" t="s">
        <v>13519</v>
      </c>
      <c r="F2481" t="s">
        <v>6482</v>
      </c>
    </row>
    <row r="2482" spans="1:6">
      <c r="A2482" t="s">
        <v>3962</v>
      </c>
      <c r="B2482" s="859" t="s">
        <v>13520</v>
      </c>
      <c r="C2482" t="s">
        <v>13521</v>
      </c>
      <c r="D2482" t="s">
        <v>13522</v>
      </c>
      <c r="E2482" t="s">
        <v>13522</v>
      </c>
      <c r="F2482" t="s">
        <v>6482</v>
      </c>
    </row>
    <row r="2483" spans="1:6">
      <c r="A2483" t="s">
        <v>3962</v>
      </c>
      <c r="B2483" s="859" t="s">
        <v>13523</v>
      </c>
      <c r="C2483" t="s">
        <v>13524</v>
      </c>
      <c r="D2483" t="s">
        <v>13525</v>
      </c>
      <c r="E2483" t="s">
        <v>13526</v>
      </c>
      <c r="F2483" t="s">
        <v>6482</v>
      </c>
    </row>
    <row r="2484" spans="1:6">
      <c r="A2484" t="s">
        <v>3962</v>
      </c>
      <c r="B2484" s="859" t="s">
        <v>13527</v>
      </c>
      <c r="C2484" t="s">
        <v>13528</v>
      </c>
      <c r="D2484" t="s">
        <v>13529</v>
      </c>
      <c r="E2484" t="s">
        <v>13530</v>
      </c>
      <c r="F2484" t="s">
        <v>6482</v>
      </c>
    </row>
    <row r="2485" spans="1:6">
      <c r="A2485" t="s">
        <v>3962</v>
      </c>
      <c r="B2485" s="859" t="s">
        <v>13531</v>
      </c>
      <c r="C2485" t="s">
        <v>13532</v>
      </c>
      <c r="D2485" t="s">
        <v>13533</v>
      </c>
      <c r="E2485" t="s">
        <v>13534</v>
      </c>
      <c r="F2485" t="s">
        <v>6486</v>
      </c>
    </row>
    <row r="2486" spans="1:6">
      <c r="A2486" t="s">
        <v>3962</v>
      </c>
      <c r="B2486" s="859" t="s">
        <v>13535</v>
      </c>
      <c r="C2486" t="s">
        <v>13536</v>
      </c>
      <c r="D2486" t="s">
        <v>13537</v>
      </c>
      <c r="E2486" t="s">
        <v>13538</v>
      </c>
      <c r="F2486" t="s">
        <v>6486</v>
      </c>
    </row>
    <row r="2487" spans="1:6">
      <c r="A2487" t="s">
        <v>3962</v>
      </c>
      <c r="B2487" s="859" t="s">
        <v>13539</v>
      </c>
      <c r="C2487" t="s">
        <v>13540</v>
      </c>
      <c r="D2487" t="s">
        <v>13541</v>
      </c>
      <c r="E2487" t="s">
        <v>13541</v>
      </c>
      <c r="F2487" t="s">
        <v>6490</v>
      </c>
    </row>
    <row r="2488" spans="1:6">
      <c r="A2488" t="s">
        <v>3962</v>
      </c>
      <c r="B2488" s="859" t="s">
        <v>13542</v>
      </c>
      <c r="C2488" t="s">
        <v>13543</v>
      </c>
      <c r="D2488" t="s">
        <v>13544</v>
      </c>
      <c r="E2488" t="s">
        <v>13545</v>
      </c>
      <c r="F2488" t="s">
        <v>6490</v>
      </c>
    </row>
    <row r="2489" spans="1:6">
      <c r="A2489" t="s">
        <v>3962</v>
      </c>
      <c r="B2489" s="859" t="s">
        <v>13546</v>
      </c>
      <c r="C2489" t="s">
        <v>13547</v>
      </c>
      <c r="D2489" t="s">
        <v>13548</v>
      </c>
      <c r="E2489" t="s">
        <v>13549</v>
      </c>
      <c r="F2489" t="s">
        <v>6490</v>
      </c>
    </row>
    <row r="2490" spans="1:6">
      <c r="A2490" t="s">
        <v>3962</v>
      </c>
      <c r="B2490" s="859" t="s">
        <v>13550</v>
      </c>
      <c r="C2490" t="s">
        <v>13551</v>
      </c>
      <c r="D2490" t="s">
        <v>13552</v>
      </c>
      <c r="E2490" t="s">
        <v>13552</v>
      </c>
      <c r="F2490" t="s">
        <v>6494</v>
      </c>
    </row>
    <row r="2491" spans="1:6">
      <c r="A2491" t="s">
        <v>3962</v>
      </c>
      <c r="B2491" s="859" t="s">
        <v>13553</v>
      </c>
      <c r="C2491" t="s">
        <v>13554</v>
      </c>
      <c r="D2491" t="s">
        <v>13555</v>
      </c>
      <c r="E2491" t="s">
        <v>13556</v>
      </c>
      <c r="F2491" t="s">
        <v>6498</v>
      </c>
    </row>
    <row r="2492" spans="1:6">
      <c r="A2492" t="s">
        <v>3962</v>
      </c>
      <c r="B2492" s="859" t="s">
        <v>13557</v>
      </c>
      <c r="C2492" t="s">
        <v>13558</v>
      </c>
      <c r="D2492" t="s">
        <v>13559</v>
      </c>
      <c r="E2492" t="s">
        <v>13560</v>
      </c>
      <c r="F2492" t="s">
        <v>6498</v>
      </c>
    </row>
    <row r="2493" spans="1:6">
      <c r="A2493" t="s">
        <v>3962</v>
      </c>
      <c r="B2493" s="859" t="s">
        <v>13561</v>
      </c>
      <c r="C2493" t="s">
        <v>13562</v>
      </c>
      <c r="D2493" t="s">
        <v>13563</v>
      </c>
      <c r="E2493" t="s">
        <v>13563</v>
      </c>
      <c r="F2493" t="s">
        <v>6498</v>
      </c>
    </row>
    <row r="2494" spans="1:6">
      <c r="A2494" t="s">
        <v>3962</v>
      </c>
      <c r="B2494" s="859" t="s">
        <v>13564</v>
      </c>
      <c r="C2494" t="s">
        <v>13565</v>
      </c>
      <c r="D2494" t="s">
        <v>13566</v>
      </c>
      <c r="E2494" t="s">
        <v>13566</v>
      </c>
      <c r="F2494" t="s">
        <v>6502</v>
      </c>
    </row>
    <row r="2495" spans="1:6">
      <c r="A2495" t="s">
        <v>3962</v>
      </c>
      <c r="B2495" s="859" t="s">
        <v>13567</v>
      </c>
      <c r="C2495" t="s">
        <v>13568</v>
      </c>
      <c r="D2495" t="s">
        <v>13569</v>
      </c>
      <c r="E2495" t="s">
        <v>13570</v>
      </c>
      <c r="F2495" t="s">
        <v>6502</v>
      </c>
    </row>
    <row r="2496" spans="1:6">
      <c r="A2496" t="s">
        <v>3962</v>
      </c>
      <c r="B2496" s="859" t="s">
        <v>13571</v>
      </c>
      <c r="C2496" t="s">
        <v>13572</v>
      </c>
      <c r="D2496" t="s">
        <v>13573</v>
      </c>
      <c r="E2496" t="s">
        <v>13574</v>
      </c>
      <c r="F2496" t="s">
        <v>6502</v>
      </c>
    </row>
    <row r="2497" spans="1:6">
      <c r="A2497" t="s">
        <v>3962</v>
      </c>
      <c r="B2497" s="859" t="s">
        <v>13575</v>
      </c>
      <c r="C2497" t="s">
        <v>13576</v>
      </c>
      <c r="D2497" t="s">
        <v>13577</v>
      </c>
      <c r="E2497" t="s">
        <v>13577</v>
      </c>
      <c r="F2497" t="s">
        <v>6502</v>
      </c>
    </row>
    <row r="2498" spans="1:6">
      <c r="A2498" t="s">
        <v>3962</v>
      </c>
      <c r="B2498" s="859" t="s">
        <v>13578</v>
      </c>
      <c r="C2498" t="s">
        <v>13579</v>
      </c>
      <c r="D2498" t="s">
        <v>13580</v>
      </c>
      <c r="E2498" t="s">
        <v>13581</v>
      </c>
      <c r="F2498" t="s">
        <v>6506</v>
      </c>
    </row>
    <row r="2499" spans="1:6">
      <c r="A2499" t="s">
        <v>3962</v>
      </c>
      <c r="B2499" s="859" t="s">
        <v>13582</v>
      </c>
      <c r="C2499" t="s">
        <v>13583</v>
      </c>
      <c r="D2499" t="s">
        <v>13584</v>
      </c>
      <c r="E2499" t="s">
        <v>13585</v>
      </c>
      <c r="F2499" t="s">
        <v>6510</v>
      </c>
    </row>
    <row r="2500" spans="1:6">
      <c r="A2500" t="s">
        <v>3962</v>
      </c>
      <c r="B2500" s="859" t="s">
        <v>13586</v>
      </c>
      <c r="C2500" t="s">
        <v>13587</v>
      </c>
      <c r="D2500" t="s">
        <v>13588</v>
      </c>
      <c r="E2500" t="s">
        <v>13588</v>
      </c>
      <c r="F2500" t="s">
        <v>6510</v>
      </c>
    </row>
    <row r="2501" spans="1:6">
      <c r="A2501" t="s">
        <v>3962</v>
      </c>
      <c r="B2501" s="859" t="s">
        <v>13589</v>
      </c>
      <c r="C2501" t="s">
        <v>13590</v>
      </c>
      <c r="D2501" t="s">
        <v>13591</v>
      </c>
      <c r="E2501" t="s">
        <v>13591</v>
      </c>
      <c r="F2501" t="s">
        <v>6514</v>
      </c>
    </row>
    <row r="2502" spans="1:6">
      <c r="A2502" t="s">
        <v>3962</v>
      </c>
      <c r="B2502" s="859" t="s">
        <v>13592</v>
      </c>
      <c r="C2502" t="s">
        <v>13593</v>
      </c>
      <c r="D2502" t="s">
        <v>13594</v>
      </c>
      <c r="E2502" t="s">
        <v>13595</v>
      </c>
      <c r="F2502" t="s">
        <v>6518</v>
      </c>
    </row>
    <row r="2503" spans="1:6">
      <c r="A2503" t="s">
        <v>3962</v>
      </c>
      <c r="B2503" s="859" t="s">
        <v>13596</v>
      </c>
      <c r="C2503" t="s">
        <v>13597</v>
      </c>
      <c r="D2503" t="s">
        <v>13598</v>
      </c>
      <c r="E2503" t="s">
        <v>13599</v>
      </c>
      <c r="F2503" t="s">
        <v>6522</v>
      </c>
    </row>
    <row r="2504" spans="1:6">
      <c r="A2504" t="s">
        <v>3962</v>
      </c>
      <c r="B2504" s="859" t="s">
        <v>13600</v>
      </c>
      <c r="C2504" t="s">
        <v>13601</v>
      </c>
      <c r="D2504" t="s">
        <v>13602</v>
      </c>
      <c r="E2504" t="s">
        <v>13603</v>
      </c>
      <c r="F2504" t="s">
        <v>6522</v>
      </c>
    </row>
    <row r="2505" spans="1:6">
      <c r="A2505" t="s">
        <v>3962</v>
      </c>
      <c r="B2505" s="859" t="s">
        <v>13604</v>
      </c>
      <c r="C2505" t="s">
        <v>13605</v>
      </c>
      <c r="D2505" t="s">
        <v>13606</v>
      </c>
      <c r="E2505" t="s">
        <v>13607</v>
      </c>
      <c r="F2505" t="s">
        <v>6522</v>
      </c>
    </row>
    <row r="2506" spans="1:6">
      <c r="A2506" t="s">
        <v>3962</v>
      </c>
      <c r="B2506" s="859" t="s">
        <v>13608</v>
      </c>
      <c r="C2506" t="s">
        <v>13609</v>
      </c>
      <c r="D2506" t="s">
        <v>13610</v>
      </c>
      <c r="E2506" t="s">
        <v>13611</v>
      </c>
      <c r="F2506" t="s">
        <v>6526</v>
      </c>
    </row>
    <row r="2507" spans="1:6">
      <c r="A2507" t="s">
        <v>3962</v>
      </c>
      <c r="B2507" s="859" t="s">
        <v>13612</v>
      </c>
      <c r="C2507" t="s">
        <v>13613</v>
      </c>
      <c r="D2507" t="s">
        <v>13614</v>
      </c>
      <c r="E2507" t="s">
        <v>13615</v>
      </c>
      <c r="F2507" t="s">
        <v>6530</v>
      </c>
    </row>
    <row r="2508" spans="1:6">
      <c r="A2508" t="s">
        <v>3962</v>
      </c>
      <c r="B2508" s="859" t="s">
        <v>13616</v>
      </c>
      <c r="C2508" t="s">
        <v>13617</v>
      </c>
      <c r="D2508" t="s">
        <v>13618</v>
      </c>
      <c r="E2508" t="s">
        <v>13618</v>
      </c>
      <c r="F2508" t="s">
        <v>6534</v>
      </c>
    </row>
    <row r="2509" spans="1:6">
      <c r="A2509" t="s">
        <v>3962</v>
      </c>
      <c r="B2509" s="859" t="s">
        <v>13619</v>
      </c>
      <c r="C2509" t="s">
        <v>13620</v>
      </c>
      <c r="D2509" t="s">
        <v>13621</v>
      </c>
      <c r="E2509" t="s">
        <v>13622</v>
      </c>
      <c r="F2509" t="s">
        <v>6538</v>
      </c>
    </row>
    <row r="2510" spans="1:6">
      <c r="A2510" t="s">
        <v>3962</v>
      </c>
      <c r="B2510" s="859" t="s">
        <v>13623</v>
      </c>
      <c r="C2510" t="s">
        <v>13624</v>
      </c>
      <c r="D2510" t="s">
        <v>13625</v>
      </c>
      <c r="E2510" t="s">
        <v>13626</v>
      </c>
      <c r="F2510" t="s">
        <v>6542</v>
      </c>
    </row>
    <row r="2511" spans="1:6">
      <c r="A2511" t="s">
        <v>3962</v>
      </c>
      <c r="B2511" s="859" t="s">
        <v>13627</v>
      </c>
      <c r="C2511" t="s">
        <v>13628</v>
      </c>
      <c r="D2511" t="s">
        <v>13629</v>
      </c>
      <c r="E2511" t="s">
        <v>13630</v>
      </c>
      <c r="F2511" t="s">
        <v>6542</v>
      </c>
    </row>
    <row r="2512" spans="1:6">
      <c r="A2512" t="s">
        <v>3962</v>
      </c>
      <c r="B2512" s="859" t="s">
        <v>13631</v>
      </c>
      <c r="C2512" t="s">
        <v>13632</v>
      </c>
      <c r="D2512" t="s">
        <v>13633</v>
      </c>
      <c r="E2512" t="s">
        <v>13634</v>
      </c>
      <c r="F2512" t="s">
        <v>6545</v>
      </c>
    </row>
    <row r="2513" spans="1:6">
      <c r="A2513" t="s">
        <v>3962</v>
      </c>
      <c r="B2513" s="859" t="s">
        <v>13635</v>
      </c>
      <c r="C2513" t="s">
        <v>13636</v>
      </c>
      <c r="D2513" t="s">
        <v>13637</v>
      </c>
      <c r="E2513" t="s">
        <v>13638</v>
      </c>
      <c r="F2513" t="s">
        <v>6545</v>
      </c>
    </row>
    <row r="2514" spans="1:6">
      <c r="A2514" t="s">
        <v>3962</v>
      </c>
      <c r="B2514" s="859" t="s">
        <v>13639</v>
      </c>
      <c r="C2514" t="s">
        <v>13640</v>
      </c>
      <c r="D2514" t="s">
        <v>13641</v>
      </c>
      <c r="E2514" t="s">
        <v>13642</v>
      </c>
      <c r="F2514" t="s">
        <v>6553</v>
      </c>
    </row>
    <row r="2515" spans="1:6">
      <c r="A2515" t="s">
        <v>3962</v>
      </c>
      <c r="B2515" s="859" t="s">
        <v>13643</v>
      </c>
      <c r="C2515" t="s">
        <v>13644</v>
      </c>
      <c r="D2515" t="s">
        <v>13645</v>
      </c>
      <c r="E2515" t="s">
        <v>13646</v>
      </c>
      <c r="F2515" t="s">
        <v>6553</v>
      </c>
    </row>
    <row r="2516" spans="1:6">
      <c r="A2516" t="s">
        <v>3962</v>
      </c>
      <c r="B2516" s="859" t="s">
        <v>13647</v>
      </c>
      <c r="C2516" t="s">
        <v>13648</v>
      </c>
      <c r="D2516" t="s">
        <v>13649</v>
      </c>
      <c r="E2516" t="s">
        <v>13650</v>
      </c>
      <c r="F2516" t="s">
        <v>6553</v>
      </c>
    </row>
    <row r="2517" spans="1:6">
      <c r="A2517" t="s">
        <v>3962</v>
      </c>
      <c r="B2517" s="859" t="s">
        <v>13651</v>
      </c>
      <c r="C2517" t="s">
        <v>13652</v>
      </c>
      <c r="D2517" t="s">
        <v>13653</v>
      </c>
      <c r="E2517" t="s">
        <v>13654</v>
      </c>
      <c r="F2517" t="s">
        <v>6553</v>
      </c>
    </row>
    <row r="2518" spans="1:6">
      <c r="A2518" t="s">
        <v>3962</v>
      </c>
      <c r="B2518" s="859" t="s">
        <v>13655</v>
      </c>
      <c r="C2518" t="s">
        <v>13656</v>
      </c>
      <c r="D2518" t="s">
        <v>13657</v>
      </c>
      <c r="E2518" t="s">
        <v>13657</v>
      </c>
      <c r="F2518" t="s">
        <v>6553</v>
      </c>
    </row>
    <row r="2519" spans="1:6">
      <c r="A2519" t="s">
        <v>3962</v>
      </c>
      <c r="B2519" s="859" t="s">
        <v>13658</v>
      </c>
      <c r="C2519" t="s">
        <v>13659</v>
      </c>
      <c r="D2519" t="s">
        <v>13660</v>
      </c>
      <c r="E2519" t="s">
        <v>13660</v>
      </c>
      <c r="F2519" t="s">
        <v>6561</v>
      </c>
    </row>
    <row r="2520" spans="1:6">
      <c r="A2520" t="s">
        <v>3962</v>
      </c>
      <c r="B2520" s="859" t="s">
        <v>13661</v>
      </c>
      <c r="C2520" t="s">
        <v>13662</v>
      </c>
      <c r="D2520" t="s">
        <v>13663</v>
      </c>
      <c r="E2520" t="s">
        <v>13664</v>
      </c>
      <c r="F2520" t="s">
        <v>6561</v>
      </c>
    </row>
    <row r="2521" spans="1:6">
      <c r="A2521" t="s">
        <v>3962</v>
      </c>
      <c r="B2521" s="859" t="s">
        <v>13665</v>
      </c>
      <c r="C2521" t="s">
        <v>13666</v>
      </c>
      <c r="D2521" t="s">
        <v>13667</v>
      </c>
      <c r="E2521" t="s">
        <v>13668</v>
      </c>
      <c r="F2521" t="s">
        <v>6565</v>
      </c>
    </row>
    <row r="2522" spans="1:6">
      <c r="A2522" t="s">
        <v>3962</v>
      </c>
      <c r="B2522" s="859" t="s">
        <v>13669</v>
      </c>
      <c r="C2522" t="s">
        <v>13670</v>
      </c>
      <c r="D2522" t="s">
        <v>13671</v>
      </c>
      <c r="E2522" t="s">
        <v>13672</v>
      </c>
      <c r="F2522" t="s">
        <v>6569</v>
      </c>
    </row>
    <row r="2523" spans="1:6">
      <c r="A2523" t="s">
        <v>3962</v>
      </c>
      <c r="B2523" s="859" t="s">
        <v>13673</v>
      </c>
      <c r="C2523" t="s">
        <v>13674</v>
      </c>
      <c r="D2523" t="s">
        <v>13675</v>
      </c>
      <c r="E2523" t="s">
        <v>13676</v>
      </c>
      <c r="F2523" t="s">
        <v>6569</v>
      </c>
    </row>
    <row r="2524" spans="1:6">
      <c r="A2524" t="s">
        <v>3962</v>
      </c>
      <c r="B2524" s="859" t="s">
        <v>13677</v>
      </c>
      <c r="C2524" t="s">
        <v>13678</v>
      </c>
      <c r="D2524" t="s">
        <v>13679</v>
      </c>
      <c r="E2524" t="s">
        <v>13680</v>
      </c>
      <c r="F2524" t="s">
        <v>6573</v>
      </c>
    </row>
    <row r="2525" spans="1:6">
      <c r="A2525" t="s">
        <v>3962</v>
      </c>
      <c r="B2525" s="859" t="s">
        <v>13681</v>
      </c>
      <c r="C2525" t="s">
        <v>13682</v>
      </c>
      <c r="D2525" t="s">
        <v>13683</v>
      </c>
      <c r="E2525" t="s">
        <v>13684</v>
      </c>
      <c r="F2525" t="s">
        <v>6573</v>
      </c>
    </row>
    <row r="2526" spans="1:6">
      <c r="A2526" t="s">
        <v>3962</v>
      </c>
      <c r="B2526" s="859" t="s">
        <v>13685</v>
      </c>
      <c r="C2526" t="s">
        <v>13686</v>
      </c>
      <c r="D2526" t="s">
        <v>13687</v>
      </c>
      <c r="E2526" t="s">
        <v>13687</v>
      </c>
      <c r="F2526" t="s">
        <v>6573</v>
      </c>
    </row>
    <row r="2527" spans="1:6">
      <c r="A2527" t="s">
        <v>3962</v>
      </c>
      <c r="B2527" s="859" t="s">
        <v>13688</v>
      </c>
      <c r="C2527" t="s">
        <v>13689</v>
      </c>
      <c r="D2527" t="s">
        <v>13690</v>
      </c>
      <c r="E2527" t="s">
        <v>13690</v>
      </c>
      <c r="F2527" t="s">
        <v>6573</v>
      </c>
    </row>
    <row r="2528" spans="1:6">
      <c r="A2528" t="s">
        <v>3962</v>
      </c>
      <c r="B2528" s="859" t="s">
        <v>13691</v>
      </c>
      <c r="C2528" t="s">
        <v>13692</v>
      </c>
      <c r="D2528" t="s">
        <v>13693</v>
      </c>
      <c r="E2528" t="s">
        <v>13693</v>
      </c>
      <c r="F2528" t="s">
        <v>6573</v>
      </c>
    </row>
    <row r="2529" spans="1:6">
      <c r="A2529" t="s">
        <v>3962</v>
      </c>
      <c r="B2529" s="859" t="s">
        <v>13694</v>
      </c>
      <c r="C2529" t="s">
        <v>13695</v>
      </c>
      <c r="D2529" t="s">
        <v>13696</v>
      </c>
      <c r="E2529" t="s">
        <v>13697</v>
      </c>
      <c r="F2529" t="s">
        <v>6573</v>
      </c>
    </row>
    <row r="2530" spans="1:6">
      <c r="A2530" t="s">
        <v>3962</v>
      </c>
      <c r="B2530" s="859" t="s">
        <v>13698</v>
      </c>
      <c r="C2530" t="s">
        <v>13699</v>
      </c>
      <c r="D2530" t="s">
        <v>13700</v>
      </c>
      <c r="E2530" t="s">
        <v>13701</v>
      </c>
      <c r="F2530" t="s">
        <v>6573</v>
      </c>
    </row>
    <row r="2531" spans="1:6">
      <c r="A2531" t="s">
        <v>3962</v>
      </c>
      <c r="B2531" s="859" t="s">
        <v>13702</v>
      </c>
      <c r="C2531" t="s">
        <v>13703</v>
      </c>
      <c r="D2531" t="s">
        <v>13704</v>
      </c>
      <c r="E2531" t="s">
        <v>13704</v>
      </c>
      <c r="F2531" t="s">
        <v>6573</v>
      </c>
    </row>
    <row r="2532" spans="1:6">
      <c r="A2532" t="s">
        <v>3962</v>
      </c>
      <c r="B2532" s="859" t="s">
        <v>13705</v>
      </c>
      <c r="C2532" t="s">
        <v>13706</v>
      </c>
      <c r="D2532" t="s">
        <v>13707</v>
      </c>
      <c r="E2532" t="s">
        <v>13707</v>
      </c>
      <c r="F2532" t="s">
        <v>6573</v>
      </c>
    </row>
    <row r="2533" spans="1:6">
      <c r="A2533" t="s">
        <v>3962</v>
      </c>
      <c r="B2533" s="859" t="s">
        <v>13708</v>
      </c>
      <c r="C2533" t="s">
        <v>13709</v>
      </c>
      <c r="D2533" t="s">
        <v>13710</v>
      </c>
      <c r="E2533" t="s">
        <v>13711</v>
      </c>
      <c r="F2533" t="s">
        <v>6573</v>
      </c>
    </row>
    <row r="2534" spans="1:6">
      <c r="A2534" t="s">
        <v>3962</v>
      </c>
      <c r="B2534" s="859" t="s">
        <v>13712</v>
      </c>
      <c r="C2534" t="s">
        <v>13713</v>
      </c>
      <c r="D2534" t="s">
        <v>13714</v>
      </c>
      <c r="E2534" t="s">
        <v>13715</v>
      </c>
      <c r="F2534" t="s">
        <v>6573</v>
      </c>
    </row>
    <row r="2535" spans="1:6">
      <c r="A2535" t="s">
        <v>3962</v>
      </c>
      <c r="B2535" s="859" t="s">
        <v>13716</v>
      </c>
      <c r="C2535" t="s">
        <v>13717</v>
      </c>
      <c r="D2535" t="s">
        <v>13718</v>
      </c>
      <c r="E2535" t="s">
        <v>13719</v>
      </c>
      <c r="F2535" t="s">
        <v>6577</v>
      </c>
    </row>
    <row r="2536" spans="1:6">
      <c r="A2536" t="s">
        <v>3962</v>
      </c>
      <c r="B2536" s="859" t="s">
        <v>13720</v>
      </c>
      <c r="C2536" t="s">
        <v>13721</v>
      </c>
      <c r="D2536" t="s">
        <v>13722</v>
      </c>
      <c r="E2536" t="s">
        <v>13723</v>
      </c>
      <c r="F2536" t="s">
        <v>6581</v>
      </c>
    </row>
    <row r="2537" spans="1:6">
      <c r="A2537" t="s">
        <v>3962</v>
      </c>
      <c r="B2537" s="859" t="s">
        <v>13724</v>
      </c>
      <c r="C2537" t="s">
        <v>13725</v>
      </c>
      <c r="D2537" t="s">
        <v>13726</v>
      </c>
      <c r="E2537" t="s">
        <v>13727</v>
      </c>
      <c r="F2537" t="s">
        <v>6581</v>
      </c>
    </row>
    <row r="2538" spans="1:6">
      <c r="A2538" t="s">
        <v>3962</v>
      </c>
      <c r="B2538" s="859" t="s">
        <v>13728</v>
      </c>
      <c r="C2538" t="s">
        <v>13729</v>
      </c>
      <c r="D2538" t="s">
        <v>13730</v>
      </c>
      <c r="E2538" t="s">
        <v>13731</v>
      </c>
      <c r="F2538" t="s">
        <v>6581</v>
      </c>
    </row>
    <row r="2539" spans="1:6">
      <c r="A2539" t="s">
        <v>3962</v>
      </c>
      <c r="B2539" s="859" t="s">
        <v>13732</v>
      </c>
      <c r="C2539" t="s">
        <v>13733</v>
      </c>
      <c r="D2539" t="s">
        <v>13734</v>
      </c>
      <c r="E2539" t="s">
        <v>13735</v>
      </c>
      <c r="F2539" t="s">
        <v>6581</v>
      </c>
    </row>
    <row r="2540" spans="1:6">
      <c r="A2540" t="s">
        <v>3962</v>
      </c>
      <c r="B2540" s="859" t="s">
        <v>13736</v>
      </c>
      <c r="C2540" t="s">
        <v>13737</v>
      </c>
      <c r="D2540" t="s">
        <v>13738</v>
      </c>
      <c r="E2540" t="s">
        <v>13739</v>
      </c>
      <c r="F2540" t="s">
        <v>6581</v>
      </c>
    </row>
    <row r="2541" spans="1:6">
      <c r="A2541" t="s">
        <v>3962</v>
      </c>
      <c r="B2541" s="859" t="s">
        <v>13740</v>
      </c>
      <c r="C2541" t="s">
        <v>13741</v>
      </c>
      <c r="D2541" t="s">
        <v>13742</v>
      </c>
      <c r="E2541" t="s">
        <v>13743</v>
      </c>
      <c r="F2541" t="s">
        <v>6581</v>
      </c>
    </row>
    <row r="2542" spans="1:6">
      <c r="A2542" t="s">
        <v>3962</v>
      </c>
      <c r="B2542" s="859" t="s">
        <v>13744</v>
      </c>
      <c r="C2542" t="s">
        <v>13745</v>
      </c>
      <c r="D2542" t="s">
        <v>13746</v>
      </c>
      <c r="E2542" t="s">
        <v>13747</v>
      </c>
      <c r="F2542" t="s">
        <v>6581</v>
      </c>
    </row>
    <row r="2543" spans="1:6">
      <c r="A2543" t="s">
        <v>3962</v>
      </c>
      <c r="B2543" s="859" t="s">
        <v>13748</v>
      </c>
      <c r="C2543" t="s">
        <v>13749</v>
      </c>
      <c r="D2543" t="s">
        <v>13750</v>
      </c>
      <c r="E2543" t="s">
        <v>13751</v>
      </c>
      <c r="F2543" t="s">
        <v>6581</v>
      </c>
    </row>
    <row r="2544" spans="1:6">
      <c r="A2544" t="s">
        <v>3962</v>
      </c>
      <c r="B2544" s="859" t="s">
        <v>13752</v>
      </c>
      <c r="C2544" t="s">
        <v>13753</v>
      </c>
      <c r="D2544" t="s">
        <v>13754</v>
      </c>
      <c r="E2544" t="s">
        <v>13755</v>
      </c>
      <c r="F2544" t="s">
        <v>6581</v>
      </c>
    </row>
    <row r="2545" spans="1:6">
      <c r="A2545" t="s">
        <v>3962</v>
      </c>
      <c r="B2545" s="859" t="s">
        <v>13756</v>
      </c>
      <c r="C2545" t="s">
        <v>13757</v>
      </c>
      <c r="D2545" t="s">
        <v>13758</v>
      </c>
      <c r="E2545" t="s">
        <v>13759</v>
      </c>
      <c r="F2545" t="s">
        <v>6581</v>
      </c>
    </row>
    <row r="2546" spans="1:6">
      <c r="A2546" t="s">
        <v>3962</v>
      </c>
      <c r="B2546" s="859" t="s">
        <v>13760</v>
      </c>
      <c r="C2546" t="s">
        <v>13761</v>
      </c>
      <c r="D2546" t="s">
        <v>13762</v>
      </c>
      <c r="E2546" t="s">
        <v>13763</v>
      </c>
      <c r="F2546" t="s">
        <v>6581</v>
      </c>
    </row>
    <row r="2547" spans="1:6">
      <c r="A2547" t="s">
        <v>3962</v>
      </c>
      <c r="B2547" s="859" t="s">
        <v>13764</v>
      </c>
      <c r="C2547" t="s">
        <v>13765</v>
      </c>
      <c r="D2547" t="s">
        <v>13766</v>
      </c>
      <c r="E2547" t="s">
        <v>13767</v>
      </c>
      <c r="F2547" t="s">
        <v>6585</v>
      </c>
    </row>
    <row r="2548" spans="1:6">
      <c r="A2548" t="s">
        <v>3962</v>
      </c>
      <c r="B2548" s="859" t="s">
        <v>13768</v>
      </c>
      <c r="C2548" t="s">
        <v>13769</v>
      </c>
      <c r="D2548" t="s">
        <v>13770</v>
      </c>
      <c r="E2548" t="s">
        <v>13771</v>
      </c>
      <c r="F2548" t="s">
        <v>6585</v>
      </c>
    </row>
    <row r="2549" spans="1:6">
      <c r="A2549" t="s">
        <v>3962</v>
      </c>
      <c r="B2549" s="859" t="s">
        <v>13772</v>
      </c>
      <c r="C2549" t="s">
        <v>13773</v>
      </c>
      <c r="D2549" t="s">
        <v>13774</v>
      </c>
      <c r="E2549" t="s">
        <v>13775</v>
      </c>
      <c r="F2549" t="s">
        <v>6585</v>
      </c>
    </row>
    <row r="2550" spans="1:6">
      <c r="A2550" t="s">
        <v>3962</v>
      </c>
      <c r="B2550" s="859" t="s">
        <v>13776</v>
      </c>
      <c r="C2550" t="s">
        <v>13777</v>
      </c>
      <c r="D2550" t="s">
        <v>13778</v>
      </c>
      <c r="E2550" t="s">
        <v>13779</v>
      </c>
      <c r="F2550" t="s">
        <v>6585</v>
      </c>
    </row>
    <row r="2551" spans="1:6">
      <c r="A2551" t="s">
        <v>3962</v>
      </c>
      <c r="B2551" s="859" t="s">
        <v>13780</v>
      </c>
      <c r="C2551" t="s">
        <v>13781</v>
      </c>
      <c r="D2551" t="s">
        <v>13782</v>
      </c>
      <c r="E2551" t="s">
        <v>13783</v>
      </c>
      <c r="F2551" t="s">
        <v>6585</v>
      </c>
    </row>
    <row r="2552" spans="1:6">
      <c r="A2552" t="s">
        <v>3962</v>
      </c>
      <c r="B2552" s="859" t="s">
        <v>13784</v>
      </c>
      <c r="C2552" t="s">
        <v>13785</v>
      </c>
      <c r="D2552" t="s">
        <v>13786</v>
      </c>
      <c r="E2552" t="s">
        <v>13787</v>
      </c>
      <c r="F2552" t="s">
        <v>6585</v>
      </c>
    </row>
    <row r="2553" spans="1:6">
      <c r="A2553" t="s">
        <v>3962</v>
      </c>
      <c r="B2553" s="859" t="s">
        <v>13788</v>
      </c>
      <c r="C2553" t="s">
        <v>13789</v>
      </c>
      <c r="D2553" t="s">
        <v>13790</v>
      </c>
      <c r="E2553" t="s">
        <v>13790</v>
      </c>
      <c r="F2553" t="s">
        <v>6585</v>
      </c>
    </row>
    <row r="2554" spans="1:6">
      <c r="A2554" t="s">
        <v>3962</v>
      </c>
      <c r="B2554" s="859" t="s">
        <v>13791</v>
      </c>
      <c r="C2554" t="s">
        <v>13792</v>
      </c>
      <c r="D2554" t="s">
        <v>13793</v>
      </c>
      <c r="E2554" t="s">
        <v>13794</v>
      </c>
      <c r="F2554" t="s">
        <v>6585</v>
      </c>
    </row>
    <row r="2555" spans="1:6">
      <c r="A2555" t="s">
        <v>3962</v>
      </c>
      <c r="B2555" s="859" t="s">
        <v>13795</v>
      </c>
      <c r="C2555" t="s">
        <v>13796</v>
      </c>
      <c r="D2555" t="s">
        <v>13797</v>
      </c>
      <c r="E2555" t="s">
        <v>13798</v>
      </c>
      <c r="F2555" t="s">
        <v>6589</v>
      </c>
    </row>
    <row r="2556" spans="1:6">
      <c r="A2556" t="s">
        <v>3962</v>
      </c>
      <c r="B2556" s="859" t="s">
        <v>13799</v>
      </c>
      <c r="C2556" t="s">
        <v>13800</v>
      </c>
      <c r="D2556" t="s">
        <v>13801</v>
      </c>
      <c r="E2556" t="s">
        <v>13802</v>
      </c>
      <c r="F2556" t="s">
        <v>6589</v>
      </c>
    </row>
    <row r="2557" spans="1:6">
      <c r="A2557" t="s">
        <v>3962</v>
      </c>
      <c r="B2557" s="859" t="s">
        <v>13803</v>
      </c>
      <c r="C2557" t="s">
        <v>13804</v>
      </c>
      <c r="D2557" t="s">
        <v>13805</v>
      </c>
      <c r="E2557" t="s">
        <v>13806</v>
      </c>
      <c r="F2557" t="s">
        <v>6593</v>
      </c>
    </row>
    <row r="2558" spans="1:6">
      <c r="A2558" t="s">
        <v>3962</v>
      </c>
      <c r="B2558" s="859" t="s">
        <v>13807</v>
      </c>
      <c r="C2558" t="s">
        <v>13808</v>
      </c>
      <c r="D2558" t="s">
        <v>13809</v>
      </c>
      <c r="E2558" t="s">
        <v>13810</v>
      </c>
      <c r="F2558" t="s">
        <v>6597</v>
      </c>
    </row>
    <row r="2559" spans="1:6">
      <c r="A2559" t="s">
        <v>3962</v>
      </c>
      <c r="B2559" s="859" t="s">
        <v>13811</v>
      </c>
      <c r="C2559" t="s">
        <v>13812</v>
      </c>
      <c r="D2559" t="s">
        <v>13813</v>
      </c>
      <c r="E2559" t="s">
        <v>13814</v>
      </c>
      <c r="F2559" t="s">
        <v>6597</v>
      </c>
    </row>
    <row r="2560" spans="1:6">
      <c r="A2560" t="s">
        <v>3962</v>
      </c>
      <c r="B2560" s="859" t="s">
        <v>13815</v>
      </c>
      <c r="C2560" t="s">
        <v>13816</v>
      </c>
      <c r="D2560" t="s">
        <v>13817</v>
      </c>
      <c r="E2560" t="s">
        <v>13818</v>
      </c>
      <c r="F2560" t="s">
        <v>6597</v>
      </c>
    </row>
    <row r="2561" spans="1:6">
      <c r="A2561" t="s">
        <v>3962</v>
      </c>
      <c r="B2561" s="859" t="s">
        <v>13819</v>
      </c>
      <c r="C2561" t="s">
        <v>13820</v>
      </c>
      <c r="D2561" t="s">
        <v>13821</v>
      </c>
      <c r="E2561" t="s">
        <v>13822</v>
      </c>
      <c r="F2561" t="s">
        <v>6601</v>
      </c>
    </row>
    <row r="2562" spans="1:6">
      <c r="A2562" t="s">
        <v>3962</v>
      </c>
      <c r="B2562" s="859" t="s">
        <v>13823</v>
      </c>
      <c r="C2562" t="s">
        <v>13824</v>
      </c>
      <c r="D2562" t="s">
        <v>13825</v>
      </c>
      <c r="E2562" t="s">
        <v>13826</v>
      </c>
      <c r="F2562" t="s">
        <v>6601</v>
      </c>
    </row>
    <row r="2563" spans="1:6">
      <c r="A2563" t="s">
        <v>3962</v>
      </c>
      <c r="B2563" s="859" t="s">
        <v>13827</v>
      </c>
      <c r="C2563" t="s">
        <v>13828</v>
      </c>
      <c r="D2563" t="s">
        <v>13829</v>
      </c>
      <c r="E2563" t="s">
        <v>13830</v>
      </c>
      <c r="F2563" t="s">
        <v>6605</v>
      </c>
    </row>
    <row r="2564" spans="1:6">
      <c r="A2564" t="s">
        <v>3962</v>
      </c>
      <c r="B2564" s="859" t="s">
        <v>13831</v>
      </c>
      <c r="C2564" t="s">
        <v>13832</v>
      </c>
      <c r="D2564" t="s">
        <v>13833</v>
      </c>
      <c r="E2564" t="s">
        <v>13834</v>
      </c>
      <c r="F2564" t="s">
        <v>6605</v>
      </c>
    </row>
    <row r="2565" spans="1:6">
      <c r="A2565" t="s">
        <v>3962</v>
      </c>
      <c r="B2565" s="859" t="s">
        <v>13835</v>
      </c>
      <c r="C2565" t="s">
        <v>13836</v>
      </c>
      <c r="D2565" t="s">
        <v>13837</v>
      </c>
      <c r="E2565" t="s">
        <v>13837</v>
      </c>
      <c r="F2565" t="s">
        <v>6605</v>
      </c>
    </row>
    <row r="2566" spans="1:6">
      <c r="A2566" t="s">
        <v>3962</v>
      </c>
      <c r="B2566" s="859" t="s">
        <v>13838</v>
      </c>
      <c r="C2566" t="s">
        <v>13839</v>
      </c>
      <c r="D2566" t="s">
        <v>13840</v>
      </c>
      <c r="E2566" t="s">
        <v>13840</v>
      </c>
      <c r="F2566" t="s">
        <v>6605</v>
      </c>
    </row>
    <row r="2567" spans="1:6">
      <c r="A2567" t="s">
        <v>3962</v>
      </c>
      <c r="B2567" s="859" t="s">
        <v>13841</v>
      </c>
      <c r="C2567" t="s">
        <v>13842</v>
      </c>
      <c r="D2567" t="s">
        <v>13843</v>
      </c>
      <c r="E2567" t="s">
        <v>13843</v>
      </c>
      <c r="F2567" t="s">
        <v>6609</v>
      </c>
    </row>
    <row r="2568" spans="1:6">
      <c r="A2568" t="s">
        <v>3962</v>
      </c>
      <c r="B2568" s="859" t="s">
        <v>13844</v>
      </c>
      <c r="C2568" t="s">
        <v>13845</v>
      </c>
      <c r="D2568" t="s">
        <v>13846</v>
      </c>
      <c r="E2568" t="s">
        <v>13847</v>
      </c>
      <c r="F2568" t="s">
        <v>6613</v>
      </c>
    </row>
    <row r="2569" spans="1:6">
      <c r="A2569" t="s">
        <v>3962</v>
      </c>
      <c r="B2569" s="859" t="s">
        <v>13848</v>
      </c>
      <c r="C2569" t="s">
        <v>13706</v>
      </c>
      <c r="D2569" t="s">
        <v>13707</v>
      </c>
      <c r="E2569" t="s">
        <v>13707</v>
      </c>
      <c r="F2569" t="s">
        <v>6617</v>
      </c>
    </row>
    <row r="2570" spans="1:6">
      <c r="A2570" t="s">
        <v>3962</v>
      </c>
      <c r="B2570" s="859" t="s">
        <v>13849</v>
      </c>
      <c r="C2570" t="s">
        <v>13850</v>
      </c>
      <c r="D2570" t="s">
        <v>13851</v>
      </c>
      <c r="E2570" t="s">
        <v>13852</v>
      </c>
      <c r="F2570" t="s">
        <v>6621</v>
      </c>
    </row>
    <row r="2571" spans="1:6">
      <c r="A2571" t="s">
        <v>3962</v>
      </c>
      <c r="B2571" s="859" t="s">
        <v>13853</v>
      </c>
      <c r="C2571" t="s">
        <v>13854</v>
      </c>
      <c r="D2571" t="s">
        <v>13855</v>
      </c>
      <c r="E2571" t="s">
        <v>13856</v>
      </c>
      <c r="F2571" t="s">
        <v>6621</v>
      </c>
    </row>
    <row r="2572" spans="1:6">
      <c r="A2572" t="s">
        <v>3962</v>
      </c>
      <c r="B2572" s="859" t="s">
        <v>13857</v>
      </c>
      <c r="C2572" t="s">
        <v>13858</v>
      </c>
      <c r="D2572" t="s">
        <v>13859</v>
      </c>
      <c r="E2572" t="s">
        <v>13860</v>
      </c>
      <c r="F2572" t="s">
        <v>6625</v>
      </c>
    </row>
    <row r="2573" spans="1:6">
      <c r="A2573" t="s">
        <v>3962</v>
      </c>
      <c r="B2573" s="859" t="s">
        <v>13861</v>
      </c>
      <c r="C2573" t="s">
        <v>13398</v>
      </c>
      <c r="D2573" t="s">
        <v>13399</v>
      </c>
      <c r="E2573" t="s">
        <v>13400</v>
      </c>
      <c r="F2573" t="s">
        <v>6625</v>
      </c>
    </row>
    <row r="2574" spans="1:6">
      <c r="A2574" t="s">
        <v>3962</v>
      </c>
      <c r="B2574" s="859" t="s">
        <v>13862</v>
      </c>
      <c r="C2574" t="s">
        <v>13863</v>
      </c>
      <c r="D2574" t="s">
        <v>13864</v>
      </c>
      <c r="E2574" t="s">
        <v>13865</v>
      </c>
      <c r="F2574" t="s">
        <v>6637</v>
      </c>
    </row>
    <row r="2575" spans="1:6">
      <c r="A2575" t="s">
        <v>3962</v>
      </c>
      <c r="B2575" s="859" t="s">
        <v>13866</v>
      </c>
      <c r="C2575" t="s">
        <v>13867</v>
      </c>
      <c r="D2575" t="s">
        <v>13868</v>
      </c>
      <c r="E2575" t="s">
        <v>13868</v>
      </c>
      <c r="F2575" t="s">
        <v>6645</v>
      </c>
    </row>
    <row r="2576" spans="1:6">
      <c r="A2576" t="s">
        <v>3962</v>
      </c>
      <c r="B2576" s="859" t="s">
        <v>13869</v>
      </c>
      <c r="C2576" t="s">
        <v>13682</v>
      </c>
      <c r="D2576" t="s">
        <v>13683</v>
      </c>
      <c r="E2576" t="s">
        <v>13684</v>
      </c>
      <c r="F2576" t="s">
        <v>6645</v>
      </c>
    </row>
    <row r="2577" spans="1:6">
      <c r="A2577" t="s">
        <v>3962</v>
      </c>
      <c r="B2577" s="859" t="s">
        <v>13870</v>
      </c>
      <c r="C2577" t="s">
        <v>13871</v>
      </c>
      <c r="D2577" t="s">
        <v>13872</v>
      </c>
      <c r="E2577" t="s">
        <v>13873</v>
      </c>
      <c r="F2577" t="s">
        <v>6645</v>
      </c>
    </row>
    <row r="2578" spans="1:6">
      <c r="A2578" t="s">
        <v>3962</v>
      </c>
      <c r="B2578" s="859" t="s">
        <v>13874</v>
      </c>
      <c r="C2578" t="s">
        <v>13875</v>
      </c>
      <c r="D2578" t="s">
        <v>13876</v>
      </c>
      <c r="E2578" t="s">
        <v>13877</v>
      </c>
      <c r="F2578" t="s">
        <v>6649</v>
      </c>
    </row>
    <row r="2579" spans="1:6">
      <c r="A2579" t="s">
        <v>3962</v>
      </c>
      <c r="B2579" s="859" t="s">
        <v>13878</v>
      </c>
      <c r="C2579" t="s">
        <v>13879</v>
      </c>
      <c r="D2579" t="s">
        <v>13880</v>
      </c>
      <c r="E2579" t="s">
        <v>13881</v>
      </c>
      <c r="F2579" t="s">
        <v>6653</v>
      </c>
    </row>
    <row r="2580" spans="1:6">
      <c r="A2580" t="s">
        <v>3962</v>
      </c>
      <c r="B2580" s="859" t="s">
        <v>13882</v>
      </c>
      <c r="C2580" t="s">
        <v>13883</v>
      </c>
      <c r="D2580" t="s">
        <v>13884</v>
      </c>
      <c r="E2580" t="s">
        <v>13884</v>
      </c>
      <c r="F2580" t="s">
        <v>6661</v>
      </c>
    </row>
    <row r="2581" spans="1:6">
      <c r="A2581" t="s">
        <v>3962</v>
      </c>
      <c r="B2581" s="859" t="s">
        <v>13885</v>
      </c>
      <c r="C2581" t="s">
        <v>13886</v>
      </c>
      <c r="D2581" t="s">
        <v>13887</v>
      </c>
      <c r="E2581" t="s">
        <v>13888</v>
      </c>
      <c r="F2581" t="s">
        <v>6661</v>
      </c>
    </row>
    <row r="2582" spans="1:6">
      <c r="A2582" t="s">
        <v>3962</v>
      </c>
      <c r="B2582" s="859" t="s">
        <v>13889</v>
      </c>
      <c r="C2582" t="s">
        <v>13890</v>
      </c>
      <c r="D2582" t="s">
        <v>13891</v>
      </c>
      <c r="E2582" t="s">
        <v>13892</v>
      </c>
      <c r="F2582" t="s">
        <v>6665</v>
      </c>
    </row>
    <row r="2583" spans="1:6">
      <c r="A2583" t="s">
        <v>3962</v>
      </c>
      <c r="B2583" s="859" t="s">
        <v>13893</v>
      </c>
      <c r="C2583" t="s">
        <v>13894</v>
      </c>
      <c r="D2583" t="s">
        <v>13895</v>
      </c>
      <c r="E2583" t="s">
        <v>13896</v>
      </c>
      <c r="F2583" t="s">
        <v>6682</v>
      </c>
    </row>
    <row r="2584" spans="1:6">
      <c r="A2584" t="s">
        <v>3962</v>
      </c>
      <c r="B2584" s="859" t="s">
        <v>13897</v>
      </c>
      <c r="C2584" t="s">
        <v>13898</v>
      </c>
      <c r="D2584" t="s">
        <v>13899</v>
      </c>
      <c r="E2584" t="s">
        <v>13900</v>
      </c>
      <c r="F2584" t="s">
        <v>6682</v>
      </c>
    </row>
    <row r="2585" spans="1:6">
      <c r="A2585" t="s">
        <v>3962</v>
      </c>
      <c r="B2585" s="859" t="s">
        <v>13901</v>
      </c>
      <c r="C2585" t="s">
        <v>13902</v>
      </c>
      <c r="D2585" t="s">
        <v>13903</v>
      </c>
      <c r="E2585" t="s">
        <v>13904</v>
      </c>
      <c r="F2585" t="s">
        <v>6682</v>
      </c>
    </row>
    <row r="2586" spans="1:6">
      <c r="A2586" t="s">
        <v>3962</v>
      </c>
      <c r="B2586" s="859" t="s">
        <v>13905</v>
      </c>
      <c r="C2586" t="s">
        <v>13906</v>
      </c>
      <c r="D2586" t="s">
        <v>13907</v>
      </c>
      <c r="E2586" t="s">
        <v>13907</v>
      </c>
      <c r="F2586" t="s">
        <v>6682</v>
      </c>
    </row>
    <row r="2587" spans="1:6">
      <c r="A2587" t="s">
        <v>3962</v>
      </c>
      <c r="B2587" s="859" t="s">
        <v>13908</v>
      </c>
      <c r="C2587" t="s">
        <v>13909</v>
      </c>
      <c r="D2587" t="s">
        <v>13910</v>
      </c>
      <c r="E2587" t="s">
        <v>13911</v>
      </c>
      <c r="F2587" t="s">
        <v>6686</v>
      </c>
    </row>
    <row r="2588" spans="1:6">
      <c r="A2588" t="s">
        <v>3962</v>
      </c>
      <c r="B2588" s="859" t="s">
        <v>13912</v>
      </c>
      <c r="C2588" t="s">
        <v>13913</v>
      </c>
      <c r="D2588" t="s">
        <v>13914</v>
      </c>
      <c r="E2588" t="s">
        <v>13915</v>
      </c>
      <c r="F2588" t="s">
        <v>6686</v>
      </c>
    </row>
    <row r="2589" spans="1:6">
      <c r="A2589" t="s">
        <v>3962</v>
      </c>
      <c r="B2589" s="859" t="s">
        <v>13916</v>
      </c>
      <c r="C2589" t="s">
        <v>13917</v>
      </c>
      <c r="D2589" t="s">
        <v>13918</v>
      </c>
      <c r="E2589" t="s">
        <v>13918</v>
      </c>
      <c r="F2589" t="s">
        <v>6686</v>
      </c>
    </row>
    <row r="2590" spans="1:6">
      <c r="A2590" t="s">
        <v>3962</v>
      </c>
      <c r="B2590" s="859" t="s">
        <v>13919</v>
      </c>
      <c r="C2590" t="s">
        <v>13920</v>
      </c>
      <c r="D2590" t="s">
        <v>13921</v>
      </c>
      <c r="E2590" t="s">
        <v>13921</v>
      </c>
      <c r="F2590" t="s">
        <v>6686</v>
      </c>
    </row>
    <row r="2591" spans="1:6">
      <c r="A2591" t="s">
        <v>3962</v>
      </c>
      <c r="B2591" s="859" t="s">
        <v>13922</v>
      </c>
      <c r="C2591" t="s">
        <v>13923</v>
      </c>
      <c r="D2591" t="s">
        <v>13924</v>
      </c>
      <c r="E2591" t="s">
        <v>13925</v>
      </c>
      <c r="F2591" t="s">
        <v>6686</v>
      </c>
    </row>
    <row r="2592" spans="1:6">
      <c r="A2592" t="s">
        <v>3962</v>
      </c>
      <c r="B2592" s="859" t="s">
        <v>13926</v>
      </c>
      <c r="C2592" t="s">
        <v>13927</v>
      </c>
      <c r="D2592" t="s">
        <v>13928</v>
      </c>
      <c r="E2592" t="s">
        <v>13929</v>
      </c>
      <c r="F2592" t="s">
        <v>6690</v>
      </c>
    </row>
    <row r="2593" spans="1:6">
      <c r="A2593" t="s">
        <v>3962</v>
      </c>
      <c r="B2593" s="859" t="s">
        <v>13930</v>
      </c>
      <c r="C2593" t="s">
        <v>13931</v>
      </c>
      <c r="D2593" t="s">
        <v>13932</v>
      </c>
      <c r="E2593" t="s">
        <v>13933</v>
      </c>
      <c r="F2593" t="s">
        <v>6694</v>
      </c>
    </row>
    <row r="2594" spans="1:6">
      <c r="A2594" t="s">
        <v>3962</v>
      </c>
      <c r="B2594" s="859" t="s">
        <v>13934</v>
      </c>
      <c r="C2594" t="s">
        <v>13935</v>
      </c>
      <c r="D2594" t="s">
        <v>13936</v>
      </c>
      <c r="E2594" t="s">
        <v>13936</v>
      </c>
      <c r="F2594" t="s">
        <v>6698</v>
      </c>
    </row>
    <row r="2595" spans="1:6">
      <c r="A2595" t="s">
        <v>3962</v>
      </c>
      <c r="B2595" s="859" t="s">
        <v>13937</v>
      </c>
      <c r="C2595" t="s">
        <v>13938</v>
      </c>
      <c r="D2595" t="s">
        <v>13939</v>
      </c>
      <c r="E2595" t="s">
        <v>13940</v>
      </c>
      <c r="F2595" t="s">
        <v>6698</v>
      </c>
    </row>
    <row r="2596" spans="1:6">
      <c r="A2596" t="s">
        <v>3962</v>
      </c>
      <c r="B2596" s="859" t="s">
        <v>13941</v>
      </c>
      <c r="C2596" t="s">
        <v>13942</v>
      </c>
      <c r="D2596" t="s">
        <v>13943</v>
      </c>
      <c r="E2596" t="s">
        <v>13944</v>
      </c>
      <c r="F2596" t="s">
        <v>6702</v>
      </c>
    </row>
    <row r="2597" spans="1:6">
      <c r="A2597" t="s">
        <v>3962</v>
      </c>
      <c r="B2597" s="859" t="s">
        <v>13945</v>
      </c>
      <c r="C2597" t="s">
        <v>13946</v>
      </c>
      <c r="D2597" t="s">
        <v>13947</v>
      </c>
      <c r="E2597" t="s">
        <v>13948</v>
      </c>
      <c r="F2597" t="s">
        <v>6706</v>
      </c>
    </row>
    <row r="2598" spans="1:6">
      <c r="A2598" t="s">
        <v>3962</v>
      </c>
      <c r="B2598" s="859" t="s">
        <v>13949</v>
      </c>
      <c r="C2598" t="s">
        <v>13950</v>
      </c>
      <c r="D2598" t="s">
        <v>13951</v>
      </c>
      <c r="E2598" t="s">
        <v>13952</v>
      </c>
      <c r="F2598" t="s">
        <v>6710</v>
      </c>
    </row>
    <row r="2599" spans="1:6">
      <c r="A2599" t="s">
        <v>3962</v>
      </c>
      <c r="B2599" s="859" t="s">
        <v>13953</v>
      </c>
      <c r="C2599" t="s">
        <v>13954</v>
      </c>
      <c r="D2599" t="s">
        <v>13955</v>
      </c>
      <c r="E2599" t="s">
        <v>13955</v>
      </c>
      <c r="F2599" t="s">
        <v>6710</v>
      </c>
    </row>
    <row r="2600" spans="1:6">
      <c r="A2600" t="s">
        <v>3962</v>
      </c>
      <c r="B2600" s="859" t="s">
        <v>13956</v>
      </c>
      <c r="C2600" t="s">
        <v>13957</v>
      </c>
      <c r="D2600" t="s">
        <v>13958</v>
      </c>
      <c r="E2600" t="s">
        <v>13959</v>
      </c>
      <c r="F2600" t="s">
        <v>6710</v>
      </c>
    </row>
    <row r="2601" spans="1:6">
      <c r="A2601" t="s">
        <v>3962</v>
      </c>
      <c r="B2601" s="859" t="s">
        <v>13960</v>
      </c>
      <c r="C2601" t="s">
        <v>13961</v>
      </c>
      <c r="D2601" t="s">
        <v>13962</v>
      </c>
      <c r="E2601" t="s">
        <v>13962</v>
      </c>
      <c r="F2601" t="s">
        <v>6710</v>
      </c>
    </row>
    <row r="2602" spans="1:6">
      <c r="A2602" t="s">
        <v>3962</v>
      </c>
      <c r="B2602" s="859" t="s">
        <v>13963</v>
      </c>
      <c r="C2602" t="s">
        <v>13964</v>
      </c>
      <c r="D2602" t="s">
        <v>13965</v>
      </c>
      <c r="E2602" t="s">
        <v>13966</v>
      </c>
      <c r="F2602" t="s">
        <v>6710</v>
      </c>
    </row>
    <row r="2603" spans="1:6">
      <c r="A2603" t="s">
        <v>3962</v>
      </c>
      <c r="B2603" s="859" t="s">
        <v>13967</v>
      </c>
      <c r="C2603" t="s">
        <v>13968</v>
      </c>
      <c r="D2603" t="s">
        <v>13969</v>
      </c>
      <c r="E2603" t="s">
        <v>13969</v>
      </c>
      <c r="F2603" t="s">
        <v>6710</v>
      </c>
    </row>
    <row r="2604" spans="1:6">
      <c r="A2604" t="s">
        <v>3962</v>
      </c>
      <c r="B2604" s="859" t="s">
        <v>13970</v>
      </c>
      <c r="C2604" t="s">
        <v>13971</v>
      </c>
      <c r="D2604" t="s">
        <v>13972</v>
      </c>
      <c r="E2604" t="s">
        <v>13973</v>
      </c>
      <c r="F2604" t="s">
        <v>6710</v>
      </c>
    </row>
    <row r="2605" spans="1:6">
      <c r="A2605" t="s">
        <v>3962</v>
      </c>
      <c r="B2605" s="859" t="s">
        <v>13974</v>
      </c>
      <c r="C2605" t="s">
        <v>13975</v>
      </c>
      <c r="D2605" t="s">
        <v>13976</v>
      </c>
      <c r="E2605" t="s">
        <v>13977</v>
      </c>
      <c r="F2605" t="s">
        <v>6714</v>
      </c>
    </row>
    <row r="2606" spans="1:6">
      <c r="A2606" t="s">
        <v>3962</v>
      </c>
      <c r="B2606" s="859" t="s">
        <v>13978</v>
      </c>
      <c r="C2606" t="s">
        <v>13979</v>
      </c>
      <c r="D2606" t="s">
        <v>13980</v>
      </c>
      <c r="E2606" t="s">
        <v>13980</v>
      </c>
      <c r="F2606" t="s">
        <v>6714</v>
      </c>
    </row>
    <row r="2607" spans="1:6">
      <c r="A2607" t="s">
        <v>3962</v>
      </c>
      <c r="B2607" s="859" t="s">
        <v>13981</v>
      </c>
      <c r="C2607" t="s">
        <v>13982</v>
      </c>
      <c r="D2607" t="s">
        <v>13983</v>
      </c>
      <c r="E2607" t="s">
        <v>13984</v>
      </c>
      <c r="F2607" t="s">
        <v>6718</v>
      </c>
    </row>
    <row r="2608" spans="1:6">
      <c r="A2608" t="s">
        <v>3962</v>
      </c>
      <c r="B2608" s="859" t="s">
        <v>13985</v>
      </c>
      <c r="C2608" t="s">
        <v>13986</v>
      </c>
      <c r="D2608" t="s">
        <v>13987</v>
      </c>
      <c r="E2608" t="s">
        <v>13987</v>
      </c>
      <c r="F2608" t="s">
        <v>6718</v>
      </c>
    </row>
    <row r="2609" spans="1:6">
      <c r="A2609" t="s">
        <v>3962</v>
      </c>
      <c r="B2609" s="859" t="s">
        <v>13988</v>
      </c>
      <c r="C2609" t="s">
        <v>13989</v>
      </c>
      <c r="D2609" t="s">
        <v>13990</v>
      </c>
      <c r="E2609" t="s">
        <v>13990</v>
      </c>
      <c r="F2609" t="s">
        <v>6722</v>
      </c>
    </row>
    <row r="2610" spans="1:6">
      <c r="A2610" t="s">
        <v>3962</v>
      </c>
      <c r="B2610" s="859" t="s">
        <v>13991</v>
      </c>
      <c r="C2610" t="s">
        <v>13992</v>
      </c>
      <c r="D2610" t="s">
        <v>13993</v>
      </c>
      <c r="E2610" t="s">
        <v>13994</v>
      </c>
      <c r="F2610" t="s">
        <v>6730</v>
      </c>
    </row>
    <row r="2611" spans="1:6">
      <c r="A2611" t="s">
        <v>3962</v>
      </c>
      <c r="B2611" s="859" t="s">
        <v>13995</v>
      </c>
      <c r="C2611" t="s">
        <v>13996</v>
      </c>
      <c r="D2611" t="s">
        <v>13997</v>
      </c>
      <c r="E2611" t="s">
        <v>13998</v>
      </c>
      <c r="F2611" t="s">
        <v>6730</v>
      </c>
    </row>
    <row r="2612" spans="1:6">
      <c r="A2612" t="s">
        <v>3962</v>
      </c>
      <c r="B2612" s="859" t="s">
        <v>13999</v>
      </c>
      <c r="C2612" t="s">
        <v>14000</v>
      </c>
      <c r="D2612" t="s">
        <v>14001</v>
      </c>
      <c r="E2612" t="s">
        <v>14001</v>
      </c>
      <c r="F2612" t="s">
        <v>6730</v>
      </c>
    </row>
    <row r="2613" spans="1:6">
      <c r="A2613" t="s">
        <v>3962</v>
      </c>
      <c r="B2613" s="859" t="s">
        <v>14002</v>
      </c>
      <c r="C2613" t="s">
        <v>14003</v>
      </c>
      <c r="D2613" t="s">
        <v>14004</v>
      </c>
      <c r="E2613" t="s">
        <v>14005</v>
      </c>
      <c r="F2613" t="s">
        <v>6734</v>
      </c>
    </row>
    <row r="2614" spans="1:6">
      <c r="A2614" t="s">
        <v>3962</v>
      </c>
      <c r="B2614" s="859" t="s">
        <v>14006</v>
      </c>
      <c r="C2614" t="s">
        <v>14007</v>
      </c>
      <c r="D2614" t="s">
        <v>14008</v>
      </c>
      <c r="E2614" t="s">
        <v>14008</v>
      </c>
      <c r="F2614" t="s">
        <v>6734</v>
      </c>
    </row>
    <row r="2615" spans="1:6">
      <c r="A2615" t="s">
        <v>3962</v>
      </c>
      <c r="B2615" s="859" t="s">
        <v>14009</v>
      </c>
      <c r="C2615" t="s">
        <v>14010</v>
      </c>
      <c r="D2615" t="s">
        <v>14011</v>
      </c>
      <c r="E2615" t="s">
        <v>14012</v>
      </c>
      <c r="F2615" t="s">
        <v>6734</v>
      </c>
    </row>
    <row r="2616" spans="1:6">
      <c r="A2616" t="s">
        <v>3962</v>
      </c>
      <c r="B2616" s="859" t="s">
        <v>14013</v>
      </c>
      <c r="C2616" t="s">
        <v>14014</v>
      </c>
      <c r="D2616" t="s">
        <v>14015</v>
      </c>
      <c r="E2616" t="s">
        <v>14016</v>
      </c>
      <c r="F2616" t="s">
        <v>6738</v>
      </c>
    </row>
    <row r="2617" spans="1:6">
      <c r="A2617" t="s">
        <v>3962</v>
      </c>
      <c r="B2617" s="859" t="s">
        <v>14017</v>
      </c>
      <c r="C2617" t="s">
        <v>14018</v>
      </c>
      <c r="D2617" t="s">
        <v>14019</v>
      </c>
      <c r="E2617" t="s">
        <v>14019</v>
      </c>
      <c r="F2617" t="s">
        <v>6738</v>
      </c>
    </row>
    <row r="2618" spans="1:6">
      <c r="A2618" t="s">
        <v>3962</v>
      </c>
      <c r="B2618" s="859" t="s">
        <v>14020</v>
      </c>
      <c r="C2618" t="s">
        <v>14021</v>
      </c>
      <c r="D2618" t="s">
        <v>14022</v>
      </c>
      <c r="E2618" t="s">
        <v>14023</v>
      </c>
      <c r="F2618" t="s">
        <v>6738</v>
      </c>
    </row>
    <row r="2619" spans="1:6">
      <c r="A2619" t="s">
        <v>3962</v>
      </c>
      <c r="B2619" s="859" t="s">
        <v>14024</v>
      </c>
      <c r="C2619" t="s">
        <v>14025</v>
      </c>
      <c r="D2619" t="s">
        <v>14026</v>
      </c>
      <c r="E2619" t="s">
        <v>14027</v>
      </c>
      <c r="F2619" t="s">
        <v>6738</v>
      </c>
    </row>
    <row r="2620" spans="1:6">
      <c r="A2620" t="s">
        <v>3962</v>
      </c>
      <c r="B2620" s="859" t="s">
        <v>14028</v>
      </c>
      <c r="C2620" t="s">
        <v>14029</v>
      </c>
      <c r="D2620" t="s">
        <v>14030</v>
      </c>
      <c r="E2620" t="s">
        <v>14030</v>
      </c>
      <c r="F2620" t="s">
        <v>6738</v>
      </c>
    </row>
    <row r="2621" spans="1:6">
      <c r="A2621" t="s">
        <v>3962</v>
      </c>
      <c r="B2621" s="859" t="s">
        <v>14031</v>
      </c>
      <c r="C2621" t="s">
        <v>14032</v>
      </c>
      <c r="D2621" t="s">
        <v>14033</v>
      </c>
      <c r="E2621" t="s">
        <v>14034</v>
      </c>
      <c r="F2621" t="s">
        <v>6742</v>
      </c>
    </row>
    <row r="2622" spans="1:6">
      <c r="A2622" t="s">
        <v>3962</v>
      </c>
      <c r="B2622" s="859" t="s">
        <v>14035</v>
      </c>
      <c r="C2622" t="s">
        <v>14036</v>
      </c>
      <c r="D2622" t="s">
        <v>14037</v>
      </c>
      <c r="E2622" t="s">
        <v>14037</v>
      </c>
      <c r="F2622" t="s">
        <v>6742</v>
      </c>
    </row>
    <row r="2623" spans="1:6">
      <c r="A2623" t="s">
        <v>3962</v>
      </c>
      <c r="B2623" s="859" t="s">
        <v>14038</v>
      </c>
      <c r="C2623" t="s">
        <v>14039</v>
      </c>
      <c r="D2623" t="s">
        <v>14040</v>
      </c>
      <c r="E2623" t="s">
        <v>14041</v>
      </c>
      <c r="F2623" t="s">
        <v>6742</v>
      </c>
    </row>
    <row r="2624" spans="1:6">
      <c r="A2624" t="s">
        <v>3962</v>
      </c>
      <c r="B2624" s="859" t="s">
        <v>14042</v>
      </c>
      <c r="C2624" t="s">
        <v>14043</v>
      </c>
      <c r="D2624" t="s">
        <v>14044</v>
      </c>
      <c r="E2624" t="s">
        <v>14044</v>
      </c>
      <c r="F2624" t="s">
        <v>6746</v>
      </c>
    </row>
    <row r="2625" spans="1:6">
      <c r="A2625" t="s">
        <v>3962</v>
      </c>
      <c r="B2625" s="859" t="s">
        <v>14045</v>
      </c>
      <c r="C2625" t="s">
        <v>14046</v>
      </c>
      <c r="D2625" t="s">
        <v>14047</v>
      </c>
      <c r="E2625" t="s">
        <v>14047</v>
      </c>
      <c r="F2625" t="s">
        <v>6750</v>
      </c>
    </row>
    <row r="2626" spans="1:6">
      <c r="A2626" t="s">
        <v>3962</v>
      </c>
      <c r="B2626" s="859" t="s">
        <v>14048</v>
      </c>
      <c r="C2626" t="s">
        <v>14049</v>
      </c>
      <c r="D2626" t="s">
        <v>14050</v>
      </c>
      <c r="E2626" t="s">
        <v>14051</v>
      </c>
      <c r="F2626" t="s">
        <v>6750</v>
      </c>
    </row>
    <row r="2627" spans="1:6">
      <c r="A2627" t="s">
        <v>3962</v>
      </c>
      <c r="B2627" s="859" t="s">
        <v>14052</v>
      </c>
      <c r="C2627" t="s">
        <v>14053</v>
      </c>
      <c r="D2627" t="s">
        <v>14054</v>
      </c>
      <c r="E2627" t="s">
        <v>14054</v>
      </c>
      <c r="F2627" t="s">
        <v>6750</v>
      </c>
    </row>
    <row r="2628" spans="1:6">
      <c r="A2628" t="s">
        <v>3962</v>
      </c>
      <c r="B2628" s="859" t="s">
        <v>14055</v>
      </c>
      <c r="C2628" t="s">
        <v>14056</v>
      </c>
      <c r="D2628" t="s">
        <v>14057</v>
      </c>
      <c r="E2628" t="s">
        <v>14057</v>
      </c>
      <c r="F2628" t="s">
        <v>6754</v>
      </c>
    </row>
    <row r="2629" spans="1:6">
      <c r="A2629" t="s">
        <v>3962</v>
      </c>
      <c r="B2629" s="859" t="s">
        <v>14058</v>
      </c>
      <c r="C2629" t="s">
        <v>14059</v>
      </c>
      <c r="D2629" t="s">
        <v>14060</v>
      </c>
      <c r="E2629" t="s">
        <v>14061</v>
      </c>
      <c r="F2629" t="s">
        <v>6754</v>
      </c>
    </row>
    <row r="2630" spans="1:6">
      <c r="A2630" t="s">
        <v>3962</v>
      </c>
      <c r="B2630" s="859" t="s">
        <v>14062</v>
      </c>
      <c r="C2630" t="s">
        <v>14063</v>
      </c>
      <c r="D2630" t="s">
        <v>14064</v>
      </c>
      <c r="E2630" t="s">
        <v>14065</v>
      </c>
      <c r="F2630" t="s">
        <v>6758</v>
      </c>
    </row>
    <row r="2631" spans="1:6">
      <c r="A2631" t="s">
        <v>3962</v>
      </c>
      <c r="B2631" s="859" t="s">
        <v>14066</v>
      </c>
      <c r="C2631" t="s">
        <v>14067</v>
      </c>
      <c r="D2631" t="s">
        <v>14068</v>
      </c>
      <c r="E2631" t="s">
        <v>14068</v>
      </c>
      <c r="F2631" t="s">
        <v>6762</v>
      </c>
    </row>
    <row r="2632" spans="1:6">
      <c r="A2632" t="s">
        <v>3962</v>
      </c>
      <c r="B2632" s="859" t="s">
        <v>14069</v>
      </c>
      <c r="C2632" t="s">
        <v>14070</v>
      </c>
      <c r="D2632" t="s">
        <v>14071</v>
      </c>
      <c r="E2632" t="s">
        <v>14072</v>
      </c>
      <c r="F2632" t="s">
        <v>6775</v>
      </c>
    </row>
    <row r="2633" spans="1:6">
      <c r="A2633" t="s">
        <v>3962</v>
      </c>
      <c r="B2633" s="859" t="s">
        <v>14073</v>
      </c>
      <c r="C2633" t="s">
        <v>14074</v>
      </c>
      <c r="D2633" t="s">
        <v>14075</v>
      </c>
      <c r="E2633" t="s">
        <v>14076</v>
      </c>
      <c r="F2633" t="s">
        <v>6775</v>
      </c>
    </row>
    <row r="2634" spans="1:6">
      <c r="A2634" t="s">
        <v>3962</v>
      </c>
      <c r="B2634" s="859" t="s">
        <v>14077</v>
      </c>
      <c r="C2634" t="s">
        <v>14078</v>
      </c>
      <c r="D2634" t="s">
        <v>14079</v>
      </c>
      <c r="E2634" t="s">
        <v>14080</v>
      </c>
      <c r="F2634" t="s">
        <v>6779</v>
      </c>
    </row>
    <row r="2635" spans="1:6">
      <c r="A2635" t="s">
        <v>3962</v>
      </c>
      <c r="B2635" s="859" t="s">
        <v>14081</v>
      </c>
      <c r="C2635" t="s">
        <v>14082</v>
      </c>
      <c r="D2635" t="s">
        <v>14083</v>
      </c>
      <c r="E2635" t="s">
        <v>14084</v>
      </c>
      <c r="F2635" t="s">
        <v>6779</v>
      </c>
    </row>
    <row r="2636" spans="1:6">
      <c r="A2636" t="s">
        <v>3962</v>
      </c>
      <c r="B2636" s="859" t="s">
        <v>14085</v>
      </c>
      <c r="C2636" t="s">
        <v>14086</v>
      </c>
      <c r="D2636" t="s">
        <v>14087</v>
      </c>
      <c r="E2636" t="s">
        <v>14087</v>
      </c>
      <c r="F2636" t="s">
        <v>6783</v>
      </c>
    </row>
    <row r="2637" spans="1:6">
      <c r="A2637" t="s">
        <v>3962</v>
      </c>
      <c r="B2637" s="859" t="s">
        <v>14088</v>
      </c>
      <c r="C2637" t="s">
        <v>14089</v>
      </c>
      <c r="D2637" t="s">
        <v>14090</v>
      </c>
      <c r="E2637" t="s">
        <v>14091</v>
      </c>
      <c r="F2637" t="s">
        <v>6783</v>
      </c>
    </row>
    <row r="2638" spans="1:6">
      <c r="A2638" t="s">
        <v>3962</v>
      </c>
      <c r="B2638" s="859" t="s">
        <v>14092</v>
      </c>
      <c r="C2638" t="s">
        <v>14093</v>
      </c>
      <c r="D2638" t="s">
        <v>14094</v>
      </c>
      <c r="E2638" t="s">
        <v>14095</v>
      </c>
      <c r="F2638" t="s">
        <v>6783</v>
      </c>
    </row>
    <row r="2639" spans="1:6">
      <c r="A2639" t="s">
        <v>3962</v>
      </c>
      <c r="B2639" s="859" t="s">
        <v>14096</v>
      </c>
      <c r="C2639" t="s">
        <v>14097</v>
      </c>
      <c r="D2639" t="s">
        <v>14098</v>
      </c>
      <c r="E2639" t="s">
        <v>14098</v>
      </c>
      <c r="F2639" t="s">
        <v>6783</v>
      </c>
    </row>
    <row r="2640" spans="1:6">
      <c r="A2640" t="s">
        <v>3962</v>
      </c>
      <c r="B2640" s="859" t="s">
        <v>14099</v>
      </c>
      <c r="C2640" t="s">
        <v>14100</v>
      </c>
      <c r="D2640" t="s">
        <v>14101</v>
      </c>
      <c r="E2640" t="s">
        <v>14102</v>
      </c>
      <c r="F2640" t="s">
        <v>6783</v>
      </c>
    </row>
    <row r="2641" spans="1:6">
      <c r="A2641" t="s">
        <v>3962</v>
      </c>
      <c r="B2641" s="859" t="s">
        <v>14103</v>
      </c>
      <c r="C2641" t="s">
        <v>14104</v>
      </c>
      <c r="D2641" t="s">
        <v>14105</v>
      </c>
      <c r="E2641" t="s">
        <v>14106</v>
      </c>
      <c r="F2641" t="s">
        <v>6783</v>
      </c>
    </row>
    <row r="2642" spans="1:6">
      <c r="A2642" t="s">
        <v>3962</v>
      </c>
      <c r="B2642" s="859" t="s">
        <v>14107</v>
      </c>
      <c r="C2642" t="s">
        <v>14108</v>
      </c>
      <c r="D2642" t="s">
        <v>14109</v>
      </c>
      <c r="E2642" t="s">
        <v>14110</v>
      </c>
      <c r="F2642" t="s">
        <v>6787</v>
      </c>
    </row>
    <row r="2643" spans="1:6">
      <c r="A2643" t="s">
        <v>3962</v>
      </c>
      <c r="B2643" s="859" t="s">
        <v>14111</v>
      </c>
      <c r="C2643" t="s">
        <v>14112</v>
      </c>
      <c r="D2643" t="s">
        <v>14113</v>
      </c>
      <c r="E2643" t="s">
        <v>14114</v>
      </c>
      <c r="F2643" t="s">
        <v>6791</v>
      </c>
    </row>
    <row r="2644" spans="1:6">
      <c r="A2644" t="s">
        <v>3962</v>
      </c>
      <c r="B2644" s="859" t="s">
        <v>14115</v>
      </c>
      <c r="C2644" t="s">
        <v>14116</v>
      </c>
      <c r="D2644" t="s">
        <v>14117</v>
      </c>
      <c r="E2644" t="s">
        <v>14118</v>
      </c>
      <c r="F2644" t="s">
        <v>6795</v>
      </c>
    </row>
    <row r="2645" spans="1:6">
      <c r="A2645" t="s">
        <v>3962</v>
      </c>
      <c r="B2645" s="859" t="s">
        <v>14119</v>
      </c>
      <c r="C2645" t="s">
        <v>14120</v>
      </c>
      <c r="D2645" t="s">
        <v>14121</v>
      </c>
      <c r="E2645" t="s">
        <v>14122</v>
      </c>
      <c r="F2645" t="s">
        <v>6803</v>
      </c>
    </row>
    <row r="2646" spans="1:6">
      <c r="A2646" t="s">
        <v>3962</v>
      </c>
      <c r="B2646" s="859" t="s">
        <v>14123</v>
      </c>
      <c r="C2646" t="s">
        <v>14124</v>
      </c>
      <c r="D2646" t="s">
        <v>14125</v>
      </c>
      <c r="E2646" t="s">
        <v>14126</v>
      </c>
      <c r="F2646" t="s">
        <v>6803</v>
      </c>
    </row>
    <row r="2647" spans="1:6">
      <c r="A2647" t="s">
        <v>3962</v>
      </c>
      <c r="B2647" s="859" t="s">
        <v>14127</v>
      </c>
      <c r="C2647" t="s">
        <v>14128</v>
      </c>
      <c r="D2647" t="s">
        <v>14129</v>
      </c>
      <c r="E2647" t="s">
        <v>14130</v>
      </c>
      <c r="F2647" t="s">
        <v>6803</v>
      </c>
    </row>
    <row r="2648" spans="1:6">
      <c r="A2648" t="s">
        <v>3962</v>
      </c>
      <c r="B2648" s="859" t="s">
        <v>14131</v>
      </c>
      <c r="C2648" t="s">
        <v>14132</v>
      </c>
      <c r="D2648" t="s">
        <v>14133</v>
      </c>
      <c r="E2648" t="s">
        <v>14134</v>
      </c>
      <c r="F2648" t="s">
        <v>6807</v>
      </c>
    </row>
    <row r="2649" spans="1:6">
      <c r="A2649" t="s">
        <v>3962</v>
      </c>
      <c r="B2649" s="859" t="s">
        <v>14135</v>
      </c>
      <c r="C2649" t="s">
        <v>14136</v>
      </c>
      <c r="D2649" t="s">
        <v>14137</v>
      </c>
      <c r="E2649" t="s">
        <v>14137</v>
      </c>
      <c r="F2649" t="s">
        <v>6815</v>
      </c>
    </row>
    <row r="2650" spans="1:6">
      <c r="A2650" t="s">
        <v>3962</v>
      </c>
      <c r="B2650" s="859" t="s">
        <v>14138</v>
      </c>
      <c r="C2650" t="s">
        <v>14139</v>
      </c>
      <c r="D2650" t="s">
        <v>14140</v>
      </c>
      <c r="E2650" t="s">
        <v>14141</v>
      </c>
      <c r="F2650" t="s">
        <v>6815</v>
      </c>
    </row>
    <row r="2651" spans="1:6">
      <c r="A2651" t="s">
        <v>3962</v>
      </c>
      <c r="B2651" s="859" t="s">
        <v>14142</v>
      </c>
      <c r="C2651" t="s">
        <v>14143</v>
      </c>
      <c r="D2651" t="s">
        <v>14144</v>
      </c>
      <c r="E2651" t="s">
        <v>14145</v>
      </c>
      <c r="F2651" t="s">
        <v>6815</v>
      </c>
    </row>
    <row r="2652" spans="1:6">
      <c r="A2652" t="s">
        <v>3962</v>
      </c>
      <c r="B2652" s="859" t="s">
        <v>14146</v>
      </c>
      <c r="C2652" t="s">
        <v>14147</v>
      </c>
      <c r="D2652" t="s">
        <v>14148</v>
      </c>
      <c r="E2652" t="s">
        <v>14148</v>
      </c>
      <c r="F2652" t="s">
        <v>6819</v>
      </c>
    </row>
    <row r="2653" spans="1:6">
      <c r="A2653" t="s">
        <v>3962</v>
      </c>
      <c r="B2653" s="859" t="s">
        <v>14149</v>
      </c>
      <c r="C2653" t="s">
        <v>14150</v>
      </c>
      <c r="D2653" t="s">
        <v>14151</v>
      </c>
      <c r="E2653" t="s">
        <v>14151</v>
      </c>
      <c r="F2653" t="s">
        <v>6819</v>
      </c>
    </row>
    <row r="2654" spans="1:6">
      <c r="A2654" t="s">
        <v>3962</v>
      </c>
      <c r="B2654" s="859" t="s">
        <v>14152</v>
      </c>
      <c r="C2654" t="s">
        <v>14153</v>
      </c>
      <c r="D2654" t="s">
        <v>14154</v>
      </c>
      <c r="E2654" t="s">
        <v>14155</v>
      </c>
      <c r="F2654" t="s">
        <v>6823</v>
      </c>
    </row>
    <row r="2655" spans="1:6">
      <c r="A2655" t="s">
        <v>3962</v>
      </c>
      <c r="B2655" s="859" t="s">
        <v>14156</v>
      </c>
      <c r="C2655" t="s">
        <v>14157</v>
      </c>
      <c r="D2655" t="s">
        <v>14158</v>
      </c>
      <c r="E2655" t="s">
        <v>14159</v>
      </c>
      <c r="F2655" t="s">
        <v>6823</v>
      </c>
    </row>
    <row r="2656" spans="1:6">
      <c r="A2656" t="s">
        <v>3962</v>
      </c>
      <c r="B2656" s="859" t="s">
        <v>14160</v>
      </c>
      <c r="C2656" t="s">
        <v>14161</v>
      </c>
      <c r="D2656" t="s">
        <v>14162</v>
      </c>
      <c r="E2656" t="s">
        <v>14163</v>
      </c>
      <c r="F2656" t="s">
        <v>6823</v>
      </c>
    </row>
    <row r="2657" spans="1:6">
      <c r="A2657" t="s">
        <v>3962</v>
      </c>
      <c r="B2657" s="859" t="s">
        <v>14164</v>
      </c>
      <c r="C2657" t="s">
        <v>14165</v>
      </c>
      <c r="D2657" t="s">
        <v>14166</v>
      </c>
      <c r="E2657" t="s">
        <v>14167</v>
      </c>
      <c r="F2657" t="s">
        <v>6827</v>
      </c>
    </row>
    <row r="2658" spans="1:6">
      <c r="A2658" t="s">
        <v>3962</v>
      </c>
      <c r="B2658" s="859" t="s">
        <v>14168</v>
      </c>
      <c r="C2658" t="s">
        <v>14169</v>
      </c>
      <c r="D2658" t="s">
        <v>14170</v>
      </c>
      <c r="E2658" t="s">
        <v>14171</v>
      </c>
      <c r="F2658" t="s">
        <v>6831</v>
      </c>
    </row>
    <row r="2659" spans="1:6">
      <c r="A2659" t="s">
        <v>3962</v>
      </c>
      <c r="B2659" s="859" t="s">
        <v>14172</v>
      </c>
      <c r="C2659" t="s">
        <v>14173</v>
      </c>
      <c r="D2659" t="s">
        <v>14174</v>
      </c>
      <c r="E2659" t="s">
        <v>14175</v>
      </c>
      <c r="F2659" t="s">
        <v>6835</v>
      </c>
    </row>
    <row r="2660" spans="1:6">
      <c r="A2660" t="s">
        <v>3962</v>
      </c>
      <c r="B2660" s="859" t="s">
        <v>14176</v>
      </c>
      <c r="C2660" t="s">
        <v>14177</v>
      </c>
      <c r="D2660" t="s">
        <v>14178</v>
      </c>
      <c r="E2660" t="s">
        <v>14179</v>
      </c>
      <c r="F2660" t="s">
        <v>6836</v>
      </c>
    </row>
    <row r="2661" spans="1:6">
      <c r="A2661" t="s">
        <v>3962</v>
      </c>
      <c r="B2661" s="859" t="s">
        <v>14180</v>
      </c>
      <c r="C2661" t="s">
        <v>14181</v>
      </c>
      <c r="D2661" t="s">
        <v>14182</v>
      </c>
      <c r="E2661" t="s">
        <v>14183</v>
      </c>
      <c r="F2661" t="s">
        <v>6840</v>
      </c>
    </row>
    <row r="2662" spans="1:6">
      <c r="A2662" t="s">
        <v>3962</v>
      </c>
      <c r="B2662" s="859" t="s">
        <v>14184</v>
      </c>
      <c r="C2662" t="s">
        <v>14185</v>
      </c>
      <c r="D2662" t="s">
        <v>14186</v>
      </c>
      <c r="E2662" t="s">
        <v>14187</v>
      </c>
      <c r="F2662" t="s">
        <v>6844</v>
      </c>
    </row>
    <row r="2663" spans="1:6">
      <c r="A2663" t="s">
        <v>3962</v>
      </c>
      <c r="B2663" s="859" t="s">
        <v>14188</v>
      </c>
      <c r="C2663" t="s">
        <v>14189</v>
      </c>
      <c r="D2663" t="s">
        <v>14190</v>
      </c>
      <c r="E2663" t="s">
        <v>14191</v>
      </c>
      <c r="F2663" t="s">
        <v>6844</v>
      </c>
    </row>
    <row r="2664" spans="1:6">
      <c r="A2664" t="s">
        <v>3962</v>
      </c>
      <c r="B2664" s="859" t="s">
        <v>14192</v>
      </c>
      <c r="C2664" t="s">
        <v>14193</v>
      </c>
      <c r="D2664" t="s">
        <v>14194</v>
      </c>
      <c r="E2664" t="s">
        <v>14194</v>
      </c>
      <c r="F2664" t="s">
        <v>6844</v>
      </c>
    </row>
    <row r="2665" spans="1:6">
      <c r="A2665" t="s">
        <v>3962</v>
      </c>
      <c r="B2665" s="859" t="s">
        <v>14195</v>
      </c>
      <c r="C2665" t="s">
        <v>14196</v>
      </c>
      <c r="D2665" t="s">
        <v>14197</v>
      </c>
      <c r="E2665" t="s">
        <v>14198</v>
      </c>
      <c r="F2665" t="s">
        <v>6848</v>
      </c>
    </row>
    <row r="2666" spans="1:6">
      <c r="A2666" t="s">
        <v>3962</v>
      </c>
      <c r="B2666" s="859" t="s">
        <v>14199</v>
      </c>
      <c r="C2666" t="s">
        <v>14200</v>
      </c>
      <c r="D2666" t="s">
        <v>14201</v>
      </c>
      <c r="E2666" t="s">
        <v>14202</v>
      </c>
      <c r="F2666" t="s">
        <v>6856</v>
      </c>
    </row>
    <row r="2667" spans="1:6">
      <c r="A2667" t="s">
        <v>3962</v>
      </c>
      <c r="B2667" s="859" t="s">
        <v>14203</v>
      </c>
      <c r="C2667" t="s">
        <v>14204</v>
      </c>
      <c r="D2667" t="s">
        <v>14205</v>
      </c>
      <c r="E2667" t="s">
        <v>14206</v>
      </c>
      <c r="F2667" t="s">
        <v>6860</v>
      </c>
    </row>
    <row r="2668" spans="1:6">
      <c r="A2668" t="s">
        <v>3962</v>
      </c>
      <c r="B2668" s="859" t="s">
        <v>14207</v>
      </c>
      <c r="C2668" t="s">
        <v>14208</v>
      </c>
      <c r="D2668" t="s">
        <v>14209</v>
      </c>
      <c r="E2668" t="s">
        <v>14210</v>
      </c>
      <c r="F2668" t="s">
        <v>6900</v>
      </c>
    </row>
    <row r="2669" spans="1:6">
      <c r="A2669" t="s">
        <v>3962</v>
      </c>
      <c r="B2669" s="859" t="s">
        <v>14211</v>
      </c>
      <c r="C2669" t="s">
        <v>14212</v>
      </c>
      <c r="D2669" t="s">
        <v>14213</v>
      </c>
      <c r="E2669" t="s">
        <v>14214</v>
      </c>
      <c r="F2669" t="s">
        <v>6920</v>
      </c>
    </row>
    <row r="2670" spans="1:6">
      <c r="A2670" t="s">
        <v>3962</v>
      </c>
      <c r="B2670" s="859" t="s">
        <v>14215</v>
      </c>
      <c r="C2670" t="s">
        <v>14216</v>
      </c>
      <c r="D2670" t="s">
        <v>14217</v>
      </c>
      <c r="E2670" t="s">
        <v>14218</v>
      </c>
      <c r="F2670" t="s">
        <v>6932</v>
      </c>
    </row>
    <row r="2671" spans="1:6">
      <c r="A2671" t="s">
        <v>3962</v>
      </c>
      <c r="B2671" s="859" t="s">
        <v>14219</v>
      </c>
      <c r="C2671" t="s">
        <v>14220</v>
      </c>
      <c r="D2671" t="s">
        <v>14221</v>
      </c>
      <c r="E2671" t="s">
        <v>14221</v>
      </c>
      <c r="F2671" t="s">
        <v>6932</v>
      </c>
    </row>
    <row r="2672" spans="1:6">
      <c r="A2672" t="s">
        <v>3962</v>
      </c>
      <c r="B2672" s="859" t="s">
        <v>14222</v>
      </c>
      <c r="C2672" t="s">
        <v>14223</v>
      </c>
      <c r="D2672" t="s">
        <v>14224</v>
      </c>
      <c r="E2672" t="s">
        <v>14225</v>
      </c>
      <c r="F2672" t="s">
        <v>6936</v>
      </c>
    </row>
    <row r="2673" spans="1:6">
      <c r="A2673" t="s">
        <v>3962</v>
      </c>
      <c r="B2673" s="859" t="s">
        <v>14226</v>
      </c>
      <c r="C2673" t="s">
        <v>14227</v>
      </c>
      <c r="D2673" t="s">
        <v>14228</v>
      </c>
      <c r="E2673" t="s">
        <v>14228</v>
      </c>
      <c r="F2673" t="s">
        <v>6944</v>
      </c>
    </row>
    <row r="2674" spans="1:6">
      <c r="A2674" t="s">
        <v>3962</v>
      </c>
      <c r="B2674" s="859" t="s">
        <v>14229</v>
      </c>
      <c r="C2674" t="s">
        <v>14230</v>
      </c>
      <c r="D2674" t="s">
        <v>14231</v>
      </c>
      <c r="E2674" t="s">
        <v>14232</v>
      </c>
      <c r="F2674" t="s">
        <v>6948</v>
      </c>
    </row>
    <row r="2675" spans="1:6">
      <c r="A2675" t="s">
        <v>3962</v>
      </c>
      <c r="B2675" s="859" t="s">
        <v>14233</v>
      </c>
      <c r="C2675" t="s">
        <v>14234</v>
      </c>
      <c r="D2675" t="s">
        <v>14235</v>
      </c>
      <c r="E2675" t="s">
        <v>14236</v>
      </c>
      <c r="F2675" t="s">
        <v>6949</v>
      </c>
    </row>
    <row r="2676" spans="1:6">
      <c r="A2676" t="s">
        <v>3962</v>
      </c>
      <c r="B2676" s="859" t="s">
        <v>14237</v>
      </c>
      <c r="C2676" t="s">
        <v>14238</v>
      </c>
      <c r="D2676" t="s">
        <v>14239</v>
      </c>
      <c r="E2676" t="s">
        <v>14240</v>
      </c>
      <c r="F2676" t="s">
        <v>6953</v>
      </c>
    </row>
    <row r="2677" spans="1:6">
      <c r="A2677" t="s">
        <v>3962</v>
      </c>
      <c r="B2677" s="859" t="s">
        <v>14241</v>
      </c>
      <c r="C2677" t="s">
        <v>13394</v>
      </c>
      <c r="D2677" t="s">
        <v>13395</v>
      </c>
      <c r="E2677" t="s">
        <v>13396</v>
      </c>
      <c r="F2677" t="s">
        <v>6957</v>
      </c>
    </row>
    <row r="2678" spans="1:6">
      <c r="A2678" t="s">
        <v>3962</v>
      </c>
      <c r="B2678" s="859" t="s">
        <v>14242</v>
      </c>
      <c r="C2678" t="s">
        <v>14153</v>
      </c>
      <c r="D2678" t="s">
        <v>14154</v>
      </c>
      <c r="E2678" t="s">
        <v>14155</v>
      </c>
      <c r="F2678" t="s">
        <v>6957</v>
      </c>
    </row>
    <row r="2679" spans="1:6">
      <c r="A2679" t="s">
        <v>3962</v>
      </c>
      <c r="B2679" s="859" t="s">
        <v>14243</v>
      </c>
      <c r="C2679" t="s">
        <v>14244</v>
      </c>
      <c r="D2679" t="s">
        <v>14245</v>
      </c>
      <c r="E2679" t="s">
        <v>14246</v>
      </c>
      <c r="F2679" t="s">
        <v>6957</v>
      </c>
    </row>
    <row r="2680" spans="1:6">
      <c r="A2680" t="s">
        <v>3962</v>
      </c>
      <c r="B2680" s="859" t="s">
        <v>14247</v>
      </c>
      <c r="C2680" t="s">
        <v>14248</v>
      </c>
      <c r="D2680" t="s">
        <v>14249</v>
      </c>
      <c r="E2680" t="s">
        <v>14250</v>
      </c>
      <c r="F2680" t="s">
        <v>6957</v>
      </c>
    </row>
    <row r="2681" spans="1:6">
      <c r="A2681" t="s">
        <v>3962</v>
      </c>
      <c r="B2681" s="859" t="s">
        <v>14251</v>
      </c>
      <c r="C2681" t="s">
        <v>14252</v>
      </c>
      <c r="D2681" t="s">
        <v>14253</v>
      </c>
      <c r="E2681" t="s">
        <v>14254</v>
      </c>
      <c r="F2681" t="s">
        <v>6957</v>
      </c>
    </row>
    <row r="2682" spans="1:6">
      <c r="A2682" t="s">
        <v>3962</v>
      </c>
      <c r="B2682" s="859" t="s">
        <v>14255</v>
      </c>
      <c r="C2682" t="s">
        <v>14256</v>
      </c>
      <c r="D2682" t="s">
        <v>14257</v>
      </c>
      <c r="E2682" t="s">
        <v>14258</v>
      </c>
      <c r="F2682" t="s">
        <v>6957</v>
      </c>
    </row>
    <row r="2683" spans="1:6">
      <c r="A2683" t="s">
        <v>3962</v>
      </c>
      <c r="B2683" s="859" t="s">
        <v>14259</v>
      </c>
      <c r="C2683" t="s">
        <v>14003</v>
      </c>
      <c r="D2683" t="s">
        <v>14004</v>
      </c>
      <c r="E2683" t="s">
        <v>14005</v>
      </c>
      <c r="F2683" t="s">
        <v>6957</v>
      </c>
    </row>
    <row r="2684" spans="1:6">
      <c r="A2684" t="s">
        <v>3962</v>
      </c>
      <c r="B2684" s="859" t="s">
        <v>14260</v>
      </c>
      <c r="C2684" t="s">
        <v>14261</v>
      </c>
      <c r="D2684" t="s">
        <v>14262</v>
      </c>
      <c r="E2684" t="s">
        <v>14263</v>
      </c>
      <c r="F2684" t="s">
        <v>6957</v>
      </c>
    </row>
    <row r="2685" spans="1:6">
      <c r="A2685" t="s">
        <v>3962</v>
      </c>
      <c r="B2685" s="859" t="s">
        <v>14264</v>
      </c>
      <c r="C2685" t="s">
        <v>14265</v>
      </c>
      <c r="D2685" t="s">
        <v>14266</v>
      </c>
      <c r="E2685" t="s">
        <v>14267</v>
      </c>
      <c r="F2685" t="s">
        <v>6957</v>
      </c>
    </row>
    <row r="2686" spans="1:6">
      <c r="A2686" t="s">
        <v>3962</v>
      </c>
      <c r="B2686" s="859" t="s">
        <v>14268</v>
      </c>
      <c r="C2686" t="s">
        <v>14269</v>
      </c>
      <c r="D2686" t="s">
        <v>14270</v>
      </c>
      <c r="E2686" t="s">
        <v>14271</v>
      </c>
      <c r="F2686" t="s">
        <v>6965</v>
      </c>
    </row>
    <row r="2687" spans="1:6">
      <c r="A2687" t="s">
        <v>3962</v>
      </c>
      <c r="B2687" s="859" t="s">
        <v>14272</v>
      </c>
      <c r="C2687" t="s">
        <v>14273</v>
      </c>
      <c r="D2687" t="s">
        <v>14274</v>
      </c>
      <c r="E2687" t="s">
        <v>14275</v>
      </c>
      <c r="F2687" t="s">
        <v>6965</v>
      </c>
    </row>
    <row r="2688" spans="1:6">
      <c r="A2688" t="s">
        <v>3962</v>
      </c>
      <c r="B2688" s="859" t="s">
        <v>14276</v>
      </c>
      <c r="C2688" t="s">
        <v>14277</v>
      </c>
      <c r="D2688" t="s">
        <v>14278</v>
      </c>
      <c r="E2688" t="s">
        <v>14279</v>
      </c>
      <c r="F2688" t="s">
        <v>6965</v>
      </c>
    </row>
    <row r="2689" spans="1:6">
      <c r="A2689" t="s">
        <v>3962</v>
      </c>
      <c r="B2689" s="859" t="s">
        <v>14280</v>
      </c>
      <c r="C2689" t="s">
        <v>14281</v>
      </c>
      <c r="D2689" t="s">
        <v>14282</v>
      </c>
      <c r="E2689" t="s">
        <v>14283</v>
      </c>
      <c r="F2689" t="s">
        <v>6965</v>
      </c>
    </row>
    <row r="2690" spans="1:6">
      <c r="A2690" t="s">
        <v>3962</v>
      </c>
      <c r="B2690" s="859" t="s">
        <v>14284</v>
      </c>
      <c r="C2690" t="s">
        <v>14285</v>
      </c>
      <c r="D2690" t="s">
        <v>14286</v>
      </c>
      <c r="E2690" t="s">
        <v>14286</v>
      </c>
      <c r="F2690" t="s">
        <v>6965</v>
      </c>
    </row>
    <row r="2691" spans="1:6">
      <c r="A2691" t="s">
        <v>3962</v>
      </c>
      <c r="B2691" s="859" t="s">
        <v>14287</v>
      </c>
      <c r="C2691" t="s">
        <v>14288</v>
      </c>
      <c r="D2691" t="s">
        <v>14289</v>
      </c>
      <c r="E2691" t="s">
        <v>14290</v>
      </c>
      <c r="F2691" t="s">
        <v>6965</v>
      </c>
    </row>
    <row r="2692" spans="1:6">
      <c r="A2692" t="s">
        <v>3962</v>
      </c>
      <c r="B2692" s="859" t="s">
        <v>14291</v>
      </c>
      <c r="C2692" t="s">
        <v>14292</v>
      </c>
      <c r="D2692" t="s">
        <v>14293</v>
      </c>
      <c r="E2692" t="s">
        <v>14294</v>
      </c>
      <c r="F2692" t="s">
        <v>6965</v>
      </c>
    </row>
    <row r="2693" spans="1:6">
      <c r="A2693" t="s">
        <v>3962</v>
      </c>
      <c r="B2693" s="859" t="s">
        <v>14295</v>
      </c>
      <c r="C2693" t="s">
        <v>13491</v>
      </c>
      <c r="D2693" t="s">
        <v>13492</v>
      </c>
      <c r="E2693" t="s">
        <v>13493</v>
      </c>
      <c r="F2693" t="s">
        <v>6965</v>
      </c>
    </row>
    <row r="2694" spans="1:6">
      <c r="A2694" t="s">
        <v>3962</v>
      </c>
      <c r="B2694" s="859" t="s">
        <v>14296</v>
      </c>
      <c r="C2694" t="s">
        <v>14297</v>
      </c>
      <c r="D2694" t="s">
        <v>14298</v>
      </c>
      <c r="E2694" t="s">
        <v>14298</v>
      </c>
      <c r="F2694" t="s">
        <v>6965</v>
      </c>
    </row>
    <row r="2695" spans="1:6">
      <c r="A2695" t="s">
        <v>3962</v>
      </c>
      <c r="B2695" s="859" t="s">
        <v>14299</v>
      </c>
      <c r="C2695" t="s">
        <v>14300</v>
      </c>
      <c r="D2695" t="s">
        <v>14301</v>
      </c>
      <c r="E2695" t="s">
        <v>14302</v>
      </c>
      <c r="F2695" t="s">
        <v>6965</v>
      </c>
    </row>
    <row r="2696" spans="1:6">
      <c r="A2696" t="s">
        <v>3962</v>
      </c>
      <c r="B2696" s="859" t="s">
        <v>14303</v>
      </c>
      <c r="C2696" t="s">
        <v>14304</v>
      </c>
      <c r="D2696" t="s">
        <v>14305</v>
      </c>
      <c r="E2696" t="s">
        <v>14306</v>
      </c>
      <c r="F2696" t="s">
        <v>6965</v>
      </c>
    </row>
    <row r="2697" spans="1:6">
      <c r="A2697" t="s">
        <v>3962</v>
      </c>
      <c r="B2697" s="859" t="s">
        <v>14307</v>
      </c>
      <c r="C2697" t="s">
        <v>14308</v>
      </c>
      <c r="D2697" t="s">
        <v>14309</v>
      </c>
      <c r="E2697" t="s">
        <v>14310</v>
      </c>
      <c r="F2697" t="s">
        <v>6965</v>
      </c>
    </row>
    <row r="2698" spans="1:6">
      <c r="A2698" t="s">
        <v>3962</v>
      </c>
      <c r="B2698" s="859" t="s">
        <v>14311</v>
      </c>
      <c r="C2698" t="s">
        <v>14312</v>
      </c>
      <c r="D2698" t="s">
        <v>14313</v>
      </c>
      <c r="E2698" t="s">
        <v>14314</v>
      </c>
      <c r="F2698" t="s">
        <v>6969</v>
      </c>
    </row>
    <row r="2699" spans="1:6">
      <c r="A2699" t="s">
        <v>3962</v>
      </c>
      <c r="B2699" s="859" t="s">
        <v>14315</v>
      </c>
      <c r="C2699" t="s">
        <v>14316</v>
      </c>
      <c r="D2699" t="s">
        <v>14317</v>
      </c>
      <c r="E2699" t="s">
        <v>14318</v>
      </c>
      <c r="F2699" t="s">
        <v>6973</v>
      </c>
    </row>
    <row r="2700" spans="1:6">
      <c r="A2700" t="s">
        <v>3962</v>
      </c>
      <c r="B2700" s="859" t="s">
        <v>14319</v>
      </c>
      <c r="C2700" t="s">
        <v>13543</v>
      </c>
      <c r="D2700" t="s">
        <v>13544</v>
      </c>
      <c r="E2700" t="s">
        <v>13545</v>
      </c>
      <c r="F2700" t="s">
        <v>6973</v>
      </c>
    </row>
    <row r="2701" spans="1:6">
      <c r="A2701" t="s">
        <v>3962</v>
      </c>
      <c r="B2701" s="859" t="s">
        <v>14320</v>
      </c>
      <c r="C2701" t="s">
        <v>14321</v>
      </c>
      <c r="D2701" t="s">
        <v>14322</v>
      </c>
      <c r="E2701" t="s">
        <v>14323</v>
      </c>
      <c r="F2701" t="s">
        <v>6977</v>
      </c>
    </row>
    <row r="2702" spans="1:6">
      <c r="A2702" t="s">
        <v>3962</v>
      </c>
      <c r="B2702" s="859" t="s">
        <v>14324</v>
      </c>
      <c r="C2702" t="s">
        <v>14325</v>
      </c>
      <c r="D2702" t="s">
        <v>14326</v>
      </c>
      <c r="E2702" t="s">
        <v>14327</v>
      </c>
      <c r="F2702" t="s">
        <v>6977</v>
      </c>
    </row>
    <row r="2703" spans="1:6">
      <c r="A2703" t="s">
        <v>3962</v>
      </c>
      <c r="B2703" s="859" t="s">
        <v>14328</v>
      </c>
      <c r="C2703" t="s">
        <v>14329</v>
      </c>
      <c r="D2703" t="s">
        <v>14330</v>
      </c>
      <c r="E2703" t="s">
        <v>14331</v>
      </c>
      <c r="F2703" t="s">
        <v>6977</v>
      </c>
    </row>
    <row r="2704" spans="1:6">
      <c r="A2704" t="s">
        <v>3962</v>
      </c>
      <c r="B2704" s="859" t="s">
        <v>14332</v>
      </c>
      <c r="C2704" t="s">
        <v>14333</v>
      </c>
      <c r="D2704" t="s">
        <v>14334</v>
      </c>
      <c r="E2704" t="s">
        <v>14335</v>
      </c>
      <c r="F2704" t="s">
        <v>6977</v>
      </c>
    </row>
    <row r="2705" spans="1:6">
      <c r="A2705" t="s">
        <v>3962</v>
      </c>
      <c r="B2705" s="859" t="s">
        <v>14336</v>
      </c>
      <c r="C2705" t="s">
        <v>14337</v>
      </c>
      <c r="D2705" t="s">
        <v>14338</v>
      </c>
      <c r="E2705" t="s">
        <v>14339</v>
      </c>
      <c r="F2705" t="s">
        <v>6979</v>
      </c>
    </row>
    <row r="2706" spans="1:6">
      <c r="A2706" t="s">
        <v>3962</v>
      </c>
      <c r="B2706" s="859" t="s">
        <v>14340</v>
      </c>
      <c r="C2706" t="s">
        <v>14341</v>
      </c>
      <c r="D2706" t="s">
        <v>14342</v>
      </c>
      <c r="E2706" t="s">
        <v>14342</v>
      </c>
      <c r="F2706" t="s">
        <v>6983</v>
      </c>
    </row>
    <row r="2707" spans="1:6">
      <c r="A2707" t="s">
        <v>3962</v>
      </c>
      <c r="B2707" s="859" t="s">
        <v>14343</v>
      </c>
      <c r="C2707" t="s">
        <v>14344</v>
      </c>
      <c r="D2707" t="s">
        <v>14345</v>
      </c>
      <c r="E2707" t="s">
        <v>14346</v>
      </c>
      <c r="F2707" t="s">
        <v>6983</v>
      </c>
    </row>
    <row r="2708" spans="1:6">
      <c r="A2708" t="s">
        <v>3962</v>
      </c>
      <c r="B2708" s="859" t="s">
        <v>14347</v>
      </c>
      <c r="C2708" t="s">
        <v>14348</v>
      </c>
      <c r="D2708" t="s">
        <v>14349</v>
      </c>
      <c r="E2708" t="s">
        <v>14350</v>
      </c>
      <c r="F2708" t="s">
        <v>6983</v>
      </c>
    </row>
    <row r="2709" spans="1:6">
      <c r="A2709" t="s">
        <v>3962</v>
      </c>
      <c r="B2709" s="859" t="s">
        <v>14351</v>
      </c>
      <c r="C2709" t="s">
        <v>14352</v>
      </c>
      <c r="D2709" t="s">
        <v>14353</v>
      </c>
      <c r="E2709" t="s">
        <v>14353</v>
      </c>
      <c r="F2709" t="s">
        <v>6987</v>
      </c>
    </row>
    <row r="2710" spans="1:6">
      <c r="A2710" t="s">
        <v>3962</v>
      </c>
      <c r="B2710" s="859" t="s">
        <v>14354</v>
      </c>
      <c r="C2710" t="s">
        <v>14355</v>
      </c>
      <c r="D2710" t="s">
        <v>14356</v>
      </c>
      <c r="E2710" t="s">
        <v>14357</v>
      </c>
      <c r="F2710" t="s">
        <v>6987</v>
      </c>
    </row>
    <row r="2711" spans="1:6">
      <c r="A2711" t="s">
        <v>3962</v>
      </c>
      <c r="B2711" s="859" t="s">
        <v>14358</v>
      </c>
      <c r="C2711" t="s">
        <v>14359</v>
      </c>
      <c r="D2711" t="s">
        <v>14360</v>
      </c>
      <c r="E2711" t="s">
        <v>14361</v>
      </c>
      <c r="F2711" t="s">
        <v>6991</v>
      </c>
    </row>
    <row r="2712" spans="1:6">
      <c r="A2712" t="s">
        <v>3962</v>
      </c>
      <c r="B2712" s="859" t="s">
        <v>14362</v>
      </c>
      <c r="C2712" t="s">
        <v>14363</v>
      </c>
      <c r="D2712" t="s">
        <v>14364</v>
      </c>
      <c r="E2712" t="s">
        <v>14364</v>
      </c>
      <c r="F2712" t="s">
        <v>6995</v>
      </c>
    </row>
    <row r="2713" spans="1:6">
      <c r="A2713" t="s">
        <v>3962</v>
      </c>
      <c r="B2713" s="859" t="s">
        <v>14365</v>
      </c>
      <c r="C2713" t="s">
        <v>14366</v>
      </c>
      <c r="D2713" t="s">
        <v>14367</v>
      </c>
      <c r="E2713" t="s">
        <v>14368</v>
      </c>
      <c r="F2713" t="s">
        <v>6999</v>
      </c>
    </row>
    <row r="2714" spans="1:6">
      <c r="A2714" t="s">
        <v>3962</v>
      </c>
      <c r="B2714" s="859" t="s">
        <v>14369</v>
      </c>
      <c r="C2714" t="s">
        <v>14370</v>
      </c>
      <c r="D2714" t="s">
        <v>14371</v>
      </c>
      <c r="E2714" t="s">
        <v>14372</v>
      </c>
      <c r="F2714" t="s">
        <v>7003</v>
      </c>
    </row>
    <row r="2715" spans="1:6">
      <c r="A2715" t="s">
        <v>3962</v>
      </c>
      <c r="B2715" s="859" t="s">
        <v>14373</v>
      </c>
      <c r="C2715" t="s">
        <v>14374</v>
      </c>
      <c r="D2715" t="s">
        <v>14375</v>
      </c>
      <c r="E2715" t="s">
        <v>14376</v>
      </c>
      <c r="F2715" t="s">
        <v>7007</v>
      </c>
    </row>
    <row r="2716" spans="1:6">
      <c r="A2716" t="s">
        <v>3962</v>
      </c>
      <c r="B2716" s="859" t="s">
        <v>14377</v>
      </c>
      <c r="C2716" t="s">
        <v>14378</v>
      </c>
      <c r="D2716" t="s">
        <v>14379</v>
      </c>
      <c r="E2716" t="s">
        <v>14380</v>
      </c>
      <c r="F2716" t="s">
        <v>7015</v>
      </c>
    </row>
    <row r="2717" spans="1:6">
      <c r="A2717" t="s">
        <v>3962</v>
      </c>
      <c r="B2717" s="859" t="s">
        <v>14381</v>
      </c>
      <c r="C2717" t="s">
        <v>14382</v>
      </c>
      <c r="D2717" t="s">
        <v>14383</v>
      </c>
      <c r="E2717" t="s">
        <v>14384</v>
      </c>
      <c r="F2717" t="s">
        <v>7015</v>
      </c>
    </row>
    <row r="2718" spans="1:6">
      <c r="A2718" t="s">
        <v>3962</v>
      </c>
      <c r="B2718" s="859" t="s">
        <v>14385</v>
      </c>
      <c r="C2718" t="s">
        <v>14386</v>
      </c>
      <c r="D2718" t="s">
        <v>14387</v>
      </c>
      <c r="E2718" t="s">
        <v>14388</v>
      </c>
      <c r="F2718" t="s">
        <v>7015</v>
      </c>
    </row>
    <row r="2719" spans="1:6">
      <c r="A2719" t="s">
        <v>3962</v>
      </c>
      <c r="B2719" s="859" t="s">
        <v>14389</v>
      </c>
      <c r="C2719" t="s">
        <v>14390</v>
      </c>
      <c r="D2719" t="s">
        <v>14391</v>
      </c>
      <c r="E2719" t="s">
        <v>14392</v>
      </c>
      <c r="F2719" t="s">
        <v>7015</v>
      </c>
    </row>
    <row r="2720" spans="1:6">
      <c r="A2720" t="s">
        <v>3962</v>
      </c>
      <c r="B2720" s="859" t="s">
        <v>14393</v>
      </c>
      <c r="C2720" t="s">
        <v>14394</v>
      </c>
      <c r="D2720" t="s">
        <v>14395</v>
      </c>
      <c r="E2720" t="s">
        <v>14396</v>
      </c>
      <c r="F2720" t="s">
        <v>7023</v>
      </c>
    </row>
    <row r="2721" spans="1:6">
      <c r="A2721" t="s">
        <v>3962</v>
      </c>
      <c r="B2721" s="859" t="s">
        <v>14397</v>
      </c>
      <c r="C2721" t="s">
        <v>14398</v>
      </c>
      <c r="D2721" t="s">
        <v>14399</v>
      </c>
      <c r="E2721" t="s">
        <v>14399</v>
      </c>
      <c r="F2721" t="s">
        <v>7023</v>
      </c>
    </row>
    <row r="2722" spans="1:6">
      <c r="A2722" t="s">
        <v>3962</v>
      </c>
      <c r="B2722" s="859" t="s">
        <v>14400</v>
      </c>
      <c r="C2722" t="s">
        <v>14401</v>
      </c>
      <c r="D2722" t="s">
        <v>14402</v>
      </c>
      <c r="E2722" t="s">
        <v>14403</v>
      </c>
      <c r="F2722" t="s">
        <v>7023</v>
      </c>
    </row>
    <row r="2723" spans="1:6">
      <c r="A2723" t="s">
        <v>3962</v>
      </c>
      <c r="B2723" s="859" t="s">
        <v>14404</v>
      </c>
      <c r="C2723" t="s">
        <v>14405</v>
      </c>
      <c r="D2723" t="s">
        <v>14406</v>
      </c>
      <c r="E2723" t="s">
        <v>14407</v>
      </c>
      <c r="F2723" t="s">
        <v>7023</v>
      </c>
    </row>
    <row r="2724" spans="1:6">
      <c r="A2724" t="s">
        <v>3962</v>
      </c>
      <c r="B2724" s="859" t="s">
        <v>14408</v>
      </c>
      <c r="C2724" t="s">
        <v>14409</v>
      </c>
      <c r="D2724" t="s">
        <v>14410</v>
      </c>
      <c r="E2724" t="s">
        <v>14411</v>
      </c>
      <c r="F2724" t="s">
        <v>7023</v>
      </c>
    </row>
    <row r="2725" spans="1:6">
      <c r="A2725" t="s">
        <v>3962</v>
      </c>
      <c r="B2725" s="859" t="s">
        <v>14412</v>
      </c>
      <c r="C2725" t="s">
        <v>14413</v>
      </c>
      <c r="D2725" t="s">
        <v>14414</v>
      </c>
      <c r="E2725" t="s">
        <v>14415</v>
      </c>
      <c r="F2725" t="s">
        <v>7027</v>
      </c>
    </row>
    <row r="2726" spans="1:6">
      <c r="A2726" t="s">
        <v>3962</v>
      </c>
      <c r="B2726" s="859" t="s">
        <v>14416</v>
      </c>
      <c r="C2726" t="s">
        <v>14417</v>
      </c>
      <c r="D2726" t="s">
        <v>14418</v>
      </c>
      <c r="E2726" t="s">
        <v>14419</v>
      </c>
      <c r="F2726" t="s">
        <v>7031</v>
      </c>
    </row>
    <row r="2727" spans="1:6">
      <c r="A2727" t="s">
        <v>3962</v>
      </c>
      <c r="B2727" s="859" t="s">
        <v>14420</v>
      </c>
      <c r="C2727" t="s">
        <v>14421</v>
      </c>
      <c r="D2727" t="s">
        <v>14422</v>
      </c>
      <c r="E2727" t="s">
        <v>14423</v>
      </c>
      <c r="F2727" t="s">
        <v>7039</v>
      </c>
    </row>
    <row r="2728" spans="1:6">
      <c r="A2728" t="s">
        <v>3962</v>
      </c>
      <c r="B2728" s="859" t="s">
        <v>14424</v>
      </c>
      <c r="C2728" t="s">
        <v>14261</v>
      </c>
      <c r="D2728" t="s">
        <v>14262</v>
      </c>
      <c r="E2728" t="s">
        <v>14263</v>
      </c>
      <c r="F2728" t="s">
        <v>7043</v>
      </c>
    </row>
    <row r="2729" spans="1:6">
      <c r="A2729" t="s">
        <v>3962</v>
      </c>
      <c r="B2729" s="859" t="s">
        <v>14425</v>
      </c>
      <c r="C2729" t="s">
        <v>14426</v>
      </c>
      <c r="D2729" t="s">
        <v>14427</v>
      </c>
      <c r="E2729" t="s">
        <v>14428</v>
      </c>
      <c r="F2729" t="s">
        <v>7043</v>
      </c>
    </row>
    <row r="2730" spans="1:6">
      <c r="A2730" t="s">
        <v>3962</v>
      </c>
      <c r="B2730" s="859" t="s">
        <v>14429</v>
      </c>
      <c r="C2730" t="s">
        <v>14430</v>
      </c>
      <c r="D2730" t="s">
        <v>14431</v>
      </c>
      <c r="E2730" t="s">
        <v>14432</v>
      </c>
      <c r="F2730" t="s">
        <v>7048</v>
      </c>
    </row>
    <row r="2731" spans="1:6">
      <c r="A2731" t="s">
        <v>3962</v>
      </c>
      <c r="B2731" s="859" t="s">
        <v>14433</v>
      </c>
      <c r="C2731" t="s">
        <v>14230</v>
      </c>
      <c r="D2731" t="s">
        <v>14231</v>
      </c>
      <c r="E2731" t="s">
        <v>14232</v>
      </c>
      <c r="F2731" t="s">
        <v>7056</v>
      </c>
    </row>
    <row r="2732" spans="1:6">
      <c r="A2732" t="s">
        <v>3962</v>
      </c>
      <c r="B2732" s="859" t="s">
        <v>14434</v>
      </c>
      <c r="C2732" t="s">
        <v>14435</v>
      </c>
      <c r="D2732" t="s">
        <v>14436</v>
      </c>
      <c r="E2732" t="s">
        <v>14437</v>
      </c>
      <c r="F2732" t="s">
        <v>7057</v>
      </c>
    </row>
    <row r="2733" spans="1:6">
      <c r="A2733" t="s">
        <v>3962</v>
      </c>
      <c r="B2733" s="859" t="s">
        <v>14438</v>
      </c>
      <c r="C2733" t="s">
        <v>14439</v>
      </c>
      <c r="D2733" t="s">
        <v>14440</v>
      </c>
      <c r="E2733" t="s">
        <v>14441</v>
      </c>
      <c r="F2733" t="s">
        <v>7065</v>
      </c>
    </row>
    <row r="2734" spans="1:6">
      <c r="A2734" t="s">
        <v>3962</v>
      </c>
      <c r="B2734" s="859" t="s">
        <v>14442</v>
      </c>
      <c r="C2734" t="s">
        <v>14443</v>
      </c>
      <c r="D2734" t="s">
        <v>14444</v>
      </c>
      <c r="E2734" t="s">
        <v>14445</v>
      </c>
      <c r="F2734" t="s">
        <v>7069</v>
      </c>
    </row>
    <row r="2735" spans="1:6">
      <c r="A2735" t="s">
        <v>3962</v>
      </c>
      <c r="B2735" s="859" t="s">
        <v>14446</v>
      </c>
      <c r="C2735" t="s">
        <v>14447</v>
      </c>
      <c r="D2735" t="s">
        <v>14448</v>
      </c>
      <c r="E2735" t="s">
        <v>14449</v>
      </c>
      <c r="F2735" t="s">
        <v>7219</v>
      </c>
    </row>
    <row r="2736" spans="1:6">
      <c r="A2736" t="s">
        <v>3962</v>
      </c>
      <c r="B2736" s="859" t="s">
        <v>14450</v>
      </c>
      <c r="C2736" t="s">
        <v>13373</v>
      </c>
      <c r="D2736" t="s">
        <v>13374</v>
      </c>
      <c r="E2736" t="s">
        <v>13375</v>
      </c>
      <c r="F2736" t="s">
        <v>7227</v>
      </c>
    </row>
    <row r="2737" spans="1:6">
      <c r="A2737" t="s">
        <v>3962</v>
      </c>
      <c r="B2737" s="859" t="s">
        <v>14451</v>
      </c>
      <c r="C2737" t="s">
        <v>14452</v>
      </c>
      <c r="D2737" t="s">
        <v>14453</v>
      </c>
      <c r="E2737" t="s">
        <v>14454</v>
      </c>
      <c r="F2737" t="s">
        <v>7231</v>
      </c>
    </row>
    <row r="2738" spans="1:6">
      <c r="A2738" t="s">
        <v>3962</v>
      </c>
      <c r="B2738" s="859" t="s">
        <v>14455</v>
      </c>
      <c r="C2738" t="s">
        <v>14456</v>
      </c>
      <c r="D2738" t="s">
        <v>14457</v>
      </c>
      <c r="E2738" t="s">
        <v>14458</v>
      </c>
      <c r="F2738" t="s">
        <v>7248</v>
      </c>
    </row>
    <row r="2739" spans="1:6">
      <c r="A2739" t="s">
        <v>3962</v>
      </c>
      <c r="B2739" s="859" t="s">
        <v>14459</v>
      </c>
      <c r="C2739" t="s">
        <v>14460</v>
      </c>
      <c r="D2739" t="s">
        <v>14461</v>
      </c>
      <c r="E2739" t="s">
        <v>14462</v>
      </c>
      <c r="F2739" t="s">
        <v>7286</v>
      </c>
    </row>
    <row r="2740" spans="1:6">
      <c r="A2740" t="s">
        <v>3962</v>
      </c>
      <c r="B2740" s="859" t="s">
        <v>14463</v>
      </c>
      <c r="C2740" t="s">
        <v>14464</v>
      </c>
      <c r="D2740" t="s">
        <v>14465</v>
      </c>
      <c r="E2740" t="s">
        <v>14466</v>
      </c>
      <c r="F2740" t="s">
        <v>7286</v>
      </c>
    </row>
    <row r="2741" spans="1:6">
      <c r="A2741" t="s">
        <v>3962</v>
      </c>
      <c r="B2741" s="859" t="s">
        <v>14467</v>
      </c>
      <c r="C2741" t="s">
        <v>14468</v>
      </c>
      <c r="D2741" t="s">
        <v>14469</v>
      </c>
      <c r="E2741" t="s">
        <v>14470</v>
      </c>
      <c r="F2741" t="s">
        <v>7291</v>
      </c>
    </row>
    <row r="2742" spans="1:6">
      <c r="A2742" t="s">
        <v>3962</v>
      </c>
      <c r="B2742" s="859" t="s">
        <v>14471</v>
      </c>
      <c r="C2742" t="s">
        <v>14472</v>
      </c>
      <c r="D2742" t="s">
        <v>14473</v>
      </c>
      <c r="E2742" t="s">
        <v>14474</v>
      </c>
      <c r="F2742" t="s">
        <v>7295</v>
      </c>
    </row>
    <row r="2743" spans="1:6">
      <c r="A2743" t="s">
        <v>3962</v>
      </c>
      <c r="B2743" s="859" t="s">
        <v>14475</v>
      </c>
      <c r="C2743" t="s">
        <v>14476</v>
      </c>
      <c r="D2743" t="s">
        <v>14477</v>
      </c>
      <c r="E2743" t="s">
        <v>14477</v>
      </c>
      <c r="F2743" t="s">
        <v>7299</v>
      </c>
    </row>
    <row r="2744" spans="1:6">
      <c r="A2744" t="s">
        <v>3962</v>
      </c>
      <c r="B2744" s="859" t="s">
        <v>14478</v>
      </c>
      <c r="C2744" t="s">
        <v>14479</v>
      </c>
      <c r="D2744" t="s">
        <v>14480</v>
      </c>
      <c r="E2744" t="s">
        <v>14481</v>
      </c>
      <c r="F2744" t="s">
        <v>7303</v>
      </c>
    </row>
    <row r="2745" spans="1:6">
      <c r="A2745" t="s">
        <v>3962</v>
      </c>
      <c r="B2745" s="859" t="s">
        <v>14482</v>
      </c>
      <c r="C2745" t="s">
        <v>14483</v>
      </c>
      <c r="D2745" t="s">
        <v>14484</v>
      </c>
      <c r="E2745" t="s">
        <v>14485</v>
      </c>
      <c r="F2745" t="s">
        <v>7311</v>
      </c>
    </row>
    <row r="2746" spans="1:6">
      <c r="A2746" t="s">
        <v>3962</v>
      </c>
      <c r="B2746" s="859" t="s">
        <v>14486</v>
      </c>
      <c r="C2746" t="s">
        <v>14487</v>
      </c>
      <c r="D2746" t="s">
        <v>14488</v>
      </c>
      <c r="E2746" t="s">
        <v>14489</v>
      </c>
      <c r="F2746" t="s">
        <v>7312</v>
      </c>
    </row>
    <row r="2747" spans="1:6">
      <c r="A2747" t="s">
        <v>3962</v>
      </c>
      <c r="B2747" s="859" t="s">
        <v>14490</v>
      </c>
      <c r="C2747" t="s">
        <v>14491</v>
      </c>
      <c r="D2747" t="s">
        <v>14492</v>
      </c>
      <c r="E2747" t="s">
        <v>14493</v>
      </c>
      <c r="F2747" t="s">
        <v>7320</v>
      </c>
    </row>
    <row r="2748" spans="1:6">
      <c r="A2748" t="s">
        <v>3962</v>
      </c>
      <c r="B2748" s="859" t="s">
        <v>14494</v>
      </c>
      <c r="C2748" t="s">
        <v>14495</v>
      </c>
      <c r="D2748" t="s">
        <v>14496</v>
      </c>
      <c r="E2748" t="s">
        <v>14497</v>
      </c>
      <c r="F2748" t="s">
        <v>7324</v>
      </c>
    </row>
    <row r="2749" spans="1:6">
      <c r="A2749" t="s">
        <v>3962</v>
      </c>
      <c r="B2749" s="859" t="s">
        <v>14498</v>
      </c>
      <c r="C2749" t="s">
        <v>14499</v>
      </c>
      <c r="D2749" t="s">
        <v>14500</v>
      </c>
      <c r="E2749" t="s">
        <v>14501</v>
      </c>
      <c r="F2749" t="s">
        <v>7324</v>
      </c>
    </row>
    <row r="2750" spans="1:6">
      <c r="A2750" t="s">
        <v>3962</v>
      </c>
      <c r="B2750" s="859" t="s">
        <v>14502</v>
      </c>
      <c r="C2750" t="s">
        <v>14503</v>
      </c>
      <c r="D2750" t="s">
        <v>14504</v>
      </c>
      <c r="E2750" t="s">
        <v>14504</v>
      </c>
      <c r="F2750" t="s">
        <v>7324</v>
      </c>
    </row>
    <row r="2751" spans="1:6">
      <c r="A2751" t="s">
        <v>3962</v>
      </c>
      <c r="B2751" s="859" t="s">
        <v>14505</v>
      </c>
      <c r="C2751" t="s">
        <v>13517</v>
      </c>
      <c r="D2751" t="s">
        <v>13518</v>
      </c>
      <c r="E2751" t="s">
        <v>13519</v>
      </c>
      <c r="F2751" t="s">
        <v>7324</v>
      </c>
    </row>
    <row r="2752" spans="1:6">
      <c r="A2752" t="s">
        <v>3962</v>
      </c>
      <c r="B2752" s="859" t="s">
        <v>14506</v>
      </c>
      <c r="C2752" t="s">
        <v>14507</v>
      </c>
      <c r="D2752" t="s">
        <v>14508</v>
      </c>
      <c r="E2752" t="s">
        <v>14508</v>
      </c>
      <c r="F2752" t="s">
        <v>7324</v>
      </c>
    </row>
    <row r="2753" spans="1:6">
      <c r="A2753" t="s">
        <v>3962</v>
      </c>
      <c r="B2753" s="859" t="s">
        <v>14509</v>
      </c>
      <c r="C2753" t="s">
        <v>14510</v>
      </c>
      <c r="D2753" t="s">
        <v>14511</v>
      </c>
      <c r="E2753" t="s">
        <v>14512</v>
      </c>
      <c r="F2753" t="s">
        <v>7328</v>
      </c>
    </row>
    <row r="2754" spans="1:6">
      <c r="A2754" t="s">
        <v>3962</v>
      </c>
      <c r="B2754" s="859" t="s">
        <v>14513</v>
      </c>
      <c r="C2754" t="s">
        <v>14514</v>
      </c>
      <c r="D2754" t="s">
        <v>14515</v>
      </c>
      <c r="E2754" t="s">
        <v>14516</v>
      </c>
      <c r="F2754" t="s">
        <v>7332</v>
      </c>
    </row>
    <row r="2755" spans="1:6">
      <c r="A2755" t="s">
        <v>3962</v>
      </c>
      <c r="B2755" s="859" t="s">
        <v>14517</v>
      </c>
      <c r="C2755" t="s">
        <v>14518</v>
      </c>
      <c r="D2755" t="s">
        <v>14519</v>
      </c>
      <c r="E2755" t="s">
        <v>14520</v>
      </c>
      <c r="F2755" t="s">
        <v>7336</v>
      </c>
    </row>
    <row r="2756" spans="1:6">
      <c r="A2756" t="s">
        <v>3962</v>
      </c>
      <c r="B2756" s="859" t="s">
        <v>14521</v>
      </c>
      <c r="C2756" t="s">
        <v>14522</v>
      </c>
      <c r="D2756" t="s">
        <v>14523</v>
      </c>
      <c r="E2756" t="s">
        <v>14524</v>
      </c>
      <c r="F2756" t="s">
        <v>7341</v>
      </c>
    </row>
    <row r="2757" spans="1:6">
      <c r="A2757" t="s">
        <v>3962</v>
      </c>
      <c r="B2757" s="859" t="s">
        <v>14525</v>
      </c>
      <c r="C2757" t="s">
        <v>14526</v>
      </c>
      <c r="D2757" t="s">
        <v>14527</v>
      </c>
      <c r="E2757" t="s">
        <v>14528</v>
      </c>
      <c r="F2757" t="s">
        <v>7345</v>
      </c>
    </row>
    <row r="2758" spans="1:6">
      <c r="A2758" t="s">
        <v>3962</v>
      </c>
      <c r="B2758" s="859" t="s">
        <v>14529</v>
      </c>
      <c r="C2758" t="s">
        <v>14530</v>
      </c>
      <c r="D2758" t="s">
        <v>14531</v>
      </c>
      <c r="E2758" t="s">
        <v>14532</v>
      </c>
      <c r="F2758" t="s">
        <v>7345</v>
      </c>
    </row>
    <row r="2759" spans="1:6">
      <c r="A2759" t="s">
        <v>3962</v>
      </c>
      <c r="B2759" s="859" t="s">
        <v>14533</v>
      </c>
      <c r="C2759" t="s">
        <v>14534</v>
      </c>
      <c r="D2759" t="s">
        <v>14535</v>
      </c>
      <c r="E2759" t="s">
        <v>14535</v>
      </c>
      <c r="F2759" t="s">
        <v>7345</v>
      </c>
    </row>
    <row r="2760" spans="1:6">
      <c r="A2760" t="s">
        <v>3962</v>
      </c>
      <c r="B2760" s="859" t="s">
        <v>14536</v>
      </c>
      <c r="C2760" t="s">
        <v>14537</v>
      </c>
      <c r="D2760" t="s">
        <v>14538</v>
      </c>
      <c r="E2760" t="s">
        <v>14539</v>
      </c>
      <c r="F2760" t="s">
        <v>7345</v>
      </c>
    </row>
    <row r="2761" spans="1:6">
      <c r="A2761" t="s">
        <v>3962</v>
      </c>
      <c r="B2761" s="859" t="s">
        <v>14540</v>
      </c>
      <c r="C2761" t="s">
        <v>14541</v>
      </c>
      <c r="D2761" t="s">
        <v>14542</v>
      </c>
      <c r="E2761" t="s">
        <v>14543</v>
      </c>
      <c r="F2761" t="s">
        <v>7345</v>
      </c>
    </row>
    <row r="2762" spans="1:6">
      <c r="A2762" t="s">
        <v>3962</v>
      </c>
      <c r="B2762" s="859" t="s">
        <v>14544</v>
      </c>
      <c r="C2762" t="s">
        <v>14545</v>
      </c>
      <c r="D2762" t="s">
        <v>14546</v>
      </c>
      <c r="E2762" t="s">
        <v>14547</v>
      </c>
      <c r="F2762" t="s">
        <v>7353</v>
      </c>
    </row>
    <row r="2763" spans="1:6">
      <c r="A2763" t="s">
        <v>3962</v>
      </c>
      <c r="B2763" s="859" t="s">
        <v>14548</v>
      </c>
      <c r="C2763" t="s">
        <v>14549</v>
      </c>
      <c r="D2763" t="s">
        <v>14550</v>
      </c>
      <c r="E2763" t="s">
        <v>14551</v>
      </c>
      <c r="F2763" t="s">
        <v>7353</v>
      </c>
    </row>
    <row r="2764" spans="1:6">
      <c r="A2764" t="s">
        <v>3962</v>
      </c>
      <c r="B2764" s="859" t="s">
        <v>14552</v>
      </c>
      <c r="C2764" t="s">
        <v>14553</v>
      </c>
      <c r="D2764" t="s">
        <v>14554</v>
      </c>
      <c r="E2764" t="s">
        <v>14555</v>
      </c>
      <c r="F2764" t="s">
        <v>7361</v>
      </c>
    </row>
    <row r="2765" spans="1:6">
      <c r="A2765" t="s">
        <v>3962</v>
      </c>
      <c r="B2765" s="859" t="s">
        <v>14556</v>
      </c>
      <c r="C2765" t="s">
        <v>14557</v>
      </c>
      <c r="D2765" t="s">
        <v>14558</v>
      </c>
      <c r="E2765" t="s">
        <v>14559</v>
      </c>
      <c r="F2765" t="s">
        <v>7365</v>
      </c>
    </row>
    <row r="2766" spans="1:6">
      <c r="A2766" t="s">
        <v>3962</v>
      </c>
      <c r="B2766" s="859" t="s">
        <v>14560</v>
      </c>
      <c r="C2766" t="s">
        <v>14561</v>
      </c>
      <c r="D2766" t="s">
        <v>14562</v>
      </c>
      <c r="E2766" t="s">
        <v>14563</v>
      </c>
      <c r="F2766" t="s">
        <v>7365</v>
      </c>
    </row>
    <row r="2767" spans="1:6">
      <c r="A2767" t="s">
        <v>3962</v>
      </c>
      <c r="B2767" s="859" t="s">
        <v>14564</v>
      </c>
      <c r="C2767" t="s">
        <v>14565</v>
      </c>
      <c r="D2767" t="s">
        <v>14566</v>
      </c>
      <c r="E2767" t="s">
        <v>14566</v>
      </c>
      <c r="F2767" t="s">
        <v>7369</v>
      </c>
    </row>
    <row r="2768" spans="1:6">
      <c r="A2768" t="s">
        <v>3962</v>
      </c>
      <c r="B2768" s="859" t="s">
        <v>14567</v>
      </c>
      <c r="C2768" t="s">
        <v>14568</v>
      </c>
      <c r="D2768" t="s">
        <v>14569</v>
      </c>
      <c r="E2768" t="s">
        <v>14570</v>
      </c>
      <c r="F2768" t="s">
        <v>7385</v>
      </c>
    </row>
    <row r="2769" spans="1:6">
      <c r="A2769" t="s">
        <v>3962</v>
      </c>
      <c r="B2769" s="859" t="s">
        <v>14571</v>
      </c>
      <c r="C2769" t="s">
        <v>14572</v>
      </c>
      <c r="D2769" t="s">
        <v>14573</v>
      </c>
      <c r="E2769" t="s">
        <v>14573</v>
      </c>
      <c r="F2769" t="s">
        <v>7397</v>
      </c>
    </row>
    <row r="2770" spans="1:6">
      <c r="A2770" t="s">
        <v>3962</v>
      </c>
      <c r="B2770" s="859" t="s">
        <v>14574</v>
      </c>
      <c r="C2770" t="s">
        <v>14575</v>
      </c>
      <c r="D2770" t="s">
        <v>14576</v>
      </c>
      <c r="E2770" t="s">
        <v>14576</v>
      </c>
      <c r="F2770" t="s">
        <v>7402</v>
      </c>
    </row>
    <row r="2771" spans="1:6">
      <c r="A2771" t="s">
        <v>3962</v>
      </c>
      <c r="B2771" s="859" t="s">
        <v>14577</v>
      </c>
      <c r="C2771" t="s">
        <v>14578</v>
      </c>
      <c r="D2771" t="s">
        <v>14579</v>
      </c>
      <c r="E2771" t="s">
        <v>14580</v>
      </c>
      <c r="F2771" t="s">
        <v>7406</v>
      </c>
    </row>
    <row r="2772" spans="1:6">
      <c r="A2772" t="s">
        <v>3962</v>
      </c>
      <c r="B2772" s="859" t="s">
        <v>14581</v>
      </c>
      <c r="C2772" t="s">
        <v>14582</v>
      </c>
      <c r="D2772" t="s">
        <v>14583</v>
      </c>
      <c r="E2772" t="s">
        <v>14584</v>
      </c>
      <c r="F2772" t="s">
        <v>7410</v>
      </c>
    </row>
    <row r="2773" spans="1:6">
      <c r="A2773" t="s">
        <v>3962</v>
      </c>
      <c r="B2773" s="859" t="s">
        <v>14585</v>
      </c>
      <c r="C2773" t="s">
        <v>14586</v>
      </c>
      <c r="D2773" t="s">
        <v>14587</v>
      </c>
      <c r="E2773" t="s">
        <v>14587</v>
      </c>
      <c r="F2773" t="s">
        <v>7414</v>
      </c>
    </row>
    <row r="2774" spans="1:6">
      <c r="A2774" t="s">
        <v>3962</v>
      </c>
      <c r="B2774" s="859" t="s">
        <v>14588</v>
      </c>
      <c r="C2774" t="s">
        <v>14589</v>
      </c>
      <c r="D2774" t="s">
        <v>14590</v>
      </c>
      <c r="E2774" t="s">
        <v>14590</v>
      </c>
      <c r="F2774" t="s">
        <v>7442</v>
      </c>
    </row>
    <row r="2775" spans="1:6">
      <c r="A2775" t="s">
        <v>3962</v>
      </c>
      <c r="B2775" s="859" t="s">
        <v>14591</v>
      </c>
      <c r="C2775" t="s">
        <v>14592</v>
      </c>
      <c r="D2775" t="s">
        <v>14593</v>
      </c>
      <c r="E2775" t="s">
        <v>14594</v>
      </c>
      <c r="F2775" t="s">
        <v>7482</v>
      </c>
    </row>
    <row r="2776" spans="1:6">
      <c r="A2776" t="s">
        <v>3962</v>
      </c>
      <c r="B2776" s="859" t="s">
        <v>14595</v>
      </c>
      <c r="C2776" t="s">
        <v>14596</v>
      </c>
      <c r="D2776" t="s">
        <v>14597</v>
      </c>
      <c r="E2776" t="s">
        <v>14597</v>
      </c>
      <c r="F2776" t="s">
        <v>7498</v>
      </c>
    </row>
    <row r="2777" spans="1:6">
      <c r="A2777" t="s">
        <v>3962</v>
      </c>
      <c r="B2777" s="859" t="s">
        <v>14598</v>
      </c>
      <c r="C2777" t="s">
        <v>14599</v>
      </c>
      <c r="D2777" t="s">
        <v>14600</v>
      </c>
      <c r="E2777" t="s">
        <v>14601</v>
      </c>
      <c r="F2777" t="s">
        <v>7498</v>
      </c>
    </row>
    <row r="2778" spans="1:6">
      <c r="A2778" t="s">
        <v>3962</v>
      </c>
      <c r="B2778" s="859" t="s">
        <v>14602</v>
      </c>
      <c r="C2778" t="s">
        <v>14603</v>
      </c>
      <c r="D2778" t="s">
        <v>14604</v>
      </c>
      <c r="E2778" t="s">
        <v>14605</v>
      </c>
      <c r="F2778" t="s">
        <v>7498</v>
      </c>
    </row>
    <row r="2779" spans="1:6">
      <c r="A2779" t="s">
        <v>3962</v>
      </c>
      <c r="B2779" s="859" t="s">
        <v>14606</v>
      </c>
      <c r="C2779" t="s">
        <v>14607</v>
      </c>
      <c r="D2779" t="s">
        <v>14608</v>
      </c>
      <c r="E2779" t="s">
        <v>14609</v>
      </c>
      <c r="F2779" t="s">
        <v>7534</v>
      </c>
    </row>
    <row r="2780" spans="1:6">
      <c r="A2780" t="s">
        <v>3962</v>
      </c>
      <c r="B2780" s="859" t="s">
        <v>14610</v>
      </c>
      <c r="C2780" t="s">
        <v>14611</v>
      </c>
      <c r="D2780" t="s">
        <v>14612</v>
      </c>
      <c r="E2780" t="s">
        <v>14613</v>
      </c>
      <c r="F2780" t="s">
        <v>7550</v>
      </c>
    </row>
    <row r="2781" spans="1:6">
      <c r="A2781" t="s">
        <v>3962</v>
      </c>
      <c r="B2781" s="859" t="s">
        <v>14614</v>
      </c>
      <c r="C2781" t="s">
        <v>14615</v>
      </c>
      <c r="D2781" t="s">
        <v>14616</v>
      </c>
      <c r="E2781" t="s">
        <v>14616</v>
      </c>
      <c r="F2781" t="s">
        <v>7562</v>
      </c>
    </row>
    <row r="2782" spans="1:6">
      <c r="A2782" t="s">
        <v>3962</v>
      </c>
      <c r="B2782" s="859" t="s">
        <v>14617</v>
      </c>
      <c r="C2782" t="s">
        <v>14618</v>
      </c>
      <c r="D2782" t="s">
        <v>14619</v>
      </c>
      <c r="E2782" t="s">
        <v>14619</v>
      </c>
      <c r="F2782" t="s">
        <v>7570</v>
      </c>
    </row>
    <row r="2783" spans="1:6">
      <c r="A2783" t="s">
        <v>3962</v>
      </c>
      <c r="B2783" s="859" t="s">
        <v>14620</v>
      </c>
      <c r="C2783" t="s">
        <v>14621</v>
      </c>
      <c r="D2783" t="s">
        <v>14622</v>
      </c>
      <c r="E2783" t="s">
        <v>14623</v>
      </c>
      <c r="F2783" t="s">
        <v>7582</v>
      </c>
    </row>
    <row r="2784" spans="1:6">
      <c r="A2784" t="s">
        <v>3962</v>
      </c>
      <c r="B2784" s="859" t="s">
        <v>14624</v>
      </c>
      <c r="C2784" t="s">
        <v>14625</v>
      </c>
      <c r="D2784" t="s">
        <v>14626</v>
      </c>
      <c r="E2784" t="s">
        <v>14626</v>
      </c>
      <c r="F2784" t="s">
        <v>7582</v>
      </c>
    </row>
    <row r="2785" spans="1:6">
      <c r="A2785" t="s">
        <v>3962</v>
      </c>
      <c r="B2785" s="859" t="s">
        <v>14627</v>
      </c>
      <c r="C2785" t="s">
        <v>14628</v>
      </c>
      <c r="D2785" t="s">
        <v>14629</v>
      </c>
      <c r="E2785" t="s">
        <v>14630</v>
      </c>
      <c r="F2785" t="s">
        <v>7586</v>
      </c>
    </row>
    <row r="2786" spans="1:6">
      <c r="A2786" t="s">
        <v>3962</v>
      </c>
      <c r="B2786" s="859" t="s">
        <v>14631</v>
      </c>
      <c r="C2786" t="s">
        <v>14632</v>
      </c>
      <c r="D2786" t="s">
        <v>14633</v>
      </c>
      <c r="E2786" t="s">
        <v>14634</v>
      </c>
      <c r="F2786" t="s">
        <v>7586</v>
      </c>
    </row>
    <row r="2787" spans="1:6">
      <c r="A2787" t="s">
        <v>3962</v>
      </c>
      <c r="B2787" s="859" t="s">
        <v>14635</v>
      </c>
      <c r="C2787" t="s">
        <v>14636</v>
      </c>
      <c r="D2787" t="s">
        <v>14637</v>
      </c>
      <c r="E2787" t="s">
        <v>14638</v>
      </c>
      <c r="F2787" t="s">
        <v>7586</v>
      </c>
    </row>
    <row r="2788" spans="1:6">
      <c r="A2788" t="s">
        <v>3962</v>
      </c>
      <c r="B2788" s="859" t="s">
        <v>14639</v>
      </c>
      <c r="C2788" t="s">
        <v>14640</v>
      </c>
      <c r="D2788" t="s">
        <v>14641</v>
      </c>
      <c r="E2788" t="s">
        <v>14642</v>
      </c>
      <c r="F2788" t="s">
        <v>7590</v>
      </c>
    </row>
    <row r="2789" spans="1:6">
      <c r="A2789" t="s">
        <v>3962</v>
      </c>
      <c r="B2789" s="859" t="s">
        <v>14643</v>
      </c>
      <c r="C2789" t="s">
        <v>14644</v>
      </c>
      <c r="D2789" t="s">
        <v>14645</v>
      </c>
      <c r="E2789" t="s">
        <v>14646</v>
      </c>
      <c r="F2789" t="s">
        <v>7594</v>
      </c>
    </row>
    <row r="2790" spans="1:6">
      <c r="A2790" t="s">
        <v>3962</v>
      </c>
      <c r="B2790" s="859" t="s">
        <v>14647</v>
      </c>
      <c r="C2790" t="s">
        <v>14648</v>
      </c>
      <c r="D2790" t="s">
        <v>14649</v>
      </c>
      <c r="E2790" t="s">
        <v>14649</v>
      </c>
      <c r="F2790" t="s">
        <v>7594</v>
      </c>
    </row>
    <row r="2791" spans="1:6">
      <c r="A2791" t="s">
        <v>3962</v>
      </c>
      <c r="B2791" s="859" t="s">
        <v>14650</v>
      </c>
      <c r="C2791" t="s">
        <v>14651</v>
      </c>
      <c r="D2791" t="s">
        <v>14652</v>
      </c>
      <c r="E2791" t="s">
        <v>14652</v>
      </c>
      <c r="F2791" t="s">
        <v>7594</v>
      </c>
    </row>
    <row r="2792" spans="1:6">
      <c r="A2792" t="s">
        <v>3962</v>
      </c>
      <c r="B2792" s="859" t="s">
        <v>14653</v>
      </c>
      <c r="C2792" t="s">
        <v>14654</v>
      </c>
      <c r="D2792" t="s">
        <v>14655</v>
      </c>
      <c r="E2792" t="s">
        <v>14655</v>
      </c>
      <c r="F2792" t="s">
        <v>7598</v>
      </c>
    </row>
    <row r="2793" spans="1:6">
      <c r="A2793" t="s">
        <v>3962</v>
      </c>
      <c r="B2793" s="859" t="s">
        <v>14656</v>
      </c>
      <c r="C2793" t="s">
        <v>14657</v>
      </c>
      <c r="D2793" t="s">
        <v>14658</v>
      </c>
      <c r="E2793" t="s">
        <v>14659</v>
      </c>
      <c r="F2793" t="s">
        <v>7598</v>
      </c>
    </row>
    <row r="2794" spans="1:6">
      <c r="A2794" t="s">
        <v>3962</v>
      </c>
      <c r="B2794" s="859" t="s">
        <v>14660</v>
      </c>
      <c r="C2794" t="s">
        <v>14661</v>
      </c>
      <c r="D2794" t="s">
        <v>14662</v>
      </c>
      <c r="E2794" t="s">
        <v>14663</v>
      </c>
      <c r="F2794" t="s">
        <v>7602</v>
      </c>
    </row>
    <row r="2795" spans="1:6">
      <c r="A2795" t="s">
        <v>3962</v>
      </c>
      <c r="B2795" s="859" t="s">
        <v>14664</v>
      </c>
      <c r="C2795" t="s">
        <v>14665</v>
      </c>
      <c r="D2795" t="s">
        <v>14666</v>
      </c>
      <c r="E2795" t="s">
        <v>14667</v>
      </c>
      <c r="F2795" t="s">
        <v>7602</v>
      </c>
    </row>
    <row r="2796" spans="1:6">
      <c r="A2796" t="s">
        <v>3962</v>
      </c>
      <c r="B2796" s="859" t="s">
        <v>14668</v>
      </c>
      <c r="C2796" t="s">
        <v>14196</v>
      </c>
      <c r="D2796" t="s">
        <v>14197</v>
      </c>
      <c r="E2796" t="s">
        <v>14198</v>
      </c>
      <c r="F2796" t="s">
        <v>7606</v>
      </c>
    </row>
    <row r="2797" spans="1:6">
      <c r="A2797" t="s">
        <v>3962</v>
      </c>
      <c r="B2797" s="859" t="s">
        <v>14669</v>
      </c>
      <c r="C2797" t="s">
        <v>14670</v>
      </c>
      <c r="D2797" t="s">
        <v>14671</v>
      </c>
      <c r="E2797" t="s">
        <v>14671</v>
      </c>
      <c r="F2797" t="s">
        <v>7606</v>
      </c>
    </row>
    <row r="2798" spans="1:6">
      <c r="A2798" t="s">
        <v>3962</v>
      </c>
      <c r="B2798" s="859" t="s">
        <v>14672</v>
      </c>
      <c r="C2798" t="s">
        <v>13964</v>
      </c>
      <c r="D2798" t="s">
        <v>13965</v>
      </c>
      <c r="E2798" t="s">
        <v>13966</v>
      </c>
      <c r="F2798" t="s">
        <v>7606</v>
      </c>
    </row>
    <row r="2799" spans="1:6">
      <c r="A2799" t="s">
        <v>3962</v>
      </c>
      <c r="B2799" s="859" t="s">
        <v>14673</v>
      </c>
      <c r="C2799" t="s">
        <v>14674</v>
      </c>
      <c r="D2799" t="s">
        <v>14675</v>
      </c>
      <c r="E2799" t="s">
        <v>14675</v>
      </c>
      <c r="F2799" t="s">
        <v>7607</v>
      </c>
    </row>
    <row r="2800" spans="1:6">
      <c r="A2800" t="s">
        <v>3962</v>
      </c>
      <c r="B2800" s="859" t="s">
        <v>14676</v>
      </c>
      <c r="C2800" t="s">
        <v>14677</v>
      </c>
      <c r="D2800" t="s">
        <v>14678</v>
      </c>
      <c r="E2800" t="s">
        <v>14678</v>
      </c>
      <c r="F2800" t="s">
        <v>7607</v>
      </c>
    </row>
    <row r="2801" spans="1:6">
      <c r="A2801" t="s">
        <v>3962</v>
      </c>
      <c r="B2801" s="859" t="s">
        <v>14679</v>
      </c>
      <c r="C2801" t="s">
        <v>14680</v>
      </c>
      <c r="D2801" t="s">
        <v>14681</v>
      </c>
      <c r="E2801" t="s">
        <v>14681</v>
      </c>
      <c r="F2801" t="s">
        <v>7611</v>
      </c>
    </row>
    <row r="2802" spans="1:6">
      <c r="A2802" t="s">
        <v>3962</v>
      </c>
      <c r="B2802" s="859" t="s">
        <v>14682</v>
      </c>
      <c r="C2802" t="s">
        <v>14683</v>
      </c>
      <c r="D2802" t="s">
        <v>14684</v>
      </c>
      <c r="E2802" t="s">
        <v>14685</v>
      </c>
      <c r="F2802" t="s">
        <v>7615</v>
      </c>
    </row>
    <row r="2803" spans="1:6">
      <c r="A2803" t="s">
        <v>3962</v>
      </c>
      <c r="B2803" s="859" t="s">
        <v>14686</v>
      </c>
      <c r="C2803" t="s">
        <v>14687</v>
      </c>
      <c r="D2803" t="s">
        <v>14688</v>
      </c>
      <c r="E2803" t="s">
        <v>14688</v>
      </c>
      <c r="F2803" t="s">
        <v>7615</v>
      </c>
    </row>
    <row r="2804" spans="1:6">
      <c r="A2804" t="s">
        <v>3962</v>
      </c>
      <c r="B2804" s="859" t="s">
        <v>14689</v>
      </c>
      <c r="C2804" t="s">
        <v>14690</v>
      </c>
      <c r="D2804" t="s">
        <v>14691</v>
      </c>
      <c r="E2804" t="s">
        <v>14692</v>
      </c>
      <c r="F2804" t="s">
        <v>7619</v>
      </c>
    </row>
    <row r="2805" spans="1:6">
      <c r="A2805" t="s">
        <v>3962</v>
      </c>
      <c r="B2805" s="859" t="s">
        <v>14693</v>
      </c>
      <c r="C2805" t="s">
        <v>14694</v>
      </c>
      <c r="D2805" t="s">
        <v>14695</v>
      </c>
      <c r="E2805" t="s">
        <v>14695</v>
      </c>
      <c r="F2805" t="s">
        <v>7623</v>
      </c>
    </row>
    <row r="2806" spans="1:6">
      <c r="A2806" t="s">
        <v>3962</v>
      </c>
      <c r="B2806" s="859" t="s">
        <v>14696</v>
      </c>
      <c r="C2806" t="s">
        <v>14697</v>
      </c>
      <c r="D2806" t="s">
        <v>14698</v>
      </c>
      <c r="E2806" t="s">
        <v>14699</v>
      </c>
      <c r="F2806" t="s">
        <v>7623</v>
      </c>
    </row>
    <row r="2807" spans="1:6">
      <c r="A2807" t="s">
        <v>3962</v>
      </c>
      <c r="B2807" s="859" t="s">
        <v>14700</v>
      </c>
      <c r="C2807" t="s">
        <v>14701</v>
      </c>
      <c r="D2807" t="s">
        <v>14702</v>
      </c>
      <c r="E2807" t="s">
        <v>14702</v>
      </c>
      <c r="F2807" t="s">
        <v>7623</v>
      </c>
    </row>
    <row r="2808" spans="1:6">
      <c r="A2808" t="s">
        <v>3962</v>
      </c>
      <c r="B2808" s="859" t="s">
        <v>14703</v>
      </c>
      <c r="C2808" t="s">
        <v>14704</v>
      </c>
      <c r="D2808" t="s">
        <v>14705</v>
      </c>
      <c r="E2808" t="s">
        <v>14706</v>
      </c>
      <c r="F2808" t="s">
        <v>7627</v>
      </c>
    </row>
    <row r="2809" spans="1:6">
      <c r="A2809" t="s">
        <v>3962</v>
      </c>
      <c r="B2809" s="859" t="s">
        <v>14707</v>
      </c>
      <c r="C2809" t="s">
        <v>14708</v>
      </c>
      <c r="D2809" t="s">
        <v>14709</v>
      </c>
      <c r="E2809" t="s">
        <v>14710</v>
      </c>
      <c r="F2809" t="s">
        <v>7627</v>
      </c>
    </row>
    <row r="2810" spans="1:6">
      <c r="A2810" t="s">
        <v>3962</v>
      </c>
      <c r="B2810" s="859" t="s">
        <v>14711</v>
      </c>
      <c r="C2810" t="s">
        <v>14712</v>
      </c>
      <c r="D2810" t="s">
        <v>14713</v>
      </c>
      <c r="E2810" t="s">
        <v>14714</v>
      </c>
      <c r="F2810" t="s">
        <v>7627</v>
      </c>
    </row>
    <row r="2811" spans="1:6">
      <c r="A2811" t="s">
        <v>3962</v>
      </c>
      <c r="B2811" s="859" t="s">
        <v>14715</v>
      </c>
      <c r="C2811" t="s">
        <v>14716</v>
      </c>
      <c r="D2811" t="s">
        <v>14717</v>
      </c>
      <c r="E2811" t="s">
        <v>14717</v>
      </c>
      <c r="F2811" t="s">
        <v>7631</v>
      </c>
    </row>
    <row r="2812" spans="1:6">
      <c r="A2812" t="s">
        <v>3962</v>
      </c>
      <c r="B2812" s="859" t="s">
        <v>14718</v>
      </c>
      <c r="C2812" t="s">
        <v>14719</v>
      </c>
      <c r="D2812" t="s">
        <v>14720</v>
      </c>
      <c r="E2812" t="s">
        <v>14721</v>
      </c>
      <c r="F2812" t="s">
        <v>7635</v>
      </c>
    </row>
    <row r="2813" spans="1:6">
      <c r="A2813" t="s">
        <v>3962</v>
      </c>
      <c r="B2813" s="859" t="s">
        <v>14722</v>
      </c>
      <c r="C2813" t="s">
        <v>14723</v>
      </c>
      <c r="D2813" t="s">
        <v>14724</v>
      </c>
      <c r="E2813" t="s">
        <v>14725</v>
      </c>
      <c r="F2813" t="s">
        <v>7635</v>
      </c>
    </row>
    <row r="2814" spans="1:6">
      <c r="A2814" t="s">
        <v>3962</v>
      </c>
      <c r="B2814" s="859" t="s">
        <v>14726</v>
      </c>
      <c r="C2814" t="s">
        <v>14727</v>
      </c>
      <c r="D2814" t="s">
        <v>14728</v>
      </c>
      <c r="E2814" t="s">
        <v>14728</v>
      </c>
      <c r="F2814" t="s">
        <v>7639</v>
      </c>
    </row>
    <row r="2815" spans="1:6">
      <c r="A2815" t="s">
        <v>3962</v>
      </c>
      <c r="B2815" s="859" t="s">
        <v>14729</v>
      </c>
      <c r="C2815" t="s">
        <v>14730</v>
      </c>
      <c r="D2815" t="s">
        <v>14731</v>
      </c>
      <c r="E2815" t="s">
        <v>14731</v>
      </c>
      <c r="F2815" t="s">
        <v>7643</v>
      </c>
    </row>
    <row r="2816" spans="1:6">
      <c r="A2816" t="s">
        <v>3962</v>
      </c>
      <c r="B2816" s="859" t="s">
        <v>14732</v>
      </c>
      <c r="C2816" t="s">
        <v>14733</v>
      </c>
      <c r="D2816" t="s">
        <v>14734</v>
      </c>
      <c r="E2816" t="s">
        <v>14735</v>
      </c>
      <c r="F2816" t="s">
        <v>7643</v>
      </c>
    </row>
    <row r="2817" spans="1:6">
      <c r="A2817" t="s">
        <v>3962</v>
      </c>
      <c r="B2817" s="859" t="s">
        <v>14736</v>
      </c>
      <c r="C2817" t="s">
        <v>14737</v>
      </c>
      <c r="D2817" t="s">
        <v>14738</v>
      </c>
      <c r="E2817" t="s">
        <v>14738</v>
      </c>
      <c r="F2817" t="s">
        <v>7647</v>
      </c>
    </row>
    <row r="2818" spans="1:6">
      <c r="A2818" t="s">
        <v>3962</v>
      </c>
      <c r="B2818" s="859" t="s">
        <v>14739</v>
      </c>
      <c r="C2818" t="s">
        <v>14740</v>
      </c>
      <c r="D2818" t="s">
        <v>14741</v>
      </c>
      <c r="E2818" t="s">
        <v>14742</v>
      </c>
      <c r="F2818" t="s">
        <v>7655</v>
      </c>
    </row>
    <row r="2819" spans="1:6">
      <c r="A2819" t="s">
        <v>3962</v>
      </c>
      <c r="B2819" s="859" t="s">
        <v>14743</v>
      </c>
      <c r="C2819" t="s">
        <v>14744</v>
      </c>
      <c r="D2819" t="s">
        <v>14745</v>
      </c>
      <c r="E2819" t="s">
        <v>14745</v>
      </c>
      <c r="F2819" t="s">
        <v>7659</v>
      </c>
    </row>
    <row r="2820" spans="1:6">
      <c r="A2820" t="s">
        <v>3962</v>
      </c>
      <c r="B2820" s="859" t="s">
        <v>14746</v>
      </c>
      <c r="C2820" t="s">
        <v>14747</v>
      </c>
      <c r="D2820" t="s">
        <v>14748</v>
      </c>
      <c r="E2820" t="s">
        <v>14749</v>
      </c>
      <c r="F2820" t="s">
        <v>7659</v>
      </c>
    </row>
    <row r="2821" spans="1:6">
      <c r="A2821" t="s">
        <v>3962</v>
      </c>
      <c r="B2821" s="859" t="s">
        <v>14750</v>
      </c>
      <c r="C2821" t="s">
        <v>14751</v>
      </c>
      <c r="D2821" t="s">
        <v>14752</v>
      </c>
      <c r="E2821" t="s">
        <v>14753</v>
      </c>
      <c r="F2821" t="s">
        <v>7659</v>
      </c>
    </row>
    <row r="2822" spans="1:6">
      <c r="A2822" t="s">
        <v>3962</v>
      </c>
      <c r="B2822" s="859" t="s">
        <v>14754</v>
      </c>
      <c r="C2822" t="s">
        <v>14755</v>
      </c>
      <c r="D2822" t="s">
        <v>14756</v>
      </c>
      <c r="E2822" t="s">
        <v>14757</v>
      </c>
      <c r="F2822" t="s">
        <v>7659</v>
      </c>
    </row>
    <row r="2823" spans="1:6">
      <c r="A2823" t="s">
        <v>3962</v>
      </c>
      <c r="B2823" s="859" t="s">
        <v>14758</v>
      </c>
      <c r="C2823" t="s">
        <v>14759</v>
      </c>
      <c r="D2823" t="s">
        <v>14760</v>
      </c>
      <c r="E2823" t="s">
        <v>14760</v>
      </c>
      <c r="F2823" t="s">
        <v>7659</v>
      </c>
    </row>
    <row r="2824" spans="1:6">
      <c r="A2824" t="s">
        <v>3962</v>
      </c>
      <c r="B2824" s="859" t="s">
        <v>14761</v>
      </c>
      <c r="C2824" t="s">
        <v>14762</v>
      </c>
      <c r="D2824" t="s">
        <v>14763</v>
      </c>
      <c r="E2824" t="s">
        <v>14763</v>
      </c>
      <c r="F2824" t="s">
        <v>7663</v>
      </c>
    </row>
    <row r="2825" spans="1:6">
      <c r="A2825" t="s">
        <v>3962</v>
      </c>
      <c r="B2825" s="859" t="s">
        <v>14764</v>
      </c>
      <c r="C2825" t="s">
        <v>14765</v>
      </c>
      <c r="D2825" t="s">
        <v>14766</v>
      </c>
      <c r="E2825" t="s">
        <v>14767</v>
      </c>
      <c r="F2825" t="s">
        <v>7667</v>
      </c>
    </row>
    <row r="2826" spans="1:6">
      <c r="A2826" t="s">
        <v>3962</v>
      </c>
      <c r="B2826" s="859" t="s">
        <v>14768</v>
      </c>
      <c r="C2826" t="s">
        <v>14769</v>
      </c>
      <c r="D2826" t="s">
        <v>14770</v>
      </c>
      <c r="E2826" t="s">
        <v>14770</v>
      </c>
      <c r="F2826" t="s">
        <v>7671</v>
      </c>
    </row>
    <row r="2827" spans="1:6">
      <c r="A2827" t="s">
        <v>3962</v>
      </c>
      <c r="B2827" s="859" t="s">
        <v>14771</v>
      </c>
      <c r="C2827" t="s">
        <v>14772</v>
      </c>
      <c r="D2827" t="s">
        <v>14773</v>
      </c>
      <c r="E2827" t="s">
        <v>14774</v>
      </c>
      <c r="F2827" t="s">
        <v>7671</v>
      </c>
    </row>
    <row r="2828" spans="1:6">
      <c r="A2828" t="s">
        <v>3962</v>
      </c>
      <c r="B2828" s="859" t="s">
        <v>14775</v>
      </c>
      <c r="C2828" t="s">
        <v>14776</v>
      </c>
      <c r="D2828" t="s">
        <v>14777</v>
      </c>
      <c r="E2828" t="s">
        <v>14777</v>
      </c>
      <c r="F2828" t="s">
        <v>7671</v>
      </c>
    </row>
    <row r="2829" spans="1:6">
      <c r="A2829" t="s">
        <v>3962</v>
      </c>
      <c r="B2829" s="859" t="s">
        <v>14778</v>
      </c>
      <c r="C2829" t="s">
        <v>14779</v>
      </c>
      <c r="D2829" t="s">
        <v>14780</v>
      </c>
      <c r="E2829" t="s">
        <v>14781</v>
      </c>
      <c r="F2829" t="s">
        <v>7675</v>
      </c>
    </row>
    <row r="2830" spans="1:6">
      <c r="A2830" t="s">
        <v>3962</v>
      </c>
      <c r="B2830" s="859" t="s">
        <v>14782</v>
      </c>
      <c r="C2830" t="s">
        <v>14783</v>
      </c>
      <c r="D2830" t="s">
        <v>14784</v>
      </c>
      <c r="E2830" t="s">
        <v>14785</v>
      </c>
      <c r="F2830" t="s">
        <v>7675</v>
      </c>
    </row>
    <row r="2831" spans="1:6">
      <c r="A2831" t="s">
        <v>3962</v>
      </c>
      <c r="B2831" s="859" t="s">
        <v>14786</v>
      </c>
      <c r="C2831" t="s">
        <v>14787</v>
      </c>
      <c r="D2831" t="s">
        <v>14788</v>
      </c>
      <c r="E2831" t="s">
        <v>14789</v>
      </c>
      <c r="F2831" t="s">
        <v>7675</v>
      </c>
    </row>
    <row r="2832" spans="1:6">
      <c r="A2832" t="s">
        <v>3962</v>
      </c>
      <c r="B2832" s="859" t="s">
        <v>14790</v>
      </c>
      <c r="C2832" t="s">
        <v>14791</v>
      </c>
      <c r="D2832" t="s">
        <v>14792</v>
      </c>
      <c r="E2832" t="s">
        <v>14792</v>
      </c>
      <c r="F2832" t="s">
        <v>7675</v>
      </c>
    </row>
    <row r="2833" spans="1:6">
      <c r="A2833" t="s">
        <v>3962</v>
      </c>
      <c r="B2833" s="859" t="s">
        <v>14793</v>
      </c>
      <c r="C2833" t="s">
        <v>14794</v>
      </c>
      <c r="D2833" t="s">
        <v>14795</v>
      </c>
      <c r="E2833" t="s">
        <v>14796</v>
      </c>
      <c r="F2833" t="s">
        <v>7679</v>
      </c>
    </row>
    <row r="2834" spans="1:6">
      <c r="A2834" t="s">
        <v>3962</v>
      </c>
      <c r="B2834" s="859" t="s">
        <v>14797</v>
      </c>
      <c r="C2834" t="s">
        <v>13682</v>
      </c>
      <c r="D2834" t="s">
        <v>13683</v>
      </c>
      <c r="E2834" t="s">
        <v>13684</v>
      </c>
      <c r="F2834" t="s">
        <v>7679</v>
      </c>
    </row>
    <row r="2835" spans="1:6">
      <c r="A2835" t="s">
        <v>3962</v>
      </c>
      <c r="B2835" s="859" t="s">
        <v>14798</v>
      </c>
      <c r="C2835" t="s">
        <v>14799</v>
      </c>
      <c r="D2835" t="s">
        <v>14800</v>
      </c>
      <c r="E2835" t="s">
        <v>14801</v>
      </c>
      <c r="F2835" t="s">
        <v>7683</v>
      </c>
    </row>
    <row r="2836" spans="1:6">
      <c r="A2836" t="s">
        <v>3962</v>
      </c>
      <c r="B2836" s="859" t="s">
        <v>14802</v>
      </c>
      <c r="C2836" t="s">
        <v>14803</v>
      </c>
      <c r="D2836" t="s">
        <v>14804</v>
      </c>
      <c r="E2836" t="s">
        <v>14804</v>
      </c>
      <c r="F2836" t="s">
        <v>7687</v>
      </c>
    </row>
    <row r="2837" spans="1:6">
      <c r="A2837" t="s">
        <v>3962</v>
      </c>
      <c r="B2837" s="859" t="s">
        <v>14805</v>
      </c>
      <c r="C2837" t="s">
        <v>14806</v>
      </c>
      <c r="D2837" t="s">
        <v>14807</v>
      </c>
      <c r="E2837" t="s">
        <v>14808</v>
      </c>
      <c r="F2837" t="s">
        <v>7691</v>
      </c>
    </row>
    <row r="2838" spans="1:6">
      <c r="A2838" t="s">
        <v>3962</v>
      </c>
      <c r="B2838" s="859" t="s">
        <v>14809</v>
      </c>
      <c r="C2838" t="s">
        <v>14810</v>
      </c>
      <c r="D2838" t="s">
        <v>14811</v>
      </c>
      <c r="E2838" t="s">
        <v>14811</v>
      </c>
      <c r="F2838" t="s">
        <v>7691</v>
      </c>
    </row>
    <row r="2839" spans="1:6">
      <c r="A2839" t="s">
        <v>3962</v>
      </c>
      <c r="B2839" s="859" t="s">
        <v>14812</v>
      </c>
      <c r="C2839" t="s">
        <v>14813</v>
      </c>
      <c r="D2839" t="s">
        <v>14814</v>
      </c>
      <c r="E2839" t="s">
        <v>14815</v>
      </c>
      <c r="F2839" t="s">
        <v>7695</v>
      </c>
    </row>
    <row r="2840" spans="1:6">
      <c r="A2840" t="s">
        <v>3962</v>
      </c>
      <c r="B2840" s="859" t="s">
        <v>14816</v>
      </c>
      <c r="C2840" t="s">
        <v>14817</v>
      </c>
      <c r="D2840" t="s">
        <v>14818</v>
      </c>
      <c r="E2840" t="s">
        <v>14819</v>
      </c>
      <c r="F2840" t="s">
        <v>7699</v>
      </c>
    </row>
    <row r="2841" spans="1:6">
      <c r="A2841" t="s">
        <v>3962</v>
      </c>
      <c r="B2841" s="859" t="s">
        <v>14820</v>
      </c>
      <c r="C2841" t="s">
        <v>14821</v>
      </c>
      <c r="D2841" t="s">
        <v>14822</v>
      </c>
      <c r="E2841" t="s">
        <v>14823</v>
      </c>
      <c r="F2841" t="s">
        <v>7700</v>
      </c>
    </row>
    <row r="2842" spans="1:6">
      <c r="A2842" t="s">
        <v>3962</v>
      </c>
      <c r="B2842" s="859" t="s">
        <v>14824</v>
      </c>
      <c r="C2842" t="s">
        <v>14825</v>
      </c>
      <c r="D2842" t="s">
        <v>14826</v>
      </c>
      <c r="E2842" t="s">
        <v>14826</v>
      </c>
      <c r="F2842" t="s">
        <v>7700</v>
      </c>
    </row>
    <row r="2843" spans="1:6">
      <c r="A2843" t="s">
        <v>3962</v>
      </c>
      <c r="B2843" s="859" t="s">
        <v>14827</v>
      </c>
      <c r="C2843" t="s">
        <v>14828</v>
      </c>
      <c r="D2843" t="s">
        <v>14829</v>
      </c>
      <c r="E2843" t="s">
        <v>14829</v>
      </c>
      <c r="F2843" t="s">
        <v>7704</v>
      </c>
    </row>
    <row r="2844" spans="1:6">
      <c r="A2844" t="s">
        <v>3962</v>
      </c>
      <c r="B2844" s="859" t="s">
        <v>14830</v>
      </c>
      <c r="C2844" t="s">
        <v>14831</v>
      </c>
      <c r="D2844" t="s">
        <v>14832</v>
      </c>
      <c r="E2844" t="s">
        <v>14833</v>
      </c>
      <c r="F2844" t="s">
        <v>7704</v>
      </c>
    </row>
    <row r="2845" spans="1:6">
      <c r="A2845" t="s">
        <v>3962</v>
      </c>
      <c r="B2845" s="859" t="s">
        <v>14834</v>
      </c>
      <c r="C2845" t="s">
        <v>14835</v>
      </c>
      <c r="D2845" t="s">
        <v>14836</v>
      </c>
      <c r="E2845" t="s">
        <v>14836</v>
      </c>
      <c r="F2845" t="s">
        <v>7708</v>
      </c>
    </row>
    <row r="2846" spans="1:6">
      <c r="A2846" t="s">
        <v>3962</v>
      </c>
      <c r="B2846" s="859" t="s">
        <v>14837</v>
      </c>
      <c r="C2846" t="s">
        <v>14838</v>
      </c>
      <c r="D2846" t="s">
        <v>14839</v>
      </c>
      <c r="E2846" t="s">
        <v>14840</v>
      </c>
      <c r="F2846" t="s">
        <v>7712</v>
      </c>
    </row>
    <row r="2847" spans="1:6">
      <c r="A2847" t="s">
        <v>3962</v>
      </c>
      <c r="B2847" s="859" t="s">
        <v>14841</v>
      </c>
      <c r="C2847" t="s">
        <v>14842</v>
      </c>
      <c r="D2847" t="s">
        <v>14843</v>
      </c>
      <c r="E2847" t="s">
        <v>14844</v>
      </c>
      <c r="F2847" t="s">
        <v>7712</v>
      </c>
    </row>
    <row r="2848" spans="1:6">
      <c r="A2848" t="s">
        <v>3962</v>
      </c>
      <c r="B2848" s="859" t="s">
        <v>14845</v>
      </c>
      <c r="C2848" t="s">
        <v>14846</v>
      </c>
      <c r="D2848" t="s">
        <v>14847</v>
      </c>
      <c r="E2848" t="s">
        <v>14847</v>
      </c>
      <c r="F2848" t="s">
        <v>7716</v>
      </c>
    </row>
    <row r="2849" spans="1:6">
      <c r="A2849" t="s">
        <v>3962</v>
      </c>
      <c r="B2849" s="859" t="s">
        <v>14848</v>
      </c>
      <c r="C2849" t="s">
        <v>14849</v>
      </c>
      <c r="D2849" t="s">
        <v>14850</v>
      </c>
      <c r="E2849" t="s">
        <v>14850</v>
      </c>
      <c r="F2849" t="s">
        <v>7720</v>
      </c>
    </row>
    <row r="2850" spans="1:6">
      <c r="A2850" t="s">
        <v>3962</v>
      </c>
      <c r="B2850" s="859" t="s">
        <v>14851</v>
      </c>
      <c r="C2850" t="s">
        <v>14852</v>
      </c>
      <c r="D2850" t="s">
        <v>14853</v>
      </c>
      <c r="E2850" t="s">
        <v>14854</v>
      </c>
      <c r="F2850" t="s">
        <v>7724</v>
      </c>
    </row>
    <row r="2851" spans="1:6">
      <c r="A2851" t="s">
        <v>3962</v>
      </c>
      <c r="B2851" s="859" t="s">
        <v>14855</v>
      </c>
      <c r="C2851" t="s">
        <v>14856</v>
      </c>
      <c r="D2851" t="s">
        <v>14857</v>
      </c>
      <c r="E2851" t="s">
        <v>14858</v>
      </c>
      <c r="F2851" t="s">
        <v>7724</v>
      </c>
    </row>
    <row r="2852" spans="1:6">
      <c r="A2852" t="s">
        <v>3962</v>
      </c>
      <c r="B2852" s="859" t="s">
        <v>14859</v>
      </c>
      <c r="C2852" t="s">
        <v>14860</v>
      </c>
      <c r="D2852" t="s">
        <v>14861</v>
      </c>
      <c r="E2852" t="s">
        <v>14862</v>
      </c>
      <c r="F2852" t="s">
        <v>7724</v>
      </c>
    </row>
    <row r="2853" spans="1:6">
      <c r="A2853" t="s">
        <v>3962</v>
      </c>
      <c r="B2853" s="859" t="s">
        <v>14863</v>
      </c>
      <c r="C2853" t="s">
        <v>14864</v>
      </c>
      <c r="D2853" t="s">
        <v>14865</v>
      </c>
      <c r="E2853" t="s">
        <v>14866</v>
      </c>
      <c r="F2853" t="s">
        <v>7724</v>
      </c>
    </row>
    <row r="2854" spans="1:6">
      <c r="A2854" t="s">
        <v>3962</v>
      </c>
      <c r="B2854" s="859" t="s">
        <v>14867</v>
      </c>
      <c r="C2854" t="s">
        <v>14868</v>
      </c>
      <c r="D2854" t="s">
        <v>14869</v>
      </c>
      <c r="E2854" t="s">
        <v>14869</v>
      </c>
      <c r="F2854" t="s">
        <v>7724</v>
      </c>
    </row>
    <row r="2855" spans="1:6">
      <c r="A2855" t="s">
        <v>3962</v>
      </c>
      <c r="B2855" s="859" t="s">
        <v>14870</v>
      </c>
      <c r="C2855" t="s">
        <v>14871</v>
      </c>
      <c r="D2855" t="s">
        <v>14872</v>
      </c>
      <c r="E2855" t="s">
        <v>14873</v>
      </c>
      <c r="F2855" t="s">
        <v>7728</v>
      </c>
    </row>
    <row r="2856" spans="1:6">
      <c r="A2856" t="s">
        <v>3962</v>
      </c>
      <c r="B2856" s="859" t="s">
        <v>14874</v>
      </c>
      <c r="C2856" t="s">
        <v>14875</v>
      </c>
      <c r="D2856" t="s">
        <v>14876</v>
      </c>
      <c r="E2856" t="s">
        <v>14877</v>
      </c>
      <c r="F2856" t="s">
        <v>7728</v>
      </c>
    </row>
    <row r="2857" spans="1:6">
      <c r="A2857" t="s">
        <v>3962</v>
      </c>
      <c r="B2857" s="859" t="s">
        <v>14878</v>
      </c>
      <c r="C2857" t="s">
        <v>14879</v>
      </c>
      <c r="D2857" t="s">
        <v>14880</v>
      </c>
      <c r="E2857" t="s">
        <v>14881</v>
      </c>
      <c r="F2857" t="s">
        <v>7732</v>
      </c>
    </row>
    <row r="2858" spans="1:6">
      <c r="A2858" t="s">
        <v>3962</v>
      </c>
      <c r="B2858" s="859" t="s">
        <v>14882</v>
      </c>
      <c r="C2858" t="s">
        <v>14883</v>
      </c>
      <c r="D2858" t="s">
        <v>14884</v>
      </c>
      <c r="E2858" t="s">
        <v>14885</v>
      </c>
      <c r="F2858" t="s">
        <v>7736</v>
      </c>
    </row>
    <row r="2859" spans="1:6">
      <c r="A2859" t="s">
        <v>3962</v>
      </c>
      <c r="B2859" s="859" t="s">
        <v>14886</v>
      </c>
      <c r="C2859" t="s">
        <v>14887</v>
      </c>
      <c r="D2859" t="s">
        <v>14888</v>
      </c>
      <c r="E2859" t="s">
        <v>14889</v>
      </c>
      <c r="F2859" t="s">
        <v>7736</v>
      </c>
    </row>
    <row r="2860" spans="1:6">
      <c r="A2860" t="s">
        <v>3962</v>
      </c>
      <c r="B2860" s="859" t="s">
        <v>14890</v>
      </c>
      <c r="C2860" t="s">
        <v>14891</v>
      </c>
      <c r="D2860" t="s">
        <v>14892</v>
      </c>
      <c r="E2860" t="s">
        <v>14893</v>
      </c>
      <c r="F2860" t="s">
        <v>7736</v>
      </c>
    </row>
    <row r="2861" spans="1:6">
      <c r="A2861" t="s">
        <v>3962</v>
      </c>
      <c r="B2861" s="859" t="s">
        <v>14894</v>
      </c>
      <c r="C2861" t="s">
        <v>14895</v>
      </c>
      <c r="D2861" t="s">
        <v>14896</v>
      </c>
      <c r="E2861" t="s">
        <v>14897</v>
      </c>
      <c r="F2861" t="s">
        <v>7740</v>
      </c>
    </row>
    <row r="2862" spans="1:6">
      <c r="A2862" t="s">
        <v>3962</v>
      </c>
      <c r="B2862" s="859" t="s">
        <v>14898</v>
      </c>
      <c r="C2862" t="s">
        <v>14899</v>
      </c>
      <c r="D2862" t="s">
        <v>14900</v>
      </c>
      <c r="E2862" t="s">
        <v>14900</v>
      </c>
      <c r="F2862" t="s">
        <v>7740</v>
      </c>
    </row>
    <row r="2863" spans="1:6">
      <c r="A2863" t="s">
        <v>3962</v>
      </c>
      <c r="B2863" s="859" t="s">
        <v>14901</v>
      </c>
      <c r="C2863" t="s">
        <v>14902</v>
      </c>
      <c r="D2863" t="s">
        <v>14903</v>
      </c>
      <c r="E2863" t="s">
        <v>14904</v>
      </c>
      <c r="F2863" t="s">
        <v>7744</v>
      </c>
    </row>
    <row r="2864" spans="1:6">
      <c r="A2864" t="s">
        <v>3962</v>
      </c>
      <c r="B2864" s="859" t="s">
        <v>14905</v>
      </c>
      <c r="C2864" t="s">
        <v>14906</v>
      </c>
      <c r="D2864" t="s">
        <v>14907</v>
      </c>
      <c r="E2864" t="s">
        <v>14907</v>
      </c>
      <c r="F2864" t="s">
        <v>7744</v>
      </c>
    </row>
    <row r="2865" spans="1:6">
      <c r="A2865" t="s">
        <v>3962</v>
      </c>
      <c r="B2865" s="859" t="s">
        <v>14908</v>
      </c>
      <c r="C2865" t="s">
        <v>14909</v>
      </c>
      <c r="D2865" t="s">
        <v>14910</v>
      </c>
      <c r="E2865" t="s">
        <v>14911</v>
      </c>
      <c r="F2865" t="s">
        <v>7744</v>
      </c>
    </row>
    <row r="2866" spans="1:6">
      <c r="A2866" t="s">
        <v>3962</v>
      </c>
      <c r="B2866" s="859" t="s">
        <v>14912</v>
      </c>
      <c r="C2866" t="s">
        <v>14913</v>
      </c>
      <c r="D2866" t="s">
        <v>14914</v>
      </c>
      <c r="E2866" t="s">
        <v>14915</v>
      </c>
      <c r="F2866" t="s">
        <v>7744</v>
      </c>
    </row>
    <row r="2867" spans="1:6">
      <c r="A2867" t="s">
        <v>3962</v>
      </c>
      <c r="B2867" s="859" t="s">
        <v>14916</v>
      </c>
      <c r="C2867" t="s">
        <v>14917</v>
      </c>
      <c r="D2867" t="s">
        <v>14918</v>
      </c>
      <c r="E2867" t="s">
        <v>14918</v>
      </c>
      <c r="F2867" t="s">
        <v>7748</v>
      </c>
    </row>
    <row r="2868" spans="1:6">
      <c r="A2868" t="s">
        <v>3962</v>
      </c>
      <c r="B2868" s="859" t="s">
        <v>14919</v>
      </c>
      <c r="C2868" t="s">
        <v>14920</v>
      </c>
      <c r="D2868" t="s">
        <v>14921</v>
      </c>
      <c r="E2868" t="s">
        <v>14922</v>
      </c>
      <c r="F2868" t="s">
        <v>7748</v>
      </c>
    </row>
    <row r="2869" spans="1:6">
      <c r="A2869" t="s">
        <v>3962</v>
      </c>
      <c r="B2869" s="859" t="s">
        <v>14923</v>
      </c>
      <c r="C2869" t="s">
        <v>14924</v>
      </c>
      <c r="D2869" t="s">
        <v>14925</v>
      </c>
      <c r="E2869" t="s">
        <v>14926</v>
      </c>
      <c r="F2869" t="s">
        <v>7748</v>
      </c>
    </row>
    <row r="2870" spans="1:6">
      <c r="A2870" t="s">
        <v>3962</v>
      </c>
      <c r="B2870" s="859" t="s">
        <v>14927</v>
      </c>
      <c r="C2870" t="s">
        <v>14928</v>
      </c>
      <c r="D2870" t="s">
        <v>14929</v>
      </c>
      <c r="E2870" t="s">
        <v>14930</v>
      </c>
      <c r="F2870" t="s">
        <v>7748</v>
      </c>
    </row>
    <row r="2871" spans="1:6">
      <c r="A2871" t="s">
        <v>3962</v>
      </c>
      <c r="B2871" s="859" t="s">
        <v>14931</v>
      </c>
      <c r="C2871" t="s">
        <v>14932</v>
      </c>
      <c r="D2871" t="s">
        <v>14933</v>
      </c>
      <c r="E2871" t="s">
        <v>14934</v>
      </c>
      <c r="F2871" t="s">
        <v>7752</v>
      </c>
    </row>
    <row r="2872" spans="1:6">
      <c r="A2872" t="s">
        <v>3962</v>
      </c>
      <c r="B2872" s="859" t="s">
        <v>14935</v>
      </c>
      <c r="C2872" t="s">
        <v>14936</v>
      </c>
      <c r="D2872" t="s">
        <v>14937</v>
      </c>
      <c r="E2872" t="s">
        <v>14938</v>
      </c>
      <c r="F2872" t="s">
        <v>7752</v>
      </c>
    </row>
    <row r="2873" spans="1:6">
      <c r="A2873" t="s">
        <v>3962</v>
      </c>
      <c r="B2873" s="859" t="s">
        <v>14939</v>
      </c>
      <c r="C2873" t="s">
        <v>14940</v>
      </c>
      <c r="D2873" t="s">
        <v>14941</v>
      </c>
      <c r="E2873" t="s">
        <v>14942</v>
      </c>
      <c r="F2873" t="s">
        <v>7752</v>
      </c>
    </row>
    <row r="2874" spans="1:6">
      <c r="A2874" t="s">
        <v>3962</v>
      </c>
      <c r="B2874" s="859" t="s">
        <v>14943</v>
      </c>
      <c r="C2874" t="s">
        <v>14944</v>
      </c>
      <c r="D2874" t="s">
        <v>14945</v>
      </c>
      <c r="E2874" t="s">
        <v>14946</v>
      </c>
      <c r="F2874" t="s">
        <v>7752</v>
      </c>
    </row>
    <row r="2875" spans="1:6">
      <c r="A2875" t="s">
        <v>3962</v>
      </c>
      <c r="B2875" s="859" t="s">
        <v>14947</v>
      </c>
      <c r="C2875" t="s">
        <v>14948</v>
      </c>
      <c r="D2875" t="s">
        <v>14949</v>
      </c>
      <c r="E2875" t="s">
        <v>14950</v>
      </c>
      <c r="F2875" t="s">
        <v>7752</v>
      </c>
    </row>
    <row r="2876" spans="1:6">
      <c r="A2876" t="s">
        <v>3962</v>
      </c>
      <c r="B2876" s="859" t="s">
        <v>14951</v>
      </c>
      <c r="C2876" t="s">
        <v>14952</v>
      </c>
      <c r="D2876" t="s">
        <v>14953</v>
      </c>
      <c r="E2876" t="s">
        <v>14953</v>
      </c>
      <c r="F2876" t="s">
        <v>7752</v>
      </c>
    </row>
    <row r="2877" spans="1:6">
      <c r="A2877" t="s">
        <v>3962</v>
      </c>
      <c r="B2877" s="859" t="s">
        <v>14954</v>
      </c>
      <c r="C2877" t="s">
        <v>14955</v>
      </c>
      <c r="D2877" t="s">
        <v>14956</v>
      </c>
      <c r="E2877" t="s">
        <v>14957</v>
      </c>
      <c r="F2877" t="s">
        <v>7756</v>
      </c>
    </row>
    <row r="2878" spans="1:6">
      <c r="A2878" t="s">
        <v>3962</v>
      </c>
      <c r="B2878" s="859" t="s">
        <v>14958</v>
      </c>
      <c r="C2878" t="s">
        <v>14959</v>
      </c>
      <c r="D2878" t="s">
        <v>14960</v>
      </c>
      <c r="E2878" t="s">
        <v>14960</v>
      </c>
      <c r="F2878" t="s">
        <v>7756</v>
      </c>
    </row>
    <row r="2879" spans="1:6">
      <c r="A2879" t="s">
        <v>3962</v>
      </c>
      <c r="B2879" s="859" t="s">
        <v>14961</v>
      </c>
      <c r="C2879" t="s">
        <v>14962</v>
      </c>
      <c r="D2879" t="s">
        <v>14963</v>
      </c>
      <c r="E2879" t="s">
        <v>14963</v>
      </c>
      <c r="F2879" t="s">
        <v>7760</v>
      </c>
    </row>
    <row r="2880" spans="1:6">
      <c r="A2880" t="s">
        <v>3962</v>
      </c>
      <c r="B2880" s="859" t="s">
        <v>14964</v>
      </c>
      <c r="C2880" t="s">
        <v>14965</v>
      </c>
      <c r="D2880" t="s">
        <v>14966</v>
      </c>
      <c r="E2880" t="s">
        <v>14967</v>
      </c>
      <c r="F2880" t="s">
        <v>7760</v>
      </c>
    </row>
    <row r="2881" spans="1:6">
      <c r="A2881" t="s">
        <v>3962</v>
      </c>
      <c r="B2881" s="859" t="s">
        <v>14968</v>
      </c>
      <c r="C2881" t="s">
        <v>14969</v>
      </c>
      <c r="D2881" t="s">
        <v>14970</v>
      </c>
      <c r="E2881" t="s">
        <v>14971</v>
      </c>
      <c r="F2881" t="s">
        <v>7760</v>
      </c>
    </row>
    <row r="2882" spans="1:6">
      <c r="A2882" t="s">
        <v>3962</v>
      </c>
      <c r="B2882" s="859" t="s">
        <v>14972</v>
      </c>
      <c r="C2882" t="s">
        <v>14973</v>
      </c>
      <c r="D2882" t="s">
        <v>14974</v>
      </c>
      <c r="E2882" t="s">
        <v>14975</v>
      </c>
      <c r="F2882" t="s">
        <v>7760</v>
      </c>
    </row>
    <row r="2883" spans="1:6">
      <c r="A2883" t="s">
        <v>3962</v>
      </c>
      <c r="B2883" s="859" t="s">
        <v>14976</v>
      </c>
      <c r="C2883" t="s">
        <v>14977</v>
      </c>
      <c r="D2883" t="s">
        <v>14978</v>
      </c>
      <c r="E2883" t="s">
        <v>14979</v>
      </c>
      <c r="F2883" t="s">
        <v>7760</v>
      </c>
    </row>
    <row r="2884" spans="1:6">
      <c r="A2884" t="s">
        <v>3962</v>
      </c>
      <c r="B2884" s="859" t="s">
        <v>14980</v>
      </c>
      <c r="C2884" t="s">
        <v>14981</v>
      </c>
      <c r="D2884" t="s">
        <v>14982</v>
      </c>
      <c r="E2884" t="s">
        <v>14983</v>
      </c>
      <c r="F2884" t="s">
        <v>7760</v>
      </c>
    </row>
    <row r="2885" spans="1:6">
      <c r="A2885" t="s">
        <v>3962</v>
      </c>
      <c r="B2885" s="859" t="s">
        <v>14984</v>
      </c>
      <c r="C2885" t="s">
        <v>14985</v>
      </c>
      <c r="D2885" t="s">
        <v>14986</v>
      </c>
      <c r="E2885" t="s">
        <v>14987</v>
      </c>
      <c r="F2885" t="s">
        <v>7764</v>
      </c>
    </row>
    <row r="2886" spans="1:6">
      <c r="A2886" t="s">
        <v>3962</v>
      </c>
      <c r="B2886" s="859" t="s">
        <v>14988</v>
      </c>
      <c r="C2886" t="s">
        <v>14989</v>
      </c>
      <c r="D2886" t="s">
        <v>14990</v>
      </c>
      <c r="E2886" t="s">
        <v>14991</v>
      </c>
      <c r="F2886" t="s">
        <v>7764</v>
      </c>
    </row>
    <row r="2887" spans="1:6">
      <c r="A2887" t="s">
        <v>3962</v>
      </c>
      <c r="B2887" s="859" t="s">
        <v>14992</v>
      </c>
      <c r="C2887" t="s">
        <v>14993</v>
      </c>
      <c r="D2887" t="s">
        <v>14994</v>
      </c>
      <c r="E2887" t="s">
        <v>14995</v>
      </c>
      <c r="F2887" t="s">
        <v>7764</v>
      </c>
    </row>
    <row r="2888" spans="1:6">
      <c r="A2888" t="s">
        <v>3962</v>
      </c>
      <c r="B2888" s="859" t="s">
        <v>14996</v>
      </c>
      <c r="C2888" t="s">
        <v>14997</v>
      </c>
      <c r="D2888" t="s">
        <v>14998</v>
      </c>
      <c r="E2888" t="s">
        <v>14998</v>
      </c>
      <c r="F2888" t="s">
        <v>7764</v>
      </c>
    </row>
    <row r="2889" spans="1:6">
      <c r="A2889" t="s">
        <v>3962</v>
      </c>
      <c r="B2889" s="859" t="s">
        <v>14999</v>
      </c>
      <c r="C2889" t="s">
        <v>15000</v>
      </c>
      <c r="D2889" t="s">
        <v>15001</v>
      </c>
      <c r="E2889" t="s">
        <v>15001</v>
      </c>
      <c r="F2889" t="s">
        <v>7764</v>
      </c>
    </row>
    <row r="2890" spans="1:6">
      <c r="A2890" t="s">
        <v>3962</v>
      </c>
      <c r="B2890" s="859" t="s">
        <v>15002</v>
      </c>
      <c r="C2890" t="s">
        <v>15003</v>
      </c>
      <c r="D2890" t="s">
        <v>15004</v>
      </c>
      <c r="E2890" t="s">
        <v>15004</v>
      </c>
      <c r="F2890" t="s">
        <v>7764</v>
      </c>
    </row>
    <row r="2891" spans="1:6">
      <c r="A2891" t="s">
        <v>3962</v>
      </c>
      <c r="B2891" s="859" t="s">
        <v>15005</v>
      </c>
      <c r="C2891" t="s">
        <v>15006</v>
      </c>
      <c r="D2891" t="s">
        <v>15007</v>
      </c>
      <c r="E2891" t="s">
        <v>15008</v>
      </c>
      <c r="F2891" t="s">
        <v>7764</v>
      </c>
    </row>
    <row r="2892" spans="1:6">
      <c r="A2892" t="s">
        <v>3962</v>
      </c>
      <c r="B2892" s="859" t="s">
        <v>15009</v>
      </c>
      <c r="C2892" t="s">
        <v>15010</v>
      </c>
      <c r="D2892" t="s">
        <v>15011</v>
      </c>
      <c r="E2892" t="s">
        <v>15012</v>
      </c>
      <c r="F2892" t="s">
        <v>7764</v>
      </c>
    </row>
    <row r="2893" spans="1:6">
      <c r="A2893" t="s">
        <v>3962</v>
      </c>
      <c r="B2893" s="859" t="s">
        <v>15013</v>
      </c>
      <c r="C2893" t="s">
        <v>15014</v>
      </c>
      <c r="D2893" t="s">
        <v>15015</v>
      </c>
      <c r="E2893" t="s">
        <v>15015</v>
      </c>
      <c r="F2893" t="s">
        <v>7768</v>
      </c>
    </row>
    <row r="2894" spans="1:6">
      <c r="A2894" t="s">
        <v>3962</v>
      </c>
      <c r="B2894" s="859" t="s">
        <v>15016</v>
      </c>
      <c r="C2894" t="s">
        <v>15017</v>
      </c>
      <c r="D2894" t="s">
        <v>15018</v>
      </c>
      <c r="E2894" t="s">
        <v>15018</v>
      </c>
      <c r="F2894" t="s">
        <v>7772</v>
      </c>
    </row>
    <row r="2895" spans="1:6">
      <c r="A2895" t="s">
        <v>3962</v>
      </c>
      <c r="B2895" s="859" t="s">
        <v>15019</v>
      </c>
      <c r="C2895" t="s">
        <v>15020</v>
      </c>
      <c r="D2895" t="s">
        <v>15021</v>
      </c>
      <c r="E2895" t="s">
        <v>15021</v>
      </c>
      <c r="F2895" t="s">
        <v>7772</v>
      </c>
    </row>
    <row r="2896" spans="1:6">
      <c r="A2896" t="s">
        <v>3962</v>
      </c>
      <c r="B2896" s="859" t="s">
        <v>15022</v>
      </c>
      <c r="C2896" t="s">
        <v>15023</v>
      </c>
      <c r="D2896" t="s">
        <v>15024</v>
      </c>
      <c r="E2896" t="s">
        <v>15024</v>
      </c>
      <c r="F2896" t="s">
        <v>7776</v>
      </c>
    </row>
    <row r="2897" spans="1:6">
      <c r="A2897" t="s">
        <v>3962</v>
      </c>
      <c r="B2897" s="859" t="s">
        <v>15025</v>
      </c>
      <c r="C2897" t="s">
        <v>15026</v>
      </c>
      <c r="D2897" t="s">
        <v>15027</v>
      </c>
      <c r="E2897" t="s">
        <v>15028</v>
      </c>
      <c r="F2897" t="s">
        <v>7780</v>
      </c>
    </row>
    <row r="2898" spans="1:6">
      <c r="A2898" t="s">
        <v>3962</v>
      </c>
      <c r="B2898" s="859" t="s">
        <v>15029</v>
      </c>
      <c r="C2898" t="s">
        <v>15030</v>
      </c>
      <c r="D2898" t="s">
        <v>15031</v>
      </c>
      <c r="E2898" t="s">
        <v>15032</v>
      </c>
      <c r="F2898" t="s">
        <v>7780</v>
      </c>
    </row>
    <row r="2899" spans="1:6">
      <c r="A2899" t="s">
        <v>3962</v>
      </c>
      <c r="B2899" s="859" t="s">
        <v>15033</v>
      </c>
      <c r="C2899" t="s">
        <v>15034</v>
      </c>
      <c r="D2899" t="s">
        <v>15035</v>
      </c>
      <c r="E2899" t="s">
        <v>15036</v>
      </c>
      <c r="F2899" t="s">
        <v>7784</v>
      </c>
    </row>
    <row r="2900" spans="1:6">
      <c r="A2900" t="s">
        <v>3962</v>
      </c>
      <c r="B2900" s="859" t="s">
        <v>15037</v>
      </c>
      <c r="C2900" t="s">
        <v>15038</v>
      </c>
      <c r="D2900" t="s">
        <v>15039</v>
      </c>
      <c r="E2900" t="s">
        <v>15039</v>
      </c>
      <c r="F2900" t="s">
        <v>7784</v>
      </c>
    </row>
    <row r="2901" spans="1:6">
      <c r="A2901" t="s">
        <v>3962</v>
      </c>
      <c r="B2901" s="859" t="s">
        <v>15040</v>
      </c>
      <c r="C2901" t="s">
        <v>15041</v>
      </c>
      <c r="D2901" t="s">
        <v>15042</v>
      </c>
      <c r="E2901" t="s">
        <v>15042</v>
      </c>
      <c r="F2901" t="s">
        <v>7784</v>
      </c>
    </row>
    <row r="2902" spans="1:6">
      <c r="A2902" t="s">
        <v>3962</v>
      </c>
      <c r="B2902" s="859" t="s">
        <v>15043</v>
      </c>
      <c r="C2902" t="s">
        <v>15044</v>
      </c>
      <c r="D2902" t="s">
        <v>15045</v>
      </c>
      <c r="E2902" t="s">
        <v>15045</v>
      </c>
      <c r="F2902" t="s">
        <v>7784</v>
      </c>
    </row>
    <row r="2903" spans="1:6">
      <c r="A2903" t="s">
        <v>3962</v>
      </c>
      <c r="B2903" s="859" t="s">
        <v>15046</v>
      </c>
      <c r="C2903" t="s">
        <v>15047</v>
      </c>
      <c r="D2903" t="s">
        <v>15048</v>
      </c>
      <c r="E2903" t="s">
        <v>15049</v>
      </c>
      <c r="F2903" t="s">
        <v>7784</v>
      </c>
    </row>
    <row r="2904" spans="1:6">
      <c r="A2904" t="s">
        <v>3962</v>
      </c>
      <c r="B2904" s="859" t="s">
        <v>15050</v>
      </c>
      <c r="C2904" t="s">
        <v>15051</v>
      </c>
      <c r="D2904" t="s">
        <v>15052</v>
      </c>
      <c r="E2904" t="s">
        <v>15053</v>
      </c>
      <c r="F2904" t="s">
        <v>7788</v>
      </c>
    </row>
    <row r="2905" spans="1:6">
      <c r="A2905" t="s">
        <v>3962</v>
      </c>
      <c r="B2905" s="859" t="s">
        <v>15054</v>
      </c>
      <c r="C2905" t="s">
        <v>15055</v>
      </c>
      <c r="D2905" t="s">
        <v>15056</v>
      </c>
      <c r="E2905" t="s">
        <v>15057</v>
      </c>
      <c r="F2905" t="s">
        <v>7788</v>
      </c>
    </row>
    <row r="2906" spans="1:6">
      <c r="A2906" t="s">
        <v>3962</v>
      </c>
      <c r="B2906" s="859" t="s">
        <v>15058</v>
      </c>
      <c r="C2906" t="s">
        <v>15059</v>
      </c>
      <c r="D2906" t="s">
        <v>15060</v>
      </c>
      <c r="E2906" t="s">
        <v>15061</v>
      </c>
      <c r="F2906" t="s">
        <v>7788</v>
      </c>
    </row>
    <row r="2907" spans="1:6">
      <c r="A2907" t="s">
        <v>3962</v>
      </c>
      <c r="B2907" s="859" t="s">
        <v>15062</v>
      </c>
      <c r="C2907" t="s">
        <v>15063</v>
      </c>
      <c r="D2907" t="s">
        <v>15064</v>
      </c>
      <c r="E2907" t="s">
        <v>15064</v>
      </c>
      <c r="F2907" t="s">
        <v>7788</v>
      </c>
    </row>
    <row r="2908" spans="1:6">
      <c r="A2908" t="s">
        <v>3962</v>
      </c>
      <c r="B2908" s="859" t="s">
        <v>15065</v>
      </c>
      <c r="C2908" t="s">
        <v>15066</v>
      </c>
      <c r="D2908" t="s">
        <v>15067</v>
      </c>
      <c r="E2908" t="s">
        <v>15068</v>
      </c>
      <c r="F2908" t="s">
        <v>7792</v>
      </c>
    </row>
    <row r="2909" spans="1:6">
      <c r="A2909" t="s">
        <v>3962</v>
      </c>
      <c r="B2909" s="859" t="s">
        <v>15069</v>
      </c>
      <c r="C2909" t="s">
        <v>15070</v>
      </c>
      <c r="D2909" t="s">
        <v>15071</v>
      </c>
      <c r="E2909" t="s">
        <v>15072</v>
      </c>
      <c r="F2909" t="s">
        <v>7792</v>
      </c>
    </row>
    <row r="2910" spans="1:6">
      <c r="A2910" t="s">
        <v>3962</v>
      </c>
      <c r="B2910" s="859" t="s">
        <v>15073</v>
      </c>
      <c r="C2910" t="s">
        <v>15074</v>
      </c>
      <c r="D2910" t="s">
        <v>15075</v>
      </c>
      <c r="E2910" t="s">
        <v>15075</v>
      </c>
      <c r="F2910" t="s">
        <v>7796</v>
      </c>
    </row>
    <row r="2911" spans="1:6">
      <c r="A2911" t="s">
        <v>3962</v>
      </c>
      <c r="B2911" s="859" t="s">
        <v>15076</v>
      </c>
      <c r="C2911" t="s">
        <v>15077</v>
      </c>
      <c r="D2911" t="s">
        <v>15078</v>
      </c>
      <c r="E2911" t="s">
        <v>15079</v>
      </c>
      <c r="F2911" t="s">
        <v>7796</v>
      </c>
    </row>
    <row r="2912" spans="1:6">
      <c r="A2912" t="s">
        <v>3962</v>
      </c>
      <c r="B2912" s="859" t="s">
        <v>15080</v>
      </c>
      <c r="C2912" t="s">
        <v>15081</v>
      </c>
      <c r="D2912" t="s">
        <v>15082</v>
      </c>
      <c r="E2912" t="s">
        <v>15083</v>
      </c>
      <c r="F2912" t="s">
        <v>7800</v>
      </c>
    </row>
    <row r="2913" spans="1:6">
      <c r="A2913" t="s">
        <v>3962</v>
      </c>
      <c r="B2913" s="859" t="s">
        <v>15084</v>
      </c>
      <c r="C2913" t="s">
        <v>15085</v>
      </c>
      <c r="D2913" t="s">
        <v>15086</v>
      </c>
      <c r="E2913" t="s">
        <v>15087</v>
      </c>
      <c r="F2913" t="s">
        <v>7800</v>
      </c>
    </row>
    <row r="2914" spans="1:6">
      <c r="A2914" t="s">
        <v>3962</v>
      </c>
      <c r="B2914" s="859" t="s">
        <v>15088</v>
      </c>
      <c r="C2914" t="s">
        <v>15089</v>
      </c>
      <c r="D2914" t="s">
        <v>15090</v>
      </c>
      <c r="E2914" t="s">
        <v>15091</v>
      </c>
      <c r="F2914" t="s">
        <v>7804</v>
      </c>
    </row>
    <row r="2915" spans="1:6">
      <c r="A2915" t="s">
        <v>3962</v>
      </c>
      <c r="B2915" s="859" t="s">
        <v>15092</v>
      </c>
      <c r="C2915" t="s">
        <v>15093</v>
      </c>
      <c r="D2915" t="s">
        <v>15094</v>
      </c>
      <c r="E2915" t="s">
        <v>15095</v>
      </c>
      <c r="F2915" t="s">
        <v>7804</v>
      </c>
    </row>
    <row r="2916" spans="1:6">
      <c r="A2916" t="s">
        <v>3962</v>
      </c>
      <c r="B2916" s="859" t="s">
        <v>15096</v>
      </c>
      <c r="C2916" t="s">
        <v>15097</v>
      </c>
      <c r="D2916" t="s">
        <v>15098</v>
      </c>
      <c r="E2916" t="s">
        <v>15099</v>
      </c>
      <c r="F2916" t="s">
        <v>7804</v>
      </c>
    </row>
    <row r="2917" spans="1:6">
      <c r="A2917" t="s">
        <v>3962</v>
      </c>
      <c r="B2917" s="859" t="s">
        <v>15100</v>
      </c>
      <c r="C2917" t="s">
        <v>15101</v>
      </c>
      <c r="D2917" t="s">
        <v>15102</v>
      </c>
      <c r="E2917" t="s">
        <v>15103</v>
      </c>
      <c r="F2917" t="s">
        <v>7804</v>
      </c>
    </row>
    <row r="2918" spans="1:6">
      <c r="A2918" t="s">
        <v>3962</v>
      </c>
      <c r="B2918" s="859" t="s">
        <v>15104</v>
      </c>
      <c r="C2918" t="s">
        <v>15105</v>
      </c>
      <c r="D2918" t="s">
        <v>15106</v>
      </c>
      <c r="E2918" t="s">
        <v>15106</v>
      </c>
      <c r="F2918" t="s">
        <v>7812</v>
      </c>
    </row>
    <row r="2919" spans="1:6">
      <c r="A2919" t="s">
        <v>3962</v>
      </c>
      <c r="B2919" s="859" t="s">
        <v>15107</v>
      </c>
      <c r="C2919" t="s">
        <v>15108</v>
      </c>
      <c r="D2919" t="s">
        <v>15109</v>
      </c>
      <c r="E2919" t="s">
        <v>15109</v>
      </c>
      <c r="F2919" t="s">
        <v>7812</v>
      </c>
    </row>
    <row r="2920" spans="1:6">
      <c r="A2920" t="s">
        <v>3962</v>
      </c>
      <c r="B2920" s="859" t="s">
        <v>15110</v>
      </c>
      <c r="C2920" t="s">
        <v>15111</v>
      </c>
      <c r="D2920" t="s">
        <v>15112</v>
      </c>
      <c r="E2920" t="s">
        <v>15113</v>
      </c>
      <c r="F2920" t="s">
        <v>7812</v>
      </c>
    </row>
    <row r="2921" spans="1:6">
      <c r="A2921" t="s">
        <v>3962</v>
      </c>
      <c r="B2921" s="859" t="s">
        <v>15114</v>
      </c>
      <c r="C2921" t="s">
        <v>15115</v>
      </c>
      <c r="D2921" t="s">
        <v>15116</v>
      </c>
      <c r="E2921" t="s">
        <v>15117</v>
      </c>
      <c r="F2921" t="s">
        <v>7816</v>
      </c>
    </row>
    <row r="2922" spans="1:6">
      <c r="A2922" t="s">
        <v>3962</v>
      </c>
      <c r="B2922" s="859" t="s">
        <v>15118</v>
      </c>
      <c r="C2922" t="s">
        <v>15119</v>
      </c>
      <c r="D2922" t="s">
        <v>15120</v>
      </c>
      <c r="E2922" t="s">
        <v>15121</v>
      </c>
      <c r="F2922" t="s">
        <v>7816</v>
      </c>
    </row>
    <row r="2923" spans="1:6">
      <c r="A2923" t="s">
        <v>3962</v>
      </c>
      <c r="B2923" s="859" t="s">
        <v>15122</v>
      </c>
      <c r="C2923" t="s">
        <v>15123</v>
      </c>
      <c r="D2923" t="s">
        <v>15124</v>
      </c>
      <c r="E2923" t="s">
        <v>15125</v>
      </c>
      <c r="F2923" t="s">
        <v>7816</v>
      </c>
    </row>
    <row r="2924" spans="1:6">
      <c r="A2924" t="s">
        <v>3962</v>
      </c>
      <c r="B2924" s="859" t="s">
        <v>15126</v>
      </c>
      <c r="C2924" t="s">
        <v>15127</v>
      </c>
      <c r="D2924" t="s">
        <v>15128</v>
      </c>
      <c r="E2924" t="s">
        <v>15129</v>
      </c>
      <c r="F2924" t="s">
        <v>7816</v>
      </c>
    </row>
    <row r="2925" spans="1:6">
      <c r="A2925" t="s">
        <v>3962</v>
      </c>
      <c r="B2925" s="859" t="s">
        <v>15130</v>
      </c>
      <c r="C2925" t="s">
        <v>15131</v>
      </c>
      <c r="D2925" t="s">
        <v>15132</v>
      </c>
      <c r="E2925" t="s">
        <v>15133</v>
      </c>
      <c r="F2925" t="s">
        <v>7816</v>
      </c>
    </row>
    <row r="2926" spans="1:6">
      <c r="A2926" t="s">
        <v>3962</v>
      </c>
      <c r="B2926" s="859" t="s">
        <v>15134</v>
      </c>
      <c r="C2926" t="s">
        <v>15135</v>
      </c>
      <c r="D2926" t="s">
        <v>15136</v>
      </c>
      <c r="E2926" t="s">
        <v>15136</v>
      </c>
      <c r="F2926" t="s">
        <v>7816</v>
      </c>
    </row>
    <row r="2927" spans="1:6">
      <c r="A2927" t="s">
        <v>3962</v>
      </c>
      <c r="B2927" s="859" t="s">
        <v>15137</v>
      </c>
      <c r="C2927" t="s">
        <v>15138</v>
      </c>
      <c r="D2927" t="s">
        <v>15139</v>
      </c>
      <c r="E2927" t="s">
        <v>15140</v>
      </c>
      <c r="F2927" t="s">
        <v>7816</v>
      </c>
    </row>
    <row r="2928" spans="1:6">
      <c r="A2928" t="s">
        <v>3962</v>
      </c>
      <c r="B2928" s="859" t="s">
        <v>15141</v>
      </c>
      <c r="C2928" t="s">
        <v>15142</v>
      </c>
      <c r="D2928" t="s">
        <v>15143</v>
      </c>
      <c r="E2928" t="s">
        <v>15144</v>
      </c>
      <c r="F2928" t="s">
        <v>7820</v>
      </c>
    </row>
    <row r="2929" spans="1:6">
      <c r="A2929" t="s">
        <v>3962</v>
      </c>
      <c r="B2929" s="859" t="s">
        <v>15145</v>
      </c>
      <c r="C2929" t="s">
        <v>15146</v>
      </c>
      <c r="D2929" t="s">
        <v>15147</v>
      </c>
      <c r="E2929" t="s">
        <v>15148</v>
      </c>
      <c r="F2929" t="s">
        <v>7820</v>
      </c>
    </row>
    <row r="2930" spans="1:6">
      <c r="A2930" t="s">
        <v>3962</v>
      </c>
      <c r="B2930" s="859" t="s">
        <v>15149</v>
      </c>
      <c r="C2930" t="s">
        <v>15150</v>
      </c>
      <c r="D2930" t="s">
        <v>15151</v>
      </c>
      <c r="E2930" t="s">
        <v>15152</v>
      </c>
      <c r="F2930" t="s">
        <v>7820</v>
      </c>
    </row>
    <row r="2931" spans="1:6">
      <c r="A2931" t="s">
        <v>3962</v>
      </c>
      <c r="B2931" s="859" t="s">
        <v>15153</v>
      </c>
      <c r="C2931" t="s">
        <v>15154</v>
      </c>
      <c r="D2931" t="s">
        <v>15155</v>
      </c>
      <c r="E2931" t="s">
        <v>15156</v>
      </c>
      <c r="F2931" t="s">
        <v>7820</v>
      </c>
    </row>
    <row r="2932" spans="1:6">
      <c r="A2932" t="s">
        <v>3962</v>
      </c>
      <c r="B2932" s="859" t="s">
        <v>15157</v>
      </c>
      <c r="C2932" t="s">
        <v>14723</v>
      </c>
      <c r="D2932" t="s">
        <v>14724</v>
      </c>
      <c r="E2932" t="s">
        <v>14725</v>
      </c>
      <c r="F2932" t="s">
        <v>7820</v>
      </c>
    </row>
    <row r="2933" spans="1:6">
      <c r="A2933" t="s">
        <v>3962</v>
      </c>
      <c r="B2933" s="859" t="s">
        <v>15158</v>
      </c>
      <c r="C2933" t="s">
        <v>15159</v>
      </c>
      <c r="D2933" t="s">
        <v>15160</v>
      </c>
      <c r="E2933" t="s">
        <v>15160</v>
      </c>
      <c r="F2933" t="s">
        <v>7820</v>
      </c>
    </row>
    <row r="2934" spans="1:6">
      <c r="A2934" t="s">
        <v>3962</v>
      </c>
      <c r="B2934" s="859" t="s">
        <v>15161</v>
      </c>
      <c r="C2934" t="s">
        <v>15162</v>
      </c>
      <c r="D2934" t="s">
        <v>15163</v>
      </c>
      <c r="E2934" t="s">
        <v>15163</v>
      </c>
      <c r="F2934" t="s">
        <v>7824</v>
      </c>
    </row>
    <row r="2935" spans="1:6">
      <c r="A2935" t="s">
        <v>3962</v>
      </c>
      <c r="B2935" s="859" t="s">
        <v>15164</v>
      </c>
      <c r="C2935" t="s">
        <v>15165</v>
      </c>
      <c r="D2935" t="s">
        <v>15166</v>
      </c>
      <c r="E2935" t="s">
        <v>15166</v>
      </c>
      <c r="F2935" t="s">
        <v>7828</v>
      </c>
    </row>
    <row r="2936" spans="1:6">
      <c r="A2936" t="s">
        <v>3962</v>
      </c>
      <c r="B2936" s="859" t="s">
        <v>15167</v>
      </c>
      <c r="C2936" t="s">
        <v>15168</v>
      </c>
      <c r="D2936" t="s">
        <v>15169</v>
      </c>
      <c r="E2936" t="s">
        <v>15169</v>
      </c>
      <c r="F2936" t="s">
        <v>7828</v>
      </c>
    </row>
    <row r="2937" spans="1:6">
      <c r="A2937" t="s">
        <v>3962</v>
      </c>
      <c r="B2937" s="859" t="s">
        <v>15170</v>
      </c>
      <c r="C2937" t="s">
        <v>15171</v>
      </c>
      <c r="D2937" t="s">
        <v>15172</v>
      </c>
      <c r="E2937" t="s">
        <v>15172</v>
      </c>
      <c r="F2937" t="s">
        <v>7828</v>
      </c>
    </row>
    <row r="2938" spans="1:6">
      <c r="A2938" t="s">
        <v>3962</v>
      </c>
      <c r="B2938" s="859" t="s">
        <v>15173</v>
      </c>
      <c r="C2938" t="s">
        <v>15174</v>
      </c>
      <c r="D2938" t="s">
        <v>15175</v>
      </c>
      <c r="E2938" t="s">
        <v>15175</v>
      </c>
      <c r="F2938" t="s">
        <v>7828</v>
      </c>
    </row>
    <row r="2939" spans="1:6">
      <c r="A2939" t="s">
        <v>3962</v>
      </c>
      <c r="B2939" s="859" t="s">
        <v>15176</v>
      </c>
      <c r="C2939" t="s">
        <v>15177</v>
      </c>
      <c r="D2939" t="s">
        <v>15178</v>
      </c>
      <c r="E2939" t="s">
        <v>15178</v>
      </c>
      <c r="F2939" t="s">
        <v>7828</v>
      </c>
    </row>
    <row r="2940" spans="1:6">
      <c r="A2940" t="s">
        <v>3962</v>
      </c>
      <c r="B2940" s="859" t="s">
        <v>15179</v>
      </c>
      <c r="C2940" t="s">
        <v>15180</v>
      </c>
      <c r="D2940" t="s">
        <v>15181</v>
      </c>
      <c r="E2940" t="s">
        <v>15181</v>
      </c>
      <c r="F2940" t="s">
        <v>7828</v>
      </c>
    </row>
    <row r="2941" spans="1:6">
      <c r="A2941" t="s">
        <v>3962</v>
      </c>
      <c r="B2941" s="859" t="s">
        <v>15182</v>
      </c>
      <c r="C2941" t="s">
        <v>15183</v>
      </c>
      <c r="D2941" t="s">
        <v>15184</v>
      </c>
      <c r="E2941" t="s">
        <v>15185</v>
      </c>
      <c r="F2941" t="s">
        <v>7828</v>
      </c>
    </row>
    <row r="2942" spans="1:6">
      <c r="A2942" t="s">
        <v>3962</v>
      </c>
      <c r="B2942" s="859" t="s">
        <v>15186</v>
      </c>
      <c r="C2942" t="s">
        <v>15187</v>
      </c>
      <c r="D2942" t="s">
        <v>15188</v>
      </c>
      <c r="E2942" t="s">
        <v>15189</v>
      </c>
      <c r="F2942" t="s">
        <v>7914</v>
      </c>
    </row>
    <row r="2943" spans="1:6">
      <c r="A2943" t="s">
        <v>3962</v>
      </c>
      <c r="B2943" s="859" t="s">
        <v>15190</v>
      </c>
      <c r="C2943" t="s">
        <v>15191</v>
      </c>
      <c r="D2943" t="s">
        <v>15192</v>
      </c>
      <c r="E2943" t="s">
        <v>15193</v>
      </c>
      <c r="F2943" t="s">
        <v>7928</v>
      </c>
    </row>
    <row r="2944" spans="1:6">
      <c r="A2944" t="s">
        <v>3962</v>
      </c>
      <c r="B2944" s="859" t="s">
        <v>15194</v>
      </c>
      <c r="C2944" t="s">
        <v>15195</v>
      </c>
      <c r="D2944" t="s">
        <v>15196</v>
      </c>
      <c r="E2944" t="s">
        <v>15197</v>
      </c>
      <c r="F2944" t="s">
        <v>7932</v>
      </c>
    </row>
    <row r="2945" spans="1:6">
      <c r="A2945" t="s">
        <v>3962</v>
      </c>
      <c r="B2945" s="859" t="s">
        <v>15198</v>
      </c>
      <c r="C2945" t="s">
        <v>15199</v>
      </c>
      <c r="D2945" t="s">
        <v>15200</v>
      </c>
      <c r="E2945" t="s">
        <v>15201</v>
      </c>
      <c r="F2945" t="s">
        <v>7932</v>
      </c>
    </row>
    <row r="2946" spans="1:6">
      <c r="A2946" t="s">
        <v>3962</v>
      </c>
      <c r="B2946" s="859" t="s">
        <v>15202</v>
      </c>
      <c r="C2946" t="s">
        <v>15191</v>
      </c>
      <c r="D2946" t="s">
        <v>15192</v>
      </c>
      <c r="E2946" t="s">
        <v>15193</v>
      </c>
      <c r="F2946" t="s">
        <v>7954</v>
      </c>
    </row>
    <row r="2947" spans="1:6">
      <c r="A2947" t="s">
        <v>3962</v>
      </c>
      <c r="B2947" s="859" t="s">
        <v>15203</v>
      </c>
      <c r="C2947" t="s">
        <v>15204</v>
      </c>
      <c r="D2947" t="s">
        <v>15205</v>
      </c>
      <c r="E2947" t="s">
        <v>15206</v>
      </c>
      <c r="F2947" t="s">
        <v>7954</v>
      </c>
    </row>
    <row r="2948" spans="1:6">
      <c r="A2948" t="s">
        <v>3962</v>
      </c>
      <c r="B2948" s="859" t="s">
        <v>15207</v>
      </c>
      <c r="C2948" t="s">
        <v>15208</v>
      </c>
      <c r="D2948" t="s">
        <v>15209</v>
      </c>
      <c r="E2948" t="s">
        <v>15210</v>
      </c>
      <c r="F2948" t="s">
        <v>7954</v>
      </c>
    </row>
    <row r="2949" spans="1:6">
      <c r="A2949" t="s">
        <v>3962</v>
      </c>
      <c r="B2949" s="859" t="s">
        <v>15211</v>
      </c>
      <c r="C2949" t="s">
        <v>15199</v>
      </c>
      <c r="D2949" t="s">
        <v>15200</v>
      </c>
      <c r="E2949" t="s">
        <v>15201</v>
      </c>
      <c r="F2949" t="s">
        <v>7954</v>
      </c>
    </row>
    <row r="2950" spans="1:6">
      <c r="A2950" t="s">
        <v>3962</v>
      </c>
      <c r="B2950" s="859" t="s">
        <v>15212</v>
      </c>
      <c r="C2950" t="s">
        <v>15213</v>
      </c>
      <c r="D2950" t="s">
        <v>15214</v>
      </c>
      <c r="E2950" t="s">
        <v>15215</v>
      </c>
      <c r="F2950" t="s">
        <v>7954</v>
      </c>
    </row>
    <row r="2951" spans="1:6">
      <c r="A2951" t="s">
        <v>3962</v>
      </c>
      <c r="B2951" s="859" t="s">
        <v>15216</v>
      </c>
      <c r="C2951" t="s">
        <v>8068</v>
      </c>
      <c r="D2951" t="s">
        <v>15217</v>
      </c>
      <c r="E2951" t="s">
        <v>15218</v>
      </c>
      <c r="F2951" t="s">
        <v>8067</v>
      </c>
    </row>
    <row r="2952" spans="1:6">
      <c r="A2952" t="s">
        <v>3962</v>
      </c>
      <c r="B2952" s="859" t="s">
        <v>15219</v>
      </c>
      <c r="C2952" t="s">
        <v>15220</v>
      </c>
      <c r="D2952" t="s">
        <v>15221</v>
      </c>
      <c r="E2952" t="s">
        <v>15222</v>
      </c>
      <c r="F2952" t="s">
        <v>8067</v>
      </c>
    </row>
    <row r="2953" spans="1:6">
      <c r="A2953" t="s">
        <v>3962</v>
      </c>
      <c r="B2953" s="859" t="s">
        <v>15223</v>
      </c>
      <c r="C2953" t="s">
        <v>15224</v>
      </c>
      <c r="D2953" t="s">
        <v>15225</v>
      </c>
      <c r="E2953" t="s">
        <v>15225</v>
      </c>
      <c r="F2953" t="s">
        <v>8071</v>
      </c>
    </row>
    <row r="2954" spans="1:6">
      <c r="A2954" t="s">
        <v>3962</v>
      </c>
      <c r="B2954" s="859" t="s">
        <v>15226</v>
      </c>
      <c r="C2954" t="s">
        <v>15227</v>
      </c>
      <c r="D2954" t="s">
        <v>15228</v>
      </c>
      <c r="E2954" t="s">
        <v>15229</v>
      </c>
      <c r="F2954" t="s">
        <v>8071</v>
      </c>
    </row>
    <row r="2955" spans="1:6">
      <c r="A2955" t="s">
        <v>3962</v>
      </c>
      <c r="B2955" s="859" t="s">
        <v>15230</v>
      </c>
      <c r="C2955" t="s">
        <v>15231</v>
      </c>
      <c r="D2955" t="s">
        <v>15232</v>
      </c>
      <c r="E2955" t="s">
        <v>15233</v>
      </c>
      <c r="F2955" t="s">
        <v>8071</v>
      </c>
    </row>
    <row r="2956" spans="1:6">
      <c r="A2956" t="s">
        <v>3962</v>
      </c>
      <c r="B2956" s="859" t="s">
        <v>15234</v>
      </c>
      <c r="C2956" t="s">
        <v>15235</v>
      </c>
      <c r="D2956" t="s">
        <v>15236</v>
      </c>
      <c r="E2956" t="s">
        <v>15237</v>
      </c>
      <c r="F2956" t="s">
        <v>8071</v>
      </c>
    </row>
    <row r="2957" spans="1:6">
      <c r="A2957" t="s">
        <v>3962</v>
      </c>
      <c r="B2957" s="859" t="s">
        <v>15238</v>
      </c>
      <c r="C2957" t="s">
        <v>15239</v>
      </c>
      <c r="D2957" t="s">
        <v>15240</v>
      </c>
      <c r="E2957" t="s">
        <v>15240</v>
      </c>
      <c r="F2957" t="s">
        <v>8071</v>
      </c>
    </row>
    <row r="2958" spans="1:6">
      <c r="A2958" t="s">
        <v>3962</v>
      </c>
      <c r="B2958" s="859" t="s">
        <v>15241</v>
      </c>
      <c r="C2958" t="s">
        <v>15242</v>
      </c>
      <c r="D2958" t="s">
        <v>15243</v>
      </c>
      <c r="E2958" t="s">
        <v>15244</v>
      </c>
      <c r="F2958" t="s">
        <v>8071</v>
      </c>
    </row>
    <row r="2959" spans="1:6">
      <c r="A2959" t="s">
        <v>3962</v>
      </c>
      <c r="B2959" s="859" t="s">
        <v>15245</v>
      </c>
      <c r="C2959" t="s">
        <v>15246</v>
      </c>
      <c r="D2959" t="s">
        <v>15247</v>
      </c>
      <c r="E2959" t="s">
        <v>15248</v>
      </c>
      <c r="F2959" t="s">
        <v>8071</v>
      </c>
    </row>
    <row r="2960" spans="1:6">
      <c r="A2960" t="s">
        <v>3962</v>
      </c>
      <c r="B2960" s="859" t="s">
        <v>15249</v>
      </c>
      <c r="C2960" t="s">
        <v>15250</v>
      </c>
      <c r="D2960" t="s">
        <v>15251</v>
      </c>
      <c r="E2960" t="s">
        <v>15252</v>
      </c>
      <c r="F2960" t="s">
        <v>8071</v>
      </c>
    </row>
    <row r="2961" spans="1:6">
      <c r="A2961" t="s">
        <v>3962</v>
      </c>
      <c r="B2961" s="859" t="s">
        <v>15253</v>
      </c>
      <c r="C2961" t="s">
        <v>15254</v>
      </c>
      <c r="D2961" t="s">
        <v>15255</v>
      </c>
      <c r="E2961" t="s">
        <v>15256</v>
      </c>
      <c r="F2961" t="s">
        <v>8071</v>
      </c>
    </row>
    <row r="2962" spans="1:6">
      <c r="A2962" t="s">
        <v>3962</v>
      </c>
      <c r="B2962" s="859" t="s">
        <v>15257</v>
      </c>
      <c r="C2962" t="s">
        <v>15258</v>
      </c>
      <c r="D2962" t="s">
        <v>15259</v>
      </c>
      <c r="E2962" t="s">
        <v>15260</v>
      </c>
      <c r="F2962" t="s">
        <v>8079</v>
      </c>
    </row>
    <row r="2963" spans="1:6">
      <c r="A2963" t="s">
        <v>3962</v>
      </c>
      <c r="B2963" s="859" t="s">
        <v>15261</v>
      </c>
      <c r="C2963" t="s">
        <v>15262</v>
      </c>
      <c r="D2963" t="s">
        <v>15263</v>
      </c>
      <c r="E2963" t="s">
        <v>15264</v>
      </c>
      <c r="F2963" t="s">
        <v>8083</v>
      </c>
    </row>
    <row r="2964" spans="1:6">
      <c r="A2964" t="s">
        <v>3962</v>
      </c>
      <c r="B2964" s="859" t="s">
        <v>15265</v>
      </c>
      <c r="C2964" t="s">
        <v>15266</v>
      </c>
      <c r="D2964" t="s">
        <v>15267</v>
      </c>
      <c r="E2964" t="s">
        <v>15267</v>
      </c>
      <c r="F2964" t="s">
        <v>8083</v>
      </c>
    </row>
    <row r="2965" spans="1:6">
      <c r="A2965" t="s">
        <v>3962</v>
      </c>
      <c r="B2965" s="859" t="s">
        <v>15268</v>
      </c>
      <c r="C2965" t="s">
        <v>15269</v>
      </c>
      <c r="D2965" t="s">
        <v>15270</v>
      </c>
      <c r="E2965" t="s">
        <v>15270</v>
      </c>
      <c r="F2965" t="s">
        <v>8083</v>
      </c>
    </row>
    <row r="2966" spans="1:6">
      <c r="A2966" t="s">
        <v>3962</v>
      </c>
      <c r="B2966" s="859" t="s">
        <v>15271</v>
      </c>
      <c r="C2966" t="s">
        <v>15272</v>
      </c>
      <c r="D2966" t="s">
        <v>15273</v>
      </c>
      <c r="E2966" t="s">
        <v>15273</v>
      </c>
      <c r="F2966" t="s">
        <v>8083</v>
      </c>
    </row>
    <row r="2967" spans="1:6">
      <c r="A2967" t="s">
        <v>3962</v>
      </c>
      <c r="B2967" s="859" t="s">
        <v>15274</v>
      </c>
      <c r="C2967" t="s">
        <v>15275</v>
      </c>
      <c r="D2967" t="s">
        <v>15276</v>
      </c>
      <c r="E2967" t="s">
        <v>15277</v>
      </c>
      <c r="F2967" t="s">
        <v>8091</v>
      </c>
    </row>
    <row r="2968" spans="1:6">
      <c r="A2968" t="s">
        <v>3962</v>
      </c>
      <c r="B2968" s="859" t="s">
        <v>15278</v>
      </c>
      <c r="C2968" t="s">
        <v>15279</v>
      </c>
      <c r="D2968" t="s">
        <v>15280</v>
      </c>
      <c r="E2968" t="s">
        <v>15281</v>
      </c>
      <c r="F2968" t="s">
        <v>8091</v>
      </c>
    </row>
    <row r="2969" spans="1:6">
      <c r="A2969" t="s">
        <v>3962</v>
      </c>
      <c r="B2969" s="859" t="s">
        <v>15282</v>
      </c>
      <c r="C2969" t="s">
        <v>15283</v>
      </c>
      <c r="D2969" t="s">
        <v>15284</v>
      </c>
      <c r="E2969" t="s">
        <v>15285</v>
      </c>
      <c r="F2969" t="s">
        <v>8095</v>
      </c>
    </row>
    <row r="2970" spans="1:6">
      <c r="A2970" t="s">
        <v>3962</v>
      </c>
      <c r="B2970" s="859" t="s">
        <v>15286</v>
      </c>
      <c r="C2970" t="s">
        <v>15287</v>
      </c>
      <c r="D2970" t="s">
        <v>15288</v>
      </c>
      <c r="E2970" t="s">
        <v>15288</v>
      </c>
      <c r="F2970" t="s">
        <v>8099</v>
      </c>
    </row>
    <row r="2971" spans="1:6">
      <c r="A2971" t="s">
        <v>3962</v>
      </c>
      <c r="B2971" s="859" t="s">
        <v>15289</v>
      </c>
      <c r="C2971" t="s">
        <v>15290</v>
      </c>
      <c r="D2971" t="s">
        <v>15291</v>
      </c>
      <c r="E2971" t="s">
        <v>15292</v>
      </c>
      <c r="F2971" t="s">
        <v>8103</v>
      </c>
    </row>
    <row r="2972" spans="1:6">
      <c r="A2972" t="s">
        <v>3962</v>
      </c>
      <c r="B2972" s="859" t="s">
        <v>15293</v>
      </c>
      <c r="C2972" t="s">
        <v>15294</v>
      </c>
      <c r="D2972" t="s">
        <v>15295</v>
      </c>
      <c r="E2972" t="s">
        <v>15296</v>
      </c>
      <c r="F2972" t="s">
        <v>8103</v>
      </c>
    </row>
    <row r="2973" spans="1:6">
      <c r="A2973" t="s">
        <v>3962</v>
      </c>
      <c r="B2973" s="859" t="s">
        <v>15297</v>
      </c>
      <c r="C2973" t="s">
        <v>15298</v>
      </c>
      <c r="D2973" t="s">
        <v>15299</v>
      </c>
      <c r="E2973" t="s">
        <v>15299</v>
      </c>
      <c r="F2973" t="s">
        <v>8103</v>
      </c>
    </row>
    <row r="2974" spans="1:6">
      <c r="A2974" t="s">
        <v>3962</v>
      </c>
      <c r="B2974" s="859" t="s">
        <v>15300</v>
      </c>
      <c r="C2974" t="s">
        <v>15301</v>
      </c>
      <c r="D2974" t="s">
        <v>15302</v>
      </c>
      <c r="E2974" t="s">
        <v>15303</v>
      </c>
      <c r="F2974" t="s">
        <v>8107</v>
      </c>
    </row>
    <row r="2975" spans="1:6">
      <c r="A2975" t="s">
        <v>3962</v>
      </c>
      <c r="B2975" s="859" t="s">
        <v>15304</v>
      </c>
      <c r="C2975" t="s">
        <v>15305</v>
      </c>
      <c r="D2975" t="s">
        <v>15306</v>
      </c>
      <c r="E2975" t="s">
        <v>15307</v>
      </c>
      <c r="F2975" t="s">
        <v>8115</v>
      </c>
    </row>
    <row r="2976" spans="1:6">
      <c r="A2976" t="s">
        <v>3962</v>
      </c>
      <c r="B2976" s="859" t="s">
        <v>15308</v>
      </c>
      <c r="C2976" t="s">
        <v>15309</v>
      </c>
      <c r="D2976" t="s">
        <v>15310</v>
      </c>
      <c r="E2976" t="s">
        <v>15311</v>
      </c>
      <c r="F2976" t="s">
        <v>8115</v>
      </c>
    </row>
    <row r="2977" spans="1:6">
      <c r="A2977" t="s">
        <v>3962</v>
      </c>
      <c r="B2977" s="859" t="s">
        <v>15312</v>
      </c>
      <c r="C2977" t="s">
        <v>15313</v>
      </c>
      <c r="D2977" t="s">
        <v>15314</v>
      </c>
      <c r="E2977" t="s">
        <v>15314</v>
      </c>
      <c r="F2977" t="s">
        <v>8115</v>
      </c>
    </row>
    <row r="2978" spans="1:6">
      <c r="A2978" t="s">
        <v>3962</v>
      </c>
      <c r="B2978" s="859" t="s">
        <v>15315</v>
      </c>
      <c r="C2978" t="s">
        <v>15316</v>
      </c>
      <c r="D2978" t="s">
        <v>15317</v>
      </c>
      <c r="E2978" t="s">
        <v>15317</v>
      </c>
      <c r="F2978" t="s">
        <v>8115</v>
      </c>
    </row>
    <row r="2979" spans="1:6">
      <c r="A2979" t="s">
        <v>3962</v>
      </c>
      <c r="B2979" s="859" t="s">
        <v>15318</v>
      </c>
      <c r="C2979" t="s">
        <v>15319</v>
      </c>
      <c r="D2979" t="s">
        <v>15320</v>
      </c>
      <c r="E2979" t="s">
        <v>15321</v>
      </c>
      <c r="F2979" t="s">
        <v>8116</v>
      </c>
    </row>
    <row r="2980" spans="1:6">
      <c r="A2980" t="s">
        <v>3962</v>
      </c>
      <c r="B2980" s="859" t="s">
        <v>15322</v>
      </c>
      <c r="C2980" t="s">
        <v>15323</v>
      </c>
      <c r="D2980" t="s">
        <v>15324</v>
      </c>
      <c r="E2980" t="s">
        <v>15324</v>
      </c>
      <c r="F2980" t="s">
        <v>8120</v>
      </c>
    </row>
    <row r="2981" spans="1:6">
      <c r="A2981" t="s">
        <v>3962</v>
      </c>
      <c r="B2981" s="859" t="s">
        <v>15325</v>
      </c>
      <c r="C2981" t="s">
        <v>15326</v>
      </c>
      <c r="D2981" t="s">
        <v>15327</v>
      </c>
      <c r="E2981" t="s">
        <v>15328</v>
      </c>
      <c r="F2981" t="s">
        <v>8120</v>
      </c>
    </row>
    <row r="2982" spans="1:6">
      <c r="A2982" t="s">
        <v>3962</v>
      </c>
      <c r="B2982" s="859" t="s">
        <v>15329</v>
      </c>
      <c r="C2982" t="s">
        <v>15330</v>
      </c>
      <c r="D2982" t="s">
        <v>15331</v>
      </c>
      <c r="E2982" t="s">
        <v>15331</v>
      </c>
      <c r="F2982" t="s">
        <v>8124</v>
      </c>
    </row>
    <row r="2983" spans="1:6">
      <c r="A2983" t="s">
        <v>3962</v>
      </c>
      <c r="B2983" s="859" t="s">
        <v>15332</v>
      </c>
      <c r="C2983" t="s">
        <v>15333</v>
      </c>
      <c r="D2983" t="s">
        <v>15334</v>
      </c>
      <c r="E2983" t="s">
        <v>15335</v>
      </c>
      <c r="F2983" t="s">
        <v>8124</v>
      </c>
    </row>
    <row r="2984" spans="1:6">
      <c r="A2984" t="s">
        <v>3962</v>
      </c>
      <c r="B2984" s="859" t="s">
        <v>15336</v>
      </c>
      <c r="C2984" t="s">
        <v>15337</v>
      </c>
      <c r="D2984" t="s">
        <v>15338</v>
      </c>
      <c r="E2984" t="s">
        <v>15338</v>
      </c>
      <c r="F2984" t="s">
        <v>8128</v>
      </c>
    </row>
    <row r="2985" spans="1:6">
      <c r="A2985" t="s">
        <v>3962</v>
      </c>
      <c r="B2985" s="859" t="s">
        <v>15339</v>
      </c>
      <c r="C2985" t="s">
        <v>15340</v>
      </c>
      <c r="D2985" t="s">
        <v>15341</v>
      </c>
      <c r="E2985" t="s">
        <v>15342</v>
      </c>
      <c r="F2985" t="s">
        <v>8128</v>
      </c>
    </row>
    <row r="2986" spans="1:6">
      <c r="A2986" t="s">
        <v>3962</v>
      </c>
      <c r="B2986" s="859" t="s">
        <v>15343</v>
      </c>
      <c r="C2986" t="s">
        <v>15344</v>
      </c>
      <c r="D2986" t="s">
        <v>15345</v>
      </c>
      <c r="E2986" t="s">
        <v>15346</v>
      </c>
      <c r="F2986" t="s">
        <v>8128</v>
      </c>
    </row>
    <row r="2987" spans="1:6">
      <c r="A2987" t="s">
        <v>3962</v>
      </c>
      <c r="B2987" s="859" t="s">
        <v>15347</v>
      </c>
      <c r="C2987" t="s">
        <v>15348</v>
      </c>
      <c r="D2987" t="s">
        <v>15349</v>
      </c>
      <c r="E2987" t="s">
        <v>15350</v>
      </c>
      <c r="F2987" t="s">
        <v>8128</v>
      </c>
    </row>
    <row r="2988" spans="1:6">
      <c r="A2988" t="s">
        <v>3962</v>
      </c>
      <c r="B2988" s="859" t="s">
        <v>15351</v>
      </c>
      <c r="C2988" t="s">
        <v>15352</v>
      </c>
      <c r="D2988" t="s">
        <v>15353</v>
      </c>
      <c r="E2988" t="s">
        <v>15354</v>
      </c>
      <c r="F2988" t="s">
        <v>8128</v>
      </c>
    </row>
    <row r="2989" spans="1:6">
      <c r="A2989" t="s">
        <v>3962</v>
      </c>
      <c r="B2989" s="859" t="s">
        <v>15355</v>
      </c>
      <c r="C2989" t="s">
        <v>15356</v>
      </c>
      <c r="D2989" t="s">
        <v>15357</v>
      </c>
      <c r="E2989" t="s">
        <v>15357</v>
      </c>
      <c r="F2989" t="s">
        <v>8128</v>
      </c>
    </row>
    <row r="2990" spans="1:6">
      <c r="A2990" t="s">
        <v>3962</v>
      </c>
      <c r="B2990" s="859" t="s">
        <v>15358</v>
      </c>
      <c r="C2990" t="s">
        <v>15359</v>
      </c>
      <c r="D2990" t="s">
        <v>15360</v>
      </c>
      <c r="E2990" t="s">
        <v>15360</v>
      </c>
      <c r="F2990" t="s">
        <v>8132</v>
      </c>
    </row>
    <row r="2991" spans="1:6">
      <c r="A2991" t="s">
        <v>3962</v>
      </c>
      <c r="B2991" s="859" t="s">
        <v>15361</v>
      </c>
      <c r="C2991" t="s">
        <v>15362</v>
      </c>
      <c r="D2991" t="s">
        <v>15363</v>
      </c>
      <c r="E2991" t="s">
        <v>15363</v>
      </c>
      <c r="F2991" t="s">
        <v>8132</v>
      </c>
    </row>
    <row r="2992" spans="1:6">
      <c r="A2992" t="s">
        <v>3962</v>
      </c>
      <c r="B2992" s="859" t="s">
        <v>15364</v>
      </c>
      <c r="C2992" t="s">
        <v>15365</v>
      </c>
      <c r="D2992" t="s">
        <v>15366</v>
      </c>
      <c r="E2992" t="s">
        <v>15367</v>
      </c>
      <c r="F2992" t="s">
        <v>8132</v>
      </c>
    </row>
    <row r="2993" spans="1:6">
      <c r="A2993" t="s">
        <v>3962</v>
      </c>
      <c r="B2993" s="859" t="s">
        <v>15368</v>
      </c>
      <c r="C2993" t="s">
        <v>15369</v>
      </c>
      <c r="D2993" t="s">
        <v>15370</v>
      </c>
      <c r="E2993" t="s">
        <v>15371</v>
      </c>
      <c r="F2993" t="s">
        <v>8137</v>
      </c>
    </row>
    <row r="2994" spans="1:6">
      <c r="A2994" t="s">
        <v>3962</v>
      </c>
      <c r="B2994" s="859" t="s">
        <v>15372</v>
      </c>
      <c r="C2994" t="s">
        <v>15373</v>
      </c>
      <c r="D2994" t="s">
        <v>15374</v>
      </c>
      <c r="E2994" t="s">
        <v>15374</v>
      </c>
      <c r="F2994" t="s">
        <v>8137</v>
      </c>
    </row>
    <row r="2995" spans="1:6">
      <c r="A2995" t="s">
        <v>3962</v>
      </c>
      <c r="B2995" s="859" t="s">
        <v>15375</v>
      </c>
      <c r="C2995" t="s">
        <v>15376</v>
      </c>
      <c r="D2995" t="s">
        <v>15377</v>
      </c>
      <c r="E2995" t="s">
        <v>15377</v>
      </c>
      <c r="F2995" t="s">
        <v>8141</v>
      </c>
    </row>
    <row r="2996" spans="1:6">
      <c r="A2996" t="s">
        <v>3962</v>
      </c>
      <c r="B2996" s="859" t="s">
        <v>15378</v>
      </c>
      <c r="C2996" t="s">
        <v>15379</v>
      </c>
      <c r="D2996" t="s">
        <v>15380</v>
      </c>
      <c r="E2996" t="s">
        <v>15381</v>
      </c>
      <c r="F2996" t="s">
        <v>8141</v>
      </c>
    </row>
    <row r="2997" spans="1:6">
      <c r="A2997" t="s">
        <v>3962</v>
      </c>
      <c r="B2997" s="859" t="s">
        <v>15382</v>
      </c>
      <c r="C2997" t="s">
        <v>15383</v>
      </c>
      <c r="D2997" t="s">
        <v>15384</v>
      </c>
      <c r="E2997" t="s">
        <v>15385</v>
      </c>
      <c r="F2997" t="s">
        <v>8141</v>
      </c>
    </row>
    <row r="2998" spans="1:6">
      <c r="A2998" t="s">
        <v>3962</v>
      </c>
      <c r="B2998" s="859" t="s">
        <v>15386</v>
      </c>
      <c r="C2998" t="s">
        <v>15387</v>
      </c>
      <c r="D2998" t="s">
        <v>15388</v>
      </c>
      <c r="E2998" t="s">
        <v>15389</v>
      </c>
      <c r="F2998" t="s">
        <v>8153</v>
      </c>
    </row>
    <row r="2999" spans="1:6">
      <c r="A2999" t="s">
        <v>3962</v>
      </c>
      <c r="B2999" s="859" t="s">
        <v>15390</v>
      </c>
      <c r="C2999" t="s">
        <v>15391</v>
      </c>
      <c r="D2999" t="s">
        <v>15392</v>
      </c>
      <c r="E2999" t="s">
        <v>15393</v>
      </c>
      <c r="F2999" t="s">
        <v>8157</v>
      </c>
    </row>
    <row r="3000" spans="1:6">
      <c r="A3000" t="s">
        <v>3962</v>
      </c>
      <c r="B3000" s="859" t="s">
        <v>15394</v>
      </c>
      <c r="C3000" t="s">
        <v>15395</v>
      </c>
      <c r="D3000" t="s">
        <v>15396</v>
      </c>
      <c r="E3000" t="s">
        <v>15397</v>
      </c>
      <c r="F3000" t="s">
        <v>8165</v>
      </c>
    </row>
    <row r="3001" spans="1:6">
      <c r="A3001" t="s">
        <v>3962</v>
      </c>
      <c r="B3001" s="859" t="s">
        <v>15398</v>
      </c>
      <c r="C3001" t="s">
        <v>14409</v>
      </c>
      <c r="D3001" t="s">
        <v>14410</v>
      </c>
      <c r="E3001" t="s">
        <v>14411</v>
      </c>
      <c r="F3001" t="s">
        <v>8165</v>
      </c>
    </row>
    <row r="3002" spans="1:6">
      <c r="A3002" t="s">
        <v>3962</v>
      </c>
      <c r="B3002" s="859" t="s">
        <v>15399</v>
      </c>
      <c r="C3002" t="s">
        <v>15400</v>
      </c>
      <c r="D3002" t="s">
        <v>15401</v>
      </c>
      <c r="E3002" t="s">
        <v>15402</v>
      </c>
      <c r="F3002" t="s">
        <v>8173</v>
      </c>
    </row>
    <row r="3003" spans="1:6">
      <c r="A3003" t="s">
        <v>3962</v>
      </c>
      <c r="B3003" s="859" t="s">
        <v>15403</v>
      </c>
      <c r="C3003" t="s">
        <v>15404</v>
      </c>
      <c r="D3003" t="s">
        <v>15405</v>
      </c>
      <c r="E3003" t="s">
        <v>15406</v>
      </c>
      <c r="F3003" t="s">
        <v>8173</v>
      </c>
    </row>
    <row r="3004" spans="1:6">
      <c r="A3004" t="s">
        <v>3962</v>
      </c>
      <c r="B3004" s="859" t="s">
        <v>15407</v>
      </c>
      <c r="C3004" t="s">
        <v>15408</v>
      </c>
      <c r="D3004" t="s">
        <v>15409</v>
      </c>
      <c r="E3004" t="s">
        <v>15409</v>
      </c>
      <c r="F3004" t="s">
        <v>8177</v>
      </c>
    </row>
    <row r="3005" spans="1:6">
      <c r="A3005" t="s">
        <v>3962</v>
      </c>
      <c r="B3005" s="859" t="s">
        <v>15410</v>
      </c>
      <c r="C3005" t="s">
        <v>15411</v>
      </c>
      <c r="D3005" t="s">
        <v>15412</v>
      </c>
      <c r="E3005" t="s">
        <v>15412</v>
      </c>
      <c r="F3005" t="s">
        <v>8179</v>
      </c>
    </row>
    <row r="3006" spans="1:6">
      <c r="A3006" t="s">
        <v>3962</v>
      </c>
      <c r="B3006" s="859" t="s">
        <v>15413</v>
      </c>
      <c r="C3006" t="s">
        <v>15414</v>
      </c>
      <c r="D3006" t="s">
        <v>15415</v>
      </c>
      <c r="E3006" t="s">
        <v>15416</v>
      </c>
      <c r="F3006" t="s">
        <v>8179</v>
      </c>
    </row>
    <row r="3007" spans="1:6">
      <c r="A3007" t="s">
        <v>3962</v>
      </c>
      <c r="B3007" s="859" t="s">
        <v>15417</v>
      </c>
      <c r="C3007" t="s">
        <v>15418</v>
      </c>
      <c r="D3007" t="s">
        <v>15419</v>
      </c>
      <c r="E3007" t="s">
        <v>15419</v>
      </c>
      <c r="F3007" t="s">
        <v>8179</v>
      </c>
    </row>
    <row r="3008" spans="1:6">
      <c r="A3008" t="s">
        <v>3962</v>
      </c>
      <c r="B3008" s="859" t="s">
        <v>15420</v>
      </c>
      <c r="C3008" t="s">
        <v>15421</v>
      </c>
      <c r="D3008" t="s">
        <v>15422</v>
      </c>
      <c r="E3008" t="s">
        <v>15422</v>
      </c>
      <c r="F3008" t="s">
        <v>8187</v>
      </c>
    </row>
    <row r="3009" spans="1:6">
      <c r="A3009" t="s">
        <v>3962</v>
      </c>
      <c r="B3009" s="859" t="s">
        <v>15423</v>
      </c>
      <c r="C3009" t="s">
        <v>15424</v>
      </c>
      <c r="D3009" t="s">
        <v>15425</v>
      </c>
      <c r="E3009" t="s">
        <v>15426</v>
      </c>
      <c r="F3009" t="s">
        <v>8199</v>
      </c>
    </row>
    <row r="3010" spans="1:6">
      <c r="A3010" t="s">
        <v>3962</v>
      </c>
      <c r="B3010" s="859" t="s">
        <v>15427</v>
      </c>
      <c r="C3010" t="s">
        <v>15428</v>
      </c>
      <c r="D3010" t="s">
        <v>15429</v>
      </c>
      <c r="E3010" t="s">
        <v>15430</v>
      </c>
      <c r="F3010" t="s">
        <v>8199</v>
      </c>
    </row>
    <row r="3011" spans="1:6">
      <c r="A3011" t="s">
        <v>3962</v>
      </c>
      <c r="B3011" s="859" t="s">
        <v>15431</v>
      </c>
      <c r="C3011" t="s">
        <v>15432</v>
      </c>
      <c r="D3011" t="s">
        <v>15433</v>
      </c>
      <c r="E3011" t="s">
        <v>15433</v>
      </c>
      <c r="F3011" t="s">
        <v>8203</v>
      </c>
    </row>
    <row r="3012" spans="1:6">
      <c r="A3012" t="s">
        <v>3962</v>
      </c>
      <c r="B3012" s="859" t="s">
        <v>15434</v>
      </c>
      <c r="C3012" t="s">
        <v>15435</v>
      </c>
      <c r="D3012" t="s">
        <v>15436</v>
      </c>
      <c r="E3012" t="s">
        <v>15437</v>
      </c>
      <c r="F3012" t="s">
        <v>8203</v>
      </c>
    </row>
    <row r="3013" spans="1:6">
      <c r="A3013" t="s">
        <v>3962</v>
      </c>
      <c r="B3013" s="859" t="s">
        <v>15438</v>
      </c>
      <c r="C3013" t="s">
        <v>15439</v>
      </c>
      <c r="D3013" t="s">
        <v>15440</v>
      </c>
      <c r="E3013" t="s">
        <v>15440</v>
      </c>
      <c r="F3013" t="s">
        <v>8203</v>
      </c>
    </row>
    <row r="3014" spans="1:6">
      <c r="A3014" t="s">
        <v>3962</v>
      </c>
      <c r="B3014" s="859" t="s">
        <v>15441</v>
      </c>
      <c r="C3014" t="s">
        <v>15442</v>
      </c>
      <c r="D3014" t="s">
        <v>15443</v>
      </c>
      <c r="E3014" t="s">
        <v>15444</v>
      </c>
      <c r="F3014" t="s">
        <v>8207</v>
      </c>
    </row>
    <row r="3015" spans="1:6">
      <c r="A3015" t="s">
        <v>3962</v>
      </c>
      <c r="B3015" s="859" t="s">
        <v>15445</v>
      </c>
      <c r="C3015" t="s">
        <v>15446</v>
      </c>
      <c r="D3015" t="s">
        <v>15447</v>
      </c>
      <c r="E3015" t="s">
        <v>15448</v>
      </c>
      <c r="F3015" t="s">
        <v>8207</v>
      </c>
    </row>
    <row r="3016" spans="1:6">
      <c r="A3016" t="s">
        <v>3962</v>
      </c>
      <c r="B3016" s="859" t="s">
        <v>15449</v>
      </c>
      <c r="C3016" t="s">
        <v>15450</v>
      </c>
      <c r="D3016" t="s">
        <v>15451</v>
      </c>
      <c r="E3016" t="s">
        <v>15452</v>
      </c>
      <c r="F3016" t="s">
        <v>8207</v>
      </c>
    </row>
    <row r="3017" spans="1:6">
      <c r="A3017" t="s">
        <v>3962</v>
      </c>
      <c r="B3017" s="859" t="s">
        <v>15453</v>
      </c>
      <c r="C3017" t="s">
        <v>15454</v>
      </c>
      <c r="D3017" t="s">
        <v>15455</v>
      </c>
      <c r="E3017" t="s">
        <v>15456</v>
      </c>
      <c r="F3017" t="s">
        <v>8207</v>
      </c>
    </row>
    <row r="3018" spans="1:6">
      <c r="A3018" t="s">
        <v>3962</v>
      </c>
      <c r="B3018" s="859" t="s">
        <v>15457</v>
      </c>
      <c r="C3018" t="s">
        <v>15458</v>
      </c>
      <c r="D3018" t="s">
        <v>15459</v>
      </c>
      <c r="E3018" t="s">
        <v>15460</v>
      </c>
      <c r="F3018" t="s">
        <v>8207</v>
      </c>
    </row>
    <row r="3019" spans="1:6">
      <c r="A3019" t="s">
        <v>3962</v>
      </c>
      <c r="B3019" s="859" t="s">
        <v>15461</v>
      </c>
      <c r="C3019" t="s">
        <v>15462</v>
      </c>
      <c r="D3019" t="s">
        <v>15463</v>
      </c>
      <c r="E3019" t="s">
        <v>15464</v>
      </c>
      <c r="F3019" t="s">
        <v>8207</v>
      </c>
    </row>
    <row r="3020" spans="1:6">
      <c r="A3020" t="s">
        <v>3962</v>
      </c>
      <c r="B3020" s="859" t="s">
        <v>15465</v>
      </c>
      <c r="C3020" t="s">
        <v>15466</v>
      </c>
      <c r="D3020" t="s">
        <v>15467</v>
      </c>
      <c r="E3020" t="s">
        <v>15468</v>
      </c>
      <c r="F3020" t="s">
        <v>8207</v>
      </c>
    </row>
    <row r="3021" spans="1:6">
      <c r="A3021" t="s">
        <v>3962</v>
      </c>
      <c r="B3021" s="859" t="s">
        <v>15469</v>
      </c>
      <c r="C3021" t="s">
        <v>15470</v>
      </c>
      <c r="D3021" t="s">
        <v>15471</v>
      </c>
      <c r="E3021" t="s">
        <v>15472</v>
      </c>
      <c r="F3021" t="s">
        <v>8207</v>
      </c>
    </row>
    <row r="3022" spans="1:6">
      <c r="A3022" t="s">
        <v>3962</v>
      </c>
      <c r="B3022" s="859" t="s">
        <v>15473</v>
      </c>
      <c r="C3022" t="s">
        <v>15474</v>
      </c>
      <c r="D3022" t="s">
        <v>15475</v>
      </c>
      <c r="E3022" t="s">
        <v>15476</v>
      </c>
      <c r="F3022" t="s">
        <v>8211</v>
      </c>
    </row>
    <row r="3023" spans="1:6">
      <c r="A3023" t="s">
        <v>3962</v>
      </c>
      <c r="B3023" s="859" t="s">
        <v>15477</v>
      </c>
      <c r="C3023" t="s">
        <v>15478</v>
      </c>
      <c r="D3023" t="s">
        <v>15479</v>
      </c>
      <c r="E3023" t="s">
        <v>15480</v>
      </c>
      <c r="F3023" t="s">
        <v>8211</v>
      </c>
    </row>
    <row r="3024" spans="1:6">
      <c r="A3024" t="s">
        <v>3962</v>
      </c>
      <c r="B3024" s="859" t="s">
        <v>15481</v>
      </c>
      <c r="C3024" t="s">
        <v>14256</v>
      </c>
      <c r="D3024" t="s">
        <v>14257</v>
      </c>
      <c r="E3024" t="s">
        <v>14258</v>
      </c>
      <c r="F3024" t="s">
        <v>8211</v>
      </c>
    </row>
    <row r="3025" spans="1:6">
      <c r="A3025" t="s">
        <v>3962</v>
      </c>
      <c r="B3025" s="859" t="s">
        <v>15482</v>
      </c>
      <c r="C3025" t="s">
        <v>15483</v>
      </c>
      <c r="D3025" t="s">
        <v>15484</v>
      </c>
      <c r="E3025" t="s">
        <v>15485</v>
      </c>
      <c r="F3025" t="s">
        <v>8215</v>
      </c>
    </row>
    <row r="3026" spans="1:6">
      <c r="A3026" t="s">
        <v>3962</v>
      </c>
      <c r="B3026" s="859" t="s">
        <v>15486</v>
      </c>
      <c r="C3026" t="s">
        <v>15487</v>
      </c>
      <c r="D3026" t="s">
        <v>15488</v>
      </c>
      <c r="E3026" t="s">
        <v>15489</v>
      </c>
      <c r="F3026" t="s">
        <v>8219</v>
      </c>
    </row>
    <row r="3027" spans="1:6">
      <c r="A3027" t="s">
        <v>3962</v>
      </c>
      <c r="B3027" s="859" t="s">
        <v>15490</v>
      </c>
      <c r="C3027" t="s">
        <v>15491</v>
      </c>
      <c r="D3027" t="s">
        <v>15492</v>
      </c>
      <c r="E3027" t="s">
        <v>15493</v>
      </c>
      <c r="F3027" t="s">
        <v>8219</v>
      </c>
    </row>
    <row r="3028" spans="1:6">
      <c r="A3028" t="s">
        <v>3962</v>
      </c>
      <c r="B3028" s="859" t="s">
        <v>15494</v>
      </c>
      <c r="C3028" t="s">
        <v>15435</v>
      </c>
      <c r="D3028" t="s">
        <v>15436</v>
      </c>
      <c r="E3028" t="s">
        <v>15437</v>
      </c>
      <c r="F3028" t="s">
        <v>8219</v>
      </c>
    </row>
    <row r="3029" spans="1:6">
      <c r="A3029" t="s">
        <v>3962</v>
      </c>
      <c r="B3029" s="859" t="s">
        <v>15495</v>
      </c>
      <c r="C3029" t="s">
        <v>15496</v>
      </c>
      <c r="D3029" t="s">
        <v>15497</v>
      </c>
      <c r="E3029" t="s">
        <v>15497</v>
      </c>
      <c r="F3029" t="s">
        <v>8219</v>
      </c>
    </row>
    <row r="3030" spans="1:6">
      <c r="A3030" t="s">
        <v>3962</v>
      </c>
      <c r="B3030" s="859" t="s">
        <v>15498</v>
      </c>
      <c r="C3030" t="s">
        <v>15499</v>
      </c>
      <c r="D3030" t="s">
        <v>15500</v>
      </c>
      <c r="E3030" t="s">
        <v>15501</v>
      </c>
      <c r="F3030" t="s">
        <v>8223</v>
      </c>
    </row>
    <row r="3031" spans="1:6">
      <c r="A3031" t="s">
        <v>3962</v>
      </c>
      <c r="B3031" s="859" t="s">
        <v>15502</v>
      </c>
      <c r="C3031" t="s">
        <v>15503</v>
      </c>
      <c r="D3031" t="s">
        <v>15504</v>
      </c>
      <c r="E3031" t="s">
        <v>15505</v>
      </c>
      <c r="F3031" t="s">
        <v>8223</v>
      </c>
    </row>
    <row r="3032" spans="1:6">
      <c r="A3032" t="s">
        <v>3962</v>
      </c>
      <c r="B3032" s="859" t="s">
        <v>15506</v>
      </c>
      <c r="C3032" t="s">
        <v>15507</v>
      </c>
      <c r="D3032" t="s">
        <v>15508</v>
      </c>
      <c r="E3032" t="s">
        <v>15509</v>
      </c>
      <c r="F3032" t="s">
        <v>8223</v>
      </c>
    </row>
    <row r="3033" spans="1:6">
      <c r="A3033" t="s">
        <v>3962</v>
      </c>
      <c r="B3033" s="859" t="s">
        <v>15510</v>
      </c>
      <c r="C3033" t="s">
        <v>15511</v>
      </c>
      <c r="D3033" t="s">
        <v>15512</v>
      </c>
      <c r="E3033" t="s">
        <v>15513</v>
      </c>
      <c r="F3033" t="s">
        <v>8223</v>
      </c>
    </row>
    <row r="3034" spans="1:6">
      <c r="A3034" t="s">
        <v>3962</v>
      </c>
      <c r="B3034" s="859" t="s">
        <v>15514</v>
      </c>
      <c r="C3034" t="s">
        <v>15515</v>
      </c>
      <c r="D3034" t="s">
        <v>15516</v>
      </c>
      <c r="E3034" t="s">
        <v>15517</v>
      </c>
      <c r="F3034" t="s">
        <v>8227</v>
      </c>
    </row>
    <row r="3035" spans="1:6">
      <c r="A3035" t="s">
        <v>3962</v>
      </c>
      <c r="B3035" s="859" t="s">
        <v>15518</v>
      </c>
      <c r="C3035" t="s">
        <v>15519</v>
      </c>
      <c r="D3035" t="s">
        <v>15520</v>
      </c>
      <c r="E3035" t="s">
        <v>15520</v>
      </c>
      <c r="F3035" t="s">
        <v>8227</v>
      </c>
    </row>
    <row r="3036" spans="1:6">
      <c r="A3036" t="s">
        <v>3962</v>
      </c>
      <c r="B3036" s="859" t="s">
        <v>15521</v>
      </c>
      <c r="C3036" t="s">
        <v>15522</v>
      </c>
      <c r="D3036" t="s">
        <v>15523</v>
      </c>
      <c r="E3036" t="s">
        <v>15523</v>
      </c>
      <c r="F3036" t="s">
        <v>8227</v>
      </c>
    </row>
    <row r="3037" spans="1:6">
      <c r="A3037" t="s">
        <v>3962</v>
      </c>
      <c r="B3037" s="859" t="s">
        <v>15524</v>
      </c>
      <c r="C3037" t="s">
        <v>15525</v>
      </c>
      <c r="D3037" t="s">
        <v>13921</v>
      </c>
      <c r="E3037" t="s">
        <v>15526</v>
      </c>
      <c r="F3037" t="s">
        <v>8227</v>
      </c>
    </row>
    <row r="3038" spans="1:6">
      <c r="A3038" t="s">
        <v>3962</v>
      </c>
      <c r="B3038" s="859" t="s">
        <v>15527</v>
      </c>
      <c r="C3038" t="s">
        <v>15528</v>
      </c>
      <c r="D3038" t="s">
        <v>15529</v>
      </c>
      <c r="E3038" t="s">
        <v>15530</v>
      </c>
      <c r="F3038" t="s">
        <v>8227</v>
      </c>
    </row>
    <row r="3039" spans="1:6">
      <c r="A3039" t="s">
        <v>3962</v>
      </c>
      <c r="B3039" s="859" t="s">
        <v>15531</v>
      </c>
      <c r="C3039" t="s">
        <v>15532</v>
      </c>
      <c r="D3039" t="s">
        <v>15533</v>
      </c>
      <c r="E3039" t="s">
        <v>15534</v>
      </c>
      <c r="F3039" t="s">
        <v>8227</v>
      </c>
    </row>
    <row r="3040" spans="1:6">
      <c r="A3040" t="s">
        <v>3962</v>
      </c>
      <c r="B3040" s="859" t="s">
        <v>15535</v>
      </c>
      <c r="C3040" t="s">
        <v>15536</v>
      </c>
      <c r="D3040" t="s">
        <v>15537</v>
      </c>
      <c r="E3040" t="s">
        <v>15538</v>
      </c>
      <c r="F3040" t="s">
        <v>8231</v>
      </c>
    </row>
    <row r="3041" spans="1:6">
      <c r="A3041" t="s">
        <v>3962</v>
      </c>
      <c r="B3041" s="859" t="s">
        <v>15539</v>
      </c>
      <c r="C3041" t="s">
        <v>15540</v>
      </c>
      <c r="D3041" t="s">
        <v>15541</v>
      </c>
      <c r="E3041" t="s">
        <v>15541</v>
      </c>
      <c r="F3041" t="s">
        <v>8231</v>
      </c>
    </row>
    <row r="3042" spans="1:6">
      <c r="A3042" t="s">
        <v>3962</v>
      </c>
      <c r="B3042" s="859" t="s">
        <v>15542</v>
      </c>
      <c r="C3042" t="s">
        <v>15543</v>
      </c>
      <c r="D3042" t="s">
        <v>15544</v>
      </c>
      <c r="E3042" t="s">
        <v>15545</v>
      </c>
      <c r="F3042" t="s">
        <v>8231</v>
      </c>
    </row>
    <row r="3043" spans="1:6">
      <c r="A3043" t="s">
        <v>3962</v>
      </c>
      <c r="B3043" s="859" t="s">
        <v>15546</v>
      </c>
      <c r="C3043" t="s">
        <v>15547</v>
      </c>
      <c r="D3043" t="s">
        <v>15548</v>
      </c>
      <c r="E3043" t="s">
        <v>15549</v>
      </c>
      <c r="F3043" t="s">
        <v>8235</v>
      </c>
    </row>
    <row r="3044" spans="1:6">
      <c r="A3044" t="s">
        <v>3962</v>
      </c>
      <c r="B3044" s="859" t="s">
        <v>15550</v>
      </c>
      <c r="C3044" t="s">
        <v>15551</v>
      </c>
      <c r="D3044" t="s">
        <v>15552</v>
      </c>
      <c r="E3044" t="s">
        <v>15553</v>
      </c>
      <c r="F3044" t="s">
        <v>8235</v>
      </c>
    </row>
    <row r="3045" spans="1:6">
      <c r="A3045" t="s">
        <v>3962</v>
      </c>
      <c r="B3045" s="859" t="s">
        <v>15554</v>
      </c>
      <c r="C3045" t="s">
        <v>15555</v>
      </c>
      <c r="D3045" t="s">
        <v>15556</v>
      </c>
      <c r="E3045" t="s">
        <v>15557</v>
      </c>
      <c r="F3045" t="s">
        <v>8239</v>
      </c>
    </row>
    <row r="3046" spans="1:6">
      <c r="A3046" t="s">
        <v>3962</v>
      </c>
      <c r="B3046" s="859" t="s">
        <v>15558</v>
      </c>
      <c r="C3046" t="s">
        <v>15559</v>
      </c>
      <c r="D3046" t="s">
        <v>15560</v>
      </c>
      <c r="E3046" t="s">
        <v>15561</v>
      </c>
      <c r="F3046" t="s">
        <v>8239</v>
      </c>
    </row>
    <row r="3047" spans="1:6">
      <c r="A3047" t="s">
        <v>3962</v>
      </c>
      <c r="B3047" s="859" t="s">
        <v>15562</v>
      </c>
      <c r="C3047" t="s">
        <v>15563</v>
      </c>
      <c r="D3047" t="s">
        <v>15564</v>
      </c>
      <c r="E3047" t="s">
        <v>15564</v>
      </c>
      <c r="F3047" t="s">
        <v>8239</v>
      </c>
    </row>
    <row r="3048" spans="1:6">
      <c r="A3048" t="s">
        <v>3962</v>
      </c>
      <c r="B3048" s="859" t="s">
        <v>15565</v>
      </c>
      <c r="C3048" t="s">
        <v>15566</v>
      </c>
      <c r="D3048" t="s">
        <v>15567</v>
      </c>
      <c r="E3048" t="s">
        <v>15568</v>
      </c>
      <c r="F3048" t="s">
        <v>8243</v>
      </c>
    </row>
    <row r="3049" spans="1:6">
      <c r="A3049" t="s">
        <v>3962</v>
      </c>
      <c r="B3049" s="859" t="s">
        <v>15569</v>
      </c>
      <c r="C3049" t="s">
        <v>15570</v>
      </c>
      <c r="D3049" t="s">
        <v>15571</v>
      </c>
      <c r="E3049" t="s">
        <v>15572</v>
      </c>
      <c r="F3049" t="s">
        <v>8243</v>
      </c>
    </row>
    <row r="3050" spans="1:6">
      <c r="A3050" t="s">
        <v>3962</v>
      </c>
      <c r="B3050" s="859" t="s">
        <v>15573</v>
      </c>
      <c r="C3050" t="s">
        <v>15574</v>
      </c>
      <c r="D3050" t="s">
        <v>15575</v>
      </c>
      <c r="E3050" t="s">
        <v>15576</v>
      </c>
      <c r="F3050" t="s">
        <v>8243</v>
      </c>
    </row>
    <row r="3051" spans="1:6">
      <c r="A3051" t="s">
        <v>3962</v>
      </c>
      <c r="B3051" s="859" t="s">
        <v>15577</v>
      </c>
      <c r="C3051" t="s">
        <v>15578</v>
      </c>
      <c r="D3051" t="s">
        <v>15579</v>
      </c>
      <c r="E3051" t="s">
        <v>15580</v>
      </c>
      <c r="F3051" t="s">
        <v>8243</v>
      </c>
    </row>
    <row r="3052" spans="1:6">
      <c r="A3052" t="s">
        <v>3962</v>
      </c>
      <c r="B3052" s="859" t="s">
        <v>15581</v>
      </c>
      <c r="C3052" t="s">
        <v>15582</v>
      </c>
      <c r="D3052" t="s">
        <v>15583</v>
      </c>
      <c r="E3052" t="s">
        <v>15584</v>
      </c>
      <c r="F3052" t="s">
        <v>8243</v>
      </c>
    </row>
    <row r="3053" spans="1:6">
      <c r="A3053" t="s">
        <v>3962</v>
      </c>
      <c r="B3053" s="859" t="s">
        <v>15585</v>
      </c>
      <c r="C3053" t="s">
        <v>15586</v>
      </c>
      <c r="D3053" t="s">
        <v>15587</v>
      </c>
      <c r="E3053" t="s">
        <v>15588</v>
      </c>
      <c r="F3053" t="s">
        <v>8243</v>
      </c>
    </row>
    <row r="3054" spans="1:6">
      <c r="A3054" t="s">
        <v>3962</v>
      </c>
      <c r="B3054" s="859" t="s">
        <v>15589</v>
      </c>
      <c r="C3054" t="s">
        <v>15590</v>
      </c>
      <c r="D3054" t="s">
        <v>15591</v>
      </c>
      <c r="E3054" t="s">
        <v>15592</v>
      </c>
      <c r="F3054" t="s">
        <v>8243</v>
      </c>
    </row>
    <row r="3055" spans="1:6">
      <c r="A3055" t="s">
        <v>3962</v>
      </c>
      <c r="B3055" s="859" t="s">
        <v>15593</v>
      </c>
      <c r="C3055" t="s">
        <v>15594</v>
      </c>
      <c r="D3055" t="s">
        <v>15595</v>
      </c>
      <c r="E3055" t="s">
        <v>15595</v>
      </c>
      <c r="F3055" t="s">
        <v>8243</v>
      </c>
    </row>
    <row r="3056" spans="1:6">
      <c r="A3056" t="s">
        <v>3962</v>
      </c>
      <c r="B3056" s="859" t="s">
        <v>15596</v>
      </c>
      <c r="C3056" t="s">
        <v>15597</v>
      </c>
      <c r="D3056" t="s">
        <v>15598</v>
      </c>
      <c r="E3056" t="s">
        <v>15599</v>
      </c>
      <c r="F3056" t="s">
        <v>8243</v>
      </c>
    </row>
    <row r="3057" spans="1:6">
      <c r="A3057" t="s">
        <v>3962</v>
      </c>
      <c r="B3057" s="859" t="s">
        <v>15600</v>
      </c>
      <c r="C3057" t="s">
        <v>15601</v>
      </c>
      <c r="D3057" t="s">
        <v>15602</v>
      </c>
      <c r="E3057" t="s">
        <v>15602</v>
      </c>
      <c r="F3057" t="s">
        <v>8243</v>
      </c>
    </row>
    <row r="3058" spans="1:6">
      <c r="A3058" t="s">
        <v>3962</v>
      </c>
      <c r="B3058" s="859" t="s">
        <v>15603</v>
      </c>
      <c r="C3058" t="s">
        <v>15604</v>
      </c>
      <c r="D3058" t="s">
        <v>15060</v>
      </c>
      <c r="E3058" t="s">
        <v>15605</v>
      </c>
      <c r="F3058" t="s">
        <v>8243</v>
      </c>
    </row>
    <row r="3059" spans="1:6">
      <c r="A3059" t="s">
        <v>3962</v>
      </c>
      <c r="B3059" s="859" t="s">
        <v>15606</v>
      </c>
      <c r="C3059" t="s">
        <v>15607</v>
      </c>
      <c r="D3059" t="s">
        <v>15608</v>
      </c>
      <c r="E3059" t="s">
        <v>15609</v>
      </c>
      <c r="F3059" t="s">
        <v>8243</v>
      </c>
    </row>
    <row r="3060" spans="1:6">
      <c r="A3060" t="s">
        <v>3962</v>
      </c>
      <c r="B3060" s="859" t="s">
        <v>15610</v>
      </c>
      <c r="C3060" t="s">
        <v>15611</v>
      </c>
      <c r="D3060" t="s">
        <v>15612</v>
      </c>
      <c r="E3060" t="s">
        <v>15612</v>
      </c>
      <c r="F3060" t="s">
        <v>8243</v>
      </c>
    </row>
    <row r="3061" spans="1:6">
      <c r="A3061" t="s">
        <v>3962</v>
      </c>
      <c r="B3061" s="859" t="s">
        <v>15613</v>
      </c>
      <c r="C3061" t="s">
        <v>15614</v>
      </c>
      <c r="D3061" t="s">
        <v>15615</v>
      </c>
      <c r="E3061" t="s">
        <v>15616</v>
      </c>
      <c r="F3061" t="s">
        <v>8243</v>
      </c>
    </row>
    <row r="3062" spans="1:6">
      <c r="A3062" t="s">
        <v>3962</v>
      </c>
      <c r="B3062" s="859" t="s">
        <v>15617</v>
      </c>
      <c r="C3062" t="s">
        <v>15618</v>
      </c>
      <c r="D3062" t="s">
        <v>15619</v>
      </c>
      <c r="E3062" t="s">
        <v>15620</v>
      </c>
      <c r="F3062" t="s">
        <v>8247</v>
      </c>
    </row>
    <row r="3063" spans="1:6">
      <c r="A3063" t="s">
        <v>3962</v>
      </c>
      <c r="B3063" s="859" t="s">
        <v>15621</v>
      </c>
      <c r="C3063" t="s">
        <v>14813</v>
      </c>
      <c r="D3063" t="s">
        <v>14814</v>
      </c>
      <c r="E3063" t="s">
        <v>14815</v>
      </c>
      <c r="F3063" t="s">
        <v>8247</v>
      </c>
    </row>
    <row r="3064" spans="1:6">
      <c r="A3064" t="s">
        <v>3962</v>
      </c>
      <c r="B3064" s="859" t="s">
        <v>15622</v>
      </c>
      <c r="C3064" t="s">
        <v>15623</v>
      </c>
      <c r="D3064" t="s">
        <v>15624</v>
      </c>
      <c r="E3064" t="s">
        <v>15625</v>
      </c>
      <c r="F3064" t="s">
        <v>8247</v>
      </c>
    </row>
    <row r="3065" spans="1:6">
      <c r="A3065" t="s">
        <v>3962</v>
      </c>
      <c r="B3065" s="859" t="s">
        <v>15626</v>
      </c>
      <c r="C3065" t="s">
        <v>15627</v>
      </c>
      <c r="D3065" t="s">
        <v>15628</v>
      </c>
      <c r="E3065" t="s">
        <v>15629</v>
      </c>
      <c r="F3065" t="s">
        <v>8247</v>
      </c>
    </row>
    <row r="3066" spans="1:6">
      <c r="A3066" t="s">
        <v>3962</v>
      </c>
      <c r="B3066" s="859" t="s">
        <v>15630</v>
      </c>
      <c r="C3066" t="s">
        <v>15631</v>
      </c>
      <c r="D3066" t="s">
        <v>15632</v>
      </c>
      <c r="E3066" t="s">
        <v>15633</v>
      </c>
      <c r="F3066" t="s">
        <v>8247</v>
      </c>
    </row>
    <row r="3067" spans="1:6">
      <c r="A3067" t="s">
        <v>3962</v>
      </c>
      <c r="B3067" s="859" t="s">
        <v>15634</v>
      </c>
      <c r="C3067" t="s">
        <v>15635</v>
      </c>
      <c r="D3067" t="s">
        <v>15636</v>
      </c>
      <c r="E3067" t="s">
        <v>15636</v>
      </c>
      <c r="F3067" t="s">
        <v>8247</v>
      </c>
    </row>
    <row r="3068" spans="1:6">
      <c r="A3068" t="s">
        <v>3962</v>
      </c>
      <c r="B3068" s="859" t="s">
        <v>15637</v>
      </c>
      <c r="C3068" t="s">
        <v>15638</v>
      </c>
      <c r="D3068" t="s">
        <v>15639</v>
      </c>
      <c r="E3068" t="s">
        <v>15640</v>
      </c>
      <c r="F3068" t="s">
        <v>8251</v>
      </c>
    </row>
    <row r="3069" spans="1:6">
      <c r="A3069" t="s">
        <v>3962</v>
      </c>
      <c r="B3069" s="859" t="s">
        <v>15641</v>
      </c>
      <c r="C3069" t="s">
        <v>15642</v>
      </c>
      <c r="D3069" t="s">
        <v>15643</v>
      </c>
      <c r="E3069" t="s">
        <v>15644</v>
      </c>
      <c r="F3069" t="s">
        <v>8251</v>
      </c>
    </row>
    <row r="3070" spans="1:6">
      <c r="A3070" t="s">
        <v>3962</v>
      </c>
      <c r="B3070" s="859" t="s">
        <v>15645</v>
      </c>
      <c r="C3070" t="s">
        <v>15646</v>
      </c>
      <c r="D3070" t="s">
        <v>15647</v>
      </c>
      <c r="E3070" t="s">
        <v>15648</v>
      </c>
      <c r="F3070" t="s">
        <v>8251</v>
      </c>
    </row>
    <row r="3071" spans="1:6">
      <c r="A3071" t="s">
        <v>3962</v>
      </c>
      <c r="B3071" s="859" t="s">
        <v>15649</v>
      </c>
      <c r="C3071" t="s">
        <v>15154</v>
      </c>
      <c r="D3071" t="s">
        <v>15155</v>
      </c>
      <c r="E3071" t="s">
        <v>15156</v>
      </c>
      <c r="F3071" t="s">
        <v>8251</v>
      </c>
    </row>
    <row r="3072" spans="1:6">
      <c r="A3072" t="s">
        <v>3962</v>
      </c>
      <c r="B3072" s="859" t="s">
        <v>15650</v>
      </c>
      <c r="C3072" t="s">
        <v>15651</v>
      </c>
      <c r="D3072" t="s">
        <v>15652</v>
      </c>
      <c r="E3072" t="s">
        <v>15652</v>
      </c>
      <c r="F3072" t="s">
        <v>8251</v>
      </c>
    </row>
    <row r="3073" spans="1:6">
      <c r="A3073" t="s">
        <v>3962</v>
      </c>
      <c r="B3073" s="859" t="s">
        <v>15653</v>
      </c>
      <c r="C3073" t="s">
        <v>15654</v>
      </c>
      <c r="D3073" t="s">
        <v>15655</v>
      </c>
      <c r="E3073" t="s">
        <v>15656</v>
      </c>
      <c r="F3073" t="s">
        <v>8251</v>
      </c>
    </row>
    <row r="3074" spans="1:6">
      <c r="A3074" t="s">
        <v>3962</v>
      </c>
      <c r="B3074" s="859" t="s">
        <v>15657</v>
      </c>
      <c r="C3074" t="s">
        <v>15658</v>
      </c>
      <c r="D3074" t="s">
        <v>15659</v>
      </c>
      <c r="E3074" t="s">
        <v>15660</v>
      </c>
      <c r="F3074" t="s">
        <v>8251</v>
      </c>
    </row>
    <row r="3075" spans="1:6">
      <c r="A3075" t="s">
        <v>3962</v>
      </c>
      <c r="B3075" s="859" t="s">
        <v>15661</v>
      </c>
      <c r="C3075" t="s">
        <v>15662</v>
      </c>
      <c r="D3075" t="s">
        <v>15663</v>
      </c>
      <c r="E3075" t="s">
        <v>15663</v>
      </c>
      <c r="F3075" t="s">
        <v>8255</v>
      </c>
    </row>
    <row r="3076" spans="1:6">
      <c r="A3076" t="s">
        <v>3962</v>
      </c>
      <c r="B3076" s="859" t="s">
        <v>15664</v>
      </c>
      <c r="C3076" t="s">
        <v>15665</v>
      </c>
      <c r="D3076" t="s">
        <v>15666</v>
      </c>
      <c r="E3076" t="s">
        <v>15667</v>
      </c>
      <c r="F3076" t="s">
        <v>8255</v>
      </c>
    </row>
    <row r="3077" spans="1:6">
      <c r="A3077" t="s">
        <v>3962</v>
      </c>
      <c r="B3077" s="859" t="s">
        <v>15668</v>
      </c>
      <c r="C3077" t="s">
        <v>15669</v>
      </c>
      <c r="D3077" t="s">
        <v>15670</v>
      </c>
      <c r="E3077" t="s">
        <v>15671</v>
      </c>
      <c r="F3077" t="s">
        <v>8259</v>
      </c>
    </row>
    <row r="3078" spans="1:6">
      <c r="A3078" t="s">
        <v>3962</v>
      </c>
      <c r="B3078" s="859" t="s">
        <v>15672</v>
      </c>
      <c r="C3078" t="s">
        <v>15673</v>
      </c>
      <c r="D3078" t="s">
        <v>15674</v>
      </c>
      <c r="E3078" t="s">
        <v>15675</v>
      </c>
      <c r="F3078" t="s">
        <v>8259</v>
      </c>
    </row>
    <row r="3079" spans="1:6">
      <c r="A3079" t="s">
        <v>3962</v>
      </c>
      <c r="B3079" s="859" t="s">
        <v>15676</v>
      </c>
      <c r="C3079" t="s">
        <v>15677</v>
      </c>
      <c r="D3079" t="s">
        <v>15678</v>
      </c>
      <c r="E3079" t="s">
        <v>15679</v>
      </c>
      <c r="F3079" t="s">
        <v>8259</v>
      </c>
    </row>
    <row r="3080" spans="1:6">
      <c r="A3080" t="s">
        <v>3962</v>
      </c>
      <c r="B3080" s="859" t="s">
        <v>15680</v>
      </c>
      <c r="C3080" t="s">
        <v>15681</v>
      </c>
      <c r="D3080" t="s">
        <v>15682</v>
      </c>
      <c r="E3080" t="s">
        <v>15683</v>
      </c>
      <c r="F3080" t="s">
        <v>8259</v>
      </c>
    </row>
    <row r="3081" spans="1:6">
      <c r="A3081" t="s">
        <v>3962</v>
      </c>
      <c r="B3081" s="859" t="s">
        <v>15684</v>
      </c>
      <c r="C3081" t="s">
        <v>15685</v>
      </c>
      <c r="D3081" t="s">
        <v>15686</v>
      </c>
      <c r="E3081" t="s">
        <v>15687</v>
      </c>
      <c r="F3081" t="s">
        <v>8259</v>
      </c>
    </row>
    <row r="3082" spans="1:6">
      <c r="A3082" t="s">
        <v>3962</v>
      </c>
      <c r="B3082" s="859" t="s">
        <v>15688</v>
      </c>
      <c r="C3082" t="s">
        <v>15689</v>
      </c>
      <c r="D3082" t="s">
        <v>15690</v>
      </c>
      <c r="E3082" t="s">
        <v>15691</v>
      </c>
      <c r="F3082" t="s">
        <v>8263</v>
      </c>
    </row>
    <row r="3083" spans="1:6">
      <c r="A3083" t="s">
        <v>3962</v>
      </c>
      <c r="B3083" s="859" t="s">
        <v>15692</v>
      </c>
      <c r="C3083" t="s">
        <v>15693</v>
      </c>
      <c r="D3083" t="s">
        <v>15694</v>
      </c>
      <c r="E3083" t="s">
        <v>15694</v>
      </c>
      <c r="F3083" t="s">
        <v>8263</v>
      </c>
    </row>
    <row r="3084" spans="1:6">
      <c r="A3084" t="s">
        <v>3962</v>
      </c>
      <c r="B3084" s="859" t="s">
        <v>15695</v>
      </c>
      <c r="C3084" t="s">
        <v>15696</v>
      </c>
      <c r="D3084" t="s">
        <v>15697</v>
      </c>
      <c r="E3084" t="s">
        <v>15698</v>
      </c>
      <c r="F3084" t="s">
        <v>8263</v>
      </c>
    </row>
    <row r="3085" spans="1:6">
      <c r="A3085" t="s">
        <v>3962</v>
      </c>
      <c r="B3085" s="859" t="s">
        <v>15699</v>
      </c>
      <c r="C3085" t="s">
        <v>15700</v>
      </c>
      <c r="D3085" t="s">
        <v>15701</v>
      </c>
      <c r="E3085" t="s">
        <v>15702</v>
      </c>
      <c r="F3085" t="s">
        <v>8263</v>
      </c>
    </row>
    <row r="3086" spans="1:6">
      <c r="A3086" t="s">
        <v>3962</v>
      </c>
      <c r="B3086" s="859" t="s">
        <v>15703</v>
      </c>
      <c r="C3086" t="s">
        <v>15704</v>
      </c>
      <c r="D3086" t="s">
        <v>15705</v>
      </c>
      <c r="E3086" t="s">
        <v>15706</v>
      </c>
      <c r="F3086" t="s">
        <v>8267</v>
      </c>
    </row>
    <row r="3087" spans="1:6">
      <c r="A3087" t="s">
        <v>3962</v>
      </c>
      <c r="B3087" s="859" t="s">
        <v>15707</v>
      </c>
      <c r="C3087" t="s">
        <v>15708</v>
      </c>
      <c r="D3087" t="s">
        <v>15709</v>
      </c>
      <c r="E3087" t="s">
        <v>15710</v>
      </c>
      <c r="F3087" t="s">
        <v>8267</v>
      </c>
    </row>
    <row r="3088" spans="1:6">
      <c r="A3088" t="s">
        <v>3962</v>
      </c>
      <c r="B3088" s="859" t="s">
        <v>15711</v>
      </c>
      <c r="C3088" t="s">
        <v>15712</v>
      </c>
      <c r="D3088" t="s">
        <v>15713</v>
      </c>
      <c r="E3088" t="s">
        <v>15714</v>
      </c>
      <c r="F3088" t="s">
        <v>8267</v>
      </c>
    </row>
    <row r="3089" spans="1:6">
      <c r="A3089" t="s">
        <v>3962</v>
      </c>
      <c r="B3089" s="859" t="s">
        <v>15715</v>
      </c>
      <c r="C3089" t="s">
        <v>15716</v>
      </c>
      <c r="D3089" t="s">
        <v>15717</v>
      </c>
      <c r="E3089" t="s">
        <v>15718</v>
      </c>
      <c r="F3089" t="s">
        <v>8267</v>
      </c>
    </row>
    <row r="3090" spans="1:6">
      <c r="A3090" t="s">
        <v>3962</v>
      </c>
      <c r="B3090" s="859" t="s">
        <v>15719</v>
      </c>
      <c r="C3090" t="s">
        <v>15720</v>
      </c>
      <c r="D3090" t="s">
        <v>15721</v>
      </c>
      <c r="E3090" t="s">
        <v>15721</v>
      </c>
      <c r="F3090" t="s">
        <v>8267</v>
      </c>
    </row>
    <row r="3091" spans="1:6">
      <c r="A3091" t="s">
        <v>3962</v>
      </c>
      <c r="B3091" s="859" t="s">
        <v>15722</v>
      </c>
      <c r="C3091" t="s">
        <v>15723</v>
      </c>
      <c r="D3091" t="s">
        <v>15724</v>
      </c>
      <c r="E3091" t="s">
        <v>15724</v>
      </c>
      <c r="F3091" t="s">
        <v>8267</v>
      </c>
    </row>
    <row r="3092" spans="1:6">
      <c r="A3092" t="s">
        <v>3962</v>
      </c>
      <c r="B3092" s="859" t="s">
        <v>15725</v>
      </c>
      <c r="C3092" t="s">
        <v>15726</v>
      </c>
      <c r="D3092" t="s">
        <v>15727</v>
      </c>
      <c r="E3092" t="s">
        <v>15727</v>
      </c>
      <c r="F3092" t="s">
        <v>8271</v>
      </c>
    </row>
    <row r="3093" spans="1:6">
      <c r="A3093" t="s">
        <v>3962</v>
      </c>
      <c r="B3093" s="859" t="s">
        <v>15728</v>
      </c>
      <c r="C3093" t="s">
        <v>15729</v>
      </c>
      <c r="D3093" t="s">
        <v>15730</v>
      </c>
      <c r="E3093" t="s">
        <v>15730</v>
      </c>
      <c r="F3093" t="s">
        <v>8275</v>
      </c>
    </row>
    <row r="3094" spans="1:6">
      <c r="A3094" t="s">
        <v>3962</v>
      </c>
      <c r="B3094" s="859" t="s">
        <v>15731</v>
      </c>
      <c r="C3094" t="s">
        <v>15732</v>
      </c>
      <c r="D3094" t="s">
        <v>15733</v>
      </c>
      <c r="E3094" t="s">
        <v>15734</v>
      </c>
      <c r="F3094" t="s">
        <v>8275</v>
      </c>
    </row>
    <row r="3095" spans="1:6">
      <c r="A3095" t="s">
        <v>3962</v>
      </c>
      <c r="B3095" s="859" t="s">
        <v>15735</v>
      </c>
      <c r="C3095" t="s">
        <v>15081</v>
      </c>
      <c r="D3095" t="s">
        <v>15082</v>
      </c>
      <c r="E3095" t="s">
        <v>15083</v>
      </c>
      <c r="F3095" t="s">
        <v>8275</v>
      </c>
    </row>
    <row r="3096" spans="1:6">
      <c r="A3096" t="s">
        <v>3962</v>
      </c>
      <c r="B3096" s="859" t="s">
        <v>15736</v>
      </c>
      <c r="C3096" t="s">
        <v>15737</v>
      </c>
      <c r="D3096" t="s">
        <v>15738</v>
      </c>
      <c r="E3096" t="s">
        <v>15739</v>
      </c>
      <c r="F3096" t="s">
        <v>8279</v>
      </c>
    </row>
    <row r="3097" spans="1:6">
      <c r="A3097" t="s">
        <v>3962</v>
      </c>
      <c r="B3097" s="859" t="s">
        <v>15740</v>
      </c>
      <c r="C3097" t="s">
        <v>15741</v>
      </c>
      <c r="D3097" t="s">
        <v>15742</v>
      </c>
      <c r="E3097" t="s">
        <v>15743</v>
      </c>
      <c r="F3097" t="s">
        <v>8283</v>
      </c>
    </row>
    <row r="3098" spans="1:6">
      <c r="A3098" t="s">
        <v>3962</v>
      </c>
      <c r="B3098" s="859" t="s">
        <v>15744</v>
      </c>
      <c r="C3098" t="s">
        <v>15745</v>
      </c>
      <c r="D3098" t="s">
        <v>15746</v>
      </c>
      <c r="E3098" t="s">
        <v>15747</v>
      </c>
      <c r="F3098" t="s">
        <v>8283</v>
      </c>
    </row>
    <row r="3099" spans="1:6">
      <c r="A3099" t="s">
        <v>3962</v>
      </c>
      <c r="B3099" s="859" t="s">
        <v>15748</v>
      </c>
      <c r="C3099" t="s">
        <v>15749</v>
      </c>
      <c r="D3099" t="s">
        <v>15750</v>
      </c>
      <c r="E3099" t="s">
        <v>15751</v>
      </c>
      <c r="F3099" t="s">
        <v>8287</v>
      </c>
    </row>
    <row r="3100" spans="1:6">
      <c r="A3100" t="s">
        <v>3962</v>
      </c>
      <c r="B3100" s="859" t="s">
        <v>15752</v>
      </c>
      <c r="C3100" t="s">
        <v>15753</v>
      </c>
      <c r="D3100" t="s">
        <v>15754</v>
      </c>
      <c r="E3100" t="s">
        <v>15755</v>
      </c>
      <c r="F3100" t="s">
        <v>8287</v>
      </c>
    </row>
    <row r="3101" spans="1:6">
      <c r="A3101" t="s">
        <v>3962</v>
      </c>
      <c r="B3101" s="859" t="s">
        <v>15756</v>
      </c>
      <c r="C3101" t="s">
        <v>15757</v>
      </c>
      <c r="D3101" t="s">
        <v>15758</v>
      </c>
      <c r="E3101" t="s">
        <v>15759</v>
      </c>
      <c r="F3101" t="s">
        <v>8287</v>
      </c>
    </row>
    <row r="3102" spans="1:6">
      <c r="A3102" t="s">
        <v>3962</v>
      </c>
      <c r="B3102" s="859" t="s">
        <v>15760</v>
      </c>
      <c r="C3102" t="s">
        <v>15761</v>
      </c>
      <c r="D3102" t="s">
        <v>15762</v>
      </c>
      <c r="E3102" t="s">
        <v>15763</v>
      </c>
      <c r="F3102" t="s">
        <v>8291</v>
      </c>
    </row>
    <row r="3103" spans="1:6">
      <c r="A3103" t="s">
        <v>3962</v>
      </c>
      <c r="B3103" s="859" t="s">
        <v>15764</v>
      </c>
      <c r="C3103" t="s">
        <v>15765</v>
      </c>
      <c r="D3103" t="s">
        <v>15766</v>
      </c>
      <c r="E3103" t="s">
        <v>15767</v>
      </c>
      <c r="F3103" t="s">
        <v>8291</v>
      </c>
    </row>
    <row r="3104" spans="1:6">
      <c r="A3104" t="s">
        <v>3962</v>
      </c>
      <c r="B3104" s="859" t="s">
        <v>15768</v>
      </c>
      <c r="C3104" t="s">
        <v>15769</v>
      </c>
      <c r="D3104" t="s">
        <v>15770</v>
      </c>
      <c r="E3104" t="s">
        <v>15771</v>
      </c>
      <c r="F3104" t="s">
        <v>8291</v>
      </c>
    </row>
    <row r="3105" spans="1:6">
      <c r="A3105" t="s">
        <v>3962</v>
      </c>
      <c r="B3105" s="859" t="s">
        <v>15772</v>
      </c>
      <c r="C3105" t="s">
        <v>15773</v>
      </c>
      <c r="D3105" t="s">
        <v>15774</v>
      </c>
      <c r="E3105" t="s">
        <v>15775</v>
      </c>
      <c r="F3105" t="s">
        <v>8291</v>
      </c>
    </row>
    <row r="3106" spans="1:6">
      <c r="A3106" t="s">
        <v>3962</v>
      </c>
      <c r="B3106" s="859" t="s">
        <v>15776</v>
      </c>
      <c r="C3106" t="s">
        <v>15777</v>
      </c>
      <c r="D3106" t="s">
        <v>15778</v>
      </c>
      <c r="E3106" t="s">
        <v>15779</v>
      </c>
      <c r="F3106" t="s">
        <v>8295</v>
      </c>
    </row>
    <row r="3107" spans="1:6">
      <c r="A3107" t="s">
        <v>3962</v>
      </c>
      <c r="B3107" s="859" t="s">
        <v>15780</v>
      </c>
      <c r="C3107" t="s">
        <v>15781</v>
      </c>
      <c r="D3107" t="s">
        <v>15782</v>
      </c>
      <c r="E3107" t="s">
        <v>15783</v>
      </c>
      <c r="F3107" t="s">
        <v>8295</v>
      </c>
    </row>
    <row r="3108" spans="1:6">
      <c r="A3108" t="s">
        <v>3962</v>
      </c>
      <c r="B3108" s="859" t="s">
        <v>15784</v>
      </c>
      <c r="C3108" t="s">
        <v>15785</v>
      </c>
      <c r="D3108" t="s">
        <v>15786</v>
      </c>
      <c r="E3108" t="s">
        <v>15786</v>
      </c>
      <c r="F3108" t="s">
        <v>8295</v>
      </c>
    </row>
    <row r="3109" spans="1:6">
      <c r="A3109" t="s">
        <v>3962</v>
      </c>
      <c r="B3109" s="859" t="s">
        <v>15787</v>
      </c>
      <c r="C3109" t="s">
        <v>15788</v>
      </c>
      <c r="D3109" t="s">
        <v>15789</v>
      </c>
      <c r="E3109" t="s">
        <v>15790</v>
      </c>
      <c r="F3109" t="s">
        <v>8295</v>
      </c>
    </row>
    <row r="3110" spans="1:6">
      <c r="A3110" t="s">
        <v>3962</v>
      </c>
      <c r="B3110" s="859" t="s">
        <v>15791</v>
      </c>
      <c r="C3110" t="s">
        <v>15792</v>
      </c>
      <c r="D3110" t="s">
        <v>15793</v>
      </c>
      <c r="E3110" t="s">
        <v>15793</v>
      </c>
      <c r="F3110" t="s">
        <v>8299</v>
      </c>
    </row>
    <row r="3111" spans="1:6">
      <c r="A3111" t="s">
        <v>3962</v>
      </c>
      <c r="B3111" s="859" t="s">
        <v>15794</v>
      </c>
      <c r="C3111" t="s">
        <v>15795</v>
      </c>
      <c r="D3111" t="s">
        <v>15796</v>
      </c>
      <c r="E3111" t="s">
        <v>15797</v>
      </c>
      <c r="F3111" t="s">
        <v>8304</v>
      </c>
    </row>
    <row r="3112" spans="1:6">
      <c r="A3112" t="s">
        <v>3962</v>
      </c>
      <c r="B3112" s="859" t="s">
        <v>15798</v>
      </c>
      <c r="C3112" t="s">
        <v>15799</v>
      </c>
      <c r="D3112" t="s">
        <v>15800</v>
      </c>
      <c r="E3112" t="s">
        <v>15801</v>
      </c>
      <c r="F3112" t="s">
        <v>8304</v>
      </c>
    </row>
    <row r="3113" spans="1:6">
      <c r="A3113" t="s">
        <v>3962</v>
      </c>
      <c r="B3113" s="859" t="s">
        <v>15802</v>
      </c>
      <c r="C3113" t="s">
        <v>15803</v>
      </c>
      <c r="D3113" t="s">
        <v>15804</v>
      </c>
      <c r="E3113" t="s">
        <v>15804</v>
      </c>
      <c r="F3113" t="s">
        <v>8308</v>
      </c>
    </row>
    <row r="3114" spans="1:6">
      <c r="A3114" t="s">
        <v>3962</v>
      </c>
      <c r="B3114" s="859" t="s">
        <v>15805</v>
      </c>
      <c r="C3114" t="s">
        <v>15806</v>
      </c>
      <c r="D3114" t="s">
        <v>15807</v>
      </c>
      <c r="E3114" t="s">
        <v>15808</v>
      </c>
      <c r="F3114" t="s">
        <v>8308</v>
      </c>
    </row>
    <row r="3115" spans="1:6">
      <c r="A3115" t="s">
        <v>3962</v>
      </c>
      <c r="B3115" s="859" t="s">
        <v>15809</v>
      </c>
      <c r="C3115" t="s">
        <v>15810</v>
      </c>
      <c r="D3115" t="s">
        <v>15811</v>
      </c>
      <c r="E3115" t="s">
        <v>15812</v>
      </c>
      <c r="F3115" t="s">
        <v>8308</v>
      </c>
    </row>
    <row r="3116" spans="1:6">
      <c r="A3116" t="s">
        <v>3962</v>
      </c>
      <c r="B3116" s="859" t="s">
        <v>15813</v>
      </c>
      <c r="C3116" t="s">
        <v>15814</v>
      </c>
      <c r="D3116" t="s">
        <v>15815</v>
      </c>
      <c r="E3116" t="s">
        <v>15816</v>
      </c>
      <c r="F3116" t="s">
        <v>8320</v>
      </c>
    </row>
    <row r="3117" spans="1:6">
      <c r="A3117" t="s">
        <v>3962</v>
      </c>
      <c r="B3117" s="859" t="s">
        <v>15817</v>
      </c>
      <c r="C3117" t="s">
        <v>15818</v>
      </c>
      <c r="D3117" t="s">
        <v>15819</v>
      </c>
      <c r="E3117" t="s">
        <v>15819</v>
      </c>
      <c r="F3117" t="s">
        <v>8324</v>
      </c>
    </row>
    <row r="3118" spans="1:6">
      <c r="A3118" t="s">
        <v>3962</v>
      </c>
      <c r="B3118" s="859" t="s">
        <v>15820</v>
      </c>
      <c r="C3118" t="s">
        <v>15821</v>
      </c>
      <c r="D3118" t="s">
        <v>15822</v>
      </c>
      <c r="E3118" t="s">
        <v>15823</v>
      </c>
      <c r="F3118" t="s">
        <v>8328</v>
      </c>
    </row>
    <row r="3119" spans="1:6">
      <c r="A3119" t="s">
        <v>3962</v>
      </c>
      <c r="B3119" s="859" t="s">
        <v>15824</v>
      </c>
      <c r="C3119" t="s">
        <v>15825</v>
      </c>
      <c r="D3119" t="s">
        <v>15826</v>
      </c>
      <c r="E3119" t="s">
        <v>15826</v>
      </c>
      <c r="F3119" t="s">
        <v>8328</v>
      </c>
    </row>
    <row r="3120" spans="1:6">
      <c r="A3120" t="s">
        <v>3962</v>
      </c>
      <c r="B3120" s="859" t="s">
        <v>15827</v>
      </c>
      <c r="C3120" t="s">
        <v>15828</v>
      </c>
      <c r="D3120" t="s">
        <v>15829</v>
      </c>
      <c r="E3120" t="s">
        <v>15829</v>
      </c>
      <c r="F3120" t="s">
        <v>8332</v>
      </c>
    </row>
    <row r="3121" spans="1:6">
      <c r="A3121" t="s">
        <v>3962</v>
      </c>
      <c r="B3121" s="859" t="s">
        <v>15830</v>
      </c>
      <c r="C3121" t="s">
        <v>15831</v>
      </c>
      <c r="D3121" t="s">
        <v>15832</v>
      </c>
      <c r="E3121" t="s">
        <v>15832</v>
      </c>
      <c r="F3121" t="s">
        <v>8336</v>
      </c>
    </row>
    <row r="3122" spans="1:6">
      <c r="A3122" t="s">
        <v>3962</v>
      </c>
      <c r="B3122" s="859" t="s">
        <v>15833</v>
      </c>
      <c r="C3122" t="s">
        <v>15834</v>
      </c>
      <c r="D3122" t="s">
        <v>15835</v>
      </c>
      <c r="E3122" t="s">
        <v>15835</v>
      </c>
      <c r="F3122" t="s">
        <v>8336</v>
      </c>
    </row>
    <row r="3123" spans="1:6">
      <c r="A3123" t="s">
        <v>3962</v>
      </c>
      <c r="B3123" s="859" t="s">
        <v>15836</v>
      </c>
      <c r="C3123" t="s">
        <v>15837</v>
      </c>
      <c r="D3123" t="s">
        <v>15838</v>
      </c>
      <c r="E3123" t="s">
        <v>15838</v>
      </c>
      <c r="F3123" t="s">
        <v>8336</v>
      </c>
    </row>
    <row r="3124" spans="1:6">
      <c r="A3124" t="s">
        <v>3962</v>
      </c>
      <c r="B3124" s="859" t="s">
        <v>15839</v>
      </c>
      <c r="C3124" t="s">
        <v>15840</v>
      </c>
      <c r="D3124" t="s">
        <v>15841</v>
      </c>
      <c r="E3124" t="s">
        <v>15841</v>
      </c>
      <c r="F3124" t="s">
        <v>8340</v>
      </c>
    </row>
    <row r="3125" spans="1:6">
      <c r="A3125" t="s">
        <v>3962</v>
      </c>
      <c r="B3125" s="859" t="s">
        <v>15842</v>
      </c>
      <c r="C3125" t="s">
        <v>15843</v>
      </c>
      <c r="D3125" t="s">
        <v>15844</v>
      </c>
      <c r="E3125" t="s">
        <v>15844</v>
      </c>
      <c r="F3125" t="s">
        <v>8340</v>
      </c>
    </row>
    <row r="3126" spans="1:6">
      <c r="A3126" t="s">
        <v>3962</v>
      </c>
      <c r="B3126" s="859" t="s">
        <v>15845</v>
      </c>
      <c r="C3126" t="s">
        <v>15846</v>
      </c>
      <c r="D3126" t="s">
        <v>15847</v>
      </c>
      <c r="E3126" t="s">
        <v>15848</v>
      </c>
      <c r="F3126" t="s">
        <v>8344</v>
      </c>
    </row>
    <row r="3127" spans="1:6">
      <c r="A3127" t="s">
        <v>3962</v>
      </c>
      <c r="B3127" s="859" t="s">
        <v>15849</v>
      </c>
      <c r="C3127" t="s">
        <v>15850</v>
      </c>
      <c r="D3127" t="s">
        <v>15851</v>
      </c>
      <c r="E3127" t="s">
        <v>15851</v>
      </c>
      <c r="F3127" t="s">
        <v>8348</v>
      </c>
    </row>
    <row r="3128" spans="1:6">
      <c r="A3128" t="s">
        <v>3962</v>
      </c>
      <c r="B3128" s="859" t="s">
        <v>15852</v>
      </c>
      <c r="C3128" t="s">
        <v>15853</v>
      </c>
      <c r="D3128" t="s">
        <v>15854</v>
      </c>
      <c r="E3128" t="s">
        <v>15854</v>
      </c>
      <c r="F3128" t="s">
        <v>8352</v>
      </c>
    </row>
    <row r="3129" spans="1:6">
      <c r="A3129" t="s">
        <v>3962</v>
      </c>
      <c r="B3129" s="859" t="s">
        <v>15855</v>
      </c>
      <c r="C3129" t="s">
        <v>15856</v>
      </c>
      <c r="D3129" t="s">
        <v>15857</v>
      </c>
      <c r="E3129" t="s">
        <v>15857</v>
      </c>
      <c r="F3129" t="s">
        <v>8376</v>
      </c>
    </row>
    <row r="3130" spans="1:6">
      <c r="A3130" t="s">
        <v>3962</v>
      </c>
      <c r="B3130" s="859" t="s">
        <v>15858</v>
      </c>
      <c r="C3130" t="s">
        <v>15859</v>
      </c>
      <c r="D3130" t="s">
        <v>15860</v>
      </c>
      <c r="E3130" t="s">
        <v>15861</v>
      </c>
      <c r="F3130" t="s">
        <v>8380</v>
      </c>
    </row>
    <row r="3131" spans="1:6">
      <c r="A3131" t="s">
        <v>3962</v>
      </c>
      <c r="B3131" s="859" t="s">
        <v>15862</v>
      </c>
      <c r="C3131" t="s">
        <v>15863</v>
      </c>
      <c r="D3131" t="s">
        <v>15864</v>
      </c>
      <c r="E3131" t="s">
        <v>15864</v>
      </c>
      <c r="F3131" t="s">
        <v>8388</v>
      </c>
    </row>
    <row r="3132" spans="1:6">
      <c r="A3132" t="s">
        <v>3962</v>
      </c>
      <c r="B3132" s="859" t="s">
        <v>15865</v>
      </c>
      <c r="C3132" t="s">
        <v>14409</v>
      </c>
      <c r="D3132" t="s">
        <v>14410</v>
      </c>
      <c r="E3132" t="s">
        <v>14411</v>
      </c>
      <c r="F3132" t="s">
        <v>8388</v>
      </c>
    </row>
    <row r="3133" spans="1:6">
      <c r="A3133" t="s">
        <v>3962</v>
      </c>
      <c r="B3133" s="859" t="s">
        <v>15866</v>
      </c>
      <c r="C3133" t="s">
        <v>15867</v>
      </c>
      <c r="D3133" t="s">
        <v>15868</v>
      </c>
      <c r="E3133" t="s">
        <v>15869</v>
      </c>
      <c r="F3133" t="s">
        <v>8392</v>
      </c>
    </row>
    <row r="3134" spans="1:6">
      <c r="A3134" t="s">
        <v>3962</v>
      </c>
      <c r="B3134" s="859" t="s">
        <v>15870</v>
      </c>
      <c r="C3134" t="s">
        <v>15871</v>
      </c>
      <c r="D3134" t="s">
        <v>15872</v>
      </c>
      <c r="E3134" t="s">
        <v>15872</v>
      </c>
      <c r="F3134" t="s">
        <v>8396</v>
      </c>
    </row>
    <row r="3135" spans="1:6">
      <c r="A3135" t="s">
        <v>3962</v>
      </c>
      <c r="B3135" s="859" t="s">
        <v>15873</v>
      </c>
      <c r="C3135" t="s">
        <v>15874</v>
      </c>
      <c r="D3135" t="s">
        <v>15875</v>
      </c>
      <c r="E3135" t="s">
        <v>15876</v>
      </c>
      <c r="F3135" t="s">
        <v>8396</v>
      </c>
    </row>
    <row r="3136" spans="1:6">
      <c r="A3136" t="s">
        <v>3962</v>
      </c>
      <c r="B3136" s="859" t="s">
        <v>15877</v>
      </c>
      <c r="C3136" t="s">
        <v>15878</v>
      </c>
      <c r="D3136" t="s">
        <v>15879</v>
      </c>
      <c r="E3136" t="s">
        <v>15880</v>
      </c>
      <c r="F3136" t="s">
        <v>8396</v>
      </c>
    </row>
    <row r="3137" spans="1:6">
      <c r="A3137" t="s">
        <v>3962</v>
      </c>
      <c r="B3137" s="859" t="s">
        <v>15881</v>
      </c>
      <c r="C3137" t="s">
        <v>15882</v>
      </c>
      <c r="D3137" t="s">
        <v>15883</v>
      </c>
      <c r="E3137" t="s">
        <v>15883</v>
      </c>
      <c r="F3137" t="s">
        <v>8400</v>
      </c>
    </row>
    <row r="3138" spans="1:6">
      <c r="A3138" t="s">
        <v>3962</v>
      </c>
      <c r="B3138" s="859" t="s">
        <v>15884</v>
      </c>
      <c r="C3138" t="s">
        <v>15885</v>
      </c>
      <c r="D3138" t="s">
        <v>15886</v>
      </c>
      <c r="E3138" t="s">
        <v>15886</v>
      </c>
      <c r="F3138" t="s">
        <v>8404</v>
      </c>
    </row>
    <row r="3139" spans="1:6">
      <c r="A3139" t="s">
        <v>3962</v>
      </c>
      <c r="B3139" s="859" t="s">
        <v>15887</v>
      </c>
      <c r="C3139" t="s">
        <v>15888</v>
      </c>
      <c r="D3139" t="s">
        <v>15889</v>
      </c>
      <c r="E3139" t="s">
        <v>15890</v>
      </c>
      <c r="F3139" t="s">
        <v>8408</v>
      </c>
    </row>
    <row r="3140" spans="1:6">
      <c r="A3140" t="s">
        <v>3962</v>
      </c>
      <c r="B3140" s="859" t="s">
        <v>15891</v>
      </c>
      <c r="C3140" t="s">
        <v>15892</v>
      </c>
      <c r="D3140" t="s">
        <v>15893</v>
      </c>
      <c r="E3140" t="s">
        <v>15894</v>
      </c>
      <c r="F3140" t="s">
        <v>8412</v>
      </c>
    </row>
    <row r="3141" spans="1:6">
      <c r="A3141" t="s">
        <v>3962</v>
      </c>
      <c r="B3141" s="859" t="s">
        <v>15895</v>
      </c>
      <c r="C3141" t="s">
        <v>15896</v>
      </c>
      <c r="D3141" t="s">
        <v>15897</v>
      </c>
      <c r="E3141" t="s">
        <v>15898</v>
      </c>
      <c r="F3141" t="s">
        <v>8420</v>
      </c>
    </row>
    <row r="3142" spans="1:6">
      <c r="A3142" t="s">
        <v>3962</v>
      </c>
      <c r="B3142" s="859" t="s">
        <v>15899</v>
      </c>
      <c r="C3142" t="s">
        <v>15900</v>
      </c>
      <c r="D3142" t="s">
        <v>15901</v>
      </c>
      <c r="E3142" t="s">
        <v>15902</v>
      </c>
      <c r="F3142" t="s">
        <v>8429</v>
      </c>
    </row>
    <row r="3143" spans="1:6">
      <c r="A3143" t="s">
        <v>3962</v>
      </c>
      <c r="B3143" s="859" t="s">
        <v>15903</v>
      </c>
      <c r="C3143" t="s">
        <v>15904</v>
      </c>
      <c r="D3143" t="s">
        <v>15905</v>
      </c>
      <c r="E3143" t="s">
        <v>15905</v>
      </c>
      <c r="F3143" t="s">
        <v>8433</v>
      </c>
    </row>
    <row r="3144" spans="1:6">
      <c r="A3144" t="s">
        <v>3962</v>
      </c>
      <c r="B3144" s="859" t="s">
        <v>15906</v>
      </c>
      <c r="C3144" t="s">
        <v>15907</v>
      </c>
      <c r="D3144" t="s">
        <v>15908</v>
      </c>
      <c r="E3144" t="s">
        <v>15909</v>
      </c>
      <c r="F3144" t="s">
        <v>8437</v>
      </c>
    </row>
    <row r="3145" spans="1:6">
      <c r="A3145" t="s">
        <v>3962</v>
      </c>
      <c r="B3145" s="859" t="s">
        <v>15910</v>
      </c>
      <c r="C3145" t="s">
        <v>15911</v>
      </c>
      <c r="D3145" t="s">
        <v>15912</v>
      </c>
      <c r="E3145" t="s">
        <v>15912</v>
      </c>
      <c r="F3145" t="s">
        <v>8441</v>
      </c>
    </row>
    <row r="3146" spans="1:6">
      <c r="A3146" t="s">
        <v>3962</v>
      </c>
      <c r="B3146" s="859" t="s">
        <v>15913</v>
      </c>
      <c r="C3146" t="s">
        <v>15914</v>
      </c>
      <c r="D3146" t="s">
        <v>15915</v>
      </c>
      <c r="E3146" t="s">
        <v>15915</v>
      </c>
      <c r="F3146" t="s">
        <v>8441</v>
      </c>
    </row>
    <row r="3147" spans="1:6">
      <c r="A3147" t="s">
        <v>3962</v>
      </c>
      <c r="B3147" s="859" t="s">
        <v>15916</v>
      </c>
      <c r="C3147" t="s">
        <v>15917</v>
      </c>
      <c r="D3147" t="s">
        <v>15918</v>
      </c>
      <c r="E3147" t="s">
        <v>15918</v>
      </c>
      <c r="F3147" t="s">
        <v>8449</v>
      </c>
    </row>
    <row r="3148" spans="1:6">
      <c r="A3148" t="s">
        <v>3962</v>
      </c>
      <c r="B3148" s="859" t="s">
        <v>15919</v>
      </c>
      <c r="C3148" t="s">
        <v>15920</v>
      </c>
      <c r="D3148" t="s">
        <v>15921</v>
      </c>
      <c r="E3148" t="s">
        <v>15921</v>
      </c>
      <c r="F3148" t="s">
        <v>8449</v>
      </c>
    </row>
    <row r="3149" spans="1:6">
      <c r="A3149" t="s">
        <v>3962</v>
      </c>
      <c r="B3149" s="859" t="s">
        <v>15922</v>
      </c>
      <c r="C3149" t="s">
        <v>14426</v>
      </c>
      <c r="D3149" t="s">
        <v>14427</v>
      </c>
      <c r="E3149" t="s">
        <v>14428</v>
      </c>
      <c r="F3149" t="s">
        <v>8453</v>
      </c>
    </row>
    <row r="3150" spans="1:6">
      <c r="A3150" t="s">
        <v>3962</v>
      </c>
      <c r="B3150" s="859" t="s">
        <v>15923</v>
      </c>
      <c r="C3150" t="s">
        <v>15924</v>
      </c>
      <c r="D3150" t="s">
        <v>15925</v>
      </c>
      <c r="E3150" t="s">
        <v>15926</v>
      </c>
      <c r="F3150" t="s">
        <v>8453</v>
      </c>
    </row>
    <row r="3151" spans="1:6">
      <c r="A3151" t="s">
        <v>3962</v>
      </c>
      <c r="B3151" s="859" t="s">
        <v>15927</v>
      </c>
      <c r="C3151" t="s">
        <v>15928</v>
      </c>
      <c r="D3151" t="s">
        <v>15929</v>
      </c>
      <c r="E3151" t="s">
        <v>15930</v>
      </c>
      <c r="F3151" t="s">
        <v>8453</v>
      </c>
    </row>
    <row r="3152" spans="1:6">
      <c r="A3152" t="s">
        <v>3962</v>
      </c>
      <c r="B3152" s="859" t="s">
        <v>15931</v>
      </c>
      <c r="C3152" t="s">
        <v>15932</v>
      </c>
      <c r="D3152" t="s">
        <v>15933</v>
      </c>
      <c r="E3152" t="s">
        <v>15934</v>
      </c>
      <c r="F3152" t="s">
        <v>8457</v>
      </c>
    </row>
    <row r="3153" spans="1:6">
      <c r="A3153" t="s">
        <v>3962</v>
      </c>
      <c r="B3153" s="859" t="s">
        <v>15935</v>
      </c>
      <c r="C3153" t="s">
        <v>15936</v>
      </c>
      <c r="D3153" t="s">
        <v>15937</v>
      </c>
      <c r="E3153" t="s">
        <v>15938</v>
      </c>
      <c r="F3153" t="s">
        <v>8465</v>
      </c>
    </row>
    <row r="3154" spans="1:6">
      <c r="A3154" t="s">
        <v>3962</v>
      </c>
      <c r="B3154" s="859" t="s">
        <v>15939</v>
      </c>
      <c r="C3154" t="s">
        <v>15940</v>
      </c>
      <c r="D3154" t="s">
        <v>15941</v>
      </c>
      <c r="E3154" t="s">
        <v>15941</v>
      </c>
      <c r="F3154" t="s">
        <v>8465</v>
      </c>
    </row>
    <row r="3155" spans="1:6">
      <c r="A3155" t="s">
        <v>3962</v>
      </c>
      <c r="B3155" s="859" t="s">
        <v>15942</v>
      </c>
      <c r="C3155" t="s">
        <v>15943</v>
      </c>
      <c r="D3155" t="s">
        <v>15944</v>
      </c>
      <c r="E3155" t="s">
        <v>15945</v>
      </c>
      <c r="F3155" t="s">
        <v>8481</v>
      </c>
    </row>
    <row r="3156" spans="1:6">
      <c r="A3156" t="s">
        <v>3962</v>
      </c>
      <c r="B3156" s="859" t="s">
        <v>15946</v>
      </c>
      <c r="C3156" t="s">
        <v>15947</v>
      </c>
      <c r="D3156" t="s">
        <v>15948</v>
      </c>
      <c r="E3156" t="s">
        <v>15949</v>
      </c>
      <c r="F3156" t="s">
        <v>8485</v>
      </c>
    </row>
    <row r="3157" spans="1:6">
      <c r="A3157" t="s">
        <v>3962</v>
      </c>
      <c r="B3157" s="859" t="s">
        <v>15950</v>
      </c>
      <c r="C3157" t="s">
        <v>15951</v>
      </c>
      <c r="D3157" t="s">
        <v>15952</v>
      </c>
      <c r="E3157" t="s">
        <v>15953</v>
      </c>
      <c r="F3157" t="s">
        <v>8485</v>
      </c>
    </row>
    <row r="3158" spans="1:6">
      <c r="A3158" t="s">
        <v>3962</v>
      </c>
      <c r="B3158" s="859" t="s">
        <v>15954</v>
      </c>
      <c r="C3158" t="s">
        <v>15955</v>
      </c>
      <c r="D3158" t="s">
        <v>15956</v>
      </c>
      <c r="E3158" t="s">
        <v>15957</v>
      </c>
      <c r="F3158" t="s">
        <v>8485</v>
      </c>
    </row>
    <row r="3159" spans="1:6">
      <c r="A3159" t="s">
        <v>3962</v>
      </c>
      <c r="B3159" s="859" t="s">
        <v>15958</v>
      </c>
      <c r="C3159" t="s">
        <v>15959</v>
      </c>
      <c r="D3159" t="s">
        <v>15960</v>
      </c>
      <c r="E3159" t="s">
        <v>15961</v>
      </c>
      <c r="F3159" t="s">
        <v>8493</v>
      </c>
    </row>
    <row r="3160" spans="1:6">
      <c r="A3160" t="s">
        <v>3962</v>
      </c>
      <c r="B3160" s="859" t="s">
        <v>15962</v>
      </c>
      <c r="C3160" t="s">
        <v>15963</v>
      </c>
      <c r="D3160" t="s">
        <v>15964</v>
      </c>
      <c r="E3160" t="s">
        <v>15965</v>
      </c>
      <c r="F3160" t="s">
        <v>8497</v>
      </c>
    </row>
    <row r="3161" spans="1:6">
      <c r="A3161" t="s">
        <v>3962</v>
      </c>
      <c r="B3161" s="859" t="s">
        <v>15966</v>
      </c>
      <c r="C3161" t="s">
        <v>14341</v>
      </c>
      <c r="D3161" t="s">
        <v>14342</v>
      </c>
      <c r="E3161" t="s">
        <v>14342</v>
      </c>
      <c r="F3161" t="s">
        <v>8505</v>
      </c>
    </row>
    <row r="3162" spans="1:6">
      <c r="A3162" t="s">
        <v>3962</v>
      </c>
      <c r="B3162" s="859" t="s">
        <v>15967</v>
      </c>
      <c r="C3162" t="s">
        <v>15968</v>
      </c>
      <c r="D3162" t="s">
        <v>15969</v>
      </c>
      <c r="E3162" t="s">
        <v>15970</v>
      </c>
      <c r="F3162" t="s">
        <v>8509</v>
      </c>
    </row>
    <row r="3163" spans="1:6">
      <c r="A3163" t="s">
        <v>3962</v>
      </c>
      <c r="B3163" s="859" t="s">
        <v>15971</v>
      </c>
      <c r="C3163" t="s">
        <v>15972</v>
      </c>
      <c r="D3163" t="s">
        <v>15973</v>
      </c>
      <c r="E3163" t="s">
        <v>15974</v>
      </c>
      <c r="F3163" t="s">
        <v>8509</v>
      </c>
    </row>
    <row r="3164" spans="1:6">
      <c r="A3164" t="s">
        <v>3962</v>
      </c>
      <c r="B3164" s="859" t="s">
        <v>15975</v>
      </c>
      <c r="C3164" t="s">
        <v>15976</v>
      </c>
      <c r="D3164" t="s">
        <v>15977</v>
      </c>
      <c r="E3164" t="s">
        <v>15977</v>
      </c>
      <c r="F3164" t="s">
        <v>8509</v>
      </c>
    </row>
    <row r="3165" spans="1:6">
      <c r="A3165" t="s">
        <v>3962</v>
      </c>
      <c r="B3165" s="859" t="s">
        <v>15978</v>
      </c>
      <c r="C3165" t="s">
        <v>14545</v>
      </c>
      <c r="D3165" t="s">
        <v>14546</v>
      </c>
      <c r="E3165" t="s">
        <v>14547</v>
      </c>
      <c r="F3165" t="s">
        <v>8509</v>
      </c>
    </row>
    <row r="3166" spans="1:6">
      <c r="A3166" t="s">
        <v>3962</v>
      </c>
      <c r="B3166" s="859" t="s">
        <v>15979</v>
      </c>
      <c r="C3166" t="s">
        <v>15980</v>
      </c>
      <c r="D3166" t="s">
        <v>15981</v>
      </c>
      <c r="E3166" t="s">
        <v>15982</v>
      </c>
      <c r="F3166" t="s">
        <v>8518</v>
      </c>
    </row>
    <row r="3167" spans="1:6">
      <c r="A3167" t="s">
        <v>3962</v>
      </c>
      <c r="B3167" s="859" t="s">
        <v>15983</v>
      </c>
      <c r="C3167" t="s">
        <v>15984</v>
      </c>
      <c r="D3167" t="s">
        <v>15985</v>
      </c>
      <c r="E3167" t="s">
        <v>15986</v>
      </c>
      <c r="F3167" t="s">
        <v>8518</v>
      </c>
    </row>
    <row r="3168" spans="1:6">
      <c r="A3168" t="s">
        <v>3962</v>
      </c>
      <c r="B3168" s="859" t="s">
        <v>15987</v>
      </c>
      <c r="C3168" t="s">
        <v>15988</v>
      </c>
      <c r="D3168" t="s">
        <v>15989</v>
      </c>
      <c r="E3168" t="s">
        <v>15989</v>
      </c>
      <c r="F3168" t="s">
        <v>8518</v>
      </c>
    </row>
    <row r="3169" spans="1:6">
      <c r="A3169" t="s">
        <v>3962</v>
      </c>
      <c r="B3169" s="859" t="s">
        <v>15990</v>
      </c>
      <c r="C3169" t="s">
        <v>15991</v>
      </c>
      <c r="D3169" t="s">
        <v>15992</v>
      </c>
      <c r="E3169" t="s">
        <v>15993</v>
      </c>
      <c r="F3169" t="s">
        <v>8518</v>
      </c>
    </row>
    <row r="3170" spans="1:6">
      <c r="A3170" t="s">
        <v>3962</v>
      </c>
      <c r="B3170" s="859" t="s">
        <v>15994</v>
      </c>
      <c r="C3170" t="s">
        <v>15995</v>
      </c>
      <c r="D3170" t="s">
        <v>15996</v>
      </c>
      <c r="E3170" t="s">
        <v>15997</v>
      </c>
      <c r="F3170" t="s">
        <v>8522</v>
      </c>
    </row>
    <row r="3171" spans="1:6">
      <c r="A3171" t="s">
        <v>3962</v>
      </c>
      <c r="B3171" s="859" t="s">
        <v>15998</v>
      </c>
      <c r="C3171" t="s">
        <v>15999</v>
      </c>
      <c r="D3171" t="s">
        <v>16000</v>
      </c>
      <c r="E3171" t="s">
        <v>16001</v>
      </c>
      <c r="F3171" t="s">
        <v>8523</v>
      </c>
    </row>
    <row r="3172" spans="1:6">
      <c r="A3172" t="s">
        <v>3962</v>
      </c>
      <c r="B3172" s="859" t="s">
        <v>16002</v>
      </c>
      <c r="C3172" t="s">
        <v>16003</v>
      </c>
      <c r="D3172" t="s">
        <v>16004</v>
      </c>
      <c r="E3172" t="s">
        <v>16004</v>
      </c>
      <c r="F3172" t="s">
        <v>8523</v>
      </c>
    </row>
    <row r="3173" spans="1:6">
      <c r="A3173" t="s">
        <v>3962</v>
      </c>
      <c r="B3173" s="859" t="s">
        <v>16005</v>
      </c>
      <c r="C3173" t="s">
        <v>16006</v>
      </c>
      <c r="D3173" t="s">
        <v>16007</v>
      </c>
      <c r="E3173" t="s">
        <v>16008</v>
      </c>
      <c r="F3173" t="s">
        <v>8523</v>
      </c>
    </row>
    <row r="3174" spans="1:6">
      <c r="A3174" t="s">
        <v>3962</v>
      </c>
      <c r="B3174" s="859" t="s">
        <v>16009</v>
      </c>
      <c r="C3174" t="s">
        <v>15418</v>
      </c>
      <c r="D3174" t="s">
        <v>15419</v>
      </c>
      <c r="E3174" t="s">
        <v>15419</v>
      </c>
      <c r="F3174" t="s">
        <v>8532</v>
      </c>
    </row>
    <row r="3175" spans="1:6">
      <c r="A3175" t="s">
        <v>3962</v>
      </c>
      <c r="B3175" s="859" t="s">
        <v>16010</v>
      </c>
      <c r="C3175" t="s">
        <v>16011</v>
      </c>
      <c r="D3175" t="s">
        <v>16012</v>
      </c>
      <c r="E3175" t="s">
        <v>16013</v>
      </c>
      <c r="F3175" t="s">
        <v>8536</v>
      </c>
    </row>
    <row r="3176" spans="1:6">
      <c r="A3176" t="s">
        <v>3962</v>
      </c>
      <c r="B3176" s="859" t="s">
        <v>16014</v>
      </c>
      <c r="C3176" t="s">
        <v>16015</v>
      </c>
      <c r="D3176" t="s">
        <v>16016</v>
      </c>
      <c r="E3176" t="s">
        <v>16017</v>
      </c>
      <c r="F3176" t="s">
        <v>8536</v>
      </c>
    </row>
    <row r="3177" spans="1:6">
      <c r="A3177" t="s">
        <v>3962</v>
      </c>
      <c r="B3177" s="859" t="s">
        <v>16018</v>
      </c>
      <c r="C3177" t="s">
        <v>16019</v>
      </c>
      <c r="D3177" t="s">
        <v>16020</v>
      </c>
      <c r="E3177" t="s">
        <v>16020</v>
      </c>
      <c r="F3177" t="s">
        <v>8544</v>
      </c>
    </row>
    <row r="3178" spans="1:6">
      <c r="A3178" t="s">
        <v>3962</v>
      </c>
      <c r="B3178" s="859" t="s">
        <v>16021</v>
      </c>
      <c r="C3178" t="s">
        <v>16022</v>
      </c>
      <c r="D3178" t="s">
        <v>16023</v>
      </c>
      <c r="E3178" t="s">
        <v>16024</v>
      </c>
      <c r="F3178" t="s">
        <v>8549</v>
      </c>
    </row>
    <row r="3179" spans="1:6">
      <c r="A3179" t="s">
        <v>3962</v>
      </c>
      <c r="B3179" s="859" t="s">
        <v>16025</v>
      </c>
      <c r="C3179" t="s">
        <v>16026</v>
      </c>
      <c r="D3179" t="s">
        <v>16027</v>
      </c>
      <c r="E3179" t="s">
        <v>16028</v>
      </c>
      <c r="F3179" t="s">
        <v>8549</v>
      </c>
    </row>
    <row r="3180" spans="1:6">
      <c r="A3180" t="s">
        <v>3962</v>
      </c>
      <c r="B3180" s="859" t="s">
        <v>16029</v>
      </c>
      <c r="C3180" t="s">
        <v>16030</v>
      </c>
      <c r="D3180" t="s">
        <v>16031</v>
      </c>
      <c r="E3180" t="s">
        <v>16032</v>
      </c>
      <c r="F3180" t="s">
        <v>8553</v>
      </c>
    </row>
    <row r="3181" spans="1:6">
      <c r="A3181" t="s">
        <v>3962</v>
      </c>
      <c r="B3181" s="859" t="s">
        <v>16033</v>
      </c>
      <c r="C3181" t="s">
        <v>16034</v>
      </c>
      <c r="D3181" t="s">
        <v>16035</v>
      </c>
      <c r="E3181" t="s">
        <v>16036</v>
      </c>
      <c r="F3181" t="s">
        <v>8557</v>
      </c>
    </row>
    <row r="3182" spans="1:6">
      <c r="A3182" t="s">
        <v>3962</v>
      </c>
      <c r="B3182" s="859" t="s">
        <v>16037</v>
      </c>
      <c r="C3182" t="s">
        <v>16038</v>
      </c>
      <c r="D3182" t="s">
        <v>16039</v>
      </c>
      <c r="E3182" t="s">
        <v>16040</v>
      </c>
      <c r="F3182" t="s">
        <v>8557</v>
      </c>
    </row>
    <row r="3183" spans="1:6">
      <c r="A3183" t="s">
        <v>3962</v>
      </c>
      <c r="B3183" s="859" t="s">
        <v>16041</v>
      </c>
      <c r="C3183" t="s">
        <v>16042</v>
      </c>
      <c r="D3183" t="s">
        <v>16043</v>
      </c>
      <c r="E3183" t="s">
        <v>16043</v>
      </c>
      <c r="F3183" t="s">
        <v>8557</v>
      </c>
    </row>
    <row r="3184" spans="1:6">
      <c r="A3184" t="s">
        <v>3962</v>
      </c>
      <c r="B3184" s="859" t="s">
        <v>16044</v>
      </c>
      <c r="C3184" t="s">
        <v>16045</v>
      </c>
      <c r="D3184" t="s">
        <v>16046</v>
      </c>
      <c r="E3184" t="s">
        <v>16047</v>
      </c>
      <c r="F3184" t="s">
        <v>8557</v>
      </c>
    </row>
    <row r="3185" spans="1:6">
      <c r="A3185" t="s">
        <v>3962</v>
      </c>
      <c r="B3185" s="859" t="s">
        <v>16048</v>
      </c>
      <c r="C3185" t="s">
        <v>16049</v>
      </c>
      <c r="D3185" t="s">
        <v>16050</v>
      </c>
      <c r="E3185" t="s">
        <v>16051</v>
      </c>
      <c r="F3185" t="s">
        <v>8557</v>
      </c>
    </row>
    <row r="3186" spans="1:6">
      <c r="A3186" t="s">
        <v>3962</v>
      </c>
      <c r="B3186" s="859" t="s">
        <v>16052</v>
      </c>
      <c r="C3186" t="s">
        <v>16053</v>
      </c>
      <c r="D3186" t="s">
        <v>16054</v>
      </c>
      <c r="E3186" t="s">
        <v>16055</v>
      </c>
      <c r="F3186" t="s">
        <v>8565</v>
      </c>
    </row>
    <row r="3187" spans="1:6">
      <c r="A3187" t="s">
        <v>3962</v>
      </c>
      <c r="B3187" s="859" t="s">
        <v>16056</v>
      </c>
      <c r="C3187" t="s">
        <v>16057</v>
      </c>
      <c r="D3187" t="s">
        <v>16058</v>
      </c>
      <c r="E3187" t="s">
        <v>16059</v>
      </c>
      <c r="F3187" t="s">
        <v>8565</v>
      </c>
    </row>
    <row r="3188" spans="1:6">
      <c r="A3188" t="s">
        <v>3962</v>
      </c>
      <c r="B3188" s="859" t="s">
        <v>16060</v>
      </c>
      <c r="C3188" t="s">
        <v>16061</v>
      </c>
      <c r="D3188" t="s">
        <v>16062</v>
      </c>
      <c r="E3188" t="s">
        <v>16063</v>
      </c>
      <c r="F3188" t="s">
        <v>8565</v>
      </c>
    </row>
    <row r="3189" spans="1:6">
      <c r="A3189" t="s">
        <v>3962</v>
      </c>
      <c r="B3189" s="859" t="s">
        <v>16064</v>
      </c>
      <c r="C3189" t="s">
        <v>16065</v>
      </c>
      <c r="D3189" t="s">
        <v>16066</v>
      </c>
      <c r="E3189" t="s">
        <v>16066</v>
      </c>
      <c r="F3189" t="s">
        <v>8565</v>
      </c>
    </row>
    <row r="3190" spans="1:6">
      <c r="A3190" t="s">
        <v>3962</v>
      </c>
      <c r="B3190" s="859" t="s">
        <v>16067</v>
      </c>
      <c r="C3190" t="s">
        <v>16068</v>
      </c>
      <c r="D3190" t="s">
        <v>16069</v>
      </c>
      <c r="E3190" t="s">
        <v>16070</v>
      </c>
      <c r="F3190" t="s">
        <v>8565</v>
      </c>
    </row>
    <row r="3191" spans="1:6">
      <c r="A3191" t="s">
        <v>3962</v>
      </c>
      <c r="B3191" s="859" t="s">
        <v>16071</v>
      </c>
      <c r="C3191" t="s">
        <v>16072</v>
      </c>
      <c r="D3191" t="s">
        <v>16073</v>
      </c>
      <c r="E3191" t="s">
        <v>16074</v>
      </c>
      <c r="F3191" t="s">
        <v>8565</v>
      </c>
    </row>
    <row r="3192" spans="1:6">
      <c r="A3192" t="s">
        <v>3962</v>
      </c>
      <c r="B3192" s="859" t="s">
        <v>16075</v>
      </c>
      <c r="C3192" t="s">
        <v>16076</v>
      </c>
      <c r="D3192" t="s">
        <v>16077</v>
      </c>
      <c r="E3192" t="s">
        <v>16078</v>
      </c>
      <c r="F3192" t="s">
        <v>8565</v>
      </c>
    </row>
    <row r="3193" spans="1:6">
      <c r="A3193" t="s">
        <v>3962</v>
      </c>
      <c r="B3193" s="859" t="s">
        <v>16079</v>
      </c>
      <c r="C3193" t="s">
        <v>16080</v>
      </c>
      <c r="D3193" t="s">
        <v>16081</v>
      </c>
      <c r="E3193" t="s">
        <v>16082</v>
      </c>
      <c r="F3193" t="s">
        <v>8565</v>
      </c>
    </row>
    <row r="3194" spans="1:6">
      <c r="A3194" t="s">
        <v>3962</v>
      </c>
      <c r="B3194" s="859" t="s">
        <v>16083</v>
      </c>
      <c r="C3194" t="s">
        <v>16084</v>
      </c>
      <c r="D3194" t="s">
        <v>16085</v>
      </c>
      <c r="E3194" t="s">
        <v>16085</v>
      </c>
      <c r="F3194" t="s">
        <v>8565</v>
      </c>
    </row>
    <row r="3195" spans="1:6">
      <c r="A3195" t="s">
        <v>3962</v>
      </c>
      <c r="B3195" s="859" t="s">
        <v>16086</v>
      </c>
      <c r="C3195" t="s">
        <v>14891</v>
      </c>
      <c r="D3195" t="s">
        <v>14892</v>
      </c>
      <c r="E3195" t="s">
        <v>14893</v>
      </c>
      <c r="F3195" t="s">
        <v>8565</v>
      </c>
    </row>
    <row r="3196" spans="1:6">
      <c r="A3196" t="s">
        <v>3962</v>
      </c>
      <c r="B3196" s="859" t="s">
        <v>16087</v>
      </c>
      <c r="C3196" t="s">
        <v>16088</v>
      </c>
      <c r="D3196" t="s">
        <v>16089</v>
      </c>
      <c r="E3196" t="s">
        <v>16090</v>
      </c>
      <c r="F3196" t="s">
        <v>8565</v>
      </c>
    </row>
    <row r="3197" spans="1:6">
      <c r="A3197" t="s">
        <v>3962</v>
      </c>
      <c r="B3197" s="859" t="s">
        <v>16091</v>
      </c>
      <c r="C3197" t="s">
        <v>16092</v>
      </c>
      <c r="D3197" t="s">
        <v>16093</v>
      </c>
      <c r="E3197" t="s">
        <v>16094</v>
      </c>
      <c r="F3197" t="s">
        <v>8565</v>
      </c>
    </row>
    <row r="3198" spans="1:6">
      <c r="A3198" t="s">
        <v>3962</v>
      </c>
      <c r="B3198" s="859" t="s">
        <v>16095</v>
      </c>
      <c r="C3198" t="s">
        <v>13524</v>
      </c>
      <c r="D3198" t="s">
        <v>13525</v>
      </c>
      <c r="E3198" t="s">
        <v>13526</v>
      </c>
      <c r="F3198" t="s">
        <v>8566</v>
      </c>
    </row>
    <row r="3199" spans="1:6">
      <c r="A3199" t="s">
        <v>3962</v>
      </c>
      <c r="B3199" s="859" t="s">
        <v>16096</v>
      </c>
      <c r="C3199" t="s">
        <v>16097</v>
      </c>
      <c r="D3199" t="s">
        <v>16098</v>
      </c>
      <c r="E3199" t="s">
        <v>16099</v>
      </c>
      <c r="F3199" t="s">
        <v>8566</v>
      </c>
    </row>
    <row r="3200" spans="1:6">
      <c r="A3200" t="s">
        <v>3962</v>
      </c>
      <c r="B3200" s="859" t="s">
        <v>16100</v>
      </c>
      <c r="C3200" t="s">
        <v>16101</v>
      </c>
      <c r="D3200" t="s">
        <v>16102</v>
      </c>
      <c r="E3200" t="s">
        <v>16103</v>
      </c>
      <c r="F3200" t="s">
        <v>8566</v>
      </c>
    </row>
    <row r="3201" spans="1:6">
      <c r="A3201" t="s">
        <v>3962</v>
      </c>
      <c r="B3201" s="859" t="s">
        <v>16104</v>
      </c>
      <c r="C3201" t="s">
        <v>16105</v>
      </c>
      <c r="D3201" t="s">
        <v>16106</v>
      </c>
      <c r="E3201" t="s">
        <v>5681</v>
      </c>
      <c r="F3201" t="s">
        <v>8566</v>
      </c>
    </row>
    <row r="3202" spans="1:6">
      <c r="A3202" t="s">
        <v>3962</v>
      </c>
      <c r="B3202" s="859" t="s">
        <v>16107</v>
      </c>
      <c r="C3202" t="s">
        <v>16108</v>
      </c>
      <c r="D3202" t="s">
        <v>16109</v>
      </c>
      <c r="E3202" t="s">
        <v>16110</v>
      </c>
      <c r="F3202" t="s">
        <v>8566</v>
      </c>
    </row>
    <row r="3203" spans="1:6">
      <c r="A3203" t="s">
        <v>3962</v>
      </c>
      <c r="B3203" s="859" t="s">
        <v>16111</v>
      </c>
      <c r="C3203" t="s">
        <v>16112</v>
      </c>
      <c r="D3203" t="s">
        <v>16113</v>
      </c>
      <c r="E3203" t="s">
        <v>16114</v>
      </c>
      <c r="F3203" t="s">
        <v>8566</v>
      </c>
    </row>
    <row r="3204" spans="1:6">
      <c r="A3204" t="s">
        <v>3962</v>
      </c>
      <c r="B3204" s="859" t="s">
        <v>16115</v>
      </c>
      <c r="C3204" t="s">
        <v>16116</v>
      </c>
      <c r="D3204" t="s">
        <v>16117</v>
      </c>
      <c r="E3204" t="s">
        <v>16118</v>
      </c>
      <c r="F3204" t="s">
        <v>8566</v>
      </c>
    </row>
    <row r="3205" spans="1:6">
      <c r="A3205" t="s">
        <v>3962</v>
      </c>
      <c r="B3205" s="859" t="s">
        <v>16119</v>
      </c>
      <c r="C3205" t="s">
        <v>16120</v>
      </c>
      <c r="D3205" t="s">
        <v>16121</v>
      </c>
      <c r="E3205" t="s">
        <v>16121</v>
      </c>
      <c r="F3205" t="s">
        <v>8567</v>
      </c>
    </row>
    <row r="3206" spans="1:6">
      <c r="A3206" t="s">
        <v>3962</v>
      </c>
      <c r="B3206" s="859" t="s">
        <v>16122</v>
      </c>
      <c r="C3206" t="s">
        <v>16123</v>
      </c>
      <c r="D3206" t="s">
        <v>16124</v>
      </c>
      <c r="E3206" t="s">
        <v>16124</v>
      </c>
      <c r="F3206" t="s">
        <v>8567</v>
      </c>
    </row>
    <row r="3207" spans="1:6">
      <c r="A3207" t="s">
        <v>3962</v>
      </c>
      <c r="B3207" s="859" t="s">
        <v>16125</v>
      </c>
      <c r="C3207" t="s">
        <v>14230</v>
      </c>
      <c r="D3207" t="s">
        <v>14231</v>
      </c>
      <c r="E3207" t="s">
        <v>14232</v>
      </c>
      <c r="F3207" t="s">
        <v>8567</v>
      </c>
    </row>
    <row r="3208" spans="1:6">
      <c r="A3208" t="s">
        <v>3962</v>
      </c>
      <c r="B3208" s="859" t="s">
        <v>16126</v>
      </c>
      <c r="C3208" t="s">
        <v>16127</v>
      </c>
      <c r="D3208" t="s">
        <v>16128</v>
      </c>
      <c r="E3208" t="s">
        <v>16129</v>
      </c>
      <c r="F3208" t="s">
        <v>8567</v>
      </c>
    </row>
    <row r="3209" spans="1:6">
      <c r="A3209" t="s">
        <v>3962</v>
      </c>
      <c r="B3209" s="859" t="s">
        <v>16130</v>
      </c>
      <c r="C3209" t="s">
        <v>16131</v>
      </c>
      <c r="D3209" t="s">
        <v>16132</v>
      </c>
      <c r="E3209" t="s">
        <v>16133</v>
      </c>
      <c r="F3209" t="s">
        <v>8571</v>
      </c>
    </row>
    <row r="3210" spans="1:6">
      <c r="A3210" t="s">
        <v>3962</v>
      </c>
      <c r="B3210" s="859" t="s">
        <v>16134</v>
      </c>
      <c r="C3210" t="s">
        <v>16135</v>
      </c>
      <c r="D3210" t="s">
        <v>16136</v>
      </c>
      <c r="E3210" t="s">
        <v>16137</v>
      </c>
      <c r="F3210" t="s">
        <v>8571</v>
      </c>
    </row>
    <row r="3211" spans="1:6">
      <c r="A3211" t="s">
        <v>3962</v>
      </c>
      <c r="B3211" s="859" t="s">
        <v>16138</v>
      </c>
      <c r="C3211" t="s">
        <v>16139</v>
      </c>
      <c r="D3211" t="s">
        <v>16140</v>
      </c>
      <c r="E3211" t="s">
        <v>16141</v>
      </c>
      <c r="F3211" t="s">
        <v>8571</v>
      </c>
    </row>
    <row r="3212" spans="1:6">
      <c r="A3212" t="s">
        <v>3962</v>
      </c>
      <c r="B3212" s="859" t="s">
        <v>16142</v>
      </c>
      <c r="C3212" t="s">
        <v>16143</v>
      </c>
      <c r="D3212" t="s">
        <v>16144</v>
      </c>
      <c r="E3212" t="s">
        <v>16145</v>
      </c>
      <c r="F3212" t="s">
        <v>8571</v>
      </c>
    </row>
    <row r="3213" spans="1:6">
      <c r="A3213" t="s">
        <v>3962</v>
      </c>
      <c r="B3213" s="859" t="s">
        <v>16146</v>
      </c>
      <c r="C3213" t="s">
        <v>16147</v>
      </c>
      <c r="D3213" t="s">
        <v>16148</v>
      </c>
      <c r="E3213" t="s">
        <v>16148</v>
      </c>
      <c r="F3213" t="s">
        <v>8571</v>
      </c>
    </row>
    <row r="3214" spans="1:6">
      <c r="A3214" t="s">
        <v>3962</v>
      </c>
      <c r="B3214" s="859" t="s">
        <v>16149</v>
      </c>
      <c r="C3214" t="s">
        <v>16150</v>
      </c>
      <c r="D3214" t="s">
        <v>16151</v>
      </c>
      <c r="E3214" t="s">
        <v>16152</v>
      </c>
      <c r="F3214" t="s">
        <v>8571</v>
      </c>
    </row>
    <row r="3215" spans="1:6">
      <c r="A3215" t="s">
        <v>3962</v>
      </c>
      <c r="B3215" s="859" t="s">
        <v>16153</v>
      </c>
      <c r="C3215" t="s">
        <v>14553</v>
      </c>
      <c r="D3215" t="s">
        <v>14554</v>
      </c>
      <c r="E3215" t="s">
        <v>14555</v>
      </c>
      <c r="F3215" t="s">
        <v>8571</v>
      </c>
    </row>
    <row r="3216" spans="1:6">
      <c r="A3216" t="s">
        <v>3962</v>
      </c>
      <c r="B3216" s="859" t="s">
        <v>16154</v>
      </c>
      <c r="C3216" t="s">
        <v>16155</v>
      </c>
      <c r="D3216" t="s">
        <v>16156</v>
      </c>
      <c r="E3216" t="s">
        <v>16157</v>
      </c>
      <c r="F3216" t="s">
        <v>8571</v>
      </c>
    </row>
    <row r="3217" spans="1:6">
      <c r="A3217" t="s">
        <v>3962</v>
      </c>
      <c r="B3217" s="859" t="s">
        <v>16158</v>
      </c>
      <c r="C3217" t="s">
        <v>16159</v>
      </c>
      <c r="D3217" t="s">
        <v>16160</v>
      </c>
      <c r="E3217" t="s">
        <v>16160</v>
      </c>
      <c r="F3217" t="s">
        <v>8571</v>
      </c>
    </row>
    <row r="3218" spans="1:6">
      <c r="A3218" t="s">
        <v>3962</v>
      </c>
      <c r="B3218" s="859" t="s">
        <v>16161</v>
      </c>
      <c r="C3218" t="s">
        <v>16162</v>
      </c>
      <c r="D3218" t="s">
        <v>16163</v>
      </c>
      <c r="E3218" t="s">
        <v>16163</v>
      </c>
      <c r="F3218" t="s">
        <v>8571</v>
      </c>
    </row>
    <row r="3219" spans="1:6">
      <c r="A3219" t="s">
        <v>3962</v>
      </c>
      <c r="B3219" s="859" t="s">
        <v>16164</v>
      </c>
      <c r="C3219" t="s">
        <v>16165</v>
      </c>
      <c r="D3219" t="s">
        <v>16166</v>
      </c>
      <c r="E3219" t="s">
        <v>16167</v>
      </c>
      <c r="F3219" t="s">
        <v>8571</v>
      </c>
    </row>
    <row r="3220" spans="1:6">
      <c r="A3220" t="s">
        <v>3962</v>
      </c>
      <c r="B3220" s="859" t="s">
        <v>16168</v>
      </c>
      <c r="C3220" t="s">
        <v>16169</v>
      </c>
      <c r="D3220" t="s">
        <v>16170</v>
      </c>
      <c r="E3220" t="s">
        <v>16171</v>
      </c>
      <c r="F3220" t="s">
        <v>8575</v>
      </c>
    </row>
    <row r="3221" spans="1:6">
      <c r="A3221" t="s">
        <v>3962</v>
      </c>
      <c r="B3221" s="859" t="s">
        <v>16172</v>
      </c>
      <c r="C3221" t="s">
        <v>16173</v>
      </c>
      <c r="D3221" t="s">
        <v>16174</v>
      </c>
      <c r="E3221" t="s">
        <v>16175</v>
      </c>
      <c r="F3221" t="s">
        <v>8575</v>
      </c>
    </row>
    <row r="3222" spans="1:6">
      <c r="A3222" t="s">
        <v>3962</v>
      </c>
      <c r="B3222" s="859" t="s">
        <v>16176</v>
      </c>
      <c r="C3222" t="s">
        <v>16177</v>
      </c>
      <c r="D3222" t="s">
        <v>16178</v>
      </c>
      <c r="E3222" t="s">
        <v>16179</v>
      </c>
      <c r="F3222" t="s">
        <v>8575</v>
      </c>
    </row>
    <row r="3223" spans="1:6">
      <c r="A3223" t="s">
        <v>3962</v>
      </c>
      <c r="B3223" s="859" t="s">
        <v>16180</v>
      </c>
      <c r="C3223" t="s">
        <v>16181</v>
      </c>
      <c r="D3223" t="s">
        <v>16182</v>
      </c>
      <c r="E3223" t="s">
        <v>16183</v>
      </c>
      <c r="F3223" t="s">
        <v>8575</v>
      </c>
    </row>
    <row r="3224" spans="1:6">
      <c r="A3224" t="s">
        <v>3962</v>
      </c>
      <c r="B3224" s="859" t="s">
        <v>16184</v>
      </c>
      <c r="C3224" t="s">
        <v>16185</v>
      </c>
      <c r="D3224" t="s">
        <v>16186</v>
      </c>
      <c r="E3224" t="s">
        <v>16186</v>
      </c>
      <c r="F3224" t="s">
        <v>8579</v>
      </c>
    </row>
    <row r="3225" spans="1:6">
      <c r="A3225" t="s">
        <v>3962</v>
      </c>
      <c r="B3225" s="859" t="s">
        <v>16187</v>
      </c>
      <c r="C3225" t="s">
        <v>13524</v>
      </c>
      <c r="D3225" t="s">
        <v>13525</v>
      </c>
      <c r="E3225" t="s">
        <v>13526</v>
      </c>
      <c r="F3225" t="s">
        <v>8579</v>
      </c>
    </row>
    <row r="3226" spans="1:6">
      <c r="A3226" t="s">
        <v>3962</v>
      </c>
      <c r="B3226" s="859" t="s">
        <v>16188</v>
      </c>
      <c r="C3226" t="s">
        <v>14561</v>
      </c>
      <c r="D3226" t="s">
        <v>14562</v>
      </c>
      <c r="E3226" t="s">
        <v>14563</v>
      </c>
      <c r="F3226" t="s">
        <v>8579</v>
      </c>
    </row>
    <row r="3227" spans="1:6">
      <c r="A3227" t="s">
        <v>3962</v>
      </c>
      <c r="B3227" s="859" t="s">
        <v>16189</v>
      </c>
      <c r="C3227" t="s">
        <v>16190</v>
      </c>
      <c r="D3227" t="s">
        <v>16191</v>
      </c>
      <c r="E3227" t="s">
        <v>16191</v>
      </c>
      <c r="F3227" t="s">
        <v>8579</v>
      </c>
    </row>
    <row r="3228" spans="1:6">
      <c r="A3228" t="s">
        <v>3962</v>
      </c>
      <c r="B3228" s="859" t="s">
        <v>16192</v>
      </c>
      <c r="C3228" t="s">
        <v>16193</v>
      </c>
      <c r="D3228" t="s">
        <v>16194</v>
      </c>
      <c r="E3228" t="s">
        <v>16195</v>
      </c>
      <c r="F3228" t="s">
        <v>8579</v>
      </c>
    </row>
    <row r="3229" spans="1:6">
      <c r="A3229" t="s">
        <v>3962</v>
      </c>
      <c r="B3229" s="859" t="s">
        <v>16196</v>
      </c>
      <c r="C3229" t="s">
        <v>16197</v>
      </c>
      <c r="D3229" t="s">
        <v>16198</v>
      </c>
      <c r="E3229" t="s">
        <v>16199</v>
      </c>
      <c r="F3229" t="s">
        <v>8583</v>
      </c>
    </row>
    <row r="3230" spans="1:6">
      <c r="A3230" t="s">
        <v>3962</v>
      </c>
      <c r="B3230" s="859" t="s">
        <v>16200</v>
      </c>
      <c r="C3230" t="s">
        <v>15532</v>
      </c>
      <c r="D3230" t="s">
        <v>15533</v>
      </c>
      <c r="E3230" t="s">
        <v>15534</v>
      </c>
      <c r="F3230" t="s">
        <v>8583</v>
      </c>
    </row>
    <row r="3231" spans="1:6">
      <c r="A3231" t="s">
        <v>3962</v>
      </c>
      <c r="B3231" s="859" t="s">
        <v>16201</v>
      </c>
      <c r="C3231" t="s">
        <v>16202</v>
      </c>
      <c r="D3231" t="s">
        <v>16203</v>
      </c>
      <c r="E3231" t="s">
        <v>16204</v>
      </c>
      <c r="F3231" t="s">
        <v>8587</v>
      </c>
    </row>
    <row r="3232" spans="1:6">
      <c r="A3232" t="s">
        <v>3962</v>
      </c>
      <c r="B3232" s="859" t="s">
        <v>16205</v>
      </c>
      <c r="C3232" t="s">
        <v>16206</v>
      </c>
      <c r="D3232" t="s">
        <v>16207</v>
      </c>
      <c r="E3232" t="s">
        <v>16208</v>
      </c>
      <c r="F3232" t="s">
        <v>8587</v>
      </c>
    </row>
    <row r="3233" spans="1:6">
      <c r="A3233" t="s">
        <v>3962</v>
      </c>
      <c r="B3233" s="859" t="s">
        <v>16209</v>
      </c>
      <c r="C3233" t="s">
        <v>16210</v>
      </c>
      <c r="D3233" t="s">
        <v>16211</v>
      </c>
      <c r="E3233" t="s">
        <v>16212</v>
      </c>
      <c r="F3233" t="s">
        <v>8587</v>
      </c>
    </row>
    <row r="3234" spans="1:6">
      <c r="A3234" t="s">
        <v>3962</v>
      </c>
      <c r="B3234" s="859" t="s">
        <v>16213</v>
      </c>
      <c r="C3234" t="s">
        <v>16214</v>
      </c>
      <c r="D3234" t="s">
        <v>16215</v>
      </c>
      <c r="E3234" t="s">
        <v>16215</v>
      </c>
      <c r="F3234" t="s">
        <v>8587</v>
      </c>
    </row>
    <row r="3235" spans="1:6">
      <c r="A3235" t="s">
        <v>3962</v>
      </c>
      <c r="B3235" s="859" t="s">
        <v>16216</v>
      </c>
      <c r="C3235" t="s">
        <v>16217</v>
      </c>
      <c r="D3235" t="s">
        <v>16218</v>
      </c>
      <c r="E3235" t="s">
        <v>16219</v>
      </c>
      <c r="F3235" t="s">
        <v>8587</v>
      </c>
    </row>
    <row r="3236" spans="1:6">
      <c r="A3236" t="s">
        <v>3962</v>
      </c>
      <c r="B3236" s="859" t="s">
        <v>16220</v>
      </c>
      <c r="C3236" t="s">
        <v>16221</v>
      </c>
      <c r="D3236" t="s">
        <v>16222</v>
      </c>
      <c r="E3236" t="s">
        <v>16223</v>
      </c>
      <c r="F3236" t="s">
        <v>8587</v>
      </c>
    </row>
    <row r="3237" spans="1:6">
      <c r="A3237" t="s">
        <v>3962</v>
      </c>
      <c r="B3237" s="859" t="s">
        <v>16224</v>
      </c>
      <c r="C3237" t="s">
        <v>16225</v>
      </c>
      <c r="D3237" t="s">
        <v>16226</v>
      </c>
      <c r="E3237" t="s">
        <v>16227</v>
      </c>
      <c r="F3237" t="s">
        <v>8591</v>
      </c>
    </row>
    <row r="3238" spans="1:6">
      <c r="A3238" t="s">
        <v>3962</v>
      </c>
      <c r="B3238" s="859" t="s">
        <v>16228</v>
      </c>
      <c r="C3238" t="s">
        <v>16229</v>
      </c>
      <c r="D3238" t="s">
        <v>16230</v>
      </c>
      <c r="E3238" t="s">
        <v>16230</v>
      </c>
      <c r="F3238" t="s">
        <v>8591</v>
      </c>
    </row>
    <row r="3239" spans="1:6">
      <c r="A3239" t="s">
        <v>3962</v>
      </c>
      <c r="B3239" s="859" t="s">
        <v>16231</v>
      </c>
      <c r="C3239" t="s">
        <v>16232</v>
      </c>
      <c r="D3239" t="s">
        <v>16233</v>
      </c>
      <c r="E3239" t="s">
        <v>16234</v>
      </c>
      <c r="F3239" t="s">
        <v>8591</v>
      </c>
    </row>
    <row r="3240" spans="1:6">
      <c r="A3240" t="s">
        <v>3962</v>
      </c>
      <c r="B3240" s="859" t="s">
        <v>16235</v>
      </c>
      <c r="C3240" t="s">
        <v>16236</v>
      </c>
      <c r="D3240" t="s">
        <v>16237</v>
      </c>
      <c r="E3240" t="s">
        <v>16238</v>
      </c>
      <c r="F3240" t="s">
        <v>8591</v>
      </c>
    </row>
    <row r="3241" spans="1:6">
      <c r="A3241" t="s">
        <v>3962</v>
      </c>
      <c r="B3241" s="859" t="s">
        <v>16239</v>
      </c>
      <c r="C3241" t="s">
        <v>14366</v>
      </c>
      <c r="D3241" t="s">
        <v>14367</v>
      </c>
      <c r="E3241" t="s">
        <v>14368</v>
      </c>
      <c r="F3241" t="s">
        <v>8591</v>
      </c>
    </row>
    <row r="3242" spans="1:6">
      <c r="A3242" t="s">
        <v>3962</v>
      </c>
      <c r="B3242" s="859" t="s">
        <v>16240</v>
      </c>
      <c r="C3242" t="s">
        <v>16241</v>
      </c>
      <c r="D3242" t="s">
        <v>16242</v>
      </c>
      <c r="E3242" t="s">
        <v>16242</v>
      </c>
      <c r="F3242" t="s">
        <v>8591</v>
      </c>
    </row>
    <row r="3243" spans="1:6">
      <c r="A3243" t="s">
        <v>3962</v>
      </c>
      <c r="B3243" s="859" t="s">
        <v>16243</v>
      </c>
      <c r="C3243" t="s">
        <v>16244</v>
      </c>
      <c r="D3243" t="s">
        <v>16245</v>
      </c>
      <c r="E3243" t="s">
        <v>16246</v>
      </c>
      <c r="F3243" t="s">
        <v>8595</v>
      </c>
    </row>
    <row r="3244" spans="1:6">
      <c r="A3244" t="s">
        <v>3962</v>
      </c>
      <c r="B3244" s="859" t="s">
        <v>16247</v>
      </c>
      <c r="C3244" t="s">
        <v>16248</v>
      </c>
      <c r="D3244" t="s">
        <v>16249</v>
      </c>
      <c r="E3244" t="s">
        <v>16250</v>
      </c>
      <c r="F3244" t="s">
        <v>8595</v>
      </c>
    </row>
    <row r="3245" spans="1:6">
      <c r="A3245" t="s">
        <v>3962</v>
      </c>
      <c r="B3245" s="859" t="s">
        <v>16251</v>
      </c>
      <c r="C3245" t="s">
        <v>16252</v>
      </c>
      <c r="D3245" t="s">
        <v>16253</v>
      </c>
      <c r="E3245" t="s">
        <v>16254</v>
      </c>
      <c r="F3245" t="s">
        <v>8595</v>
      </c>
    </row>
    <row r="3246" spans="1:6">
      <c r="A3246" t="s">
        <v>3962</v>
      </c>
      <c r="B3246" s="859" t="s">
        <v>16255</v>
      </c>
      <c r="C3246" t="s">
        <v>16256</v>
      </c>
      <c r="D3246" t="s">
        <v>16257</v>
      </c>
      <c r="E3246" t="s">
        <v>16258</v>
      </c>
      <c r="F3246" t="s">
        <v>8595</v>
      </c>
    </row>
    <row r="3247" spans="1:6">
      <c r="A3247" t="s">
        <v>3962</v>
      </c>
      <c r="B3247" s="859" t="s">
        <v>16259</v>
      </c>
      <c r="C3247" t="s">
        <v>16260</v>
      </c>
      <c r="D3247" t="s">
        <v>16261</v>
      </c>
      <c r="E3247" t="s">
        <v>16262</v>
      </c>
      <c r="F3247" t="s">
        <v>8595</v>
      </c>
    </row>
    <row r="3248" spans="1:6">
      <c r="A3248" t="s">
        <v>3962</v>
      </c>
      <c r="B3248" s="859" t="s">
        <v>16263</v>
      </c>
      <c r="C3248" t="s">
        <v>16264</v>
      </c>
      <c r="D3248" t="s">
        <v>16265</v>
      </c>
      <c r="E3248" t="s">
        <v>16265</v>
      </c>
      <c r="F3248" t="s">
        <v>8599</v>
      </c>
    </row>
    <row r="3249" spans="1:6">
      <c r="A3249" t="s">
        <v>3962</v>
      </c>
      <c r="B3249" s="859" t="s">
        <v>16266</v>
      </c>
      <c r="C3249" t="s">
        <v>16267</v>
      </c>
      <c r="D3249" t="s">
        <v>16268</v>
      </c>
      <c r="E3249" t="s">
        <v>16269</v>
      </c>
      <c r="F3249" t="s">
        <v>8603</v>
      </c>
    </row>
    <row r="3250" spans="1:6">
      <c r="A3250" t="s">
        <v>3962</v>
      </c>
      <c r="B3250" s="859" t="s">
        <v>16270</v>
      </c>
      <c r="C3250" t="s">
        <v>16271</v>
      </c>
      <c r="D3250" t="s">
        <v>16272</v>
      </c>
      <c r="E3250" t="s">
        <v>16273</v>
      </c>
      <c r="F3250" t="s">
        <v>8607</v>
      </c>
    </row>
    <row r="3251" spans="1:6">
      <c r="A3251" t="s">
        <v>3962</v>
      </c>
      <c r="B3251" s="859" t="s">
        <v>16274</v>
      </c>
      <c r="C3251" t="s">
        <v>16275</v>
      </c>
      <c r="D3251" t="s">
        <v>16276</v>
      </c>
      <c r="E3251" t="s">
        <v>16276</v>
      </c>
      <c r="F3251" t="s">
        <v>8607</v>
      </c>
    </row>
    <row r="3252" spans="1:6">
      <c r="A3252" t="s">
        <v>3962</v>
      </c>
      <c r="B3252" s="859" t="s">
        <v>16277</v>
      </c>
      <c r="C3252" t="s">
        <v>16278</v>
      </c>
      <c r="D3252" t="s">
        <v>16279</v>
      </c>
      <c r="E3252" t="s">
        <v>16280</v>
      </c>
      <c r="F3252" t="s">
        <v>8611</v>
      </c>
    </row>
    <row r="3253" spans="1:6">
      <c r="A3253" t="s">
        <v>3962</v>
      </c>
      <c r="B3253" s="859" t="s">
        <v>16281</v>
      </c>
      <c r="C3253" t="s">
        <v>16282</v>
      </c>
      <c r="D3253" t="s">
        <v>16283</v>
      </c>
      <c r="E3253" t="s">
        <v>16284</v>
      </c>
      <c r="F3253" t="s">
        <v>8611</v>
      </c>
    </row>
    <row r="3254" spans="1:6">
      <c r="A3254" t="s">
        <v>3962</v>
      </c>
      <c r="B3254" s="859" t="s">
        <v>16285</v>
      </c>
      <c r="C3254" t="s">
        <v>16286</v>
      </c>
      <c r="D3254" t="s">
        <v>16287</v>
      </c>
      <c r="E3254" t="s">
        <v>16288</v>
      </c>
      <c r="F3254" t="s">
        <v>8611</v>
      </c>
    </row>
    <row r="3255" spans="1:6">
      <c r="A3255" t="s">
        <v>3962</v>
      </c>
      <c r="B3255" s="859" t="s">
        <v>16289</v>
      </c>
      <c r="C3255" t="s">
        <v>14561</v>
      </c>
      <c r="D3255" t="s">
        <v>14562</v>
      </c>
      <c r="E3255" t="s">
        <v>14563</v>
      </c>
      <c r="F3255" t="s">
        <v>8611</v>
      </c>
    </row>
    <row r="3256" spans="1:6">
      <c r="A3256" t="s">
        <v>3962</v>
      </c>
      <c r="B3256" s="859" t="s">
        <v>16290</v>
      </c>
      <c r="C3256" t="s">
        <v>14426</v>
      </c>
      <c r="D3256" t="s">
        <v>14427</v>
      </c>
      <c r="E3256" t="s">
        <v>14428</v>
      </c>
      <c r="F3256" t="s">
        <v>8615</v>
      </c>
    </row>
    <row r="3257" spans="1:6">
      <c r="A3257" t="s">
        <v>3962</v>
      </c>
      <c r="B3257" s="859" t="s">
        <v>16291</v>
      </c>
      <c r="C3257" t="s">
        <v>16292</v>
      </c>
      <c r="D3257" t="s">
        <v>16293</v>
      </c>
      <c r="E3257" t="s">
        <v>16294</v>
      </c>
      <c r="F3257" t="s">
        <v>8615</v>
      </c>
    </row>
    <row r="3258" spans="1:6">
      <c r="A3258" t="s">
        <v>3962</v>
      </c>
      <c r="B3258" s="859" t="s">
        <v>16295</v>
      </c>
      <c r="C3258" t="s">
        <v>7911</v>
      </c>
      <c r="D3258" t="s">
        <v>7912</v>
      </c>
      <c r="E3258" t="s">
        <v>7913</v>
      </c>
      <c r="F3258" t="s">
        <v>8616</v>
      </c>
    </row>
    <row r="3259" spans="1:6">
      <c r="A3259" t="s">
        <v>3962</v>
      </c>
      <c r="B3259" s="859" t="s">
        <v>16296</v>
      </c>
      <c r="C3259" t="s">
        <v>14355</v>
      </c>
      <c r="D3259" t="s">
        <v>14356</v>
      </c>
      <c r="E3259" t="s">
        <v>14357</v>
      </c>
      <c r="F3259" t="s">
        <v>8616</v>
      </c>
    </row>
    <row r="3260" spans="1:6">
      <c r="A3260" t="s">
        <v>3962</v>
      </c>
      <c r="B3260" s="859" t="s">
        <v>16297</v>
      </c>
      <c r="C3260" t="s">
        <v>16298</v>
      </c>
      <c r="D3260" t="s">
        <v>16299</v>
      </c>
      <c r="E3260" t="s">
        <v>16300</v>
      </c>
      <c r="F3260" t="s">
        <v>8617</v>
      </c>
    </row>
    <row r="3261" spans="1:6">
      <c r="A3261" t="s">
        <v>3962</v>
      </c>
      <c r="B3261" s="859" t="s">
        <v>16301</v>
      </c>
      <c r="C3261" t="s">
        <v>16302</v>
      </c>
      <c r="D3261" t="s">
        <v>16303</v>
      </c>
      <c r="E3261" t="s">
        <v>16304</v>
      </c>
      <c r="F3261" t="s">
        <v>8617</v>
      </c>
    </row>
    <row r="3262" spans="1:6">
      <c r="A3262" t="s">
        <v>3962</v>
      </c>
      <c r="B3262" s="859" t="s">
        <v>16305</v>
      </c>
      <c r="C3262" t="s">
        <v>16306</v>
      </c>
      <c r="D3262" t="s">
        <v>16307</v>
      </c>
      <c r="E3262" t="s">
        <v>16308</v>
      </c>
      <c r="F3262" t="s">
        <v>8621</v>
      </c>
    </row>
    <row r="3263" spans="1:6">
      <c r="A3263" t="s">
        <v>3962</v>
      </c>
      <c r="B3263" s="859" t="s">
        <v>16309</v>
      </c>
      <c r="C3263" t="s">
        <v>16310</v>
      </c>
      <c r="D3263" t="s">
        <v>16311</v>
      </c>
      <c r="E3263" t="s">
        <v>16312</v>
      </c>
      <c r="F3263" t="s">
        <v>8621</v>
      </c>
    </row>
    <row r="3264" spans="1:6">
      <c r="A3264" t="s">
        <v>3962</v>
      </c>
      <c r="B3264" s="859" t="s">
        <v>16313</v>
      </c>
      <c r="C3264" t="s">
        <v>16139</v>
      </c>
      <c r="D3264" t="s">
        <v>16140</v>
      </c>
      <c r="E3264" t="s">
        <v>16141</v>
      </c>
      <c r="F3264" t="s">
        <v>8621</v>
      </c>
    </row>
    <row r="3265" spans="1:6">
      <c r="A3265" t="s">
        <v>3962</v>
      </c>
      <c r="B3265" s="859" t="s">
        <v>16314</v>
      </c>
      <c r="C3265" t="s">
        <v>16315</v>
      </c>
      <c r="D3265" t="s">
        <v>16316</v>
      </c>
      <c r="E3265" t="s">
        <v>16317</v>
      </c>
      <c r="F3265" t="s">
        <v>8621</v>
      </c>
    </row>
    <row r="3266" spans="1:6">
      <c r="A3266" t="s">
        <v>3962</v>
      </c>
      <c r="B3266" s="859" t="s">
        <v>16318</v>
      </c>
      <c r="C3266" t="s">
        <v>16319</v>
      </c>
      <c r="D3266" t="s">
        <v>16320</v>
      </c>
      <c r="E3266" t="s">
        <v>16321</v>
      </c>
      <c r="F3266" t="s">
        <v>8621</v>
      </c>
    </row>
    <row r="3267" spans="1:6">
      <c r="A3267" t="s">
        <v>3962</v>
      </c>
      <c r="B3267" s="859" t="s">
        <v>16322</v>
      </c>
      <c r="C3267" t="s">
        <v>16323</v>
      </c>
      <c r="D3267" t="s">
        <v>16324</v>
      </c>
      <c r="E3267" t="s">
        <v>16325</v>
      </c>
      <c r="F3267" t="s">
        <v>8621</v>
      </c>
    </row>
    <row r="3268" spans="1:6">
      <c r="A3268" t="s">
        <v>3962</v>
      </c>
      <c r="B3268" s="859" t="s">
        <v>16326</v>
      </c>
      <c r="C3268" t="s">
        <v>16327</v>
      </c>
      <c r="D3268" t="s">
        <v>16328</v>
      </c>
      <c r="E3268" t="s">
        <v>16329</v>
      </c>
      <c r="F3268" t="s">
        <v>8621</v>
      </c>
    </row>
    <row r="3269" spans="1:6">
      <c r="A3269" t="s">
        <v>3962</v>
      </c>
      <c r="B3269" s="859" t="s">
        <v>16330</v>
      </c>
      <c r="C3269" t="s">
        <v>16331</v>
      </c>
      <c r="D3269" t="s">
        <v>16332</v>
      </c>
      <c r="E3269" t="s">
        <v>16333</v>
      </c>
      <c r="F3269" t="s">
        <v>8625</v>
      </c>
    </row>
    <row r="3270" spans="1:6">
      <c r="A3270" t="s">
        <v>3962</v>
      </c>
      <c r="B3270" s="859" t="s">
        <v>16334</v>
      </c>
      <c r="C3270" t="s">
        <v>16335</v>
      </c>
      <c r="D3270" t="s">
        <v>16336</v>
      </c>
      <c r="E3270" t="s">
        <v>16337</v>
      </c>
      <c r="F3270" t="s">
        <v>8625</v>
      </c>
    </row>
    <row r="3271" spans="1:6">
      <c r="A3271" t="s">
        <v>3962</v>
      </c>
      <c r="B3271" s="859" t="s">
        <v>16338</v>
      </c>
      <c r="C3271" t="s">
        <v>13674</v>
      </c>
      <c r="D3271" t="s">
        <v>13675</v>
      </c>
      <c r="E3271" t="s">
        <v>13676</v>
      </c>
      <c r="F3271" t="s">
        <v>8625</v>
      </c>
    </row>
    <row r="3272" spans="1:6">
      <c r="A3272" t="s">
        <v>3962</v>
      </c>
      <c r="B3272" s="859" t="s">
        <v>16339</v>
      </c>
      <c r="C3272" t="s">
        <v>16340</v>
      </c>
      <c r="D3272" t="s">
        <v>16341</v>
      </c>
      <c r="E3272" t="s">
        <v>16341</v>
      </c>
      <c r="F3272" t="s">
        <v>8625</v>
      </c>
    </row>
    <row r="3273" spans="1:6">
      <c r="A3273" t="s">
        <v>3962</v>
      </c>
      <c r="B3273" s="859" t="s">
        <v>16342</v>
      </c>
      <c r="C3273" t="s">
        <v>16343</v>
      </c>
      <c r="D3273" t="s">
        <v>16344</v>
      </c>
      <c r="E3273" t="s">
        <v>16345</v>
      </c>
      <c r="F3273" t="s">
        <v>8625</v>
      </c>
    </row>
    <row r="3274" spans="1:6">
      <c r="A3274" t="s">
        <v>3962</v>
      </c>
      <c r="B3274" s="859" t="s">
        <v>16346</v>
      </c>
      <c r="C3274" t="s">
        <v>16347</v>
      </c>
      <c r="D3274" t="s">
        <v>16348</v>
      </c>
      <c r="E3274" t="s">
        <v>16349</v>
      </c>
      <c r="F3274" t="s">
        <v>8625</v>
      </c>
    </row>
    <row r="3275" spans="1:6">
      <c r="A3275" t="s">
        <v>3962</v>
      </c>
      <c r="B3275" s="859" t="s">
        <v>16350</v>
      </c>
      <c r="C3275" t="s">
        <v>16351</v>
      </c>
      <c r="D3275" t="s">
        <v>16352</v>
      </c>
      <c r="E3275" t="s">
        <v>16353</v>
      </c>
      <c r="F3275" t="s">
        <v>8625</v>
      </c>
    </row>
    <row r="3276" spans="1:6">
      <c r="A3276" t="s">
        <v>3962</v>
      </c>
      <c r="B3276" s="859" t="s">
        <v>16354</v>
      </c>
      <c r="C3276" t="s">
        <v>16355</v>
      </c>
      <c r="D3276" t="s">
        <v>16356</v>
      </c>
      <c r="E3276" t="s">
        <v>16357</v>
      </c>
      <c r="F3276" t="s">
        <v>8625</v>
      </c>
    </row>
    <row r="3277" spans="1:6">
      <c r="A3277" t="s">
        <v>3962</v>
      </c>
      <c r="B3277" s="859" t="s">
        <v>16358</v>
      </c>
      <c r="C3277" t="s">
        <v>16359</v>
      </c>
      <c r="D3277" t="s">
        <v>16360</v>
      </c>
      <c r="E3277" t="s">
        <v>16361</v>
      </c>
      <c r="F3277" t="s">
        <v>8625</v>
      </c>
    </row>
    <row r="3278" spans="1:6">
      <c r="A3278" t="s">
        <v>3962</v>
      </c>
      <c r="B3278" s="859" t="s">
        <v>16362</v>
      </c>
      <c r="C3278" t="s">
        <v>16363</v>
      </c>
      <c r="D3278" t="s">
        <v>16364</v>
      </c>
      <c r="E3278" t="s">
        <v>16365</v>
      </c>
      <c r="F3278" t="s">
        <v>8625</v>
      </c>
    </row>
    <row r="3279" spans="1:6">
      <c r="A3279" t="s">
        <v>3962</v>
      </c>
      <c r="B3279" s="859" t="s">
        <v>16366</v>
      </c>
      <c r="C3279" t="s">
        <v>16367</v>
      </c>
      <c r="D3279" t="s">
        <v>16368</v>
      </c>
      <c r="E3279" t="s">
        <v>16369</v>
      </c>
      <c r="F3279" t="s">
        <v>8625</v>
      </c>
    </row>
    <row r="3280" spans="1:6">
      <c r="A3280" t="s">
        <v>3962</v>
      </c>
      <c r="B3280" s="859" t="s">
        <v>16370</v>
      </c>
      <c r="C3280" t="s">
        <v>15195</v>
      </c>
      <c r="D3280" t="s">
        <v>15196</v>
      </c>
      <c r="E3280" t="s">
        <v>15197</v>
      </c>
      <c r="F3280" t="s">
        <v>8625</v>
      </c>
    </row>
    <row r="3281" spans="1:6">
      <c r="A3281" t="s">
        <v>3962</v>
      </c>
      <c r="B3281" s="859" t="s">
        <v>16371</v>
      </c>
      <c r="C3281" t="s">
        <v>16372</v>
      </c>
      <c r="D3281" t="s">
        <v>16373</v>
      </c>
      <c r="E3281" t="s">
        <v>16374</v>
      </c>
      <c r="F3281" t="s">
        <v>8625</v>
      </c>
    </row>
    <row r="3282" spans="1:6">
      <c r="A3282" t="s">
        <v>3962</v>
      </c>
      <c r="B3282" s="859" t="s">
        <v>16375</v>
      </c>
      <c r="C3282" t="s">
        <v>16376</v>
      </c>
      <c r="D3282" t="s">
        <v>16377</v>
      </c>
      <c r="E3282" t="s">
        <v>16378</v>
      </c>
      <c r="F3282" t="s">
        <v>8625</v>
      </c>
    </row>
    <row r="3283" spans="1:6">
      <c r="A3283" t="s">
        <v>3962</v>
      </c>
      <c r="B3283" s="859" t="s">
        <v>16379</v>
      </c>
      <c r="C3283" t="s">
        <v>16380</v>
      </c>
      <c r="D3283" t="s">
        <v>16381</v>
      </c>
      <c r="E3283" t="s">
        <v>16382</v>
      </c>
      <c r="F3283" t="s">
        <v>8629</v>
      </c>
    </row>
    <row r="3284" spans="1:6">
      <c r="A3284" t="s">
        <v>3962</v>
      </c>
      <c r="B3284" s="859" t="s">
        <v>16383</v>
      </c>
      <c r="C3284" t="s">
        <v>16384</v>
      </c>
      <c r="D3284" t="s">
        <v>16385</v>
      </c>
      <c r="E3284" t="s">
        <v>16386</v>
      </c>
      <c r="F3284" t="s">
        <v>8629</v>
      </c>
    </row>
    <row r="3285" spans="1:6">
      <c r="A3285" t="s">
        <v>3962</v>
      </c>
      <c r="B3285" s="859" t="s">
        <v>16387</v>
      </c>
      <c r="C3285" t="s">
        <v>16388</v>
      </c>
      <c r="D3285" t="s">
        <v>16389</v>
      </c>
      <c r="E3285" t="s">
        <v>16390</v>
      </c>
      <c r="F3285" t="s">
        <v>8629</v>
      </c>
    </row>
    <row r="3286" spans="1:6">
      <c r="A3286" t="s">
        <v>3962</v>
      </c>
      <c r="B3286" s="859" t="s">
        <v>16391</v>
      </c>
      <c r="C3286" t="s">
        <v>16392</v>
      </c>
      <c r="D3286" t="s">
        <v>16393</v>
      </c>
      <c r="E3286" t="s">
        <v>16393</v>
      </c>
      <c r="F3286" t="s">
        <v>8629</v>
      </c>
    </row>
    <row r="3287" spans="1:6">
      <c r="A3287" t="s">
        <v>3962</v>
      </c>
      <c r="B3287" s="859" t="s">
        <v>16394</v>
      </c>
      <c r="C3287" t="s">
        <v>16395</v>
      </c>
      <c r="D3287" t="s">
        <v>16396</v>
      </c>
      <c r="E3287" t="s">
        <v>16397</v>
      </c>
      <c r="F3287" t="s">
        <v>8629</v>
      </c>
    </row>
    <row r="3288" spans="1:6">
      <c r="A3288" t="s">
        <v>3962</v>
      </c>
      <c r="B3288" s="859" t="s">
        <v>16398</v>
      </c>
      <c r="C3288" t="s">
        <v>14212</v>
      </c>
      <c r="D3288" t="s">
        <v>14213</v>
      </c>
      <c r="E3288" t="s">
        <v>14214</v>
      </c>
      <c r="F3288" t="s">
        <v>8629</v>
      </c>
    </row>
    <row r="3289" spans="1:6">
      <c r="A3289" t="s">
        <v>3962</v>
      </c>
      <c r="B3289" s="859" t="s">
        <v>16399</v>
      </c>
      <c r="C3289" t="s">
        <v>6010</v>
      </c>
      <c r="D3289" t="s">
        <v>6011</v>
      </c>
      <c r="E3289" t="s">
        <v>6012</v>
      </c>
      <c r="F3289" t="s">
        <v>8633</v>
      </c>
    </row>
    <row r="3290" spans="1:6">
      <c r="A3290" t="s">
        <v>3962</v>
      </c>
      <c r="B3290" s="859" t="s">
        <v>16400</v>
      </c>
      <c r="C3290" t="s">
        <v>16401</v>
      </c>
      <c r="D3290" t="s">
        <v>16402</v>
      </c>
      <c r="E3290" t="s">
        <v>16403</v>
      </c>
      <c r="F3290" t="s">
        <v>8633</v>
      </c>
    </row>
    <row r="3291" spans="1:6">
      <c r="A3291" t="s">
        <v>3962</v>
      </c>
      <c r="B3291" s="859" t="s">
        <v>16404</v>
      </c>
      <c r="C3291" t="s">
        <v>16405</v>
      </c>
      <c r="D3291" t="s">
        <v>16406</v>
      </c>
      <c r="E3291" t="s">
        <v>16406</v>
      </c>
      <c r="F3291" t="s">
        <v>8636</v>
      </c>
    </row>
    <row r="3292" spans="1:6">
      <c r="A3292" t="s">
        <v>3962</v>
      </c>
      <c r="B3292" s="859" t="s">
        <v>16407</v>
      </c>
      <c r="C3292" t="s">
        <v>16408</v>
      </c>
      <c r="D3292" t="s">
        <v>16409</v>
      </c>
      <c r="E3292" t="s">
        <v>16409</v>
      </c>
      <c r="F3292" t="s">
        <v>8636</v>
      </c>
    </row>
    <row r="3293" spans="1:6">
      <c r="A3293" t="s">
        <v>3962</v>
      </c>
      <c r="B3293" s="859" t="s">
        <v>16410</v>
      </c>
      <c r="C3293" t="s">
        <v>14355</v>
      </c>
      <c r="D3293" t="s">
        <v>14356</v>
      </c>
      <c r="E3293" t="s">
        <v>14357</v>
      </c>
      <c r="F3293" t="s">
        <v>8640</v>
      </c>
    </row>
    <row r="3294" spans="1:6">
      <c r="A3294" t="s">
        <v>3962</v>
      </c>
      <c r="B3294" s="859" t="s">
        <v>16411</v>
      </c>
      <c r="C3294" t="s">
        <v>16412</v>
      </c>
      <c r="D3294" t="s">
        <v>16413</v>
      </c>
      <c r="E3294" t="s">
        <v>16414</v>
      </c>
      <c r="F3294" t="s">
        <v>8640</v>
      </c>
    </row>
    <row r="3295" spans="1:6">
      <c r="A3295" t="s">
        <v>3962</v>
      </c>
      <c r="B3295" s="859" t="s">
        <v>16415</v>
      </c>
      <c r="C3295" t="s">
        <v>16416</v>
      </c>
      <c r="D3295" t="s">
        <v>16417</v>
      </c>
      <c r="E3295" t="s">
        <v>16418</v>
      </c>
      <c r="F3295" t="s">
        <v>8640</v>
      </c>
    </row>
    <row r="3296" spans="1:6">
      <c r="A3296" t="s">
        <v>3962</v>
      </c>
      <c r="B3296" s="859" t="s">
        <v>16419</v>
      </c>
      <c r="C3296" t="s">
        <v>16420</v>
      </c>
      <c r="D3296" t="s">
        <v>16421</v>
      </c>
      <c r="E3296" t="s">
        <v>16422</v>
      </c>
      <c r="F3296" t="s">
        <v>8640</v>
      </c>
    </row>
    <row r="3297" spans="1:6">
      <c r="A3297" t="s">
        <v>3962</v>
      </c>
      <c r="B3297" s="859" t="s">
        <v>16423</v>
      </c>
      <c r="C3297" t="s">
        <v>14049</v>
      </c>
      <c r="D3297" t="s">
        <v>14050</v>
      </c>
      <c r="E3297" t="s">
        <v>14051</v>
      </c>
      <c r="F3297" t="s">
        <v>8640</v>
      </c>
    </row>
    <row r="3298" spans="1:6">
      <c r="A3298" t="s">
        <v>3962</v>
      </c>
      <c r="B3298" s="859" t="s">
        <v>16424</v>
      </c>
      <c r="C3298" t="s">
        <v>16425</v>
      </c>
      <c r="D3298" t="s">
        <v>16426</v>
      </c>
      <c r="E3298" t="s">
        <v>16427</v>
      </c>
      <c r="F3298" t="s">
        <v>8640</v>
      </c>
    </row>
    <row r="3299" spans="1:6">
      <c r="A3299" t="s">
        <v>3962</v>
      </c>
      <c r="B3299" s="859" t="s">
        <v>16428</v>
      </c>
      <c r="C3299" t="s">
        <v>16429</v>
      </c>
      <c r="D3299" t="s">
        <v>16430</v>
      </c>
      <c r="E3299" t="s">
        <v>16431</v>
      </c>
      <c r="F3299" t="s">
        <v>8640</v>
      </c>
    </row>
    <row r="3300" spans="1:6">
      <c r="A3300" t="s">
        <v>3962</v>
      </c>
      <c r="B3300" s="859" t="s">
        <v>16432</v>
      </c>
      <c r="C3300" t="s">
        <v>16433</v>
      </c>
      <c r="D3300" t="s">
        <v>16434</v>
      </c>
      <c r="E3300" t="s">
        <v>16435</v>
      </c>
      <c r="F3300" t="s">
        <v>8640</v>
      </c>
    </row>
    <row r="3301" spans="1:6">
      <c r="A3301" t="s">
        <v>3962</v>
      </c>
      <c r="B3301" s="859" t="s">
        <v>16436</v>
      </c>
      <c r="C3301" t="s">
        <v>16437</v>
      </c>
      <c r="D3301" t="s">
        <v>16438</v>
      </c>
      <c r="E3301" t="s">
        <v>16439</v>
      </c>
      <c r="F3301" t="s">
        <v>8640</v>
      </c>
    </row>
    <row r="3302" spans="1:6">
      <c r="A3302" t="s">
        <v>3962</v>
      </c>
      <c r="B3302" s="859" t="s">
        <v>16440</v>
      </c>
      <c r="C3302" t="s">
        <v>16441</v>
      </c>
      <c r="D3302" t="s">
        <v>16442</v>
      </c>
      <c r="E3302" t="s">
        <v>16443</v>
      </c>
      <c r="F3302" t="s">
        <v>8640</v>
      </c>
    </row>
    <row r="3303" spans="1:6">
      <c r="A3303" t="s">
        <v>3962</v>
      </c>
      <c r="B3303" s="859" t="s">
        <v>16444</v>
      </c>
      <c r="C3303" t="s">
        <v>16445</v>
      </c>
      <c r="D3303" t="s">
        <v>16446</v>
      </c>
      <c r="E3303" t="s">
        <v>16447</v>
      </c>
      <c r="F3303" t="s">
        <v>8640</v>
      </c>
    </row>
    <row r="3304" spans="1:6">
      <c r="A3304" t="s">
        <v>3962</v>
      </c>
      <c r="B3304" s="859" t="s">
        <v>16448</v>
      </c>
      <c r="C3304" t="s">
        <v>16449</v>
      </c>
      <c r="D3304" t="s">
        <v>16450</v>
      </c>
      <c r="E3304" t="s">
        <v>16451</v>
      </c>
      <c r="F3304" t="s">
        <v>8640</v>
      </c>
    </row>
    <row r="3305" spans="1:6">
      <c r="A3305" t="s">
        <v>3962</v>
      </c>
      <c r="B3305" s="859" t="s">
        <v>16452</v>
      </c>
      <c r="C3305" t="s">
        <v>16453</v>
      </c>
      <c r="D3305" t="s">
        <v>16454</v>
      </c>
      <c r="E3305" t="s">
        <v>16455</v>
      </c>
      <c r="F3305" t="s">
        <v>8640</v>
      </c>
    </row>
    <row r="3306" spans="1:6">
      <c r="A3306" t="s">
        <v>3962</v>
      </c>
      <c r="B3306" s="859" t="s">
        <v>16456</v>
      </c>
      <c r="C3306" t="s">
        <v>16457</v>
      </c>
      <c r="D3306" t="s">
        <v>16458</v>
      </c>
      <c r="E3306" t="s">
        <v>16459</v>
      </c>
      <c r="F3306" t="s">
        <v>8640</v>
      </c>
    </row>
    <row r="3307" spans="1:6">
      <c r="A3307" t="s">
        <v>3962</v>
      </c>
      <c r="B3307" s="859" t="s">
        <v>16460</v>
      </c>
      <c r="C3307" t="s">
        <v>16461</v>
      </c>
      <c r="D3307" t="s">
        <v>16462</v>
      </c>
      <c r="E3307" t="s">
        <v>16462</v>
      </c>
      <c r="F3307" t="s">
        <v>8640</v>
      </c>
    </row>
    <row r="3308" spans="1:6">
      <c r="A3308" t="s">
        <v>3962</v>
      </c>
      <c r="B3308" s="859" t="s">
        <v>16463</v>
      </c>
      <c r="C3308" t="s">
        <v>16464</v>
      </c>
      <c r="D3308" t="s">
        <v>16465</v>
      </c>
      <c r="E3308" t="s">
        <v>16466</v>
      </c>
      <c r="F3308" t="s">
        <v>8640</v>
      </c>
    </row>
    <row r="3309" spans="1:6">
      <c r="A3309" t="s">
        <v>3962</v>
      </c>
      <c r="B3309" s="859" t="s">
        <v>16467</v>
      </c>
      <c r="C3309" t="s">
        <v>16468</v>
      </c>
      <c r="D3309" t="s">
        <v>16469</v>
      </c>
      <c r="E3309" t="s">
        <v>16469</v>
      </c>
      <c r="F3309" t="s">
        <v>8641</v>
      </c>
    </row>
    <row r="3310" spans="1:6">
      <c r="A3310" t="s">
        <v>3962</v>
      </c>
      <c r="B3310" s="859" t="s">
        <v>16470</v>
      </c>
      <c r="C3310" t="s">
        <v>16471</v>
      </c>
      <c r="D3310" t="s">
        <v>16472</v>
      </c>
      <c r="E3310" t="s">
        <v>16473</v>
      </c>
      <c r="F3310" t="s">
        <v>8641</v>
      </c>
    </row>
    <row r="3311" spans="1:6">
      <c r="A3311" t="s">
        <v>3962</v>
      </c>
      <c r="B3311" s="859" t="s">
        <v>16474</v>
      </c>
      <c r="C3311" t="s">
        <v>14230</v>
      </c>
      <c r="D3311" t="s">
        <v>14231</v>
      </c>
      <c r="E3311" t="s">
        <v>14232</v>
      </c>
      <c r="F3311" t="s">
        <v>8641</v>
      </c>
    </row>
    <row r="3312" spans="1:6">
      <c r="A3312" t="s">
        <v>3962</v>
      </c>
      <c r="B3312" s="859" t="s">
        <v>16475</v>
      </c>
      <c r="C3312" t="s">
        <v>16476</v>
      </c>
      <c r="D3312" t="s">
        <v>16477</v>
      </c>
      <c r="E3312" t="s">
        <v>16478</v>
      </c>
      <c r="F3312" t="s">
        <v>8641</v>
      </c>
    </row>
    <row r="3313" spans="1:6">
      <c r="A3313" t="s">
        <v>3962</v>
      </c>
      <c r="B3313" s="859" t="s">
        <v>16479</v>
      </c>
      <c r="C3313" t="s">
        <v>16480</v>
      </c>
      <c r="D3313" t="s">
        <v>16481</v>
      </c>
      <c r="E3313" t="s">
        <v>16482</v>
      </c>
      <c r="F3313" t="s">
        <v>8645</v>
      </c>
    </row>
    <row r="3314" spans="1:6">
      <c r="A3314" t="s">
        <v>3962</v>
      </c>
      <c r="B3314" s="859" t="s">
        <v>16483</v>
      </c>
      <c r="C3314" t="s">
        <v>16484</v>
      </c>
      <c r="D3314" t="s">
        <v>16485</v>
      </c>
      <c r="E3314" t="s">
        <v>16486</v>
      </c>
      <c r="F3314" t="s">
        <v>8645</v>
      </c>
    </row>
    <row r="3315" spans="1:6">
      <c r="A3315" t="s">
        <v>3962</v>
      </c>
      <c r="B3315" s="859" t="s">
        <v>16487</v>
      </c>
      <c r="C3315" t="s">
        <v>14153</v>
      </c>
      <c r="D3315" t="s">
        <v>14154</v>
      </c>
      <c r="E3315" t="s">
        <v>14155</v>
      </c>
      <c r="F3315" t="s">
        <v>8645</v>
      </c>
    </row>
    <row r="3316" spans="1:6">
      <c r="A3316" t="s">
        <v>3962</v>
      </c>
      <c r="B3316" s="859" t="s">
        <v>16488</v>
      </c>
      <c r="C3316" t="s">
        <v>16489</v>
      </c>
      <c r="D3316" t="s">
        <v>16490</v>
      </c>
      <c r="E3316" t="s">
        <v>16491</v>
      </c>
      <c r="F3316" t="s">
        <v>8645</v>
      </c>
    </row>
    <row r="3317" spans="1:6">
      <c r="A3317" t="s">
        <v>3962</v>
      </c>
      <c r="B3317" s="859" t="s">
        <v>16492</v>
      </c>
      <c r="C3317" t="s">
        <v>16493</v>
      </c>
      <c r="D3317" t="s">
        <v>16494</v>
      </c>
      <c r="E3317" t="s">
        <v>16495</v>
      </c>
      <c r="F3317" t="s">
        <v>8645</v>
      </c>
    </row>
    <row r="3318" spans="1:6">
      <c r="A3318" t="s">
        <v>3962</v>
      </c>
      <c r="B3318" s="859" t="s">
        <v>16496</v>
      </c>
      <c r="C3318" t="s">
        <v>14261</v>
      </c>
      <c r="D3318" t="s">
        <v>14262</v>
      </c>
      <c r="E3318" t="s">
        <v>14263</v>
      </c>
      <c r="F3318" t="s">
        <v>8645</v>
      </c>
    </row>
    <row r="3319" spans="1:6">
      <c r="A3319" t="s">
        <v>3962</v>
      </c>
      <c r="B3319" s="859" t="s">
        <v>16497</v>
      </c>
      <c r="C3319" t="s">
        <v>16498</v>
      </c>
      <c r="D3319" t="s">
        <v>16499</v>
      </c>
      <c r="E3319" t="s">
        <v>16500</v>
      </c>
      <c r="F3319" t="s">
        <v>8645</v>
      </c>
    </row>
    <row r="3320" spans="1:6">
      <c r="A3320" t="s">
        <v>3962</v>
      </c>
      <c r="B3320" s="859" t="s">
        <v>16501</v>
      </c>
      <c r="C3320" t="s">
        <v>16310</v>
      </c>
      <c r="D3320" t="s">
        <v>16311</v>
      </c>
      <c r="E3320" t="s">
        <v>16312</v>
      </c>
      <c r="F3320" t="s">
        <v>8649</v>
      </c>
    </row>
    <row r="3321" spans="1:6">
      <c r="A3321" t="s">
        <v>3962</v>
      </c>
      <c r="B3321" s="859" t="s">
        <v>16502</v>
      </c>
      <c r="C3321" t="s">
        <v>16503</v>
      </c>
      <c r="D3321" t="s">
        <v>16504</v>
      </c>
      <c r="E3321" t="s">
        <v>16504</v>
      </c>
      <c r="F3321" t="s">
        <v>8649</v>
      </c>
    </row>
    <row r="3322" spans="1:6">
      <c r="A3322" t="s">
        <v>3962</v>
      </c>
      <c r="B3322" s="859" t="s">
        <v>16505</v>
      </c>
      <c r="C3322" t="s">
        <v>16506</v>
      </c>
      <c r="D3322" t="s">
        <v>16507</v>
      </c>
      <c r="E3322" t="s">
        <v>16508</v>
      </c>
      <c r="F3322" t="s">
        <v>8649</v>
      </c>
    </row>
    <row r="3323" spans="1:6">
      <c r="A3323" t="s">
        <v>3962</v>
      </c>
      <c r="B3323" s="859" t="s">
        <v>16509</v>
      </c>
      <c r="C3323" t="s">
        <v>16510</v>
      </c>
      <c r="D3323" t="s">
        <v>16511</v>
      </c>
      <c r="E3323" t="s">
        <v>16512</v>
      </c>
      <c r="F3323" t="s">
        <v>8649</v>
      </c>
    </row>
    <row r="3324" spans="1:6">
      <c r="A3324" t="s">
        <v>3962</v>
      </c>
      <c r="B3324" s="859" t="s">
        <v>16513</v>
      </c>
      <c r="C3324" t="s">
        <v>16514</v>
      </c>
      <c r="D3324" t="s">
        <v>16515</v>
      </c>
      <c r="E3324" t="s">
        <v>16516</v>
      </c>
      <c r="F3324" t="s">
        <v>8653</v>
      </c>
    </row>
    <row r="3325" spans="1:6">
      <c r="A3325" t="s">
        <v>3962</v>
      </c>
      <c r="B3325" s="859" t="s">
        <v>16517</v>
      </c>
      <c r="C3325" t="s">
        <v>16518</v>
      </c>
      <c r="D3325" t="s">
        <v>16519</v>
      </c>
      <c r="E3325" t="s">
        <v>16520</v>
      </c>
      <c r="F3325" t="s">
        <v>8653</v>
      </c>
    </row>
    <row r="3326" spans="1:6">
      <c r="A3326" t="s">
        <v>3962</v>
      </c>
      <c r="B3326" s="859" t="s">
        <v>16521</v>
      </c>
      <c r="C3326" t="s">
        <v>16522</v>
      </c>
      <c r="D3326" t="s">
        <v>16523</v>
      </c>
      <c r="E3326" t="s">
        <v>16524</v>
      </c>
      <c r="F3326" t="s">
        <v>8653</v>
      </c>
    </row>
    <row r="3327" spans="1:6">
      <c r="A3327" t="s">
        <v>3962</v>
      </c>
      <c r="B3327" s="859" t="s">
        <v>16525</v>
      </c>
      <c r="C3327" t="s">
        <v>16526</v>
      </c>
      <c r="D3327" t="s">
        <v>16527</v>
      </c>
      <c r="E3327" t="s">
        <v>16528</v>
      </c>
      <c r="F3327" t="s">
        <v>8653</v>
      </c>
    </row>
    <row r="3328" spans="1:6">
      <c r="A3328" t="s">
        <v>3962</v>
      </c>
      <c r="B3328" s="859" t="s">
        <v>16529</v>
      </c>
      <c r="C3328" t="s">
        <v>16530</v>
      </c>
      <c r="D3328" t="s">
        <v>16531</v>
      </c>
      <c r="E3328" t="s">
        <v>16532</v>
      </c>
      <c r="F3328" t="s">
        <v>8653</v>
      </c>
    </row>
    <row r="3329" spans="1:6">
      <c r="A3329" t="s">
        <v>3962</v>
      </c>
      <c r="B3329" s="859" t="s">
        <v>16533</v>
      </c>
      <c r="C3329" t="s">
        <v>16534</v>
      </c>
      <c r="D3329" t="s">
        <v>16535</v>
      </c>
      <c r="E3329" t="s">
        <v>16536</v>
      </c>
      <c r="F3329" t="s">
        <v>8653</v>
      </c>
    </row>
    <row r="3330" spans="1:6">
      <c r="A3330" t="s">
        <v>3962</v>
      </c>
      <c r="B3330" s="859" t="s">
        <v>16537</v>
      </c>
      <c r="C3330" t="s">
        <v>14355</v>
      </c>
      <c r="D3330" t="s">
        <v>14356</v>
      </c>
      <c r="E3330" t="s">
        <v>14357</v>
      </c>
      <c r="F3330" t="s">
        <v>8653</v>
      </c>
    </row>
    <row r="3331" spans="1:6">
      <c r="A3331" t="s">
        <v>3962</v>
      </c>
      <c r="B3331" s="859" t="s">
        <v>16538</v>
      </c>
      <c r="C3331" t="s">
        <v>16539</v>
      </c>
      <c r="D3331" t="s">
        <v>16540</v>
      </c>
      <c r="E3331" t="s">
        <v>16541</v>
      </c>
      <c r="F3331" t="s">
        <v>8653</v>
      </c>
    </row>
    <row r="3332" spans="1:6">
      <c r="A3332" t="s">
        <v>3962</v>
      </c>
      <c r="B3332" s="859" t="s">
        <v>16542</v>
      </c>
      <c r="C3332" t="s">
        <v>16543</v>
      </c>
      <c r="D3332" t="s">
        <v>16544</v>
      </c>
      <c r="E3332" t="s">
        <v>16545</v>
      </c>
      <c r="F3332" t="s">
        <v>8653</v>
      </c>
    </row>
    <row r="3333" spans="1:6">
      <c r="A3333" t="s">
        <v>3962</v>
      </c>
      <c r="B3333" s="859" t="s">
        <v>16546</v>
      </c>
      <c r="C3333" t="s">
        <v>16547</v>
      </c>
      <c r="D3333" t="s">
        <v>16548</v>
      </c>
      <c r="E3333" t="s">
        <v>16549</v>
      </c>
      <c r="F3333" t="s">
        <v>8657</v>
      </c>
    </row>
    <row r="3334" spans="1:6">
      <c r="A3334" t="s">
        <v>3962</v>
      </c>
      <c r="B3334" s="859" t="s">
        <v>16550</v>
      </c>
      <c r="C3334" t="s">
        <v>16551</v>
      </c>
      <c r="D3334" t="s">
        <v>16552</v>
      </c>
      <c r="E3334" t="s">
        <v>16553</v>
      </c>
      <c r="F3334" t="s">
        <v>8657</v>
      </c>
    </row>
    <row r="3335" spans="1:6">
      <c r="A3335" t="s">
        <v>3962</v>
      </c>
      <c r="B3335" s="859" t="s">
        <v>16554</v>
      </c>
      <c r="C3335" t="s">
        <v>16555</v>
      </c>
      <c r="D3335" t="s">
        <v>16556</v>
      </c>
      <c r="E3335" t="s">
        <v>16557</v>
      </c>
      <c r="F3335" t="s">
        <v>8661</v>
      </c>
    </row>
    <row r="3336" spans="1:6">
      <c r="A3336" t="s">
        <v>3962</v>
      </c>
      <c r="B3336" s="859" t="s">
        <v>16558</v>
      </c>
      <c r="C3336" t="s">
        <v>16559</v>
      </c>
      <c r="D3336" t="s">
        <v>16560</v>
      </c>
      <c r="E3336" t="s">
        <v>16561</v>
      </c>
      <c r="F3336" t="s">
        <v>8661</v>
      </c>
    </row>
    <row r="3337" spans="1:6">
      <c r="A3337" t="s">
        <v>3962</v>
      </c>
      <c r="B3337" s="859" t="s">
        <v>16562</v>
      </c>
      <c r="C3337" t="s">
        <v>16563</v>
      </c>
      <c r="D3337" t="s">
        <v>16564</v>
      </c>
      <c r="E3337" t="s">
        <v>16565</v>
      </c>
      <c r="F3337" t="s">
        <v>8661</v>
      </c>
    </row>
    <row r="3338" spans="1:6">
      <c r="A3338" t="s">
        <v>3962</v>
      </c>
      <c r="B3338" s="859" t="s">
        <v>16566</v>
      </c>
      <c r="C3338" t="s">
        <v>15195</v>
      </c>
      <c r="D3338" t="s">
        <v>15196</v>
      </c>
      <c r="E3338" t="s">
        <v>15197</v>
      </c>
      <c r="F3338" t="s">
        <v>8661</v>
      </c>
    </row>
    <row r="3339" spans="1:6">
      <c r="A3339" t="s">
        <v>3962</v>
      </c>
      <c r="B3339" s="859" t="s">
        <v>16567</v>
      </c>
      <c r="C3339" t="s">
        <v>16568</v>
      </c>
      <c r="D3339" t="s">
        <v>16569</v>
      </c>
      <c r="E3339" t="s">
        <v>16570</v>
      </c>
      <c r="F3339" t="s">
        <v>8665</v>
      </c>
    </row>
    <row r="3340" spans="1:6">
      <c r="A3340" t="s">
        <v>3962</v>
      </c>
      <c r="B3340" s="859" t="s">
        <v>16571</v>
      </c>
      <c r="C3340" t="s">
        <v>16572</v>
      </c>
      <c r="D3340" t="s">
        <v>16573</v>
      </c>
      <c r="E3340" t="s">
        <v>16574</v>
      </c>
      <c r="F3340" t="s">
        <v>8665</v>
      </c>
    </row>
    <row r="3341" spans="1:6">
      <c r="A3341" t="s">
        <v>3962</v>
      </c>
      <c r="B3341" s="859" t="s">
        <v>16575</v>
      </c>
      <c r="C3341" t="s">
        <v>16576</v>
      </c>
      <c r="D3341" t="s">
        <v>16577</v>
      </c>
      <c r="E3341" t="s">
        <v>16578</v>
      </c>
      <c r="F3341" t="s">
        <v>8665</v>
      </c>
    </row>
    <row r="3342" spans="1:6">
      <c r="A3342" t="s">
        <v>3962</v>
      </c>
      <c r="B3342" s="859" t="s">
        <v>16579</v>
      </c>
      <c r="C3342" t="s">
        <v>16580</v>
      </c>
      <c r="D3342" t="s">
        <v>16581</v>
      </c>
      <c r="E3342" t="s">
        <v>16582</v>
      </c>
      <c r="F3342" t="s">
        <v>8665</v>
      </c>
    </row>
    <row r="3343" spans="1:6">
      <c r="A3343" t="s">
        <v>3962</v>
      </c>
      <c r="B3343" s="859" t="s">
        <v>16583</v>
      </c>
      <c r="C3343" t="s">
        <v>16584</v>
      </c>
      <c r="D3343" t="s">
        <v>16585</v>
      </c>
      <c r="E3343" t="s">
        <v>16586</v>
      </c>
      <c r="F3343" t="s">
        <v>8669</v>
      </c>
    </row>
    <row r="3344" spans="1:6">
      <c r="A3344" t="s">
        <v>3962</v>
      </c>
      <c r="B3344" s="859" t="s">
        <v>16587</v>
      </c>
      <c r="C3344" t="s">
        <v>16588</v>
      </c>
      <c r="D3344" t="s">
        <v>16589</v>
      </c>
      <c r="E3344" t="s">
        <v>16590</v>
      </c>
      <c r="F3344" t="s">
        <v>8669</v>
      </c>
    </row>
    <row r="3345" spans="1:6">
      <c r="A3345" t="s">
        <v>3962</v>
      </c>
      <c r="B3345" s="859" t="s">
        <v>16591</v>
      </c>
      <c r="C3345" t="s">
        <v>16592</v>
      </c>
      <c r="D3345" t="s">
        <v>16593</v>
      </c>
      <c r="E3345" t="s">
        <v>16594</v>
      </c>
      <c r="F3345" t="s">
        <v>8673</v>
      </c>
    </row>
    <row r="3346" spans="1:6">
      <c r="A3346" t="s">
        <v>3962</v>
      </c>
      <c r="B3346" s="859" t="s">
        <v>16595</v>
      </c>
      <c r="C3346" t="s">
        <v>16395</v>
      </c>
      <c r="D3346" t="s">
        <v>16396</v>
      </c>
      <c r="E3346" t="s">
        <v>16397</v>
      </c>
      <c r="F3346" t="s">
        <v>8673</v>
      </c>
    </row>
    <row r="3347" spans="1:6">
      <c r="A3347" t="s">
        <v>3962</v>
      </c>
      <c r="B3347" s="859" t="s">
        <v>16596</v>
      </c>
      <c r="C3347" t="s">
        <v>13543</v>
      </c>
      <c r="D3347" t="s">
        <v>13544</v>
      </c>
      <c r="E3347" t="s">
        <v>13545</v>
      </c>
      <c r="F3347" t="s">
        <v>8673</v>
      </c>
    </row>
    <row r="3348" spans="1:6">
      <c r="A3348" t="s">
        <v>3962</v>
      </c>
      <c r="B3348" s="859" t="s">
        <v>16597</v>
      </c>
      <c r="C3348" t="s">
        <v>14355</v>
      </c>
      <c r="D3348" t="s">
        <v>14356</v>
      </c>
      <c r="E3348" t="s">
        <v>14357</v>
      </c>
      <c r="F3348" t="s">
        <v>8673</v>
      </c>
    </row>
    <row r="3349" spans="1:6">
      <c r="A3349" t="s">
        <v>3962</v>
      </c>
      <c r="B3349" s="859" t="s">
        <v>16598</v>
      </c>
      <c r="C3349" t="s">
        <v>16599</v>
      </c>
      <c r="D3349" t="s">
        <v>16600</v>
      </c>
      <c r="E3349" t="s">
        <v>16601</v>
      </c>
      <c r="F3349" t="s">
        <v>8673</v>
      </c>
    </row>
    <row r="3350" spans="1:6">
      <c r="A3350" t="s">
        <v>3962</v>
      </c>
      <c r="B3350" s="859" t="s">
        <v>16602</v>
      </c>
      <c r="C3350" t="s">
        <v>16603</v>
      </c>
      <c r="D3350" t="s">
        <v>16604</v>
      </c>
      <c r="E3350" t="s">
        <v>16605</v>
      </c>
      <c r="F3350" t="s">
        <v>8677</v>
      </c>
    </row>
    <row r="3351" spans="1:6">
      <c r="A3351" t="s">
        <v>3962</v>
      </c>
      <c r="B3351" s="859" t="s">
        <v>16606</v>
      </c>
      <c r="C3351" t="s">
        <v>16607</v>
      </c>
      <c r="D3351" t="s">
        <v>16608</v>
      </c>
      <c r="E3351" t="s">
        <v>16608</v>
      </c>
      <c r="F3351" t="s">
        <v>8678</v>
      </c>
    </row>
    <row r="3352" spans="1:6">
      <c r="A3352" t="s">
        <v>3962</v>
      </c>
      <c r="B3352" s="859" t="s">
        <v>16609</v>
      </c>
      <c r="C3352" t="s">
        <v>16610</v>
      </c>
      <c r="D3352" t="s">
        <v>16611</v>
      </c>
      <c r="E3352" t="s">
        <v>16612</v>
      </c>
      <c r="F3352" t="s">
        <v>8678</v>
      </c>
    </row>
    <row r="3353" spans="1:6">
      <c r="A3353" t="s">
        <v>3962</v>
      </c>
      <c r="B3353" s="859" t="s">
        <v>16613</v>
      </c>
      <c r="C3353" t="s">
        <v>16614</v>
      </c>
      <c r="D3353" t="s">
        <v>16615</v>
      </c>
      <c r="E3353" t="s">
        <v>16616</v>
      </c>
      <c r="F3353" t="s">
        <v>8678</v>
      </c>
    </row>
    <row r="3354" spans="1:6">
      <c r="A3354" t="s">
        <v>3962</v>
      </c>
      <c r="B3354" s="859" t="s">
        <v>16617</v>
      </c>
      <c r="C3354" t="s">
        <v>16618</v>
      </c>
      <c r="D3354" t="s">
        <v>16619</v>
      </c>
      <c r="E3354" t="s">
        <v>16620</v>
      </c>
      <c r="F3354" t="s">
        <v>8678</v>
      </c>
    </row>
    <row r="3355" spans="1:6">
      <c r="A3355" t="s">
        <v>3962</v>
      </c>
      <c r="B3355" s="859" t="s">
        <v>16621</v>
      </c>
      <c r="C3355" t="s">
        <v>16622</v>
      </c>
      <c r="D3355" t="s">
        <v>16623</v>
      </c>
      <c r="E3355" t="s">
        <v>16623</v>
      </c>
      <c r="F3355" t="s">
        <v>8678</v>
      </c>
    </row>
    <row r="3356" spans="1:6">
      <c r="A3356" t="s">
        <v>3962</v>
      </c>
      <c r="B3356" s="859" t="s">
        <v>16624</v>
      </c>
      <c r="C3356" t="s">
        <v>14561</v>
      </c>
      <c r="D3356" t="s">
        <v>14562</v>
      </c>
      <c r="E3356" t="s">
        <v>14563</v>
      </c>
      <c r="F3356" t="s">
        <v>8678</v>
      </c>
    </row>
    <row r="3357" spans="1:6">
      <c r="A3357" t="s">
        <v>3962</v>
      </c>
      <c r="B3357" s="859" t="s">
        <v>16625</v>
      </c>
      <c r="C3357" t="s">
        <v>16626</v>
      </c>
      <c r="D3357" t="s">
        <v>16627</v>
      </c>
      <c r="E3357" t="s">
        <v>16628</v>
      </c>
      <c r="F3357" t="s">
        <v>8678</v>
      </c>
    </row>
    <row r="3358" spans="1:6">
      <c r="A3358" t="s">
        <v>3962</v>
      </c>
      <c r="B3358" s="859" t="s">
        <v>16629</v>
      </c>
      <c r="C3358" t="s">
        <v>16630</v>
      </c>
      <c r="D3358" t="s">
        <v>16631</v>
      </c>
      <c r="E3358" t="s">
        <v>16632</v>
      </c>
      <c r="F3358" t="s">
        <v>8678</v>
      </c>
    </row>
    <row r="3359" spans="1:6">
      <c r="A3359" t="s">
        <v>3962</v>
      </c>
      <c r="B3359" s="859" t="s">
        <v>16633</v>
      </c>
      <c r="C3359" t="s">
        <v>16634</v>
      </c>
      <c r="D3359" t="s">
        <v>16635</v>
      </c>
      <c r="E3359" t="s">
        <v>16636</v>
      </c>
      <c r="F3359" t="s">
        <v>8678</v>
      </c>
    </row>
    <row r="3360" spans="1:6">
      <c r="A3360" t="s">
        <v>3962</v>
      </c>
      <c r="B3360" s="859" t="s">
        <v>16637</v>
      </c>
      <c r="C3360" t="s">
        <v>16638</v>
      </c>
      <c r="D3360" t="s">
        <v>16639</v>
      </c>
      <c r="E3360" t="s">
        <v>16639</v>
      </c>
      <c r="F3360" t="s">
        <v>8678</v>
      </c>
    </row>
    <row r="3361" spans="1:6">
      <c r="A3361" t="s">
        <v>3962</v>
      </c>
      <c r="B3361" s="859" t="s">
        <v>16640</v>
      </c>
      <c r="C3361" t="s">
        <v>13543</v>
      </c>
      <c r="D3361" t="s">
        <v>13544</v>
      </c>
      <c r="E3361" t="s">
        <v>13545</v>
      </c>
      <c r="F3361" t="s">
        <v>8678</v>
      </c>
    </row>
    <row r="3362" spans="1:6">
      <c r="A3362" t="s">
        <v>3962</v>
      </c>
      <c r="B3362" s="859" t="s">
        <v>16641</v>
      </c>
      <c r="C3362" t="s">
        <v>16275</v>
      </c>
      <c r="D3362" t="s">
        <v>16276</v>
      </c>
      <c r="E3362" t="s">
        <v>16276</v>
      </c>
      <c r="F3362" t="s">
        <v>8678</v>
      </c>
    </row>
    <row r="3363" spans="1:6">
      <c r="A3363" t="s">
        <v>3962</v>
      </c>
      <c r="B3363" s="859" t="s">
        <v>16642</v>
      </c>
      <c r="C3363" t="s">
        <v>16643</v>
      </c>
      <c r="D3363" t="s">
        <v>16644</v>
      </c>
      <c r="E3363" t="s">
        <v>16645</v>
      </c>
      <c r="F3363" t="s">
        <v>8678</v>
      </c>
    </row>
    <row r="3364" spans="1:6">
      <c r="A3364" t="s">
        <v>3962</v>
      </c>
      <c r="B3364" s="859" t="s">
        <v>16646</v>
      </c>
      <c r="C3364" t="s">
        <v>16647</v>
      </c>
      <c r="D3364" t="s">
        <v>16648</v>
      </c>
      <c r="E3364" t="s">
        <v>16649</v>
      </c>
      <c r="F3364" t="s">
        <v>8678</v>
      </c>
    </row>
    <row r="3365" spans="1:6">
      <c r="A3365" t="s">
        <v>3962</v>
      </c>
      <c r="B3365" s="859" t="s">
        <v>16650</v>
      </c>
      <c r="C3365" t="s">
        <v>16651</v>
      </c>
      <c r="D3365" t="s">
        <v>16652</v>
      </c>
      <c r="E3365" t="s">
        <v>16653</v>
      </c>
      <c r="F3365" t="s">
        <v>8682</v>
      </c>
    </row>
    <row r="3366" spans="1:6">
      <c r="A3366" t="s">
        <v>3962</v>
      </c>
      <c r="B3366" s="859" t="s">
        <v>16654</v>
      </c>
      <c r="C3366" t="s">
        <v>16655</v>
      </c>
      <c r="D3366" t="s">
        <v>16656</v>
      </c>
      <c r="E3366" t="s">
        <v>16657</v>
      </c>
      <c r="F3366" t="s">
        <v>8682</v>
      </c>
    </row>
    <row r="3367" spans="1:6">
      <c r="A3367" t="s">
        <v>3962</v>
      </c>
      <c r="B3367" s="859" t="s">
        <v>16658</v>
      </c>
      <c r="C3367" t="s">
        <v>16659</v>
      </c>
      <c r="D3367" t="s">
        <v>16660</v>
      </c>
      <c r="E3367" t="s">
        <v>16661</v>
      </c>
      <c r="F3367" t="s">
        <v>8686</v>
      </c>
    </row>
    <row r="3368" spans="1:6">
      <c r="A3368" t="s">
        <v>3962</v>
      </c>
      <c r="B3368" s="859" t="s">
        <v>16662</v>
      </c>
      <c r="C3368" t="s">
        <v>16663</v>
      </c>
      <c r="D3368" t="s">
        <v>16664</v>
      </c>
      <c r="E3368" t="s">
        <v>16664</v>
      </c>
      <c r="F3368" t="s">
        <v>8686</v>
      </c>
    </row>
    <row r="3369" spans="1:6">
      <c r="A3369" t="s">
        <v>3962</v>
      </c>
      <c r="B3369" s="859" t="s">
        <v>16665</v>
      </c>
      <c r="C3369" t="s">
        <v>14261</v>
      </c>
      <c r="D3369" t="s">
        <v>14262</v>
      </c>
      <c r="E3369" t="s">
        <v>14263</v>
      </c>
      <c r="F3369" t="s">
        <v>8686</v>
      </c>
    </row>
    <row r="3370" spans="1:6">
      <c r="A3370" t="s">
        <v>3962</v>
      </c>
      <c r="B3370" s="859" t="s">
        <v>16666</v>
      </c>
      <c r="C3370" t="s">
        <v>16667</v>
      </c>
      <c r="D3370" t="s">
        <v>16668</v>
      </c>
      <c r="E3370" t="s">
        <v>16669</v>
      </c>
      <c r="F3370" t="s">
        <v>8690</v>
      </c>
    </row>
    <row r="3371" spans="1:6">
      <c r="A3371" t="s">
        <v>3962</v>
      </c>
      <c r="B3371" s="859" t="s">
        <v>16670</v>
      </c>
      <c r="C3371" t="s">
        <v>14561</v>
      </c>
      <c r="D3371" t="s">
        <v>14562</v>
      </c>
      <c r="E3371" t="s">
        <v>14563</v>
      </c>
      <c r="F3371" t="s">
        <v>8694</v>
      </c>
    </row>
    <row r="3372" spans="1:6">
      <c r="A3372" t="s">
        <v>3962</v>
      </c>
      <c r="B3372" s="859" t="s">
        <v>16671</v>
      </c>
      <c r="C3372" t="s">
        <v>16672</v>
      </c>
      <c r="D3372" t="s">
        <v>16673</v>
      </c>
      <c r="E3372" t="s">
        <v>16674</v>
      </c>
      <c r="F3372" t="s">
        <v>8698</v>
      </c>
    </row>
    <row r="3373" spans="1:6">
      <c r="A3373" t="s">
        <v>3962</v>
      </c>
      <c r="B3373" s="859" t="s">
        <v>16675</v>
      </c>
      <c r="C3373" t="s">
        <v>16676</v>
      </c>
      <c r="D3373" t="s">
        <v>16677</v>
      </c>
      <c r="E3373" t="s">
        <v>16677</v>
      </c>
      <c r="F3373" t="s">
        <v>8698</v>
      </c>
    </row>
    <row r="3374" spans="1:6">
      <c r="A3374" t="s">
        <v>3962</v>
      </c>
      <c r="B3374" s="859" t="s">
        <v>16678</v>
      </c>
      <c r="C3374" t="s">
        <v>16679</v>
      </c>
      <c r="D3374" t="s">
        <v>16680</v>
      </c>
      <c r="E3374" t="s">
        <v>16681</v>
      </c>
      <c r="F3374" t="s">
        <v>8698</v>
      </c>
    </row>
    <row r="3375" spans="1:6">
      <c r="A3375" t="s">
        <v>3962</v>
      </c>
      <c r="B3375" s="859" t="s">
        <v>16682</v>
      </c>
      <c r="C3375" t="s">
        <v>16683</v>
      </c>
      <c r="D3375" t="s">
        <v>16684</v>
      </c>
      <c r="E3375" t="s">
        <v>16685</v>
      </c>
      <c r="F3375" t="s">
        <v>8698</v>
      </c>
    </row>
    <row r="3376" spans="1:6">
      <c r="A3376" t="s">
        <v>3962</v>
      </c>
      <c r="B3376" s="859" t="s">
        <v>16686</v>
      </c>
      <c r="C3376" t="s">
        <v>16687</v>
      </c>
      <c r="D3376" t="s">
        <v>16688</v>
      </c>
      <c r="E3376" t="s">
        <v>16689</v>
      </c>
      <c r="F3376" t="s">
        <v>8698</v>
      </c>
    </row>
    <row r="3377" spans="1:6">
      <c r="A3377" t="s">
        <v>3962</v>
      </c>
      <c r="B3377" s="859" t="s">
        <v>16690</v>
      </c>
      <c r="C3377" t="s">
        <v>16647</v>
      </c>
      <c r="D3377" t="s">
        <v>16648</v>
      </c>
      <c r="E3377" t="s">
        <v>16649</v>
      </c>
      <c r="F3377" t="s">
        <v>8702</v>
      </c>
    </row>
    <row r="3378" spans="1:6">
      <c r="A3378" t="s">
        <v>3962</v>
      </c>
      <c r="B3378" s="859" t="s">
        <v>16691</v>
      </c>
      <c r="C3378" t="s">
        <v>14936</v>
      </c>
      <c r="D3378" t="s">
        <v>14937</v>
      </c>
      <c r="E3378" t="s">
        <v>14938</v>
      </c>
      <c r="F3378" t="s">
        <v>8702</v>
      </c>
    </row>
    <row r="3379" spans="1:6">
      <c r="A3379" t="s">
        <v>3962</v>
      </c>
      <c r="B3379" s="859" t="s">
        <v>16692</v>
      </c>
      <c r="C3379" t="s">
        <v>16471</v>
      </c>
      <c r="D3379" t="s">
        <v>16472</v>
      </c>
      <c r="E3379" t="s">
        <v>16473</v>
      </c>
      <c r="F3379" t="s">
        <v>8702</v>
      </c>
    </row>
    <row r="3380" spans="1:6">
      <c r="A3380" t="s">
        <v>3962</v>
      </c>
      <c r="B3380" s="859" t="s">
        <v>16693</v>
      </c>
      <c r="C3380" t="s">
        <v>16476</v>
      </c>
      <c r="D3380" t="s">
        <v>16477</v>
      </c>
      <c r="E3380" t="s">
        <v>16478</v>
      </c>
      <c r="F3380" t="s">
        <v>8702</v>
      </c>
    </row>
    <row r="3381" spans="1:6">
      <c r="A3381" t="s">
        <v>3962</v>
      </c>
      <c r="B3381" s="859" t="s">
        <v>16694</v>
      </c>
      <c r="C3381" t="s">
        <v>16547</v>
      </c>
      <c r="D3381" t="s">
        <v>16548</v>
      </c>
      <c r="E3381" t="s">
        <v>16549</v>
      </c>
      <c r="F3381" t="s">
        <v>8706</v>
      </c>
    </row>
    <row r="3382" spans="1:6">
      <c r="A3382" t="s">
        <v>3962</v>
      </c>
      <c r="B3382" s="859" t="s">
        <v>16695</v>
      </c>
      <c r="C3382" t="s">
        <v>16696</v>
      </c>
      <c r="D3382" t="s">
        <v>16697</v>
      </c>
      <c r="E3382" t="s">
        <v>16698</v>
      </c>
      <c r="F3382" t="s">
        <v>8706</v>
      </c>
    </row>
    <row r="3383" spans="1:6">
      <c r="A3383" t="s">
        <v>3962</v>
      </c>
      <c r="B3383" s="859" t="s">
        <v>16699</v>
      </c>
      <c r="C3383" t="s">
        <v>16700</v>
      </c>
      <c r="D3383" t="s">
        <v>16701</v>
      </c>
      <c r="E3383" t="s">
        <v>16702</v>
      </c>
      <c r="F3383" t="s">
        <v>8710</v>
      </c>
    </row>
    <row r="3384" spans="1:6">
      <c r="A3384" t="s">
        <v>3962</v>
      </c>
      <c r="B3384" s="859" t="s">
        <v>16703</v>
      </c>
      <c r="C3384" t="s">
        <v>16704</v>
      </c>
      <c r="D3384" t="s">
        <v>16705</v>
      </c>
      <c r="E3384" t="s">
        <v>16706</v>
      </c>
      <c r="F3384" t="s">
        <v>8710</v>
      </c>
    </row>
    <row r="3385" spans="1:6">
      <c r="A3385" t="s">
        <v>3962</v>
      </c>
      <c r="B3385" s="859" t="s">
        <v>16707</v>
      </c>
      <c r="C3385" t="s">
        <v>16708</v>
      </c>
      <c r="D3385" t="s">
        <v>16709</v>
      </c>
      <c r="E3385" t="s">
        <v>16710</v>
      </c>
      <c r="F3385" t="s">
        <v>8714</v>
      </c>
    </row>
    <row r="3386" spans="1:6">
      <c r="A3386" t="s">
        <v>3962</v>
      </c>
      <c r="B3386" s="859" t="s">
        <v>16711</v>
      </c>
      <c r="C3386" t="s">
        <v>16712</v>
      </c>
      <c r="D3386" t="s">
        <v>16713</v>
      </c>
      <c r="E3386" t="s">
        <v>16714</v>
      </c>
      <c r="F3386" t="s">
        <v>8718</v>
      </c>
    </row>
    <row r="3387" spans="1:6">
      <c r="A3387" t="s">
        <v>3962</v>
      </c>
      <c r="B3387" s="859" t="s">
        <v>16715</v>
      </c>
      <c r="C3387" t="s">
        <v>16716</v>
      </c>
      <c r="D3387" t="s">
        <v>16717</v>
      </c>
      <c r="E3387" t="s">
        <v>16718</v>
      </c>
      <c r="F3387" t="s">
        <v>8718</v>
      </c>
    </row>
    <row r="3388" spans="1:6">
      <c r="A3388" t="s">
        <v>3962</v>
      </c>
      <c r="B3388" s="859" t="s">
        <v>16719</v>
      </c>
      <c r="C3388" t="s">
        <v>16720</v>
      </c>
      <c r="D3388" t="s">
        <v>16721</v>
      </c>
      <c r="E3388" t="s">
        <v>16721</v>
      </c>
      <c r="F3388" t="s">
        <v>8718</v>
      </c>
    </row>
    <row r="3389" spans="1:6">
      <c r="A3389" t="s">
        <v>3962</v>
      </c>
      <c r="B3389" s="859" t="s">
        <v>16722</v>
      </c>
      <c r="C3389" t="s">
        <v>16723</v>
      </c>
      <c r="D3389" t="s">
        <v>16724</v>
      </c>
      <c r="E3389" t="s">
        <v>16725</v>
      </c>
      <c r="F3389" t="s">
        <v>8718</v>
      </c>
    </row>
    <row r="3390" spans="1:6">
      <c r="A3390" t="s">
        <v>3962</v>
      </c>
      <c r="B3390" s="859" t="s">
        <v>16726</v>
      </c>
      <c r="C3390" t="s">
        <v>16727</v>
      </c>
      <c r="D3390" t="s">
        <v>16728</v>
      </c>
      <c r="E3390" t="s">
        <v>16729</v>
      </c>
      <c r="F3390" t="s">
        <v>8718</v>
      </c>
    </row>
    <row r="3391" spans="1:6">
      <c r="A3391" t="s">
        <v>3962</v>
      </c>
      <c r="B3391" s="859" t="s">
        <v>16730</v>
      </c>
      <c r="C3391" t="s">
        <v>16731</v>
      </c>
      <c r="D3391" t="s">
        <v>16732</v>
      </c>
      <c r="E3391" t="s">
        <v>16733</v>
      </c>
      <c r="F3391" t="s">
        <v>8722</v>
      </c>
    </row>
    <row r="3392" spans="1:6">
      <c r="A3392" t="s">
        <v>3962</v>
      </c>
      <c r="B3392" s="859" t="s">
        <v>16734</v>
      </c>
      <c r="C3392" t="s">
        <v>16735</v>
      </c>
      <c r="D3392" t="s">
        <v>16736</v>
      </c>
      <c r="E3392" t="s">
        <v>16737</v>
      </c>
      <c r="F3392" t="s">
        <v>8722</v>
      </c>
    </row>
    <row r="3393" spans="1:6">
      <c r="A3393" t="s">
        <v>3962</v>
      </c>
      <c r="B3393" s="859" t="s">
        <v>16738</v>
      </c>
      <c r="C3393" t="s">
        <v>13757</v>
      </c>
      <c r="D3393" t="s">
        <v>13758</v>
      </c>
      <c r="E3393" t="s">
        <v>13759</v>
      </c>
      <c r="F3393" t="s">
        <v>8726</v>
      </c>
    </row>
    <row r="3394" spans="1:6">
      <c r="A3394" t="s">
        <v>3962</v>
      </c>
      <c r="B3394" s="859" t="s">
        <v>16739</v>
      </c>
      <c r="C3394" t="s">
        <v>16740</v>
      </c>
      <c r="D3394" t="s">
        <v>16741</v>
      </c>
      <c r="E3394" t="s">
        <v>16742</v>
      </c>
      <c r="F3394" t="s">
        <v>8726</v>
      </c>
    </row>
    <row r="3395" spans="1:6">
      <c r="A3395" t="s">
        <v>3962</v>
      </c>
      <c r="B3395" s="859" t="s">
        <v>16743</v>
      </c>
      <c r="C3395" t="s">
        <v>16744</v>
      </c>
      <c r="D3395" t="s">
        <v>16745</v>
      </c>
      <c r="E3395" t="s">
        <v>16746</v>
      </c>
      <c r="F3395" t="s">
        <v>8726</v>
      </c>
    </row>
    <row r="3396" spans="1:6">
      <c r="A3396" t="s">
        <v>3962</v>
      </c>
      <c r="B3396" s="859" t="s">
        <v>16747</v>
      </c>
      <c r="C3396" t="s">
        <v>16310</v>
      </c>
      <c r="D3396" t="s">
        <v>16311</v>
      </c>
      <c r="E3396" t="s">
        <v>16312</v>
      </c>
      <c r="F3396" t="s">
        <v>8726</v>
      </c>
    </row>
    <row r="3397" spans="1:6">
      <c r="A3397" t="s">
        <v>3962</v>
      </c>
      <c r="B3397" s="859" t="s">
        <v>16748</v>
      </c>
      <c r="C3397" t="s">
        <v>16286</v>
      </c>
      <c r="D3397" t="s">
        <v>16287</v>
      </c>
      <c r="E3397" t="s">
        <v>16288</v>
      </c>
      <c r="F3397" t="s">
        <v>8726</v>
      </c>
    </row>
    <row r="3398" spans="1:6">
      <c r="A3398" t="s">
        <v>3962</v>
      </c>
      <c r="B3398" s="859" t="s">
        <v>16749</v>
      </c>
      <c r="C3398" t="s">
        <v>16388</v>
      </c>
      <c r="D3398" t="s">
        <v>16389</v>
      </c>
      <c r="E3398" t="s">
        <v>16390</v>
      </c>
      <c r="F3398" t="s">
        <v>8726</v>
      </c>
    </row>
    <row r="3399" spans="1:6">
      <c r="A3399" t="s">
        <v>3962</v>
      </c>
      <c r="B3399" s="859" t="s">
        <v>16750</v>
      </c>
      <c r="C3399" t="s">
        <v>16751</v>
      </c>
      <c r="D3399" t="s">
        <v>16752</v>
      </c>
      <c r="E3399" t="s">
        <v>16753</v>
      </c>
      <c r="F3399" t="s">
        <v>8726</v>
      </c>
    </row>
    <row r="3400" spans="1:6">
      <c r="A3400" t="s">
        <v>3962</v>
      </c>
      <c r="B3400" s="859" t="s">
        <v>16754</v>
      </c>
      <c r="C3400" t="s">
        <v>16755</v>
      </c>
      <c r="D3400" t="s">
        <v>16756</v>
      </c>
      <c r="E3400" t="s">
        <v>16756</v>
      </c>
      <c r="F3400" t="s">
        <v>8726</v>
      </c>
    </row>
    <row r="3401" spans="1:6">
      <c r="A3401" t="s">
        <v>3962</v>
      </c>
      <c r="B3401" s="859" t="s">
        <v>16757</v>
      </c>
      <c r="C3401" t="s">
        <v>16758</v>
      </c>
      <c r="D3401" t="s">
        <v>16759</v>
      </c>
      <c r="E3401" t="s">
        <v>16760</v>
      </c>
      <c r="F3401" t="s">
        <v>8726</v>
      </c>
    </row>
    <row r="3402" spans="1:6">
      <c r="A3402" t="s">
        <v>3962</v>
      </c>
      <c r="B3402" s="859" t="s">
        <v>16761</v>
      </c>
      <c r="C3402" t="s">
        <v>16762</v>
      </c>
      <c r="D3402" t="s">
        <v>16763</v>
      </c>
      <c r="E3402" t="s">
        <v>16764</v>
      </c>
      <c r="F3402" t="s">
        <v>8726</v>
      </c>
    </row>
    <row r="3403" spans="1:6">
      <c r="A3403" t="s">
        <v>3962</v>
      </c>
      <c r="B3403" s="859" t="s">
        <v>16765</v>
      </c>
      <c r="C3403" t="s">
        <v>16766</v>
      </c>
      <c r="D3403" t="s">
        <v>16767</v>
      </c>
      <c r="E3403" t="s">
        <v>16768</v>
      </c>
      <c r="F3403" t="s">
        <v>8726</v>
      </c>
    </row>
    <row r="3404" spans="1:6">
      <c r="A3404" t="s">
        <v>3962</v>
      </c>
      <c r="B3404" s="859" t="s">
        <v>16769</v>
      </c>
      <c r="C3404" t="s">
        <v>16770</v>
      </c>
      <c r="D3404" t="s">
        <v>16771</v>
      </c>
      <c r="E3404" t="s">
        <v>16772</v>
      </c>
      <c r="F3404" t="s">
        <v>8726</v>
      </c>
    </row>
    <row r="3405" spans="1:6">
      <c r="A3405" t="s">
        <v>3962</v>
      </c>
      <c r="B3405" s="859" t="s">
        <v>16773</v>
      </c>
      <c r="C3405" t="s">
        <v>16774</v>
      </c>
      <c r="D3405" t="s">
        <v>16775</v>
      </c>
      <c r="E3405" t="s">
        <v>16776</v>
      </c>
      <c r="F3405" t="s">
        <v>8727</v>
      </c>
    </row>
    <row r="3406" spans="1:6">
      <c r="A3406" t="s">
        <v>3962</v>
      </c>
      <c r="B3406" s="859" t="s">
        <v>16777</v>
      </c>
      <c r="C3406" t="s">
        <v>16778</v>
      </c>
      <c r="D3406" t="s">
        <v>16779</v>
      </c>
      <c r="E3406" t="s">
        <v>16780</v>
      </c>
      <c r="F3406" t="s">
        <v>8727</v>
      </c>
    </row>
    <row r="3407" spans="1:6">
      <c r="A3407" t="s">
        <v>3962</v>
      </c>
      <c r="B3407" s="859" t="s">
        <v>16781</v>
      </c>
      <c r="C3407" t="s">
        <v>14143</v>
      </c>
      <c r="D3407" t="s">
        <v>14144</v>
      </c>
      <c r="E3407" t="s">
        <v>14145</v>
      </c>
      <c r="F3407" t="s">
        <v>8727</v>
      </c>
    </row>
    <row r="3408" spans="1:6">
      <c r="A3408" t="s">
        <v>3962</v>
      </c>
      <c r="B3408" s="859" t="s">
        <v>16782</v>
      </c>
      <c r="C3408" t="s">
        <v>15859</v>
      </c>
      <c r="D3408" t="s">
        <v>15860</v>
      </c>
      <c r="E3408" t="s">
        <v>15861</v>
      </c>
      <c r="F3408" t="s">
        <v>8727</v>
      </c>
    </row>
    <row r="3409" spans="1:6">
      <c r="A3409" t="s">
        <v>3962</v>
      </c>
      <c r="B3409" s="859" t="s">
        <v>16783</v>
      </c>
      <c r="C3409" t="s">
        <v>16784</v>
      </c>
      <c r="D3409" t="s">
        <v>16785</v>
      </c>
      <c r="E3409" t="s">
        <v>16786</v>
      </c>
      <c r="F3409" t="s">
        <v>8731</v>
      </c>
    </row>
    <row r="3410" spans="1:6">
      <c r="A3410" t="s">
        <v>3962</v>
      </c>
      <c r="B3410" s="859" t="s">
        <v>16787</v>
      </c>
      <c r="C3410" t="s">
        <v>16788</v>
      </c>
      <c r="D3410" t="s">
        <v>16789</v>
      </c>
      <c r="E3410" t="s">
        <v>16790</v>
      </c>
      <c r="F3410" t="s">
        <v>8731</v>
      </c>
    </row>
    <row r="3411" spans="1:6">
      <c r="A3411" t="s">
        <v>3962</v>
      </c>
      <c r="B3411" s="859" t="s">
        <v>16791</v>
      </c>
      <c r="C3411" t="s">
        <v>16792</v>
      </c>
      <c r="D3411" t="s">
        <v>16793</v>
      </c>
      <c r="E3411" t="s">
        <v>16794</v>
      </c>
      <c r="F3411" t="s">
        <v>8735</v>
      </c>
    </row>
    <row r="3412" spans="1:6">
      <c r="A3412" t="s">
        <v>3962</v>
      </c>
      <c r="B3412" s="859" t="s">
        <v>16795</v>
      </c>
      <c r="C3412" t="s">
        <v>16796</v>
      </c>
      <c r="D3412" t="s">
        <v>16797</v>
      </c>
      <c r="E3412" t="s">
        <v>16798</v>
      </c>
      <c r="F3412" t="s">
        <v>8735</v>
      </c>
    </row>
    <row r="3413" spans="1:6">
      <c r="A3413" t="s">
        <v>3962</v>
      </c>
      <c r="B3413" s="859" t="s">
        <v>16799</v>
      </c>
      <c r="C3413" t="s">
        <v>14153</v>
      </c>
      <c r="D3413" t="s">
        <v>14154</v>
      </c>
      <c r="E3413" t="s">
        <v>14155</v>
      </c>
      <c r="F3413" t="s">
        <v>8735</v>
      </c>
    </row>
    <row r="3414" spans="1:6">
      <c r="A3414" t="s">
        <v>3962</v>
      </c>
      <c r="B3414" s="859" t="s">
        <v>16800</v>
      </c>
      <c r="C3414" t="s">
        <v>16801</v>
      </c>
      <c r="D3414" t="s">
        <v>16802</v>
      </c>
      <c r="E3414" t="s">
        <v>16802</v>
      </c>
      <c r="F3414" t="s">
        <v>8872</v>
      </c>
    </row>
    <row r="3415" spans="1:6">
      <c r="A3415" t="s">
        <v>3962</v>
      </c>
      <c r="B3415" s="859" t="s">
        <v>16803</v>
      </c>
      <c r="C3415" t="s">
        <v>16804</v>
      </c>
      <c r="D3415" t="s">
        <v>16805</v>
      </c>
      <c r="E3415" t="s">
        <v>16806</v>
      </c>
      <c r="F3415" t="s">
        <v>8876</v>
      </c>
    </row>
    <row r="3416" spans="1:6">
      <c r="A3416" t="s">
        <v>3962</v>
      </c>
      <c r="B3416" s="859" t="s">
        <v>16807</v>
      </c>
      <c r="C3416" t="s">
        <v>16808</v>
      </c>
      <c r="D3416" t="s">
        <v>16809</v>
      </c>
      <c r="E3416" t="s">
        <v>16809</v>
      </c>
      <c r="F3416" t="s">
        <v>8876</v>
      </c>
    </row>
    <row r="3417" spans="1:6">
      <c r="A3417" t="s">
        <v>3962</v>
      </c>
      <c r="B3417" s="859" t="s">
        <v>16810</v>
      </c>
      <c r="C3417" t="s">
        <v>16811</v>
      </c>
      <c r="D3417" t="s">
        <v>16812</v>
      </c>
      <c r="E3417" t="s">
        <v>16813</v>
      </c>
      <c r="F3417" t="s">
        <v>8876</v>
      </c>
    </row>
    <row r="3418" spans="1:6">
      <c r="A3418" t="s">
        <v>3962</v>
      </c>
      <c r="B3418" s="859" t="s">
        <v>16814</v>
      </c>
      <c r="C3418" t="s">
        <v>16815</v>
      </c>
      <c r="D3418" t="s">
        <v>16816</v>
      </c>
      <c r="E3418" t="s">
        <v>16817</v>
      </c>
      <c r="F3418" t="s">
        <v>8876</v>
      </c>
    </row>
    <row r="3419" spans="1:6">
      <c r="A3419" t="s">
        <v>3962</v>
      </c>
      <c r="B3419" s="859" t="s">
        <v>16818</v>
      </c>
      <c r="C3419" t="s">
        <v>16819</v>
      </c>
      <c r="D3419" t="s">
        <v>16820</v>
      </c>
      <c r="E3419" t="s">
        <v>16821</v>
      </c>
      <c r="F3419" t="s">
        <v>8876</v>
      </c>
    </row>
    <row r="3420" spans="1:6">
      <c r="A3420" t="s">
        <v>3962</v>
      </c>
      <c r="B3420" s="859" t="s">
        <v>16822</v>
      </c>
      <c r="C3420" t="s">
        <v>16823</v>
      </c>
      <c r="D3420" t="s">
        <v>16824</v>
      </c>
      <c r="E3420" t="s">
        <v>16824</v>
      </c>
      <c r="F3420" t="s">
        <v>8880</v>
      </c>
    </row>
    <row r="3421" spans="1:6">
      <c r="A3421" t="s">
        <v>3962</v>
      </c>
      <c r="B3421" s="859" t="s">
        <v>16825</v>
      </c>
      <c r="C3421" t="s">
        <v>16826</v>
      </c>
      <c r="D3421" t="s">
        <v>16827</v>
      </c>
      <c r="E3421" t="s">
        <v>16828</v>
      </c>
      <c r="F3421" t="s">
        <v>8880</v>
      </c>
    </row>
    <row r="3422" spans="1:6">
      <c r="A3422" t="s">
        <v>3962</v>
      </c>
      <c r="B3422" s="859" t="s">
        <v>16829</v>
      </c>
      <c r="C3422" t="s">
        <v>16830</v>
      </c>
      <c r="D3422" t="s">
        <v>16831</v>
      </c>
      <c r="E3422" t="s">
        <v>16832</v>
      </c>
      <c r="F3422" t="s">
        <v>8880</v>
      </c>
    </row>
    <row r="3423" spans="1:6">
      <c r="A3423" t="s">
        <v>3962</v>
      </c>
      <c r="B3423" s="859" t="s">
        <v>16833</v>
      </c>
      <c r="C3423" t="s">
        <v>16834</v>
      </c>
      <c r="D3423" t="s">
        <v>16835</v>
      </c>
      <c r="E3423" t="s">
        <v>16836</v>
      </c>
      <c r="F3423" t="s">
        <v>8884</v>
      </c>
    </row>
    <row r="3424" spans="1:6">
      <c r="A3424" t="s">
        <v>3962</v>
      </c>
      <c r="B3424" s="859" t="s">
        <v>16837</v>
      </c>
      <c r="C3424" t="s">
        <v>16838</v>
      </c>
      <c r="D3424" t="s">
        <v>16839</v>
      </c>
      <c r="E3424" t="s">
        <v>16840</v>
      </c>
      <c r="F3424" t="s">
        <v>8888</v>
      </c>
    </row>
    <row r="3425" spans="1:6">
      <c r="A3425" t="s">
        <v>3962</v>
      </c>
      <c r="B3425" s="859" t="s">
        <v>16841</v>
      </c>
      <c r="C3425" t="s">
        <v>16842</v>
      </c>
      <c r="D3425" t="s">
        <v>16843</v>
      </c>
      <c r="E3425" t="s">
        <v>16844</v>
      </c>
      <c r="F3425" t="s">
        <v>8888</v>
      </c>
    </row>
    <row r="3426" spans="1:6">
      <c r="A3426" t="s">
        <v>3962</v>
      </c>
      <c r="B3426" s="859" t="s">
        <v>16845</v>
      </c>
      <c r="C3426" t="s">
        <v>16846</v>
      </c>
      <c r="D3426" t="s">
        <v>16847</v>
      </c>
      <c r="E3426" t="s">
        <v>16848</v>
      </c>
      <c r="F3426" t="s">
        <v>8892</v>
      </c>
    </row>
    <row r="3427" spans="1:6">
      <c r="A3427" t="s">
        <v>3962</v>
      </c>
      <c r="B3427" s="859" t="s">
        <v>16849</v>
      </c>
      <c r="C3427" t="s">
        <v>16850</v>
      </c>
      <c r="D3427" t="s">
        <v>16851</v>
      </c>
      <c r="E3427" t="s">
        <v>16852</v>
      </c>
      <c r="F3427" t="s">
        <v>8896</v>
      </c>
    </row>
    <row r="3428" spans="1:6">
      <c r="A3428" t="s">
        <v>3962</v>
      </c>
      <c r="B3428" s="859" t="s">
        <v>16853</v>
      </c>
      <c r="C3428" t="s">
        <v>16854</v>
      </c>
      <c r="D3428" t="s">
        <v>16855</v>
      </c>
      <c r="E3428" t="s">
        <v>16856</v>
      </c>
      <c r="F3428" t="s">
        <v>8896</v>
      </c>
    </row>
    <row r="3429" spans="1:6">
      <c r="A3429" t="s">
        <v>3962</v>
      </c>
      <c r="B3429" s="859" t="s">
        <v>16857</v>
      </c>
      <c r="C3429" t="s">
        <v>16858</v>
      </c>
      <c r="D3429" t="s">
        <v>16859</v>
      </c>
      <c r="E3429" t="s">
        <v>16860</v>
      </c>
      <c r="F3429" t="s">
        <v>8900</v>
      </c>
    </row>
    <row r="3430" spans="1:6">
      <c r="A3430" t="s">
        <v>3962</v>
      </c>
      <c r="B3430" s="859" t="s">
        <v>16861</v>
      </c>
      <c r="C3430" t="s">
        <v>16862</v>
      </c>
      <c r="D3430" t="s">
        <v>16863</v>
      </c>
      <c r="E3430" t="s">
        <v>16864</v>
      </c>
      <c r="F3430" t="s">
        <v>8900</v>
      </c>
    </row>
    <row r="3431" spans="1:6">
      <c r="A3431" t="s">
        <v>3962</v>
      </c>
      <c r="B3431" s="859" t="s">
        <v>16865</v>
      </c>
      <c r="C3431" t="s">
        <v>16866</v>
      </c>
      <c r="D3431" t="s">
        <v>16867</v>
      </c>
      <c r="E3431" t="s">
        <v>16868</v>
      </c>
      <c r="F3431" t="s">
        <v>8900</v>
      </c>
    </row>
    <row r="3432" spans="1:6">
      <c r="A3432" t="s">
        <v>3962</v>
      </c>
      <c r="B3432" s="859" t="s">
        <v>16869</v>
      </c>
      <c r="C3432" t="s">
        <v>16870</v>
      </c>
      <c r="D3432" t="s">
        <v>16871</v>
      </c>
      <c r="E3432" t="s">
        <v>16872</v>
      </c>
      <c r="F3432" t="s">
        <v>8904</v>
      </c>
    </row>
    <row r="3433" spans="1:6">
      <c r="A3433" t="s">
        <v>3962</v>
      </c>
      <c r="B3433" s="859" t="s">
        <v>16873</v>
      </c>
      <c r="C3433" t="s">
        <v>16874</v>
      </c>
      <c r="D3433" t="s">
        <v>16875</v>
      </c>
      <c r="E3433" t="s">
        <v>16876</v>
      </c>
      <c r="F3433" t="s">
        <v>8904</v>
      </c>
    </row>
    <row r="3434" spans="1:6">
      <c r="A3434" t="s">
        <v>3962</v>
      </c>
      <c r="B3434" s="859" t="s">
        <v>16877</v>
      </c>
      <c r="C3434" t="s">
        <v>16878</v>
      </c>
      <c r="D3434" t="s">
        <v>16879</v>
      </c>
      <c r="E3434" t="s">
        <v>16879</v>
      </c>
      <c r="F3434" t="s">
        <v>8904</v>
      </c>
    </row>
    <row r="3435" spans="1:6">
      <c r="A3435" t="s">
        <v>3962</v>
      </c>
      <c r="B3435" s="859" t="s">
        <v>16880</v>
      </c>
      <c r="C3435" t="s">
        <v>14545</v>
      </c>
      <c r="D3435" t="s">
        <v>14546</v>
      </c>
      <c r="E3435" t="s">
        <v>14547</v>
      </c>
      <c r="F3435" t="s">
        <v>8904</v>
      </c>
    </row>
    <row r="3436" spans="1:6">
      <c r="A3436" t="s">
        <v>3962</v>
      </c>
      <c r="B3436" s="859" t="s">
        <v>16881</v>
      </c>
      <c r="C3436" t="s">
        <v>16882</v>
      </c>
      <c r="D3436" t="s">
        <v>16883</v>
      </c>
      <c r="E3436" t="s">
        <v>16884</v>
      </c>
      <c r="F3436" t="s">
        <v>8905</v>
      </c>
    </row>
    <row r="3437" spans="1:6">
      <c r="A3437" t="s">
        <v>3962</v>
      </c>
      <c r="B3437" s="859" t="s">
        <v>16885</v>
      </c>
      <c r="C3437" t="s">
        <v>16886</v>
      </c>
      <c r="D3437" t="s">
        <v>16887</v>
      </c>
      <c r="E3437" t="s">
        <v>16888</v>
      </c>
      <c r="F3437" t="s">
        <v>8905</v>
      </c>
    </row>
    <row r="3438" spans="1:6">
      <c r="A3438" t="s">
        <v>3962</v>
      </c>
      <c r="B3438" s="859" t="s">
        <v>16889</v>
      </c>
      <c r="C3438" t="s">
        <v>16890</v>
      </c>
      <c r="D3438" t="s">
        <v>16891</v>
      </c>
      <c r="E3438" t="s">
        <v>16892</v>
      </c>
      <c r="F3438" t="s">
        <v>8905</v>
      </c>
    </row>
    <row r="3439" spans="1:6">
      <c r="A3439" t="s">
        <v>3962</v>
      </c>
      <c r="B3439" s="859" t="s">
        <v>16893</v>
      </c>
      <c r="C3439" t="s">
        <v>16894</v>
      </c>
      <c r="D3439" t="s">
        <v>16895</v>
      </c>
      <c r="E3439" t="s">
        <v>16896</v>
      </c>
      <c r="F3439" t="s">
        <v>8909</v>
      </c>
    </row>
    <row r="3440" spans="1:6">
      <c r="A3440" t="s">
        <v>3962</v>
      </c>
      <c r="B3440" s="859" t="s">
        <v>16897</v>
      </c>
      <c r="C3440" t="s">
        <v>16898</v>
      </c>
      <c r="D3440" t="s">
        <v>16899</v>
      </c>
      <c r="E3440" t="s">
        <v>16900</v>
      </c>
      <c r="F3440" t="s">
        <v>8909</v>
      </c>
    </row>
    <row r="3441" spans="1:6">
      <c r="A3441" t="s">
        <v>3962</v>
      </c>
      <c r="B3441" s="859" t="s">
        <v>16901</v>
      </c>
      <c r="C3441" t="s">
        <v>16902</v>
      </c>
      <c r="D3441" t="s">
        <v>16903</v>
      </c>
      <c r="E3441" t="s">
        <v>16904</v>
      </c>
      <c r="F3441" t="s">
        <v>8909</v>
      </c>
    </row>
    <row r="3442" spans="1:6">
      <c r="A3442" t="s">
        <v>3962</v>
      </c>
      <c r="B3442" s="859" t="s">
        <v>16905</v>
      </c>
      <c r="C3442" t="s">
        <v>16906</v>
      </c>
      <c r="D3442" t="s">
        <v>16907</v>
      </c>
      <c r="E3442" t="s">
        <v>16907</v>
      </c>
      <c r="F3442" t="s">
        <v>8909</v>
      </c>
    </row>
    <row r="3443" spans="1:6">
      <c r="A3443" t="s">
        <v>3962</v>
      </c>
      <c r="B3443" s="859" t="s">
        <v>16908</v>
      </c>
      <c r="C3443" t="s">
        <v>16909</v>
      </c>
      <c r="D3443" t="s">
        <v>16910</v>
      </c>
      <c r="E3443" t="s">
        <v>16911</v>
      </c>
      <c r="F3443" t="s">
        <v>8909</v>
      </c>
    </row>
    <row r="3444" spans="1:6">
      <c r="A3444" t="s">
        <v>3962</v>
      </c>
      <c r="B3444" s="859" t="s">
        <v>16912</v>
      </c>
      <c r="C3444" t="s">
        <v>16913</v>
      </c>
      <c r="D3444" t="s">
        <v>16914</v>
      </c>
      <c r="E3444" t="s">
        <v>16915</v>
      </c>
      <c r="F3444" t="s">
        <v>8909</v>
      </c>
    </row>
    <row r="3445" spans="1:6">
      <c r="A3445" t="s">
        <v>3962</v>
      </c>
      <c r="B3445" s="859" t="s">
        <v>16916</v>
      </c>
      <c r="C3445" t="s">
        <v>16917</v>
      </c>
      <c r="D3445" t="s">
        <v>16918</v>
      </c>
      <c r="E3445" t="s">
        <v>16919</v>
      </c>
      <c r="F3445" t="s">
        <v>8913</v>
      </c>
    </row>
    <row r="3446" spans="1:6">
      <c r="A3446" t="s">
        <v>3962</v>
      </c>
      <c r="B3446" s="859" t="s">
        <v>16920</v>
      </c>
      <c r="C3446" t="s">
        <v>16921</v>
      </c>
      <c r="D3446" t="s">
        <v>16922</v>
      </c>
      <c r="E3446" t="s">
        <v>16923</v>
      </c>
      <c r="F3446" t="s">
        <v>8921</v>
      </c>
    </row>
    <row r="3447" spans="1:6">
      <c r="A3447" t="s">
        <v>3962</v>
      </c>
      <c r="B3447" s="859" t="s">
        <v>16924</v>
      </c>
      <c r="C3447" t="s">
        <v>16925</v>
      </c>
      <c r="D3447" t="s">
        <v>16926</v>
      </c>
      <c r="E3447" t="s">
        <v>16927</v>
      </c>
      <c r="F3447" t="s">
        <v>8925</v>
      </c>
    </row>
    <row r="3448" spans="1:6">
      <c r="A3448" t="s">
        <v>3962</v>
      </c>
      <c r="B3448" s="859" t="s">
        <v>16928</v>
      </c>
      <c r="C3448" t="s">
        <v>16929</v>
      </c>
      <c r="D3448" t="s">
        <v>16930</v>
      </c>
      <c r="E3448" t="s">
        <v>16931</v>
      </c>
      <c r="F3448" t="s">
        <v>8925</v>
      </c>
    </row>
    <row r="3449" spans="1:6">
      <c r="A3449" t="s">
        <v>3962</v>
      </c>
      <c r="B3449" s="859" t="s">
        <v>16932</v>
      </c>
      <c r="C3449" t="s">
        <v>14534</v>
      </c>
      <c r="D3449" t="s">
        <v>14535</v>
      </c>
      <c r="E3449" t="s">
        <v>14535</v>
      </c>
      <c r="F3449" t="s">
        <v>8929</v>
      </c>
    </row>
    <row r="3450" spans="1:6">
      <c r="A3450" t="s">
        <v>3962</v>
      </c>
      <c r="B3450" s="859" t="s">
        <v>16933</v>
      </c>
      <c r="C3450" t="s">
        <v>16934</v>
      </c>
      <c r="D3450" t="s">
        <v>16935</v>
      </c>
      <c r="E3450" t="s">
        <v>16936</v>
      </c>
      <c r="F3450" t="s">
        <v>8929</v>
      </c>
    </row>
    <row r="3451" spans="1:6">
      <c r="A3451" t="s">
        <v>3962</v>
      </c>
      <c r="B3451" s="859" t="s">
        <v>16937</v>
      </c>
      <c r="C3451" t="s">
        <v>16938</v>
      </c>
      <c r="D3451" t="s">
        <v>16939</v>
      </c>
      <c r="E3451" t="s">
        <v>16940</v>
      </c>
      <c r="F3451" t="s">
        <v>8929</v>
      </c>
    </row>
    <row r="3452" spans="1:6">
      <c r="A3452" t="s">
        <v>3962</v>
      </c>
      <c r="B3452" s="859" t="s">
        <v>16941</v>
      </c>
      <c r="C3452" t="s">
        <v>16942</v>
      </c>
      <c r="D3452" t="s">
        <v>16943</v>
      </c>
      <c r="E3452" t="s">
        <v>16944</v>
      </c>
      <c r="F3452" t="s">
        <v>8935</v>
      </c>
    </row>
    <row r="3453" spans="1:6">
      <c r="A3453" t="s">
        <v>3962</v>
      </c>
      <c r="B3453" s="859" t="s">
        <v>16945</v>
      </c>
      <c r="C3453" t="s">
        <v>16946</v>
      </c>
      <c r="D3453" t="s">
        <v>16947</v>
      </c>
      <c r="E3453" t="s">
        <v>16948</v>
      </c>
      <c r="F3453" t="s">
        <v>8939</v>
      </c>
    </row>
    <row r="3454" spans="1:6">
      <c r="A3454" t="s">
        <v>3962</v>
      </c>
      <c r="B3454" s="859" t="s">
        <v>16949</v>
      </c>
      <c r="C3454" t="s">
        <v>16950</v>
      </c>
      <c r="D3454" t="s">
        <v>16951</v>
      </c>
      <c r="E3454" t="s">
        <v>16952</v>
      </c>
      <c r="F3454" t="s">
        <v>8939</v>
      </c>
    </row>
    <row r="3455" spans="1:6">
      <c r="A3455" t="s">
        <v>3962</v>
      </c>
      <c r="B3455" s="859" t="s">
        <v>16953</v>
      </c>
      <c r="C3455" t="s">
        <v>8952</v>
      </c>
      <c r="D3455" t="s">
        <v>8953</v>
      </c>
      <c r="E3455" t="s">
        <v>8954</v>
      </c>
      <c r="F3455" t="s">
        <v>8951</v>
      </c>
    </row>
    <row r="3456" spans="1:6">
      <c r="A3456" t="s">
        <v>3962</v>
      </c>
      <c r="B3456" s="859" t="s">
        <v>16954</v>
      </c>
      <c r="C3456" t="s">
        <v>16955</v>
      </c>
      <c r="D3456" t="s">
        <v>16956</v>
      </c>
      <c r="E3456" t="s">
        <v>16956</v>
      </c>
      <c r="F3456" t="s">
        <v>8955</v>
      </c>
    </row>
    <row r="3457" spans="1:6">
      <c r="A3457" t="s">
        <v>3962</v>
      </c>
      <c r="B3457" s="859" t="s">
        <v>16957</v>
      </c>
      <c r="C3457" t="s">
        <v>16958</v>
      </c>
      <c r="D3457" t="s">
        <v>16959</v>
      </c>
      <c r="E3457" t="s">
        <v>16960</v>
      </c>
      <c r="F3457" t="s">
        <v>8955</v>
      </c>
    </row>
    <row r="3458" spans="1:6">
      <c r="A3458" t="s">
        <v>3962</v>
      </c>
      <c r="B3458" s="859" t="s">
        <v>16961</v>
      </c>
      <c r="C3458" t="s">
        <v>16962</v>
      </c>
      <c r="D3458" t="s">
        <v>16963</v>
      </c>
      <c r="E3458" t="s">
        <v>16964</v>
      </c>
      <c r="F3458" t="s">
        <v>8963</v>
      </c>
    </row>
    <row r="3459" spans="1:6">
      <c r="A3459" t="s">
        <v>3962</v>
      </c>
      <c r="B3459" s="859" t="s">
        <v>16965</v>
      </c>
      <c r="C3459" t="s">
        <v>16966</v>
      </c>
      <c r="D3459" t="s">
        <v>16967</v>
      </c>
      <c r="E3459" t="s">
        <v>16968</v>
      </c>
      <c r="F3459" t="s">
        <v>8963</v>
      </c>
    </row>
    <row r="3460" spans="1:6">
      <c r="A3460" t="s">
        <v>3962</v>
      </c>
      <c r="B3460" s="859" t="s">
        <v>16969</v>
      </c>
      <c r="C3460" t="s">
        <v>16970</v>
      </c>
      <c r="D3460" t="s">
        <v>16971</v>
      </c>
      <c r="E3460" t="s">
        <v>16972</v>
      </c>
      <c r="F3460" t="s">
        <v>8963</v>
      </c>
    </row>
    <row r="3461" spans="1:6">
      <c r="A3461" t="s">
        <v>3962</v>
      </c>
      <c r="B3461" s="859" t="s">
        <v>16973</v>
      </c>
      <c r="C3461" t="s">
        <v>16974</v>
      </c>
      <c r="D3461" t="s">
        <v>16975</v>
      </c>
      <c r="E3461" t="s">
        <v>16976</v>
      </c>
      <c r="F3461" t="s">
        <v>8968</v>
      </c>
    </row>
    <row r="3462" spans="1:6">
      <c r="A3462" t="s">
        <v>3962</v>
      </c>
      <c r="B3462" s="859" t="s">
        <v>16977</v>
      </c>
      <c r="C3462" t="s">
        <v>16978</v>
      </c>
      <c r="D3462" t="s">
        <v>16979</v>
      </c>
      <c r="E3462" t="s">
        <v>16980</v>
      </c>
      <c r="F3462" t="s">
        <v>8976</v>
      </c>
    </row>
    <row r="3463" spans="1:6">
      <c r="A3463" t="s">
        <v>3962</v>
      </c>
      <c r="B3463" s="859" t="s">
        <v>16981</v>
      </c>
      <c r="C3463" t="s">
        <v>8989</v>
      </c>
      <c r="D3463" t="s">
        <v>8990</v>
      </c>
      <c r="E3463" t="s">
        <v>8991</v>
      </c>
      <c r="F3463" t="s">
        <v>8988</v>
      </c>
    </row>
    <row r="3464" spans="1:6">
      <c r="A3464" t="s">
        <v>3962</v>
      </c>
      <c r="B3464" s="859" t="s">
        <v>16982</v>
      </c>
      <c r="C3464" t="s">
        <v>16983</v>
      </c>
      <c r="D3464" t="s">
        <v>16984</v>
      </c>
      <c r="E3464" t="s">
        <v>16985</v>
      </c>
      <c r="F3464" t="s">
        <v>8992</v>
      </c>
    </row>
    <row r="3465" spans="1:6">
      <c r="A3465" t="s">
        <v>3962</v>
      </c>
      <c r="B3465" s="859" t="s">
        <v>16986</v>
      </c>
      <c r="C3465" t="s">
        <v>16987</v>
      </c>
      <c r="D3465" t="s">
        <v>16988</v>
      </c>
      <c r="E3465" t="s">
        <v>16988</v>
      </c>
      <c r="F3465" t="s">
        <v>8996</v>
      </c>
    </row>
    <row r="3466" spans="1:6">
      <c r="A3466" t="s">
        <v>3962</v>
      </c>
      <c r="B3466" s="859" t="s">
        <v>16989</v>
      </c>
      <c r="C3466" t="s">
        <v>16990</v>
      </c>
      <c r="D3466" t="s">
        <v>16991</v>
      </c>
      <c r="E3466" t="s">
        <v>16991</v>
      </c>
      <c r="F3466" t="s">
        <v>9004</v>
      </c>
    </row>
    <row r="3467" spans="1:6">
      <c r="A3467" t="s">
        <v>3962</v>
      </c>
      <c r="B3467" s="859" t="s">
        <v>16992</v>
      </c>
      <c r="C3467" t="s">
        <v>16993</v>
      </c>
      <c r="D3467" t="s">
        <v>16994</v>
      </c>
      <c r="E3467" t="s">
        <v>16995</v>
      </c>
      <c r="F3467" t="s">
        <v>9004</v>
      </c>
    </row>
    <row r="3468" spans="1:6">
      <c r="A3468" t="s">
        <v>3962</v>
      </c>
      <c r="B3468" s="859" t="s">
        <v>16996</v>
      </c>
      <c r="C3468" t="s">
        <v>16997</v>
      </c>
      <c r="D3468" t="s">
        <v>16998</v>
      </c>
      <c r="E3468" t="s">
        <v>16998</v>
      </c>
      <c r="F3468" t="s">
        <v>9004</v>
      </c>
    </row>
    <row r="3469" spans="1:6">
      <c r="A3469" t="s">
        <v>3962</v>
      </c>
      <c r="B3469" s="859" t="s">
        <v>16999</v>
      </c>
      <c r="C3469" t="s">
        <v>17000</v>
      </c>
      <c r="D3469" t="s">
        <v>17001</v>
      </c>
      <c r="E3469" t="s">
        <v>17001</v>
      </c>
      <c r="F3469" t="s">
        <v>9008</v>
      </c>
    </row>
    <row r="3470" spans="1:6">
      <c r="A3470" t="s">
        <v>3962</v>
      </c>
      <c r="B3470" s="859" t="s">
        <v>17002</v>
      </c>
      <c r="C3470" t="s">
        <v>17003</v>
      </c>
      <c r="D3470" t="s">
        <v>17004</v>
      </c>
      <c r="E3470" t="s">
        <v>17005</v>
      </c>
      <c r="F3470" t="s">
        <v>9008</v>
      </c>
    </row>
    <row r="3471" spans="1:6">
      <c r="A3471" t="s">
        <v>3962</v>
      </c>
      <c r="B3471" s="859" t="s">
        <v>17006</v>
      </c>
      <c r="C3471" t="s">
        <v>17007</v>
      </c>
      <c r="D3471" t="s">
        <v>17008</v>
      </c>
      <c r="E3471" t="s">
        <v>17009</v>
      </c>
      <c r="F3471" t="s">
        <v>9012</v>
      </c>
    </row>
    <row r="3472" spans="1:6">
      <c r="A3472" t="s">
        <v>3962</v>
      </c>
      <c r="B3472" s="859" t="s">
        <v>17010</v>
      </c>
      <c r="C3472" t="s">
        <v>17011</v>
      </c>
      <c r="D3472" t="s">
        <v>17012</v>
      </c>
      <c r="E3472" t="s">
        <v>17013</v>
      </c>
      <c r="F3472" t="s">
        <v>9012</v>
      </c>
    </row>
    <row r="3473" spans="1:6">
      <c r="A3473" t="s">
        <v>3962</v>
      </c>
      <c r="B3473" s="859" t="s">
        <v>17014</v>
      </c>
      <c r="C3473" t="s">
        <v>17015</v>
      </c>
      <c r="D3473" t="s">
        <v>17016</v>
      </c>
      <c r="E3473" t="s">
        <v>17017</v>
      </c>
      <c r="F3473" t="s">
        <v>9012</v>
      </c>
    </row>
    <row r="3474" spans="1:6">
      <c r="A3474" t="s">
        <v>3962</v>
      </c>
      <c r="B3474" s="859" t="s">
        <v>17018</v>
      </c>
      <c r="C3474" t="s">
        <v>17019</v>
      </c>
      <c r="D3474" t="s">
        <v>17020</v>
      </c>
      <c r="E3474" t="s">
        <v>17021</v>
      </c>
      <c r="F3474" t="s">
        <v>9012</v>
      </c>
    </row>
    <row r="3475" spans="1:6">
      <c r="A3475" t="s">
        <v>3962</v>
      </c>
      <c r="B3475" s="859" t="s">
        <v>17022</v>
      </c>
      <c r="C3475" t="s">
        <v>17023</v>
      </c>
      <c r="D3475" t="s">
        <v>17024</v>
      </c>
      <c r="E3475" t="s">
        <v>17025</v>
      </c>
      <c r="F3475" t="s">
        <v>9020</v>
      </c>
    </row>
    <row r="3476" spans="1:6">
      <c r="A3476" t="s">
        <v>3962</v>
      </c>
      <c r="B3476" s="859" t="s">
        <v>17026</v>
      </c>
      <c r="C3476" t="s">
        <v>17027</v>
      </c>
      <c r="D3476" t="s">
        <v>17028</v>
      </c>
      <c r="E3476" t="s">
        <v>17028</v>
      </c>
      <c r="F3476" t="s">
        <v>9024</v>
      </c>
    </row>
    <row r="3477" spans="1:6">
      <c r="A3477" t="s">
        <v>3962</v>
      </c>
      <c r="B3477" s="859" t="s">
        <v>17029</v>
      </c>
      <c r="C3477" t="s">
        <v>17030</v>
      </c>
      <c r="D3477" t="s">
        <v>17031</v>
      </c>
      <c r="E3477" t="s">
        <v>17031</v>
      </c>
      <c r="F3477" t="s">
        <v>9024</v>
      </c>
    </row>
    <row r="3478" spans="1:6">
      <c r="A3478" t="s">
        <v>3962</v>
      </c>
      <c r="B3478" s="859" t="s">
        <v>17032</v>
      </c>
      <c r="C3478" t="s">
        <v>17033</v>
      </c>
      <c r="D3478" t="s">
        <v>17034</v>
      </c>
      <c r="E3478" t="s">
        <v>17035</v>
      </c>
      <c r="F3478" t="s">
        <v>9024</v>
      </c>
    </row>
    <row r="3479" spans="1:6">
      <c r="A3479" t="s">
        <v>3962</v>
      </c>
      <c r="B3479" s="859" t="s">
        <v>17036</v>
      </c>
      <c r="C3479" t="s">
        <v>17037</v>
      </c>
      <c r="D3479" t="s">
        <v>17038</v>
      </c>
      <c r="E3479" t="s">
        <v>17039</v>
      </c>
      <c r="F3479" t="s">
        <v>9024</v>
      </c>
    </row>
    <row r="3480" spans="1:6">
      <c r="A3480" t="s">
        <v>3962</v>
      </c>
      <c r="B3480" s="859" t="s">
        <v>17040</v>
      </c>
      <c r="C3480" t="s">
        <v>17041</v>
      </c>
      <c r="D3480" t="s">
        <v>17042</v>
      </c>
      <c r="E3480" t="s">
        <v>17043</v>
      </c>
      <c r="F3480" t="s">
        <v>9024</v>
      </c>
    </row>
    <row r="3481" spans="1:6">
      <c r="A3481" t="s">
        <v>3962</v>
      </c>
      <c r="B3481" s="859" t="s">
        <v>17044</v>
      </c>
      <c r="C3481" t="s">
        <v>17045</v>
      </c>
      <c r="D3481" t="s">
        <v>17046</v>
      </c>
      <c r="E3481" t="s">
        <v>17047</v>
      </c>
      <c r="F3481" t="s">
        <v>9028</v>
      </c>
    </row>
    <row r="3482" spans="1:6">
      <c r="A3482" t="s">
        <v>3962</v>
      </c>
      <c r="B3482" s="859" t="s">
        <v>17048</v>
      </c>
      <c r="C3482" t="s">
        <v>17049</v>
      </c>
      <c r="D3482" t="s">
        <v>17050</v>
      </c>
      <c r="E3482" t="s">
        <v>17051</v>
      </c>
      <c r="F3482" t="s">
        <v>9032</v>
      </c>
    </row>
    <row r="3483" spans="1:6">
      <c r="A3483" t="s">
        <v>3962</v>
      </c>
      <c r="B3483" s="859" t="s">
        <v>17052</v>
      </c>
      <c r="C3483" t="s">
        <v>17053</v>
      </c>
      <c r="D3483" t="s">
        <v>17054</v>
      </c>
      <c r="E3483" t="s">
        <v>17055</v>
      </c>
      <c r="F3483" t="s">
        <v>9032</v>
      </c>
    </row>
    <row r="3484" spans="1:6">
      <c r="A3484" t="s">
        <v>3962</v>
      </c>
      <c r="B3484" s="859" t="s">
        <v>17056</v>
      </c>
      <c r="C3484" t="s">
        <v>17057</v>
      </c>
      <c r="D3484" t="s">
        <v>17058</v>
      </c>
      <c r="E3484" t="s">
        <v>17059</v>
      </c>
      <c r="F3484" t="s">
        <v>9032</v>
      </c>
    </row>
    <row r="3485" spans="1:6">
      <c r="A3485" t="s">
        <v>3962</v>
      </c>
      <c r="B3485" s="859" t="s">
        <v>17060</v>
      </c>
      <c r="C3485" t="s">
        <v>17061</v>
      </c>
      <c r="D3485" t="s">
        <v>17062</v>
      </c>
      <c r="E3485" t="s">
        <v>17062</v>
      </c>
      <c r="F3485" t="s">
        <v>9032</v>
      </c>
    </row>
    <row r="3486" spans="1:6">
      <c r="A3486" t="s">
        <v>3962</v>
      </c>
      <c r="B3486" s="859" t="s">
        <v>17063</v>
      </c>
      <c r="C3486" t="s">
        <v>17064</v>
      </c>
      <c r="D3486" t="s">
        <v>17065</v>
      </c>
      <c r="E3486" t="s">
        <v>17066</v>
      </c>
      <c r="F3486" t="s">
        <v>9032</v>
      </c>
    </row>
    <row r="3487" spans="1:6">
      <c r="A3487" t="s">
        <v>3962</v>
      </c>
      <c r="B3487" s="859" t="s">
        <v>17067</v>
      </c>
      <c r="C3487" t="s">
        <v>17068</v>
      </c>
      <c r="D3487" t="s">
        <v>17069</v>
      </c>
      <c r="E3487" t="s">
        <v>17070</v>
      </c>
      <c r="F3487" t="s">
        <v>9032</v>
      </c>
    </row>
    <row r="3488" spans="1:6">
      <c r="A3488" t="s">
        <v>3962</v>
      </c>
      <c r="B3488" s="859" t="s">
        <v>17071</v>
      </c>
      <c r="C3488" t="s">
        <v>17072</v>
      </c>
      <c r="D3488" t="s">
        <v>17073</v>
      </c>
      <c r="E3488" t="s">
        <v>17074</v>
      </c>
      <c r="F3488" t="s">
        <v>9036</v>
      </c>
    </row>
    <row r="3489" spans="1:6">
      <c r="A3489" t="s">
        <v>3962</v>
      </c>
      <c r="B3489" s="859" t="s">
        <v>17075</v>
      </c>
      <c r="C3489" t="s">
        <v>17076</v>
      </c>
      <c r="D3489" t="s">
        <v>17077</v>
      </c>
      <c r="E3489" t="s">
        <v>17078</v>
      </c>
      <c r="F3489" t="s">
        <v>9036</v>
      </c>
    </row>
    <row r="3490" spans="1:6">
      <c r="A3490" t="s">
        <v>3962</v>
      </c>
      <c r="B3490" s="859" t="s">
        <v>17079</v>
      </c>
      <c r="C3490" t="s">
        <v>17080</v>
      </c>
      <c r="D3490" t="s">
        <v>17081</v>
      </c>
      <c r="E3490" t="s">
        <v>17081</v>
      </c>
      <c r="F3490" t="s">
        <v>9040</v>
      </c>
    </row>
    <row r="3491" spans="1:6">
      <c r="A3491" t="s">
        <v>3962</v>
      </c>
      <c r="B3491" s="859" t="s">
        <v>17082</v>
      </c>
      <c r="C3491" t="s">
        <v>17083</v>
      </c>
      <c r="D3491" t="s">
        <v>17084</v>
      </c>
      <c r="E3491" t="s">
        <v>17084</v>
      </c>
      <c r="F3491" t="s">
        <v>9040</v>
      </c>
    </row>
    <row r="3492" spans="1:6">
      <c r="A3492" t="s">
        <v>3962</v>
      </c>
      <c r="B3492" s="859" t="s">
        <v>17085</v>
      </c>
      <c r="C3492" t="s">
        <v>17086</v>
      </c>
      <c r="D3492" t="s">
        <v>17087</v>
      </c>
      <c r="E3492" t="s">
        <v>17087</v>
      </c>
      <c r="F3492" t="s">
        <v>9040</v>
      </c>
    </row>
    <row r="3493" spans="1:6">
      <c r="A3493" t="s">
        <v>3962</v>
      </c>
      <c r="B3493" s="859" t="s">
        <v>17088</v>
      </c>
      <c r="C3493" t="s">
        <v>17089</v>
      </c>
      <c r="D3493" t="s">
        <v>17090</v>
      </c>
      <c r="E3493" t="s">
        <v>17091</v>
      </c>
      <c r="F3493" t="s">
        <v>9044</v>
      </c>
    </row>
    <row r="3494" spans="1:6">
      <c r="A3494" t="s">
        <v>3962</v>
      </c>
      <c r="B3494" s="859" t="s">
        <v>17092</v>
      </c>
      <c r="C3494" t="s">
        <v>17093</v>
      </c>
      <c r="D3494" t="s">
        <v>17094</v>
      </c>
      <c r="E3494" t="s">
        <v>17095</v>
      </c>
      <c r="F3494" t="s">
        <v>9048</v>
      </c>
    </row>
    <row r="3495" spans="1:6">
      <c r="A3495" t="s">
        <v>3962</v>
      </c>
      <c r="B3495" s="859" t="s">
        <v>17096</v>
      </c>
      <c r="C3495" t="s">
        <v>17097</v>
      </c>
      <c r="D3495" t="s">
        <v>17098</v>
      </c>
      <c r="E3495" t="s">
        <v>17099</v>
      </c>
      <c r="F3495" t="s">
        <v>9048</v>
      </c>
    </row>
    <row r="3496" spans="1:6">
      <c r="A3496" t="s">
        <v>3962</v>
      </c>
      <c r="B3496" s="859" t="s">
        <v>17100</v>
      </c>
      <c r="C3496" t="s">
        <v>17101</v>
      </c>
      <c r="D3496" t="s">
        <v>17102</v>
      </c>
      <c r="E3496" t="s">
        <v>17103</v>
      </c>
      <c r="F3496" t="s">
        <v>9052</v>
      </c>
    </row>
    <row r="3497" spans="1:6">
      <c r="A3497" t="s">
        <v>3962</v>
      </c>
      <c r="B3497" s="859" t="s">
        <v>17104</v>
      </c>
      <c r="C3497" t="s">
        <v>17105</v>
      </c>
      <c r="D3497" t="s">
        <v>17106</v>
      </c>
      <c r="E3497" t="s">
        <v>17107</v>
      </c>
      <c r="F3497" t="s">
        <v>9052</v>
      </c>
    </row>
    <row r="3498" spans="1:6">
      <c r="A3498" t="s">
        <v>3962</v>
      </c>
      <c r="B3498" s="859" t="s">
        <v>17108</v>
      </c>
      <c r="C3498" t="s">
        <v>17109</v>
      </c>
      <c r="D3498" t="s">
        <v>17110</v>
      </c>
      <c r="E3498" t="s">
        <v>17111</v>
      </c>
      <c r="F3498" t="s">
        <v>9056</v>
      </c>
    </row>
    <row r="3499" spans="1:6">
      <c r="A3499" t="s">
        <v>3962</v>
      </c>
      <c r="B3499" s="859" t="s">
        <v>17112</v>
      </c>
      <c r="C3499" t="s">
        <v>17113</v>
      </c>
      <c r="D3499" t="s">
        <v>17114</v>
      </c>
      <c r="E3499" t="s">
        <v>17114</v>
      </c>
      <c r="F3499" t="s">
        <v>9060</v>
      </c>
    </row>
    <row r="3500" spans="1:6">
      <c r="A3500" t="s">
        <v>3962</v>
      </c>
      <c r="B3500" s="859" t="s">
        <v>17115</v>
      </c>
      <c r="C3500" t="s">
        <v>17116</v>
      </c>
      <c r="D3500" t="s">
        <v>17117</v>
      </c>
      <c r="E3500" t="s">
        <v>17117</v>
      </c>
      <c r="F3500" t="s">
        <v>9060</v>
      </c>
    </row>
    <row r="3501" spans="1:6">
      <c r="A3501" t="s">
        <v>3962</v>
      </c>
      <c r="B3501" s="859" t="s">
        <v>17118</v>
      </c>
      <c r="C3501" t="s">
        <v>17119</v>
      </c>
      <c r="D3501" t="s">
        <v>17120</v>
      </c>
      <c r="E3501" t="s">
        <v>17120</v>
      </c>
      <c r="F3501" t="s">
        <v>9064</v>
      </c>
    </row>
    <row r="3502" spans="1:6">
      <c r="A3502" t="s">
        <v>3962</v>
      </c>
      <c r="B3502" s="859" t="s">
        <v>17121</v>
      </c>
      <c r="C3502" t="s">
        <v>17122</v>
      </c>
      <c r="D3502" t="s">
        <v>17123</v>
      </c>
      <c r="E3502" t="s">
        <v>17123</v>
      </c>
      <c r="F3502" t="s">
        <v>9064</v>
      </c>
    </row>
    <row r="3503" spans="1:6">
      <c r="A3503" t="s">
        <v>3962</v>
      </c>
      <c r="B3503" s="859" t="s">
        <v>17124</v>
      </c>
      <c r="C3503" t="s">
        <v>17125</v>
      </c>
      <c r="D3503" t="s">
        <v>17126</v>
      </c>
      <c r="E3503" t="s">
        <v>17126</v>
      </c>
      <c r="F3503" t="s">
        <v>9064</v>
      </c>
    </row>
    <row r="3504" spans="1:6">
      <c r="A3504" t="s">
        <v>3962</v>
      </c>
      <c r="B3504" s="859" t="s">
        <v>17127</v>
      </c>
      <c r="C3504" t="s">
        <v>17128</v>
      </c>
      <c r="D3504" t="s">
        <v>17129</v>
      </c>
      <c r="E3504" t="s">
        <v>17130</v>
      </c>
      <c r="F3504" t="s">
        <v>9068</v>
      </c>
    </row>
    <row r="3505" spans="1:6">
      <c r="A3505" t="s">
        <v>3962</v>
      </c>
      <c r="B3505" s="859" t="s">
        <v>17131</v>
      </c>
      <c r="C3505" t="s">
        <v>17132</v>
      </c>
      <c r="D3505" t="s">
        <v>17133</v>
      </c>
      <c r="E3505" t="s">
        <v>17133</v>
      </c>
      <c r="F3505" t="s">
        <v>9069</v>
      </c>
    </row>
    <row r="3506" spans="1:6">
      <c r="A3506" t="s">
        <v>3962</v>
      </c>
      <c r="B3506" s="859" t="s">
        <v>17134</v>
      </c>
      <c r="C3506" t="s">
        <v>17135</v>
      </c>
      <c r="D3506" t="s">
        <v>17136</v>
      </c>
      <c r="E3506" t="s">
        <v>17137</v>
      </c>
      <c r="F3506" t="s">
        <v>9069</v>
      </c>
    </row>
    <row r="3507" spans="1:6">
      <c r="A3507" t="s">
        <v>3962</v>
      </c>
      <c r="B3507" s="859" t="s">
        <v>17138</v>
      </c>
      <c r="C3507" t="s">
        <v>17139</v>
      </c>
      <c r="D3507" t="s">
        <v>17140</v>
      </c>
      <c r="E3507" t="s">
        <v>17141</v>
      </c>
      <c r="F3507" t="s">
        <v>9073</v>
      </c>
    </row>
    <row r="3508" spans="1:6">
      <c r="A3508" t="s">
        <v>3962</v>
      </c>
      <c r="B3508" s="859" t="s">
        <v>17142</v>
      </c>
      <c r="C3508" t="s">
        <v>17143</v>
      </c>
      <c r="D3508" t="s">
        <v>17144</v>
      </c>
      <c r="E3508" t="s">
        <v>17145</v>
      </c>
      <c r="F3508" t="s">
        <v>9073</v>
      </c>
    </row>
    <row r="3509" spans="1:6">
      <c r="A3509" t="s">
        <v>3962</v>
      </c>
      <c r="B3509" s="859" t="s">
        <v>17146</v>
      </c>
      <c r="C3509" t="s">
        <v>17147</v>
      </c>
      <c r="D3509" t="s">
        <v>17148</v>
      </c>
      <c r="E3509" t="s">
        <v>17149</v>
      </c>
      <c r="F3509" t="s">
        <v>9073</v>
      </c>
    </row>
    <row r="3510" spans="1:6">
      <c r="A3510" t="s">
        <v>3962</v>
      </c>
      <c r="B3510" s="859" t="s">
        <v>17150</v>
      </c>
      <c r="C3510" t="s">
        <v>17151</v>
      </c>
      <c r="D3510" t="s">
        <v>17152</v>
      </c>
      <c r="E3510" t="s">
        <v>17153</v>
      </c>
      <c r="F3510" t="s">
        <v>9077</v>
      </c>
    </row>
    <row r="3511" spans="1:6">
      <c r="A3511" t="s">
        <v>3962</v>
      </c>
      <c r="B3511" s="859" t="s">
        <v>17154</v>
      </c>
      <c r="C3511" t="s">
        <v>17155</v>
      </c>
      <c r="D3511" t="s">
        <v>17156</v>
      </c>
      <c r="E3511" t="s">
        <v>17156</v>
      </c>
      <c r="F3511" t="s">
        <v>9081</v>
      </c>
    </row>
    <row r="3512" spans="1:6">
      <c r="A3512" t="s">
        <v>3962</v>
      </c>
      <c r="B3512" s="859" t="s">
        <v>17157</v>
      </c>
      <c r="C3512" t="s">
        <v>17158</v>
      </c>
      <c r="D3512" t="s">
        <v>17159</v>
      </c>
      <c r="E3512" t="s">
        <v>17160</v>
      </c>
      <c r="F3512" t="s">
        <v>9081</v>
      </c>
    </row>
    <row r="3513" spans="1:6">
      <c r="A3513" t="s">
        <v>3962</v>
      </c>
      <c r="B3513" s="859" t="s">
        <v>17161</v>
      </c>
      <c r="C3513" t="s">
        <v>17162</v>
      </c>
      <c r="D3513" t="s">
        <v>17163</v>
      </c>
      <c r="E3513" t="s">
        <v>17164</v>
      </c>
      <c r="F3513" t="s">
        <v>9081</v>
      </c>
    </row>
    <row r="3514" spans="1:6">
      <c r="A3514" t="s">
        <v>3962</v>
      </c>
      <c r="B3514" s="859" t="s">
        <v>17165</v>
      </c>
      <c r="C3514" t="s">
        <v>17166</v>
      </c>
      <c r="D3514" t="s">
        <v>17167</v>
      </c>
      <c r="E3514" t="s">
        <v>17168</v>
      </c>
      <c r="F3514" t="s">
        <v>9085</v>
      </c>
    </row>
    <row r="3515" spans="1:6">
      <c r="A3515" t="s">
        <v>3962</v>
      </c>
      <c r="B3515" s="859" t="s">
        <v>17169</v>
      </c>
      <c r="C3515" t="s">
        <v>17170</v>
      </c>
      <c r="D3515" t="s">
        <v>17171</v>
      </c>
      <c r="E3515" t="s">
        <v>17172</v>
      </c>
      <c r="F3515" t="s">
        <v>9085</v>
      </c>
    </row>
    <row r="3516" spans="1:6">
      <c r="A3516" t="s">
        <v>3962</v>
      </c>
      <c r="B3516" s="859" t="s">
        <v>17173</v>
      </c>
      <c r="C3516" t="s">
        <v>17174</v>
      </c>
      <c r="D3516" t="s">
        <v>17175</v>
      </c>
      <c r="E3516" t="s">
        <v>17175</v>
      </c>
      <c r="F3516" t="s">
        <v>9085</v>
      </c>
    </row>
    <row r="3517" spans="1:6">
      <c r="A3517" t="s">
        <v>3962</v>
      </c>
      <c r="B3517" s="859" t="s">
        <v>17176</v>
      </c>
      <c r="C3517" t="s">
        <v>17177</v>
      </c>
      <c r="D3517" t="s">
        <v>17178</v>
      </c>
      <c r="E3517" t="s">
        <v>17178</v>
      </c>
      <c r="F3517" t="s">
        <v>9085</v>
      </c>
    </row>
    <row r="3518" spans="1:6">
      <c r="A3518" t="s">
        <v>3962</v>
      </c>
      <c r="B3518" s="859" t="s">
        <v>17179</v>
      </c>
      <c r="C3518" t="s">
        <v>17180</v>
      </c>
      <c r="D3518" t="s">
        <v>17181</v>
      </c>
      <c r="E3518" t="s">
        <v>17181</v>
      </c>
      <c r="F3518" t="s">
        <v>9085</v>
      </c>
    </row>
    <row r="3519" spans="1:6">
      <c r="A3519" t="s">
        <v>3962</v>
      </c>
      <c r="B3519" s="859" t="s">
        <v>17182</v>
      </c>
      <c r="C3519" t="s">
        <v>17183</v>
      </c>
      <c r="D3519" t="s">
        <v>17184</v>
      </c>
      <c r="E3519" t="s">
        <v>17185</v>
      </c>
      <c r="F3519" t="s">
        <v>9089</v>
      </c>
    </row>
    <row r="3520" spans="1:6">
      <c r="A3520" t="s">
        <v>3962</v>
      </c>
      <c r="B3520" s="859" t="s">
        <v>17186</v>
      </c>
      <c r="C3520" t="s">
        <v>17187</v>
      </c>
      <c r="D3520" t="s">
        <v>17188</v>
      </c>
      <c r="E3520" t="s">
        <v>17188</v>
      </c>
      <c r="F3520" t="s">
        <v>9093</v>
      </c>
    </row>
    <row r="3521" spans="1:6">
      <c r="A3521" t="s">
        <v>3962</v>
      </c>
      <c r="B3521" s="859" t="s">
        <v>17189</v>
      </c>
      <c r="C3521" t="s">
        <v>17190</v>
      </c>
      <c r="D3521" t="s">
        <v>17191</v>
      </c>
      <c r="E3521" t="s">
        <v>17192</v>
      </c>
      <c r="F3521" t="s">
        <v>9094</v>
      </c>
    </row>
    <row r="3522" spans="1:6">
      <c r="A3522" t="s">
        <v>3962</v>
      </c>
      <c r="B3522" s="859" t="s">
        <v>17193</v>
      </c>
      <c r="C3522" t="s">
        <v>17194</v>
      </c>
      <c r="D3522" t="s">
        <v>17195</v>
      </c>
      <c r="E3522" t="s">
        <v>17196</v>
      </c>
      <c r="F3522" t="s">
        <v>9094</v>
      </c>
    </row>
    <row r="3523" spans="1:6">
      <c r="A3523" t="s">
        <v>3962</v>
      </c>
      <c r="B3523" s="859" t="s">
        <v>17197</v>
      </c>
      <c r="C3523" t="s">
        <v>17198</v>
      </c>
      <c r="D3523" t="s">
        <v>17199</v>
      </c>
      <c r="E3523" t="s">
        <v>17200</v>
      </c>
      <c r="F3523" t="s">
        <v>9094</v>
      </c>
    </row>
    <row r="3524" spans="1:6">
      <c r="A3524" t="s">
        <v>3962</v>
      </c>
      <c r="B3524" s="859" t="s">
        <v>17201</v>
      </c>
      <c r="C3524" t="s">
        <v>17202</v>
      </c>
      <c r="D3524" t="s">
        <v>17203</v>
      </c>
      <c r="E3524" t="s">
        <v>17203</v>
      </c>
      <c r="F3524" t="s">
        <v>9094</v>
      </c>
    </row>
    <row r="3525" spans="1:6">
      <c r="A3525" t="s">
        <v>3962</v>
      </c>
      <c r="B3525" s="859" t="s">
        <v>17204</v>
      </c>
      <c r="C3525" t="s">
        <v>17205</v>
      </c>
      <c r="D3525" t="s">
        <v>17206</v>
      </c>
      <c r="E3525" t="s">
        <v>17206</v>
      </c>
      <c r="F3525" t="s">
        <v>9098</v>
      </c>
    </row>
    <row r="3526" spans="1:6">
      <c r="A3526" t="s">
        <v>3962</v>
      </c>
      <c r="B3526" s="859" t="s">
        <v>17207</v>
      </c>
      <c r="C3526" t="s">
        <v>17208</v>
      </c>
      <c r="D3526" t="s">
        <v>17209</v>
      </c>
      <c r="E3526" t="s">
        <v>17210</v>
      </c>
      <c r="F3526" t="s">
        <v>9098</v>
      </c>
    </row>
    <row r="3527" spans="1:6">
      <c r="A3527" t="s">
        <v>3962</v>
      </c>
      <c r="B3527" s="859" t="s">
        <v>17211</v>
      </c>
      <c r="C3527" t="s">
        <v>17212</v>
      </c>
      <c r="D3527" t="s">
        <v>17213</v>
      </c>
      <c r="E3527" t="s">
        <v>17214</v>
      </c>
      <c r="F3527" t="s">
        <v>9102</v>
      </c>
    </row>
    <row r="3528" spans="1:6">
      <c r="A3528" t="s">
        <v>3962</v>
      </c>
      <c r="B3528" s="859" t="s">
        <v>17215</v>
      </c>
      <c r="C3528" t="s">
        <v>17216</v>
      </c>
      <c r="D3528" t="s">
        <v>17217</v>
      </c>
      <c r="E3528" t="s">
        <v>17218</v>
      </c>
      <c r="F3528" t="s">
        <v>9102</v>
      </c>
    </row>
    <row r="3529" spans="1:6">
      <c r="A3529" t="s">
        <v>3962</v>
      </c>
      <c r="B3529" s="859" t="s">
        <v>17219</v>
      </c>
      <c r="C3529" t="s">
        <v>17220</v>
      </c>
      <c r="D3529" t="s">
        <v>17221</v>
      </c>
      <c r="E3529" t="s">
        <v>17221</v>
      </c>
      <c r="F3529" t="s">
        <v>9102</v>
      </c>
    </row>
    <row r="3530" spans="1:6">
      <c r="A3530" t="s">
        <v>3962</v>
      </c>
      <c r="B3530" s="859" t="s">
        <v>17222</v>
      </c>
      <c r="C3530" t="s">
        <v>17223</v>
      </c>
      <c r="D3530" t="s">
        <v>17224</v>
      </c>
      <c r="E3530" t="s">
        <v>17225</v>
      </c>
      <c r="F3530" t="s">
        <v>9106</v>
      </c>
    </row>
    <row r="3531" spans="1:6">
      <c r="A3531" t="s">
        <v>3962</v>
      </c>
      <c r="B3531" s="859" t="s">
        <v>17226</v>
      </c>
      <c r="C3531" t="s">
        <v>17227</v>
      </c>
      <c r="D3531" t="s">
        <v>17228</v>
      </c>
      <c r="E3531" t="s">
        <v>17228</v>
      </c>
      <c r="F3531" t="s">
        <v>9110</v>
      </c>
    </row>
    <row r="3532" spans="1:6">
      <c r="A3532" t="s">
        <v>3962</v>
      </c>
      <c r="B3532" s="859" t="s">
        <v>17229</v>
      </c>
      <c r="C3532" t="s">
        <v>17230</v>
      </c>
      <c r="D3532" t="s">
        <v>17231</v>
      </c>
      <c r="E3532" t="s">
        <v>17231</v>
      </c>
      <c r="F3532" t="s">
        <v>9110</v>
      </c>
    </row>
    <row r="3533" spans="1:6">
      <c r="A3533" t="s">
        <v>3962</v>
      </c>
      <c r="B3533" s="859" t="s">
        <v>17232</v>
      </c>
      <c r="C3533" t="s">
        <v>17128</v>
      </c>
      <c r="D3533" t="s">
        <v>17129</v>
      </c>
      <c r="E3533" t="s">
        <v>17130</v>
      </c>
      <c r="F3533" t="s">
        <v>9110</v>
      </c>
    </row>
    <row r="3534" spans="1:6">
      <c r="A3534" t="s">
        <v>3962</v>
      </c>
      <c r="B3534" s="859" t="s">
        <v>17233</v>
      </c>
      <c r="C3534" t="s">
        <v>17234</v>
      </c>
      <c r="D3534" t="s">
        <v>17235</v>
      </c>
      <c r="E3534" t="s">
        <v>17236</v>
      </c>
      <c r="F3534" t="s">
        <v>9114</v>
      </c>
    </row>
    <row r="3535" spans="1:6">
      <c r="A3535" t="s">
        <v>3962</v>
      </c>
      <c r="B3535" s="859" t="s">
        <v>17237</v>
      </c>
      <c r="C3535" t="s">
        <v>17238</v>
      </c>
      <c r="D3535" t="s">
        <v>17239</v>
      </c>
      <c r="E3535" t="s">
        <v>17240</v>
      </c>
      <c r="F3535" t="s">
        <v>9114</v>
      </c>
    </row>
    <row r="3536" spans="1:6">
      <c r="A3536" t="s">
        <v>3962</v>
      </c>
      <c r="B3536" s="859" t="s">
        <v>17241</v>
      </c>
      <c r="C3536" t="s">
        <v>17242</v>
      </c>
      <c r="D3536" t="s">
        <v>17243</v>
      </c>
      <c r="E3536" t="s">
        <v>17244</v>
      </c>
      <c r="F3536" t="s">
        <v>9114</v>
      </c>
    </row>
    <row r="3537" spans="1:6">
      <c r="A3537" t="s">
        <v>3962</v>
      </c>
      <c r="B3537" s="859" t="s">
        <v>17245</v>
      </c>
      <c r="C3537" t="s">
        <v>17246</v>
      </c>
      <c r="D3537" t="s">
        <v>17247</v>
      </c>
      <c r="E3537" t="s">
        <v>17248</v>
      </c>
      <c r="F3537" t="s">
        <v>9114</v>
      </c>
    </row>
    <row r="3538" spans="1:6">
      <c r="A3538" t="s">
        <v>3962</v>
      </c>
      <c r="B3538" s="859" t="s">
        <v>17249</v>
      </c>
      <c r="C3538" t="s">
        <v>17250</v>
      </c>
      <c r="D3538" t="s">
        <v>17251</v>
      </c>
      <c r="E3538" t="s">
        <v>17251</v>
      </c>
      <c r="F3538" t="s">
        <v>9118</v>
      </c>
    </row>
    <row r="3539" spans="1:6">
      <c r="A3539" t="s">
        <v>3962</v>
      </c>
      <c r="B3539" s="859" t="s">
        <v>17252</v>
      </c>
      <c r="C3539" t="s">
        <v>17253</v>
      </c>
      <c r="D3539" t="s">
        <v>17254</v>
      </c>
      <c r="E3539" t="s">
        <v>17254</v>
      </c>
      <c r="F3539" t="s">
        <v>9118</v>
      </c>
    </row>
    <row r="3540" spans="1:6">
      <c r="A3540" t="s">
        <v>3962</v>
      </c>
      <c r="B3540" s="859" t="s">
        <v>17255</v>
      </c>
      <c r="C3540" t="s">
        <v>17256</v>
      </c>
      <c r="D3540" t="s">
        <v>17257</v>
      </c>
      <c r="E3540" t="s">
        <v>17258</v>
      </c>
      <c r="F3540" t="s">
        <v>9118</v>
      </c>
    </row>
    <row r="3541" spans="1:6">
      <c r="A3541" t="s">
        <v>3962</v>
      </c>
      <c r="B3541" s="859" t="s">
        <v>17259</v>
      </c>
      <c r="C3541" t="s">
        <v>17216</v>
      </c>
      <c r="D3541" t="s">
        <v>17217</v>
      </c>
      <c r="E3541" t="s">
        <v>17218</v>
      </c>
      <c r="F3541" t="s">
        <v>9118</v>
      </c>
    </row>
    <row r="3542" spans="1:6">
      <c r="A3542" t="s">
        <v>3962</v>
      </c>
      <c r="B3542" s="859" t="s">
        <v>17260</v>
      </c>
      <c r="C3542" t="s">
        <v>17261</v>
      </c>
      <c r="D3542" t="s">
        <v>17262</v>
      </c>
      <c r="E3542" t="s">
        <v>17263</v>
      </c>
      <c r="F3542" t="s">
        <v>9118</v>
      </c>
    </row>
    <row r="3543" spans="1:6">
      <c r="A3543" t="s">
        <v>3962</v>
      </c>
      <c r="B3543" s="859" t="s">
        <v>17264</v>
      </c>
      <c r="C3543" t="s">
        <v>17265</v>
      </c>
      <c r="D3543" t="s">
        <v>17266</v>
      </c>
      <c r="E3543" t="s">
        <v>17267</v>
      </c>
      <c r="F3543" t="s">
        <v>9118</v>
      </c>
    </row>
    <row r="3544" spans="1:6">
      <c r="A3544" t="s">
        <v>3962</v>
      </c>
      <c r="B3544" s="859" t="s">
        <v>17268</v>
      </c>
      <c r="C3544" t="s">
        <v>17269</v>
      </c>
      <c r="D3544" t="s">
        <v>17270</v>
      </c>
      <c r="E3544" t="s">
        <v>17270</v>
      </c>
      <c r="F3544" t="s">
        <v>9122</v>
      </c>
    </row>
    <row r="3545" spans="1:6">
      <c r="A3545" t="s">
        <v>3962</v>
      </c>
      <c r="B3545" s="859" t="s">
        <v>17271</v>
      </c>
      <c r="C3545" t="s">
        <v>17272</v>
      </c>
      <c r="D3545" t="s">
        <v>17273</v>
      </c>
      <c r="E3545" t="s">
        <v>17274</v>
      </c>
      <c r="F3545" t="s">
        <v>9122</v>
      </c>
    </row>
    <row r="3546" spans="1:6">
      <c r="A3546" t="s">
        <v>3962</v>
      </c>
      <c r="B3546" s="859" t="s">
        <v>17275</v>
      </c>
      <c r="C3546" t="s">
        <v>17276</v>
      </c>
      <c r="D3546" t="s">
        <v>17277</v>
      </c>
      <c r="E3546" t="s">
        <v>17278</v>
      </c>
      <c r="F3546" t="s">
        <v>9126</v>
      </c>
    </row>
    <row r="3547" spans="1:6">
      <c r="A3547" t="s">
        <v>3962</v>
      </c>
      <c r="B3547" s="859" t="s">
        <v>17279</v>
      </c>
      <c r="C3547" t="s">
        <v>17280</v>
      </c>
      <c r="D3547" t="s">
        <v>17281</v>
      </c>
      <c r="E3547" t="s">
        <v>17281</v>
      </c>
      <c r="F3547" t="s">
        <v>9126</v>
      </c>
    </row>
    <row r="3548" spans="1:6">
      <c r="A3548" t="s">
        <v>3962</v>
      </c>
      <c r="B3548" s="859" t="s">
        <v>17282</v>
      </c>
      <c r="C3548" t="s">
        <v>17283</v>
      </c>
      <c r="D3548" t="s">
        <v>17284</v>
      </c>
      <c r="E3548" t="s">
        <v>17284</v>
      </c>
      <c r="F3548" t="s">
        <v>9126</v>
      </c>
    </row>
    <row r="3549" spans="1:6">
      <c r="A3549" t="s">
        <v>3962</v>
      </c>
      <c r="B3549" s="859" t="s">
        <v>17285</v>
      </c>
      <c r="C3549" t="s">
        <v>17286</v>
      </c>
      <c r="D3549" t="s">
        <v>17287</v>
      </c>
      <c r="E3549" t="s">
        <v>17288</v>
      </c>
      <c r="F3549" t="s">
        <v>9131</v>
      </c>
    </row>
    <row r="3550" spans="1:6">
      <c r="A3550" t="s">
        <v>3962</v>
      </c>
      <c r="B3550" s="859" t="s">
        <v>17289</v>
      </c>
      <c r="C3550" t="s">
        <v>17290</v>
      </c>
      <c r="D3550" t="s">
        <v>17291</v>
      </c>
      <c r="E3550" t="s">
        <v>17291</v>
      </c>
      <c r="F3550" t="s">
        <v>9131</v>
      </c>
    </row>
    <row r="3551" spans="1:6">
      <c r="A3551" t="s">
        <v>3962</v>
      </c>
      <c r="B3551" s="859" t="s">
        <v>17292</v>
      </c>
      <c r="C3551" t="s">
        <v>17293</v>
      </c>
      <c r="D3551" t="s">
        <v>17294</v>
      </c>
      <c r="E3551" t="s">
        <v>17295</v>
      </c>
      <c r="F3551" t="s">
        <v>9131</v>
      </c>
    </row>
    <row r="3552" spans="1:6">
      <c r="A3552" t="s">
        <v>3962</v>
      </c>
      <c r="B3552" s="859" t="s">
        <v>17296</v>
      </c>
      <c r="C3552" t="s">
        <v>17297</v>
      </c>
      <c r="D3552" t="s">
        <v>17298</v>
      </c>
      <c r="E3552" t="s">
        <v>17299</v>
      </c>
      <c r="F3552" t="s">
        <v>9135</v>
      </c>
    </row>
    <row r="3553" spans="1:6">
      <c r="A3553" t="s">
        <v>3962</v>
      </c>
      <c r="B3553" s="859" t="s">
        <v>17300</v>
      </c>
      <c r="C3553" t="s">
        <v>17301</v>
      </c>
      <c r="D3553" t="s">
        <v>17302</v>
      </c>
      <c r="E3553" t="s">
        <v>17302</v>
      </c>
      <c r="F3553" t="s">
        <v>9135</v>
      </c>
    </row>
    <row r="3554" spans="1:6">
      <c r="A3554" t="s">
        <v>3962</v>
      </c>
      <c r="B3554" s="859" t="s">
        <v>17303</v>
      </c>
      <c r="C3554" t="s">
        <v>17304</v>
      </c>
      <c r="D3554" t="s">
        <v>17305</v>
      </c>
      <c r="E3554" t="s">
        <v>17306</v>
      </c>
      <c r="F3554" t="s">
        <v>9139</v>
      </c>
    </row>
    <row r="3555" spans="1:6">
      <c r="A3555" t="s">
        <v>3962</v>
      </c>
      <c r="B3555" s="859" t="s">
        <v>17307</v>
      </c>
      <c r="C3555" t="s">
        <v>17308</v>
      </c>
      <c r="D3555" t="s">
        <v>17309</v>
      </c>
      <c r="E3555" t="s">
        <v>17310</v>
      </c>
      <c r="F3555" t="s">
        <v>9139</v>
      </c>
    </row>
    <row r="3556" spans="1:6">
      <c r="A3556" t="s">
        <v>3962</v>
      </c>
      <c r="B3556" s="859" t="s">
        <v>17311</v>
      </c>
      <c r="C3556" t="s">
        <v>17216</v>
      </c>
      <c r="D3556" t="s">
        <v>17217</v>
      </c>
      <c r="E3556" t="s">
        <v>17218</v>
      </c>
      <c r="F3556" t="s">
        <v>9139</v>
      </c>
    </row>
    <row r="3557" spans="1:6">
      <c r="A3557" t="s">
        <v>3962</v>
      </c>
      <c r="B3557" s="859" t="s">
        <v>17312</v>
      </c>
      <c r="C3557" t="s">
        <v>17313</v>
      </c>
      <c r="D3557" t="s">
        <v>17314</v>
      </c>
      <c r="E3557" t="s">
        <v>17315</v>
      </c>
      <c r="F3557" t="s">
        <v>9139</v>
      </c>
    </row>
    <row r="3558" spans="1:6">
      <c r="A3558" t="s">
        <v>3962</v>
      </c>
      <c r="B3558" s="859" t="s">
        <v>17316</v>
      </c>
      <c r="C3558" t="s">
        <v>15658</v>
      </c>
      <c r="D3558" t="s">
        <v>15659</v>
      </c>
      <c r="E3558" t="s">
        <v>15660</v>
      </c>
      <c r="F3558" t="s">
        <v>9143</v>
      </c>
    </row>
    <row r="3559" spans="1:6">
      <c r="A3559" t="s">
        <v>3962</v>
      </c>
      <c r="B3559" s="859" t="s">
        <v>17317</v>
      </c>
      <c r="C3559" t="s">
        <v>13348</v>
      </c>
      <c r="D3559" t="s">
        <v>13349</v>
      </c>
      <c r="E3559" t="s">
        <v>13350</v>
      </c>
      <c r="F3559" t="s">
        <v>9143</v>
      </c>
    </row>
    <row r="3560" spans="1:6">
      <c r="A3560" t="s">
        <v>3962</v>
      </c>
      <c r="B3560" s="859" t="s">
        <v>17318</v>
      </c>
      <c r="C3560" t="s">
        <v>17319</v>
      </c>
      <c r="D3560" t="s">
        <v>17320</v>
      </c>
      <c r="E3560" t="s">
        <v>17320</v>
      </c>
      <c r="F3560" t="s">
        <v>9143</v>
      </c>
    </row>
    <row r="3561" spans="1:6">
      <c r="A3561" t="s">
        <v>3962</v>
      </c>
      <c r="B3561" s="859" t="s">
        <v>17321</v>
      </c>
      <c r="C3561" t="s">
        <v>17322</v>
      </c>
      <c r="D3561" t="s">
        <v>17323</v>
      </c>
      <c r="E3561" t="s">
        <v>17323</v>
      </c>
      <c r="F3561" t="s">
        <v>9155</v>
      </c>
    </row>
    <row r="3562" spans="1:6">
      <c r="A3562" t="s">
        <v>3962</v>
      </c>
      <c r="B3562" s="859" t="s">
        <v>17324</v>
      </c>
      <c r="C3562" t="s">
        <v>16310</v>
      </c>
      <c r="D3562" t="s">
        <v>16311</v>
      </c>
      <c r="E3562" t="s">
        <v>16312</v>
      </c>
      <c r="F3562" t="s">
        <v>9159</v>
      </c>
    </row>
    <row r="3563" spans="1:6">
      <c r="A3563" t="s">
        <v>3962</v>
      </c>
      <c r="B3563" s="859" t="s">
        <v>17325</v>
      </c>
      <c r="C3563" t="s">
        <v>16384</v>
      </c>
      <c r="D3563" t="s">
        <v>16385</v>
      </c>
      <c r="E3563" t="s">
        <v>16386</v>
      </c>
      <c r="F3563" t="s">
        <v>9164</v>
      </c>
    </row>
    <row r="3564" spans="1:6">
      <c r="A3564" t="s">
        <v>3962</v>
      </c>
      <c r="B3564" s="859" t="s">
        <v>17326</v>
      </c>
      <c r="C3564" t="s">
        <v>17327</v>
      </c>
      <c r="D3564" t="s">
        <v>17328</v>
      </c>
      <c r="E3564" t="s">
        <v>17329</v>
      </c>
      <c r="F3564" t="s">
        <v>9164</v>
      </c>
    </row>
    <row r="3565" spans="1:6">
      <c r="A3565" t="s">
        <v>3962</v>
      </c>
      <c r="B3565" s="859" t="s">
        <v>17330</v>
      </c>
      <c r="C3565" t="s">
        <v>17331</v>
      </c>
      <c r="D3565" t="s">
        <v>17332</v>
      </c>
      <c r="E3565" t="s">
        <v>17333</v>
      </c>
      <c r="F3565" t="s">
        <v>9168</v>
      </c>
    </row>
    <row r="3566" spans="1:6">
      <c r="A3566" t="s">
        <v>3962</v>
      </c>
      <c r="B3566" s="859" t="s">
        <v>17334</v>
      </c>
      <c r="C3566" t="s">
        <v>17335</v>
      </c>
      <c r="D3566" t="s">
        <v>17336</v>
      </c>
      <c r="E3566" t="s">
        <v>17337</v>
      </c>
      <c r="F3566" t="s">
        <v>9172</v>
      </c>
    </row>
    <row r="3567" spans="1:6">
      <c r="A3567" t="s">
        <v>3962</v>
      </c>
      <c r="B3567" s="859" t="s">
        <v>17338</v>
      </c>
      <c r="C3567" t="s">
        <v>17339</v>
      </c>
      <c r="D3567" t="s">
        <v>17340</v>
      </c>
      <c r="E3567" t="s">
        <v>17341</v>
      </c>
      <c r="F3567" t="s">
        <v>9184</v>
      </c>
    </row>
    <row r="3568" spans="1:6">
      <c r="A3568" t="s">
        <v>3962</v>
      </c>
      <c r="B3568" s="859" t="s">
        <v>17342</v>
      </c>
      <c r="C3568" t="s">
        <v>17343</v>
      </c>
      <c r="D3568" t="s">
        <v>17344</v>
      </c>
      <c r="E3568" t="s">
        <v>17345</v>
      </c>
      <c r="F3568" t="s">
        <v>9194</v>
      </c>
    </row>
    <row r="3569" spans="1:6">
      <c r="A3569" t="s">
        <v>3962</v>
      </c>
      <c r="B3569" s="859" t="s">
        <v>17346</v>
      </c>
      <c r="C3569" t="s">
        <v>17347</v>
      </c>
      <c r="D3569" t="s">
        <v>17348</v>
      </c>
      <c r="E3569" t="s">
        <v>17349</v>
      </c>
      <c r="F3569" t="s">
        <v>9194</v>
      </c>
    </row>
    <row r="3570" spans="1:6">
      <c r="A3570" t="s">
        <v>3962</v>
      </c>
      <c r="B3570" s="859" t="s">
        <v>17350</v>
      </c>
      <c r="C3570" t="s">
        <v>17351</v>
      </c>
      <c r="D3570" t="s">
        <v>17352</v>
      </c>
      <c r="E3570" t="s">
        <v>17353</v>
      </c>
      <c r="F3570" t="s">
        <v>9198</v>
      </c>
    </row>
    <row r="3571" spans="1:6">
      <c r="A3571" t="s">
        <v>3962</v>
      </c>
      <c r="B3571" s="859" t="s">
        <v>17354</v>
      </c>
      <c r="C3571" t="s">
        <v>17355</v>
      </c>
      <c r="D3571" t="s">
        <v>17356</v>
      </c>
      <c r="E3571" t="s">
        <v>17357</v>
      </c>
      <c r="F3571" t="s">
        <v>9206</v>
      </c>
    </row>
    <row r="3572" spans="1:6">
      <c r="A3572" t="s">
        <v>3962</v>
      </c>
      <c r="B3572" s="859" t="s">
        <v>17358</v>
      </c>
      <c r="C3572" t="s">
        <v>17359</v>
      </c>
      <c r="D3572" t="s">
        <v>17360</v>
      </c>
      <c r="E3572" t="s">
        <v>17361</v>
      </c>
      <c r="F3572" t="s">
        <v>9214</v>
      </c>
    </row>
    <row r="3573" spans="1:6">
      <c r="A3573" t="s">
        <v>3962</v>
      </c>
      <c r="B3573" s="859" t="s">
        <v>17362</v>
      </c>
      <c r="C3573" t="s">
        <v>17363</v>
      </c>
      <c r="D3573" t="s">
        <v>17364</v>
      </c>
      <c r="E3573" t="s">
        <v>17365</v>
      </c>
      <c r="F3573" t="s">
        <v>9236</v>
      </c>
    </row>
    <row r="3574" spans="1:6">
      <c r="A3574" t="s">
        <v>3962</v>
      </c>
      <c r="B3574" s="859" t="s">
        <v>17366</v>
      </c>
      <c r="C3574" t="s">
        <v>17367</v>
      </c>
      <c r="D3574" t="s">
        <v>17368</v>
      </c>
      <c r="E3574" t="s">
        <v>17369</v>
      </c>
      <c r="F3574" t="s">
        <v>9245</v>
      </c>
    </row>
    <row r="3575" spans="1:6">
      <c r="A3575" t="s">
        <v>3962</v>
      </c>
      <c r="B3575" s="859" t="s">
        <v>17370</v>
      </c>
      <c r="C3575" t="s">
        <v>17128</v>
      </c>
      <c r="D3575" t="s">
        <v>17129</v>
      </c>
      <c r="E3575" t="s">
        <v>17130</v>
      </c>
      <c r="F3575" t="s">
        <v>9254</v>
      </c>
    </row>
    <row r="3576" spans="1:6">
      <c r="A3576" t="s">
        <v>3962</v>
      </c>
      <c r="B3576" s="859" t="s">
        <v>17371</v>
      </c>
      <c r="C3576" t="s">
        <v>17372</v>
      </c>
      <c r="D3576" t="s">
        <v>17373</v>
      </c>
      <c r="E3576" t="s">
        <v>17374</v>
      </c>
      <c r="F3576" t="s">
        <v>9255</v>
      </c>
    </row>
    <row r="3577" spans="1:6">
      <c r="A3577" t="s">
        <v>3962</v>
      </c>
      <c r="B3577" s="859" t="s">
        <v>17375</v>
      </c>
      <c r="C3577" t="s">
        <v>17376</v>
      </c>
      <c r="D3577" t="s">
        <v>17377</v>
      </c>
      <c r="E3577" t="s">
        <v>17378</v>
      </c>
      <c r="F3577" t="s">
        <v>9286</v>
      </c>
    </row>
    <row r="3578" spans="1:6">
      <c r="A3578" t="s">
        <v>3962</v>
      </c>
      <c r="B3578" s="859" t="s">
        <v>17379</v>
      </c>
      <c r="C3578" t="s">
        <v>17380</v>
      </c>
      <c r="D3578" t="s">
        <v>17381</v>
      </c>
      <c r="E3578" t="s">
        <v>17382</v>
      </c>
      <c r="F3578" t="s">
        <v>9286</v>
      </c>
    </row>
    <row r="3579" spans="1:6">
      <c r="A3579" t="s">
        <v>3962</v>
      </c>
      <c r="B3579" s="859" t="s">
        <v>17383</v>
      </c>
      <c r="C3579" t="s">
        <v>17384</v>
      </c>
      <c r="D3579" t="s">
        <v>17385</v>
      </c>
      <c r="E3579" t="s">
        <v>17386</v>
      </c>
      <c r="F3579" t="s">
        <v>9286</v>
      </c>
    </row>
    <row r="3580" spans="1:6">
      <c r="A3580" t="s">
        <v>3962</v>
      </c>
      <c r="B3580" s="859" t="s">
        <v>17387</v>
      </c>
      <c r="C3580" t="s">
        <v>17388</v>
      </c>
      <c r="D3580" t="s">
        <v>17389</v>
      </c>
      <c r="E3580" t="s">
        <v>17390</v>
      </c>
      <c r="F3580" t="s">
        <v>9290</v>
      </c>
    </row>
    <row r="3581" spans="1:6">
      <c r="A3581" t="s">
        <v>3962</v>
      </c>
      <c r="B3581" s="859" t="s">
        <v>17391</v>
      </c>
      <c r="C3581" t="s">
        <v>14409</v>
      </c>
      <c r="D3581" t="s">
        <v>14410</v>
      </c>
      <c r="E3581" t="s">
        <v>14411</v>
      </c>
      <c r="F3581" t="s">
        <v>9294</v>
      </c>
    </row>
    <row r="3582" spans="1:6">
      <c r="A3582" t="s">
        <v>3962</v>
      </c>
      <c r="B3582" s="859" t="s">
        <v>17392</v>
      </c>
      <c r="C3582" t="s">
        <v>17393</v>
      </c>
      <c r="D3582" t="s">
        <v>17394</v>
      </c>
      <c r="E3582" t="s">
        <v>17395</v>
      </c>
      <c r="F3582" t="s">
        <v>9298</v>
      </c>
    </row>
    <row r="3583" spans="1:6">
      <c r="A3583" t="s">
        <v>3962</v>
      </c>
      <c r="B3583" s="859" t="s">
        <v>17396</v>
      </c>
      <c r="C3583" t="s">
        <v>17397</v>
      </c>
      <c r="D3583" t="s">
        <v>17398</v>
      </c>
      <c r="E3583" t="s">
        <v>17399</v>
      </c>
      <c r="F3583" t="s">
        <v>9314</v>
      </c>
    </row>
    <row r="3584" spans="1:6">
      <c r="A3584" t="s">
        <v>3962</v>
      </c>
      <c r="B3584" s="859" t="s">
        <v>17400</v>
      </c>
      <c r="C3584" t="s">
        <v>17401</v>
      </c>
      <c r="D3584" t="s">
        <v>17402</v>
      </c>
      <c r="E3584" t="s">
        <v>17403</v>
      </c>
      <c r="F3584" t="s">
        <v>9322</v>
      </c>
    </row>
    <row r="3585" spans="1:6">
      <c r="A3585" t="s">
        <v>3962</v>
      </c>
      <c r="B3585" s="859" t="s">
        <v>17404</v>
      </c>
      <c r="C3585" t="s">
        <v>17405</v>
      </c>
      <c r="D3585" t="s">
        <v>17406</v>
      </c>
      <c r="E3585" t="s">
        <v>17407</v>
      </c>
      <c r="F3585" t="s">
        <v>9327</v>
      </c>
    </row>
    <row r="3586" spans="1:6">
      <c r="A3586" t="s">
        <v>3962</v>
      </c>
      <c r="B3586" s="859" t="s">
        <v>17408</v>
      </c>
      <c r="C3586" t="s">
        <v>17409</v>
      </c>
      <c r="D3586" t="s">
        <v>17410</v>
      </c>
      <c r="E3586" t="s">
        <v>17411</v>
      </c>
      <c r="F3586" t="s">
        <v>9327</v>
      </c>
    </row>
    <row r="3587" spans="1:6">
      <c r="A3587" t="s">
        <v>3962</v>
      </c>
      <c r="B3587" s="859" t="s">
        <v>17412</v>
      </c>
      <c r="C3587" t="s">
        <v>17413</v>
      </c>
      <c r="D3587" t="s">
        <v>17414</v>
      </c>
      <c r="E3587" t="s">
        <v>17415</v>
      </c>
      <c r="F3587" t="s">
        <v>9327</v>
      </c>
    </row>
    <row r="3588" spans="1:6">
      <c r="A3588" t="s">
        <v>3962</v>
      </c>
      <c r="B3588" s="859" t="s">
        <v>17416</v>
      </c>
      <c r="C3588" t="s">
        <v>17417</v>
      </c>
      <c r="D3588" t="s">
        <v>17418</v>
      </c>
      <c r="E3588" t="s">
        <v>17419</v>
      </c>
      <c r="F3588" t="s">
        <v>9327</v>
      </c>
    </row>
    <row r="3589" spans="1:6">
      <c r="A3589" t="s">
        <v>3962</v>
      </c>
      <c r="B3589" s="859" t="s">
        <v>17420</v>
      </c>
      <c r="C3589" t="s">
        <v>17421</v>
      </c>
      <c r="D3589" t="s">
        <v>17422</v>
      </c>
      <c r="E3589" t="s">
        <v>17423</v>
      </c>
      <c r="F3589" t="s">
        <v>9327</v>
      </c>
    </row>
    <row r="3590" spans="1:6">
      <c r="A3590" t="s">
        <v>3962</v>
      </c>
      <c r="B3590" s="859" t="s">
        <v>17424</v>
      </c>
      <c r="C3590" t="s">
        <v>17425</v>
      </c>
      <c r="D3590" t="s">
        <v>17426</v>
      </c>
      <c r="E3590" t="s">
        <v>17427</v>
      </c>
      <c r="F3590" t="s">
        <v>9332</v>
      </c>
    </row>
    <row r="3591" spans="1:6">
      <c r="A3591" t="s">
        <v>3962</v>
      </c>
      <c r="B3591" s="859" t="s">
        <v>17428</v>
      </c>
      <c r="C3591" t="s">
        <v>17429</v>
      </c>
      <c r="D3591" t="s">
        <v>17430</v>
      </c>
      <c r="E3591" t="s">
        <v>17431</v>
      </c>
      <c r="F3591" t="s">
        <v>9332</v>
      </c>
    </row>
    <row r="3592" spans="1:6">
      <c r="A3592" t="s">
        <v>3962</v>
      </c>
      <c r="B3592" s="859" t="s">
        <v>17432</v>
      </c>
      <c r="C3592" t="s">
        <v>16298</v>
      </c>
      <c r="D3592" t="s">
        <v>16299</v>
      </c>
      <c r="E3592" t="s">
        <v>16300</v>
      </c>
      <c r="F3592" t="s">
        <v>9336</v>
      </c>
    </row>
    <row r="3593" spans="1:6">
      <c r="A3593" t="s">
        <v>3962</v>
      </c>
      <c r="B3593" s="859" t="s">
        <v>17433</v>
      </c>
      <c r="C3593" t="s">
        <v>17434</v>
      </c>
      <c r="D3593" t="s">
        <v>17435</v>
      </c>
      <c r="E3593" t="s">
        <v>17436</v>
      </c>
      <c r="F3593" t="s">
        <v>9336</v>
      </c>
    </row>
    <row r="3594" spans="1:6">
      <c r="A3594" t="s">
        <v>3962</v>
      </c>
      <c r="B3594" s="859" t="s">
        <v>17437</v>
      </c>
      <c r="C3594" t="s">
        <v>17438</v>
      </c>
      <c r="D3594" t="s">
        <v>17439</v>
      </c>
      <c r="E3594" t="s">
        <v>17440</v>
      </c>
      <c r="F3594" t="s">
        <v>9336</v>
      </c>
    </row>
    <row r="3595" spans="1:6">
      <c r="A3595" t="s">
        <v>3962</v>
      </c>
      <c r="B3595" s="859" t="s">
        <v>17441</v>
      </c>
      <c r="C3595" t="s">
        <v>13406</v>
      </c>
      <c r="D3595" t="s">
        <v>13407</v>
      </c>
      <c r="E3595" t="s">
        <v>13408</v>
      </c>
      <c r="F3595" t="s">
        <v>9336</v>
      </c>
    </row>
    <row r="3596" spans="1:6">
      <c r="A3596" t="s">
        <v>3962</v>
      </c>
      <c r="B3596" s="859" t="s">
        <v>17442</v>
      </c>
      <c r="C3596" t="s">
        <v>14561</v>
      </c>
      <c r="D3596" t="s">
        <v>14562</v>
      </c>
      <c r="E3596" t="s">
        <v>14563</v>
      </c>
      <c r="F3596" t="s">
        <v>9337</v>
      </c>
    </row>
    <row r="3597" spans="1:6">
      <c r="A3597" t="s">
        <v>3962</v>
      </c>
      <c r="B3597" s="859" t="s">
        <v>17443</v>
      </c>
      <c r="C3597" t="s">
        <v>17444</v>
      </c>
      <c r="D3597" t="s">
        <v>17445</v>
      </c>
      <c r="E3597" t="s">
        <v>17446</v>
      </c>
      <c r="F3597" t="s">
        <v>9337</v>
      </c>
    </row>
    <row r="3598" spans="1:6">
      <c r="A3598" t="s">
        <v>3962</v>
      </c>
      <c r="B3598" s="859" t="s">
        <v>17447</v>
      </c>
      <c r="C3598" t="s">
        <v>17448</v>
      </c>
      <c r="D3598" t="s">
        <v>17449</v>
      </c>
      <c r="E3598" t="s">
        <v>17450</v>
      </c>
      <c r="F3598" t="s">
        <v>9337</v>
      </c>
    </row>
    <row r="3599" spans="1:6">
      <c r="A3599" t="s">
        <v>3962</v>
      </c>
      <c r="B3599" s="859" t="s">
        <v>17451</v>
      </c>
      <c r="C3599" t="s">
        <v>17452</v>
      </c>
      <c r="D3599" t="s">
        <v>17453</v>
      </c>
      <c r="E3599" t="s">
        <v>17454</v>
      </c>
      <c r="F3599" t="s">
        <v>9338</v>
      </c>
    </row>
    <row r="3600" spans="1:6">
      <c r="A3600" t="s">
        <v>3962</v>
      </c>
      <c r="B3600" s="859" t="s">
        <v>17455</v>
      </c>
      <c r="C3600" t="s">
        <v>13597</v>
      </c>
      <c r="D3600" t="s">
        <v>13598</v>
      </c>
      <c r="E3600" t="s">
        <v>13599</v>
      </c>
      <c r="F3600" t="s">
        <v>9338</v>
      </c>
    </row>
    <row r="3601" spans="1:6">
      <c r="A3601" t="s">
        <v>3962</v>
      </c>
      <c r="B3601" s="859" t="s">
        <v>17456</v>
      </c>
      <c r="C3601" t="s">
        <v>17457</v>
      </c>
      <c r="D3601" t="s">
        <v>17458</v>
      </c>
      <c r="E3601" t="s">
        <v>17459</v>
      </c>
      <c r="F3601" t="s">
        <v>9338</v>
      </c>
    </row>
    <row r="3602" spans="1:6">
      <c r="A3602" t="s">
        <v>3962</v>
      </c>
      <c r="B3602" s="859" t="s">
        <v>17460</v>
      </c>
      <c r="C3602" t="s">
        <v>17461</v>
      </c>
      <c r="D3602" t="s">
        <v>17462</v>
      </c>
      <c r="E3602" t="s">
        <v>17463</v>
      </c>
      <c r="F3602" t="s">
        <v>9342</v>
      </c>
    </row>
    <row r="3603" spans="1:6">
      <c r="A3603" t="s">
        <v>3962</v>
      </c>
      <c r="B3603" s="859" t="s">
        <v>17464</v>
      </c>
      <c r="C3603" t="s">
        <v>14261</v>
      </c>
      <c r="D3603" t="s">
        <v>14262</v>
      </c>
      <c r="E3603" t="s">
        <v>14263</v>
      </c>
      <c r="F3603" t="s">
        <v>9346</v>
      </c>
    </row>
    <row r="3604" spans="1:6">
      <c r="A3604" t="s">
        <v>3962</v>
      </c>
      <c r="B3604" s="859" t="s">
        <v>17465</v>
      </c>
      <c r="C3604" t="s">
        <v>17466</v>
      </c>
      <c r="D3604" t="s">
        <v>17467</v>
      </c>
      <c r="E3604" t="s">
        <v>17468</v>
      </c>
      <c r="F3604" t="s">
        <v>9346</v>
      </c>
    </row>
    <row r="3605" spans="1:6">
      <c r="A3605" t="s">
        <v>3962</v>
      </c>
      <c r="B3605" s="859" t="s">
        <v>17469</v>
      </c>
      <c r="C3605" t="s">
        <v>17470</v>
      </c>
      <c r="D3605" t="s">
        <v>17471</v>
      </c>
      <c r="E3605" t="s">
        <v>17471</v>
      </c>
      <c r="F3605" t="s">
        <v>9346</v>
      </c>
    </row>
    <row r="3606" spans="1:6">
      <c r="A3606" t="s">
        <v>3962</v>
      </c>
      <c r="B3606" s="859" t="s">
        <v>17472</v>
      </c>
      <c r="C3606" t="s">
        <v>13394</v>
      </c>
      <c r="D3606" t="s">
        <v>13395</v>
      </c>
      <c r="E3606" t="s">
        <v>13396</v>
      </c>
      <c r="F3606" t="s">
        <v>9346</v>
      </c>
    </row>
    <row r="3607" spans="1:6">
      <c r="A3607" t="s">
        <v>3962</v>
      </c>
      <c r="B3607" s="859" t="s">
        <v>17473</v>
      </c>
      <c r="C3607" t="s">
        <v>14292</v>
      </c>
      <c r="D3607" t="s">
        <v>14293</v>
      </c>
      <c r="E3607" t="s">
        <v>14294</v>
      </c>
      <c r="F3607" t="s">
        <v>9346</v>
      </c>
    </row>
    <row r="3608" spans="1:6">
      <c r="A3608" t="s">
        <v>3962</v>
      </c>
      <c r="B3608" s="859" t="s">
        <v>17474</v>
      </c>
      <c r="C3608" t="s">
        <v>17475</v>
      </c>
      <c r="D3608" t="s">
        <v>17476</v>
      </c>
      <c r="E3608" t="s">
        <v>17477</v>
      </c>
      <c r="F3608" t="s">
        <v>9346</v>
      </c>
    </row>
    <row r="3609" spans="1:6">
      <c r="A3609" t="s">
        <v>3962</v>
      </c>
      <c r="B3609" s="859" t="s">
        <v>17478</v>
      </c>
      <c r="C3609" t="s">
        <v>17479</v>
      </c>
      <c r="D3609" t="s">
        <v>17480</v>
      </c>
      <c r="E3609" t="s">
        <v>17481</v>
      </c>
      <c r="F3609" t="s">
        <v>9351</v>
      </c>
    </row>
    <row r="3610" spans="1:6">
      <c r="A3610" t="s">
        <v>3962</v>
      </c>
      <c r="B3610" s="859" t="s">
        <v>17482</v>
      </c>
      <c r="C3610" t="s">
        <v>17483</v>
      </c>
      <c r="D3610" t="s">
        <v>17484</v>
      </c>
      <c r="E3610" t="s">
        <v>17485</v>
      </c>
      <c r="F3610" t="s">
        <v>9351</v>
      </c>
    </row>
    <row r="3611" spans="1:6">
      <c r="A3611" t="s">
        <v>3962</v>
      </c>
      <c r="B3611" s="859" t="s">
        <v>17486</v>
      </c>
      <c r="C3611" t="s">
        <v>17487</v>
      </c>
      <c r="D3611" t="s">
        <v>17488</v>
      </c>
      <c r="E3611" t="s">
        <v>17489</v>
      </c>
      <c r="F3611" t="s">
        <v>9355</v>
      </c>
    </row>
    <row r="3612" spans="1:6">
      <c r="A3612" t="s">
        <v>3962</v>
      </c>
      <c r="B3612" s="859" t="s">
        <v>17490</v>
      </c>
      <c r="C3612" t="s">
        <v>17491</v>
      </c>
      <c r="D3612" t="s">
        <v>17492</v>
      </c>
      <c r="E3612" t="s">
        <v>17493</v>
      </c>
      <c r="F3612" t="s">
        <v>9359</v>
      </c>
    </row>
    <row r="3613" spans="1:6">
      <c r="A3613" t="s">
        <v>3962</v>
      </c>
      <c r="B3613" s="859" t="s">
        <v>17494</v>
      </c>
      <c r="C3613" t="s">
        <v>17495</v>
      </c>
      <c r="D3613" t="s">
        <v>17496</v>
      </c>
      <c r="E3613" t="s">
        <v>17497</v>
      </c>
      <c r="F3613" t="s">
        <v>9359</v>
      </c>
    </row>
    <row r="3614" spans="1:6">
      <c r="A3614" t="s">
        <v>3962</v>
      </c>
      <c r="B3614" s="859" t="s">
        <v>17498</v>
      </c>
      <c r="C3614" t="s">
        <v>17499</v>
      </c>
      <c r="D3614" t="s">
        <v>17500</v>
      </c>
      <c r="E3614" t="s">
        <v>17501</v>
      </c>
      <c r="F3614" t="s">
        <v>9359</v>
      </c>
    </row>
    <row r="3615" spans="1:6">
      <c r="A3615" t="s">
        <v>3962</v>
      </c>
      <c r="B3615" s="859" t="s">
        <v>17502</v>
      </c>
      <c r="C3615" t="s">
        <v>17503</v>
      </c>
      <c r="D3615" t="s">
        <v>17504</v>
      </c>
      <c r="E3615" t="s">
        <v>17505</v>
      </c>
      <c r="F3615" t="s">
        <v>9367</v>
      </c>
    </row>
    <row r="3616" spans="1:6">
      <c r="A3616" t="s">
        <v>3962</v>
      </c>
      <c r="B3616" s="859" t="s">
        <v>17506</v>
      </c>
      <c r="C3616" t="s">
        <v>17429</v>
      </c>
      <c r="D3616" t="s">
        <v>17430</v>
      </c>
      <c r="E3616" t="s">
        <v>17431</v>
      </c>
      <c r="F3616" t="s">
        <v>9367</v>
      </c>
    </row>
    <row r="3617" spans="1:6">
      <c r="A3617" t="s">
        <v>3962</v>
      </c>
      <c r="B3617" s="859" t="s">
        <v>17507</v>
      </c>
      <c r="C3617" t="s">
        <v>17508</v>
      </c>
      <c r="D3617" t="s">
        <v>17509</v>
      </c>
      <c r="E3617" t="s">
        <v>17510</v>
      </c>
      <c r="F3617" t="s">
        <v>9371</v>
      </c>
    </row>
    <row r="3618" spans="1:6">
      <c r="A3618" t="s">
        <v>3962</v>
      </c>
      <c r="B3618" s="859" t="s">
        <v>17511</v>
      </c>
      <c r="C3618" t="s">
        <v>17512</v>
      </c>
      <c r="D3618" t="s">
        <v>17513</v>
      </c>
      <c r="E3618" t="s">
        <v>17514</v>
      </c>
      <c r="F3618" t="s">
        <v>9371</v>
      </c>
    </row>
    <row r="3619" spans="1:6">
      <c r="A3619" t="s">
        <v>3962</v>
      </c>
      <c r="B3619" s="859" t="s">
        <v>17515</v>
      </c>
      <c r="C3619" t="s">
        <v>17516</v>
      </c>
      <c r="D3619" t="s">
        <v>17517</v>
      </c>
      <c r="E3619" t="s">
        <v>17518</v>
      </c>
      <c r="F3619" t="s">
        <v>9371</v>
      </c>
    </row>
    <row r="3620" spans="1:6">
      <c r="A3620" t="s">
        <v>3962</v>
      </c>
      <c r="B3620" s="859" t="s">
        <v>17519</v>
      </c>
      <c r="C3620" t="s">
        <v>17520</v>
      </c>
      <c r="D3620" t="s">
        <v>17521</v>
      </c>
      <c r="E3620" t="s">
        <v>17522</v>
      </c>
      <c r="F3620" t="s">
        <v>9375</v>
      </c>
    </row>
    <row r="3621" spans="1:6">
      <c r="A3621" t="s">
        <v>3962</v>
      </c>
      <c r="B3621" s="859" t="s">
        <v>17523</v>
      </c>
      <c r="C3621" t="s">
        <v>6102</v>
      </c>
      <c r="D3621" t="s">
        <v>6103</v>
      </c>
      <c r="E3621" t="s">
        <v>6104</v>
      </c>
      <c r="F3621" t="s">
        <v>9379</v>
      </c>
    </row>
    <row r="3622" spans="1:6">
      <c r="A3622" t="s">
        <v>3962</v>
      </c>
      <c r="B3622" s="859" t="s">
        <v>17524</v>
      </c>
      <c r="C3622" t="s">
        <v>17525</v>
      </c>
      <c r="D3622" t="s">
        <v>17526</v>
      </c>
      <c r="E3622" t="s">
        <v>17527</v>
      </c>
      <c r="F3622" t="s">
        <v>9383</v>
      </c>
    </row>
    <row r="3623" spans="1:6">
      <c r="A3623" t="s">
        <v>3962</v>
      </c>
      <c r="B3623" s="859" t="s">
        <v>17528</v>
      </c>
      <c r="C3623" t="s">
        <v>17529</v>
      </c>
      <c r="D3623" t="s">
        <v>17530</v>
      </c>
      <c r="E3623" t="s">
        <v>17531</v>
      </c>
      <c r="F3623" t="s">
        <v>9387</v>
      </c>
    </row>
    <row r="3624" spans="1:6">
      <c r="A3624" t="s">
        <v>3962</v>
      </c>
      <c r="B3624" s="859" t="s">
        <v>17532</v>
      </c>
      <c r="C3624" t="s">
        <v>17533</v>
      </c>
      <c r="D3624" t="s">
        <v>17534</v>
      </c>
      <c r="E3624" t="s">
        <v>17534</v>
      </c>
      <c r="F3624" t="s">
        <v>9387</v>
      </c>
    </row>
    <row r="3625" spans="1:6">
      <c r="A3625" t="s">
        <v>3962</v>
      </c>
      <c r="B3625" s="859" t="s">
        <v>17535</v>
      </c>
      <c r="C3625" t="s">
        <v>17536</v>
      </c>
      <c r="D3625" t="s">
        <v>17537</v>
      </c>
      <c r="E3625" t="s">
        <v>17537</v>
      </c>
      <c r="F3625" t="s">
        <v>9391</v>
      </c>
    </row>
    <row r="3626" spans="1:6">
      <c r="A3626" t="s">
        <v>3962</v>
      </c>
      <c r="B3626" s="859" t="s">
        <v>17538</v>
      </c>
      <c r="C3626" t="s">
        <v>17539</v>
      </c>
      <c r="D3626" t="s">
        <v>17540</v>
      </c>
      <c r="E3626" t="s">
        <v>17541</v>
      </c>
      <c r="F3626" t="s">
        <v>9391</v>
      </c>
    </row>
    <row r="3627" spans="1:6">
      <c r="A3627" t="s">
        <v>3962</v>
      </c>
      <c r="B3627" s="859" t="s">
        <v>17542</v>
      </c>
      <c r="C3627" t="s">
        <v>17543</v>
      </c>
      <c r="D3627" t="s">
        <v>17544</v>
      </c>
      <c r="E3627" t="s">
        <v>17545</v>
      </c>
      <c r="F3627" t="s">
        <v>9395</v>
      </c>
    </row>
    <row r="3628" spans="1:6">
      <c r="A3628" t="s">
        <v>3962</v>
      </c>
      <c r="B3628" s="859" t="s">
        <v>17546</v>
      </c>
      <c r="C3628" t="s">
        <v>17547</v>
      </c>
      <c r="D3628" t="s">
        <v>17548</v>
      </c>
      <c r="E3628" t="s">
        <v>17549</v>
      </c>
      <c r="F3628" t="s">
        <v>9396</v>
      </c>
    </row>
    <row r="3629" spans="1:6">
      <c r="A3629" t="s">
        <v>3962</v>
      </c>
      <c r="B3629" s="859" t="s">
        <v>17550</v>
      </c>
      <c r="C3629" t="s">
        <v>16327</v>
      </c>
      <c r="D3629" t="s">
        <v>16328</v>
      </c>
      <c r="E3629" t="s">
        <v>16329</v>
      </c>
      <c r="F3629" t="s">
        <v>9396</v>
      </c>
    </row>
    <row r="3630" spans="1:6">
      <c r="A3630" t="s">
        <v>3962</v>
      </c>
      <c r="B3630" s="859" t="s">
        <v>17551</v>
      </c>
      <c r="C3630" t="s">
        <v>17552</v>
      </c>
      <c r="D3630" t="s">
        <v>17553</v>
      </c>
      <c r="E3630" t="s">
        <v>17554</v>
      </c>
      <c r="F3630" t="s">
        <v>9400</v>
      </c>
    </row>
    <row r="3631" spans="1:6">
      <c r="A3631" t="s">
        <v>3962</v>
      </c>
      <c r="B3631" s="859" t="s">
        <v>17555</v>
      </c>
      <c r="C3631" t="s">
        <v>17556</v>
      </c>
      <c r="D3631" t="s">
        <v>17557</v>
      </c>
      <c r="E3631" t="s">
        <v>17558</v>
      </c>
      <c r="F3631" t="s">
        <v>9404</v>
      </c>
    </row>
    <row r="3632" spans="1:6">
      <c r="A3632" t="s">
        <v>3962</v>
      </c>
      <c r="B3632" s="859" t="s">
        <v>17559</v>
      </c>
      <c r="C3632" t="s">
        <v>17560</v>
      </c>
      <c r="D3632" t="s">
        <v>17561</v>
      </c>
      <c r="E3632" t="s">
        <v>17562</v>
      </c>
      <c r="F3632" t="s">
        <v>9404</v>
      </c>
    </row>
    <row r="3633" spans="1:6">
      <c r="A3633" t="s">
        <v>3962</v>
      </c>
      <c r="B3633" s="859" t="s">
        <v>17563</v>
      </c>
      <c r="C3633" t="s">
        <v>17564</v>
      </c>
      <c r="D3633" t="s">
        <v>17565</v>
      </c>
      <c r="E3633" t="s">
        <v>17566</v>
      </c>
      <c r="F3633" t="s">
        <v>9404</v>
      </c>
    </row>
    <row r="3634" spans="1:6">
      <c r="A3634" t="s">
        <v>3962</v>
      </c>
      <c r="B3634" s="859" t="s">
        <v>17567</v>
      </c>
      <c r="C3634" t="s">
        <v>17568</v>
      </c>
      <c r="D3634" t="s">
        <v>17569</v>
      </c>
      <c r="E3634" t="s">
        <v>17570</v>
      </c>
      <c r="F3634" t="s">
        <v>9404</v>
      </c>
    </row>
    <row r="3635" spans="1:6">
      <c r="A3635" t="s">
        <v>3962</v>
      </c>
      <c r="B3635" s="859" t="s">
        <v>17571</v>
      </c>
      <c r="C3635" t="s">
        <v>17572</v>
      </c>
      <c r="D3635" t="s">
        <v>17573</v>
      </c>
      <c r="E3635" t="s">
        <v>17574</v>
      </c>
      <c r="F3635" t="s">
        <v>9409</v>
      </c>
    </row>
    <row r="3636" spans="1:6">
      <c r="A3636" t="s">
        <v>3962</v>
      </c>
      <c r="B3636" s="859" t="s">
        <v>17575</v>
      </c>
      <c r="C3636" t="s">
        <v>17576</v>
      </c>
      <c r="D3636" t="s">
        <v>17577</v>
      </c>
      <c r="E3636" t="s">
        <v>17578</v>
      </c>
      <c r="F3636" t="s">
        <v>9417</v>
      </c>
    </row>
    <row r="3637" spans="1:6">
      <c r="A3637" t="s">
        <v>3962</v>
      </c>
      <c r="B3637" s="859" t="s">
        <v>17579</v>
      </c>
      <c r="C3637" t="s">
        <v>17580</v>
      </c>
      <c r="D3637" t="s">
        <v>17581</v>
      </c>
      <c r="E3637" t="s">
        <v>17582</v>
      </c>
      <c r="F3637" t="s">
        <v>9421</v>
      </c>
    </row>
    <row r="3638" spans="1:6">
      <c r="A3638" t="s">
        <v>3962</v>
      </c>
      <c r="B3638" s="859" t="s">
        <v>17583</v>
      </c>
      <c r="C3638" t="s">
        <v>17584</v>
      </c>
      <c r="D3638" t="s">
        <v>17585</v>
      </c>
      <c r="E3638" t="s">
        <v>17585</v>
      </c>
      <c r="F3638" t="s">
        <v>9421</v>
      </c>
    </row>
    <row r="3639" spans="1:6">
      <c r="A3639" t="s">
        <v>3962</v>
      </c>
      <c r="B3639" s="859" t="s">
        <v>17586</v>
      </c>
      <c r="C3639" t="s">
        <v>17587</v>
      </c>
      <c r="D3639" t="s">
        <v>17588</v>
      </c>
      <c r="E3639" t="s">
        <v>17589</v>
      </c>
      <c r="F3639" t="s">
        <v>9433</v>
      </c>
    </row>
    <row r="3640" spans="1:6">
      <c r="A3640" t="s">
        <v>3962</v>
      </c>
      <c r="B3640" s="859" t="s">
        <v>17590</v>
      </c>
      <c r="C3640" t="s">
        <v>17591</v>
      </c>
      <c r="D3640" t="s">
        <v>17592</v>
      </c>
      <c r="E3640" t="s">
        <v>17592</v>
      </c>
      <c r="F3640" t="s">
        <v>9437</v>
      </c>
    </row>
    <row r="3641" spans="1:6">
      <c r="A3641" t="s">
        <v>3962</v>
      </c>
      <c r="B3641" s="859" t="s">
        <v>17593</v>
      </c>
      <c r="C3641" t="s">
        <v>16384</v>
      </c>
      <c r="D3641" t="s">
        <v>16385</v>
      </c>
      <c r="E3641" t="s">
        <v>16386</v>
      </c>
      <c r="F3641" t="s">
        <v>9437</v>
      </c>
    </row>
    <row r="3642" spans="1:6">
      <c r="A3642" t="s">
        <v>3962</v>
      </c>
      <c r="B3642" s="859" t="s">
        <v>17594</v>
      </c>
      <c r="C3642" t="s">
        <v>17595</v>
      </c>
      <c r="D3642" t="s">
        <v>17596</v>
      </c>
      <c r="E3642" t="s">
        <v>17597</v>
      </c>
      <c r="F3642" t="s">
        <v>9437</v>
      </c>
    </row>
    <row r="3643" spans="1:6">
      <c r="A3643" t="s">
        <v>3962</v>
      </c>
      <c r="B3643" s="859" t="s">
        <v>17598</v>
      </c>
      <c r="C3643" t="s">
        <v>14196</v>
      </c>
      <c r="D3643" t="s">
        <v>14197</v>
      </c>
      <c r="E3643" t="s">
        <v>14198</v>
      </c>
      <c r="F3643" t="s">
        <v>9437</v>
      </c>
    </row>
    <row r="3644" spans="1:6">
      <c r="A3644" t="s">
        <v>3962</v>
      </c>
      <c r="B3644" s="859" t="s">
        <v>17599</v>
      </c>
      <c r="C3644" t="s">
        <v>17600</v>
      </c>
      <c r="D3644" t="s">
        <v>17601</v>
      </c>
      <c r="E3644" t="s">
        <v>17602</v>
      </c>
      <c r="F3644" t="s">
        <v>9437</v>
      </c>
    </row>
    <row r="3645" spans="1:6">
      <c r="A3645" t="s">
        <v>3962</v>
      </c>
      <c r="B3645" s="859" t="s">
        <v>17603</v>
      </c>
      <c r="C3645" t="s">
        <v>17604</v>
      </c>
      <c r="D3645" t="s">
        <v>17605</v>
      </c>
      <c r="E3645" t="s">
        <v>17606</v>
      </c>
      <c r="F3645" t="s">
        <v>9437</v>
      </c>
    </row>
    <row r="3646" spans="1:6">
      <c r="A3646" t="s">
        <v>3962</v>
      </c>
      <c r="B3646" s="859" t="s">
        <v>17607</v>
      </c>
      <c r="C3646" t="s">
        <v>17608</v>
      </c>
      <c r="D3646" t="s">
        <v>17609</v>
      </c>
      <c r="E3646" t="s">
        <v>17610</v>
      </c>
      <c r="F3646" t="s">
        <v>9441</v>
      </c>
    </row>
    <row r="3647" spans="1:6">
      <c r="A3647" t="s">
        <v>3962</v>
      </c>
      <c r="B3647" s="859" t="s">
        <v>17611</v>
      </c>
      <c r="C3647" t="s">
        <v>17612</v>
      </c>
      <c r="D3647" t="s">
        <v>17613</v>
      </c>
      <c r="E3647" t="s">
        <v>17614</v>
      </c>
      <c r="F3647" t="s">
        <v>9445</v>
      </c>
    </row>
    <row r="3648" spans="1:6">
      <c r="A3648" t="s">
        <v>3962</v>
      </c>
      <c r="B3648" s="859" t="s">
        <v>17615</v>
      </c>
      <c r="C3648" t="s">
        <v>16740</v>
      </c>
      <c r="D3648" t="s">
        <v>16741</v>
      </c>
      <c r="E3648" t="s">
        <v>16742</v>
      </c>
      <c r="F3648" t="s">
        <v>9445</v>
      </c>
    </row>
    <row r="3649" spans="1:6">
      <c r="A3649" t="s">
        <v>3962</v>
      </c>
      <c r="B3649" s="859" t="s">
        <v>17616</v>
      </c>
      <c r="C3649" t="s">
        <v>13394</v>
      </c>
      <c r="D3649" t="s">
        <v>13395</v>
      </c>
      <c r="E3649" t="s">
        <v>13396</v>
      </c>
      <c r="F3649" t="s">
        <v>9449</v>
      </c>
    </row>
    <row r="3650" spans="1:6">
      <c r="A3650" t="s">
        <v>3962</v>
      </c>
      <c r="B3650" s="859" t="s">
        <v>17617</v>
      </c>
      <c r="C3650" t="s">
        <v>17618</v>
      </c>
      <c r="D3650" t="s">
        <v>17619</v>
      </c>
      <c r="E3650" t="s">
        <v>17619</v>
      </c>
      <c r="F3650" t="s">
        <v>9449</v>
      </c>
    </row>
    <row r="3651" spans="1:6">
      <c r="A3651" t="s">
        <v>3962</v>
      </c>
      <c r="B3651" s="859" t="s">
        <v>17620</v>
      </c>
      <c r="C3651" t="s">
        <v>13886</v>
      </c>
      <c r="D3651" t="s">
        <v>13887</v>
      </c>
      <c r="E3651" t="s">
        <v>13888</v>
      </c>
      <c r="F3651" t="s">
        <v>9451</v>
      </c>
    </row>
    <row r="3652" spans="1:6">
      <c r="A3652" t="s">
        <v>3962</v>
      </c>
      <c r="B3652" s="859" t="s">
        <v>17621</v>
      </c>
      <c r="C3652" t="s">
        <v>14426</v>
      </c>
      <c r="D3652" t="s">
        <v>14427</v>
      </c>
      <c r="E3652" t="s">
        <v>14428</v>
      </c>
      <c r="F3652" t="s">
        <v>9451</v>
      </c>
    </row>
    <row r="3653" spans="1:6">
      <c r="A3653" t="s">
        <v>3962</v>
      </c>
      <c r="B3653" s="859" t="s">
        <v>17622</v>
      </c>
      <c r="C3653" t="s">
        <v>17623</v>
      </c>
      <c r="D3653" t="s">
        <v>17624</v>
      </c>
      <c r="E3653" t="s">
        <v>17625</v>
      </c>
      <c r="F3653" t="s">
        <v>9459</v>
      </c>
    </row>
    <row r="3654" spans="1:6">
      <c r="A3654" t="s">
        <v>3962</v>
      </c>
      <c r="B3654" s="859" t="s">
        <v>17626</v>
      </c>
      <c r="C3654" t="s">
        <v>17627</v>
      </c>
      <c r="D3654" t="s">
        <v>17628</v>
      </c>
      <c r="E3654" t="s">
        <v>17628</v>
      </c>
      <c r="F3654" t="s">
        <v>9463</v>
      </c>
    </row>
    <row r="3655" spans="1:6">
      <c r="A3655" t="s">
        <v>3962</v>
      </c>
      <c r="B3655" s="859" t="s">
        <v>17629</v>
      </c>
      <c r="C3655" t="s">
        <v>17630</v>
      </c>
      <c r="D3655" t="s">
        <v>17631</v>
      </c>
      <c r="E3655" t="s">
        <v>17632</v>
      </c>
      <c r="F3655" t="s">
        <v>9464</v>
      </c>
    </row>
    <row r="3656" spans="1:6">
      <c r="A3656" t="s">
        <v>3962</v>
      </c>
      <c r="B3656" s="859" t="s">
        <v>17633</v>
      </c>
      <c r="C3656" t="s">
        <v>17634</v>
      </c>
      <c r="D3656" t="s">
        <v>17635</v>
      </c>
      <c r="E3656" t="s">
        <v>17636</v>
      </c>
      <c r="F3656" t="s">
        <v>9464</v>
      </c>
    </row>
    <row r="3657" spans="1:6">
      <c r="A3657" t="s">
        <v>3962</v>
      </c>
      <c r="B3657" s="859" t="s">
        <v>17637</v>
      </c>
      <c r="C3657" t="s">
        <v>17638</v>
      </c>
      <c r="D3657" t="s">
        <v>17639</v>
      </c>
      <c r="E3657" t="s">
        <v>17640</v>
      </c>
      <c r="F3657" t="s">
        <v>9468</v>
      </c>
    </row>
    <row r="3658" spans="1:6">
      <c r="A3658" t="s">
        <v>3962</v>
      </c>
      <c r="B3658" s="859" t="s">
        <v>17641</v>
      </c>
      <c r="C3658" t="s">
        <v>17642</v>
      </c>
      <c r="D3658" t="s">
        <v>17643</v>
      </c>
      <c r="E3658" t="s">
        <v>17644</v>
      </c>
      <c r="F3658" t="s">
        <v>9470</v>
      </c>
    </row>
    <row r="3659" spans="1:6">
      <c r="A3659" t="s">
        <v>3962</v>
      </c>
      <c r="B3659" s="859" t="s">
        <v>17645</v>
      </c>
      <c r="C3659" t="s">
        <v>15195</v>
      </c>
      <c r="D3659" t="s">
        <v>15196</v>
      </c>
      <c r="E3659" t="s">
        <v>15197</v>
      </c>
      <c r="F3659" t="s">
        <v>9470</v>
      </c>
    </row>
    <row r="3660" spans="1:6">
      <c r="A3660" t="s">
        <v>3962</v>
      </c>
      <c r="B3660" s="859" t="s">
        <v>17646</v>
      </c>
      <c r="C3660" t="s">
        <v>17647</v>
      </c>
      <c r="D3660" t="s">
        <v>17648</v>
      </c>
      <c r="E3660" t="s">
        <v>17649</v>
      </c>
      <c r="F3660" t="s">
        <v>9474</v>
      </c>
    </row>
    <row r="3661" spans="1:6">
      <c r="A3661" t="s">
        <v>3962</v>
      </c>
      <c r="B3661" s="859" t="s">
        <v>17650</v>
      </c>
      <c r="C3661" t="s">
        <v>14426</v>
      </c>
      <c r="D3661" t="s">
        <v>14427</v>
      </c>
      <c r="E3661" t="s">
        <v>14428</v>
      </c>
      <c r="F3661" t="s">
        <v>9478</v>
      </c>
    </row>
    <row r="3662" spans="1:6">
      <c r="A3662" t="s">
        <v>3962</v>
      </c>
      <c r="B3662" s="859" t="s">
        <v>17651</v>
      </c>
      <c r="C3662" t="s">
        <v>17652</v>
      </c>
      <c r="D3662" t="s">
        <v>17653</v>
      </c>
      <c r="E3662" t="s">
        <v>17654</v>
      </c>
      <c r="F3662" t="s">
        <v>9482</v>
      </c>
    </row>
    <row r="3663" spans="1:6">
      <c r="A3663" t="s">
        <v>3962</v>
      </c>
      <c r="B3663" s="859" t="s">
        <v>17655</v>
      </c>
      <c r="C3663" t="s">
        <v>17162</v>
      </c>
      <c r="D3663" t="s">
        <v>17163</v>
      </c>
      <c r="E3663" t="s">
        <v>17164</v>
      </c>
      <c r="F3663" t="s">
        <v>9486</v>
      </c>
    </row>
    <row r="3664" spans="1:6">
      <c r="A3664" t="s">
        <v>3962</v>
      </c>
      <c r="B3664" s="859" t="s">
        <v>17656</v>
      </c>
      <c r="C3664" t="s">
        <v>17657</v>
      </c>
      <c r="D3664" t="s">
        <v>17658</v>
      </c>
      <c r="E3664" t="s">
        <v>17659</v>
      </c>
      <c r="F3664" t="s">
        <v>9486</v>
      </c>
    </row>
    <row r="3665" spans="1:6">
      <c r="A3665" t="s">
        <v>3962</v>
      </c>
      <c r="B3665" s="859" t="s">
        <v>17660</v>
      </c>
      <c r="C3665" t="s">
        <v>17661</v>
      </c>
      <c r="D3665" t="s">
        <v>17662</v>
      </c>
      <c r="E3665" t="s">
        <v>17663</v>
      </c>
      <c r="F3665" t="s">
        <v>9490</v>
      </c>
    </row>
    <row r="3666" spans="1:6">
      <c r="A3666" t="s">
        <v>3962</v>
      </c>
      <c r="B3666" s="859" t="s">
        <v>17664</v>
      </c>
      <c r="C3666" t="s">
        <v>17665</v>
      </c>
      <c r="D3666" t="s">
        <v>17666</v>
      </c>
      <c r="E3666" t="s">
        <v>17666</v>
      </c>
      <c r="F3666" t="s">
        <v>9494</v>
      </c>
    </row>
    <row r="3667" spans="1:6">
      <c r="A3667" t="s">
        <v>3962</v>
      </c>
      <c r="B3667" s="859" t="s">
        <v>17667</v>
      </c>
      <c r="C3667" t="s">
        <v>17668</v>
      </c>
      <c r="D3667" t="s">
        <v>17669</v>
      </c>
      <c r="E3667" t="s">
        <v>17670</v>
      </c>
      <c r="F3667" t="s">
        <v>9494</v>
      </c>
    </row>
    <row r="3668" spans="1:6">
      <c r="A3668" t="s">
        <v>3962</v>
      </c>
      <c r="B3668" s="859" t="s">
        <v>17671</v>
      </c>
      <c r="C3668" t="s">
        <v>17672</v>
      </c>
      <c r="D3668" t="s">
        <v>17673</v>
      </c>
      <c r="E3668" t="s">
        <v>17673</v>
      </c>
      <c r="F3668" t="s">
        <v>9502</v>
      </c>
    </row>
    <row r="3669" spans="1:6">
      <c r="A3669" t="s">
        <v>3962</v>
      </c>
      <c r="B3669" s="859" t="s">
        <v>17674</v>
      </c>
      <c r="C3669" t="s">
        <v>17675</v>
      </c>
      <c r="D3669" t="s">
        <v>17676</v>
      </c>
      <c r="E3669" t="s">
        <v>17676</v>
      </c>
      <c r="F3669" t="s">
        <v>9518</v>
      </c>
    </row>
    <row r="3670" spans="1:6">
      <c r="A3670" t="s">
        <v>3962</v>
      </c>
      <c r="B3670" s="859" t="s">
        <v>17677</v>
      </c>
      <c r="C3670" t="s">
        <v>17678</v>
      </c>
      <c r="D3670" t="s">
        <v>17679</v>
      </c>
      <c r="E3670" t="s">
        <v>17680</v>
      </c>
      <c r="F3670" t="s">
        <v>9518</v>
      </c>
    </row>
    <row r="3671" spans="1:6">
      <c r="A3671" t="s">
        <v>3962</v>
      </c>
      <c r="B3671" s="859" t="s">
        <v>17681</v>
      </c>
      <c r="C3671" t="s">
        <v>13996</v>
      </c>
      <c r="D3671" t="s">
        <v>13997</v>
      </c>
      <c r="E3671" t="s">
        <v>13998</v>
      </c>
      <c r="F3671" t="s">
        <v>9522</v>
      </c>
    </row>
    <row r="3672" spans="1:6">
      <c r="A3672" t="s">
        <v>3962</v>
      </c>
      <c r="B3672" s="859" t="s">
        <v>17682</v>
      </c>
      <c r="C3672" t="s">
        <v>17683</v>
      </c>
      <c r="D3672" t="s">
        <v>17684</v>
      </c>
      <c r="E3672" t="s">
        <v>17684</v>
      </c>
      <c r="F3672" t="s">
        <v>9526</v>
      </c>
    </row>
    <row r="3673" spans="1:6">
      <c r="A3673" t="s">
        <v>3962</v>
      </c>
      <c r="B3673" s="859" t="s">
        <v>17685</v>
      </c>
      <c r="C3673" t="s">
        <v>17686</v>
      </c>
      <c r="D3673" t="s">
        <v>17687</v>
      </c>
      <c r="E3673" t="s">
        <v>17688</v>
      </c>
      <c r="F3673" t="s">
        <v>9526</v>
      </c>
    </row>
    <row r="3674" spans="1:6">
      <c r="A3674" t="s">
        <v>3962</v>
      </c>
      <c r="B3674" s="859" t="s">
        <v>17689</v>
      </c>
      <c r="C3674" t="s">
        <v>17690</v>
      </c>
      <c r="D3674" t="s">
        <v>17691</v>
      </c>
      <c r="E3674" t="s">
        <v>17691</v>
      </c>
      <c r="F3674" t="s">
        <v>9534</v>
      </c>
    </row>
    <row r="3675" spans="1:6">
      <c r="A3675" t="s">
        <v>3962</v>
      </c>
      <c r="B3675" s="859" t="s">
        <v>17692</v>
      </c>
      <c r="C3675" t="s">
        <v>16112</v>
      </c>
      <c r="D3675" t="s">
        <v>16113</v>
      </c>
      <c r="E3675" t="s">
        <v>16114</v>
      </c>
      <c r="F3675" t="s">
        <v>9534</v>
      </c>
    </row>
    <row r="3676" spans="1:6">
      <c r="A3676" t="s">
        <v>3962</v>
      </c>
      <c r="B3676" s="859" t="s">
        <v>17693</v>
      </c>
      <c r="C3676" t="s">
        <v>17694</v>
      </c>
      <c r="D3676" t="s">
        <v>17695</v>
      </c>
      <c r="E3676" t="s">
        <v>17696</v>
      </c>
      <c r="F3676" t="s">
        <v>9534</v>
      </c>
    </row>
    <row r="3677" spans="1:6">
      <c r="A3677" t="s">
        <v>3962</v>
      </c>
      <c r="B3677" s="859" t="s">
        <v>17697</v>
      </c>
      <c r="C3677" t="s">
        <v>17698</v>
      </c>
      <c r="D3677" t="s">
        <v>17699</v>
      </c>
      <c r="E3677" t="s">
        <v>17700</v>
      </c>
      <c r="F3677" t="s">
        <v>9546</v>
      </c>
    </row>
    <row r="3678" spans="1:6">
      <c r="A3678" t="s">
        <v>3962</v>
      </c>
      <c r="B3678" s="859" t="s">
        <v>17701</v>
      </c>
      <c r="C3678" t="s">
        <v>17702</v>
      </c>
      <c r="D3678" t="s">
        <v>17703</v>
      </c>
      <c r="E3678" t="s">
        <v>17704</v>
      </c>
      <c r="F3678" t="s">
        <v>9547</v>
      </c>
    </row>
    <row r="3679" spans="1:6">
      <c r="A3679" t="s">
        <v>3962</v>
      </c>
      <c r="B3679" s="859" t="s">
        <v>17705</v>
      </c>
      <c r="C3679" t="s">
        <v>17706</v>
      </c>
      <c r="D3679" t="s">
        <v>17707</v>
      </c>
      <c r="E3679" t="s">
        <v>17708</v>
      </c>
      <c r="F3679" t="s">
        <v>9555</v>
      </c>
    </row>
    <row r="3680" spans="1:6">
      <c r="A3680" t="s">
        <v>3962</v>
      </c>
      <c r="B3680" s="859" t="s">
        <v>17709</v>
      </c>
      <c r="C3680" t="s">
        <v>17710</v>
      </c>
      <c r="D3680" t="s">
        <v>17711</v>
      </c>
      <c r="E3680" t="s">
        <v>17711</v>
      </c>
      <c r="F3680" t="s">
        <v>9559</v>
      </c>
    </row>
    <row r="3681" spans="1:6">
      <c r="A3681" t="s">
        <v>3962</v>
      </c>
      <c r="B3681" s="859" t="s">
        <v>17712</v>
      </c>
      <c r="C3681" t="s">
        <v>17713</v>
      </c>
      <c r="D3681" t="s">
        <v>17714</v>
      </c>
      <c r="E3681" t="s">
        <v>17715</v>
      </c>
      <c r="F3681" t="s">
        <v>9565</v>
      </c>
    </row>
    <row r="3682" spans="1:6">
      <c r="A3682" t="s">
        <v>3962</v>
      </c>
      <c r="B3682" s="859" t="s">
        <v>17716</v>
      </c>
      <c r="C3682" t="s">
        <v>17717</v>
      </c>
      <c r="D3682" t="s">
        <v>17718</v>
      </c>
      <c r="E3682" t="s">
        <v>17719</v>
      </c>
      <c r="F3682" t="s">
        <v>9573</v>
      </c>
    </row>
    <row r="3683" spans="1:6">
      <c r="A3683" t="s">
        <v>3962</v>
      </c>
      <c r="B3683" s="859" t="s">
        <v>17720</v>
      </c>
      <c r="C3683" t="s">
        <v>17721</v>
      </c>
      <c r="D3683" t="s">
        <v>17722</v>
      </c>
      <c r="E3683" t="s">
        <v>17723</v>
      </c>
      <c r="F3683" t="s">
        <v>9581</v>
      </c>
    </row>
    <row r="3684" spans="1:6">
      <c r="A3684" t="s">
        <v>3962</v>
      </c>
      <c r="B3684" s="859" t="s">
        <v>17724</v>
      </c>
      <c r="C3684" t="s">
        <v>17725</v>
      </c>
      <c r="D3684" t="s">
        <v>17726</v>
      </c>
      <c r="E3684" t="s">
        <v>17727</v>
      </c>
      <c r="F3684" t="s">
        <v>9582</v>
      </c>
    </row>
    <row r="3685" spans="1:6">
      <c r="A3685" t="s">
        <v>3962</v>
      </c>
      <c r="B3685" s="859" t="s">
        <v>17728</v>
      </c>
      <c r="C3685" t="s">
        <v>17729</v>
      </c>
      <c r="D3685" t="s">
        <v>17730</v>
      </c>
      <c r="E3685" t="s">
        <v>17731</v>
      </c>
      <c r="F3685" t="s">
        <v>9582</v>
      </c>
    </row>
    <row r="3686" spans="1:6">
      <c r="A3686" t="s">
        <v>3962</v>
      </c>
      <c r="B3686" s="859" t="s">
        <v>17732</v>
      </c>
      <c r="C3686" t="s">
        <v>17733</v>
      </c>
      <c r="D3686" t="s">
        <v>17734</v>
      </c>
      <c r="E3686" t="s">
        <v>17735</v>
      </c>
      <c r="F3686" t="s">
        <v>9582</v>
      </c>
    </row>
    <row r="3687" spans="1:6">
      <c r="A3687" t="s">
        <v>3962</v>
      </c>
      <c r="B3687" s="859" t="s">
        <v>17736</v>
      </c>
      <c r="C3687" t="s">
        <v>17737</v>
      </c>
      <c r="D3687" t="s">
        <v>17738</v>
      </c>
      <c r="E3687" t="s">
        <v>17739</v>
      </c>
      <c r="F3687" t="s">
        <v>9586</v>
      </c>
    </row>
    <row r="3688" spans="1:6">
      <c r="A3688" t="s">
        <v>3962</v>
      </c>
      <c r="B3688" s="859" t="s">
        <v>17740</v>
      </c>
      <c r="C3688" t="s">
        <v>17539</v>
      </c>
      <c r="D3688" t="s">
        <v>17540</v>
      </c>
      <c r="E3688" t="s">
        <v>17541</v>
      </c>
      <c r="F3688" t="s">
        <v>9586</v>
      </c>
    </row>
    <row r="3689" spans="1:6">
      <c r="A3689" t="s">
        <v>3962</v>
      </c>
      <c r="B3689" s="859" t="s">
        <v>17741</v>
      </c>
      <c r="C3689" t="s">
        <v>17742</v>
      </c>
      <c r="D3689" t="s">
        <v>17743</v>
      </c>
      <c r="E3689" t="s">
        <v>17743</v>
      </c>
      <c r="F3689" t="s">
        <v>9590</v>
      </c>
    </row>
    <row r="3690" spans="1:6">
      <c r="A3690" t="s">
        <v>3962</v>
      </c>
      <c r="B3690" s="859" t="s">
        <v>17744</v>
      </c>
      <c r="C3690" t="s">
        <v>16618</v>
      </c>
      <c r="D3690" t="s">
        <v>16619</v>
      </c>
      <c r="E3690" t="s">
        <v>16620</v>
      </c>
      <c r="F3690" t="s">
        <v>9590</v>
      </c>
    </row>
    <row r="3691" spans="1:6">
      <c r="A3691" t="s">
        <v>3962</v>
      </c>
      <c r="B3691" s="859" t="s">
        <v>17745</v>
      </c>
      <c r="C3691" t="s">
        <v>17746</v>
      </c>
      <c r="D3691" t="s">
        <v>17747</v>
      </c>
      <c r="E3691" t="s">
        <v>17748</v>
      </c>
      <c r="F3691" t="s">
        <v>9590</v>
      </c>
    </row>
    <row r="3692" spans="1:6">
      <c r="A3692" t="s">
        <v>3962</v>
      </c>
      <c r="B3692" s="859" t="s">
        <v>17749</v>
      </c>
      <c r="C3692" t="s">
        <v>17750</v>
      </c>
      <c r="D3692" t="s">
        <v>17751</v>
      </c>
      <c r="E3692" t="s">
        <v>17752</v>
      </c>
      <c r="F3692" t="s">
        <v>9590</v>
      </c>
    </row>
    <row r="3693" spans="1:6">
      <c r="A3693" t="s">
        <v>3962</v>
      </c>
      <c r="B3693" s="859" t="s">
        <v>17753</v>
      </c>
      <c r="C3693" t="s">
        <v>17754</v>
      </c>
      <c r="D3693" t="s">
        <v>17755</v>
      </c>
      <c r="E3693" t="s">
        <v>17756</v>
      </c>
      <c r="F3693" t="s">
        <v>9590</v>
      </c>
    </row>
    <row r="3694" spans="1:6">
      <c r="A3694" t="s">
        <v>3962</v>
      </c>
      <c r="B3694" s="859" t="s">
        <v>17757</v>
      </c>
      <c r="C3694" t="s">
        <v>17758</v>
      </c>
      <c r="D3694" t="s">
        <v>17759</v>
      </c>
      <c r="E3694" t="s">
        <v>17760</v>
      </c>
      <c r="F3694" t="s">
        <v>9590</v>
      </c>
    </row>
    <row r="3695" spans="1:6">
      <c r="A3695" t="s">
        <v>3962</v>
      </c>
      <c r="B3695" s="859" t="s">
        <v>17761</v>
      </c>
      <c r="C3695" t="s">
        <v>17762</v>
      </c>
      <c r="D3695" t="s">
        <v>17763</v>
      </c>
      <c r="E3695" t="s">
        <v>17764</v>
      </c>
      <c r="F3695" t="s">
        <v>9590</v>
      </c>
    </row>
    <row r="3696" spans="1:6">
      <c r="A3696" t="s">
        <v>3962</v>
      </c>
      <c r="B3696" s="859" t="s">
        <v>17765</v>
      </c>
      <c r="C3696" t="s">
        <v>17766</v>
      </c>
      <c r="D3696" t="s">
        <v>17767</v>
      </c>
      <c r="E3696" t="s">
        <v>17768</v>
      </c>
      <c r="F3696" t="s">
        <v>9590</v>
      </c>
    </row>
    <row r="3697" spans="1:6">
      <c r="A3697" t="s">
        <v>3962</v>
      </c>
      <c r="B3697" s="859" t="s">
        <v>17769</v>
      </c>
      <c r="C3697" t="s">
        <v>17770</v>
      </c>
      <c r="D3697" t="s">
        <v>17771</v>
      </c>
      <c r="E3697" t="s">
        <v>17772</v>
      </c>
      <c r="F3697" t="s">
        <v>9590</v>
      </c>
    </row>
    <row r="3698" spans="1:6">
      <c r="A3698" t="s">
        <v>3962</v>
      </c>
      <c r="B3698" s="859" t="s">
        <v>17773</v>
      </c>
      <c r="C3698" t="s">
        <v>17774</v>
      </c>
      <c r="D3698" t="s">
        <v>17775</v>
      </c>
      <c r="E3698" t="s">
        <v>17776</v>
      </c>
      <c r="F3698" t="s">
        <v>9590</v>
      </c>
    </row>
    <row r="3699" spans="1:6">
      <c r="A3699" t="s">
        <v>3962</v>
      </c>
      <c r="B3699" s="859" t="s">
        <v>17777</v>
      </c>
      <c r="C3699" t="s">
        <v>17778</v>
      </c>
      <c r="D3699" t="s">
        <v>17779</v>
      </c>
      <c r="E3699" t="s">
        <v>17780</v>
      </c>
      <c r="F3699" t="s">
        <v>9594</v>
      </c>
    </row>
    <row r="3700" spans="1:6">
      <c r="A3700" t="s">
        <v>3962</v>
      </c>
      <c r="B3700" s="859" t="s">
        <v>17781</v>
      </c>
      <c r="C3700" t="s">
        <v>17782</v>
      </c>
      <c r="D3700" t="s">
        <v>17783</v>
      </c>
      <c r="E3700" t="s">
        <v>17784</v>
      </c>
      <c r="F3700" t="s">
        <v>9594</v>
      </c>
    </row>
    <row r="3701" spans="1:6">
      <c r="A3701" t="s">
        <v>3962</v>
      </c>
      <c r="B3701" s="859" t="s">
        <v>17785</v>
      </c>
      <c r="C3701" t="s">
        <v>17786</v>
      </c>
      <c r="D3701" t="s">
        <v>17787</v>
      </c>
      <c r="E3701" t="s">
        <v>17788</v>
      </c>
      <c r="F3701" t="s">
        <v>9594</v>
      </c>
    </row>
    <row r="3702" spans="1:6">
      <c r="A3702" t="s">
        <v>3962</v>
      </c>
      <c r="B3702" s="859" t="s">
        <v>17789</v>
      </c>
      <c r="C3702" t="s">
        <v>17429</v>
      </c>
      <c r="D3702" t="s">
        <v>17430</v>
      </c>
      <c r="E3702" t="s">
        <v>17431</v>
      </c>
      <c r="F3702" t="s">
        <v>9594</v>
      </c>
    </row>
    <row r="3703" spans="1:6">
      <c r="A3703" t="s">
        <v>3962</v>
      </c>
      <c r="B3703" s="859" t="s">
        <v>17790</v>
      </c>
      <c r="C3703" t="s">
        <v>14370</v>
      </c>
      <c r="D3703" t="s">
        <v>14371</v>
      </c>
      <c r="E3703" t="s">
        <v>14372</v>
      </c>
      <c r="F3703" t="s">
        <v>9594</v>
      </c>
    </row>
    <row r="3704" spans="1:6">
      <c r="A3704" t="s">
        <v>3962</v>
      </c>
      <c r="B3704" s="859" t="s">
        <v>17791</v>
      </c>
      <c r="C3704" t="s">
        <v>17792</v>
      </c>
      <c r="D3704" t="s">
        <v>17793</v>
      </c>
      <c r="E3704" t="s">
        <v>17794</v>
      </c>
      <c r="F3704" t="s">
        <v>9603</v>
      </c>
    </row>
    <row r="3705" spans="1:6">
      <c r="A3705" t="s">
        <v>3962</v>
      </c>
      <c r="B3705" s="859" t="s">
        <v>17795</v>
      </c>
      <c r="C3705" t="s">
        <v>17796</v>
      </c>
      <c r="D3705" t="s">
        <v>17797</v>
      </c>
      <c r="E3705" t="s">
        <v>17797</v>
      </c>
      <c r="F3705" t="s">
        <v>9607</v>
      </c>
    </row>
    <row r="3706" spans="1:6">
      <c r="A3706" t="s">
        <v>3962</v>
      </c>
      <c r="B3706" s="859" t="s">
        <v>17798</v>
      </c>
      <c r="C3706" t="s">
        <v>17799</v>
      </c>
      <c r="D3706" t="s">
        <v>17800</v>
      </c>
      <c r="E3706" t="s">
        <v>17800</v>
      </c>
      <c r="F3706" t="s">
        <v>9607</v>
      </c>
    </row>
    <row r="3707" spans="1:6">
      <c r="A3707" t="s">
        <v>3962</v>
      </c>
      <c r="B3707" s="859" t="s">
        <v>17801</v>
      </c>
      <c r="C3707" t="s">
        <v>17802</v>
      </c>
      <c r="D3707" t="s">
        <v>17803</v>
      </c>
      <c r="E3707" t="s">
        <v>17804</v>
      </c>
      <c r="F3707" t="s">
        <v>9611</v>
      </c>
    </row>
    <row r="3708" spans="1:6">
      <c r="A3708" t="s">
        <v>3962</v>
      </c>
      <c r="B3708" s="859" t="s">
        <v>17805</v>
      </c>
      <c r="C3708" t="s">
        <v>17806</v>
      </c>
      <c r="D3708" t="s">
        <v>17807</v>
      </c>
      <c r="E3708" t="s">
        <v>17808</v>
      </c>
      <c r="F3708" t="s">
        <v>9611</v>
      </c>
    </row>
    <row r="3709" spans="1:6">
      <c r="A3709" t="s">
        <v>3962</v>
      </c>
      <c r="B3709" s="859" t="s">
        <v>17809</v>
      </c>
      <c r="C3709" t="s">
        <v>17810</v>
      </c>
      <c r="D3709" t="s">
        <v>17811</v>
      </c>
      <c r="E3709" t="s">
        <v>17812</v>
      </c>
      <c r="F3709" t="s">
        <v>9615</v>
      </c>
    </row>
    <row r="3710" spans="1:6">
      <c r="A3710" t="s">
        <v>3962</v>
      </c>
      <c r="B3710" s="859" t="s">
        <v>17813</v>
      </c>
      <c r="C3710" t="s">
        <v>17814</v>
      </c>
      <c r="D3710" t="s">
        <v>17815</v>
      </c>
      <c r="E3710" t="s">
        <v>17816</v>
      </c>
      <c r="F3710" t="s">
        <v>9615</v>
      </c>
    </row>
    <row r="3711" spans="1:6">
      <c r="A3711" t="s">
        <v>3962</v>
      </c>
      <c r="B3711" s="859" t="s">
        <v>17817</v>
      </c>
      <c r="C3711" t="s">
        <v>17818</v>
      </c>
      <c r="D3711" t="s">
        <v>17819</v>
      </c>
      <c r="E3711" t="s">
        <v>17820</v>
      </c>
      <c r="F3711" t="s">
        <v>9615</v>
      </c>
    </row>
    <row r="3712" spans="1:6">
      <c r="A3712" t="s">
        <v>3962</v>
      </c>
      <c r="B3712" s="859" t="s">
        <v>17821</v>
      </c>
      <c r="C3712" t="s">
        <v>17822</v>
      </c>
      <c r="D3712" t="s">
        <v>17823</v>
      </c>
      <c r="E3712" t="s">
        <v>17824</v>
      </c>
      <c r="F3712" t="s">
        <v>9616</v>
      </c>
    </row>
    <row r="3713" spans="1:6">
      <c r="A3713" t="s">
        <v>3962</v>
      </c>
      <c r="B3713" s="859" t="s">
        <v>17825</v>
      </c>
      <c r="C3713" t="s">
        <v>16696</v>
      </c>
      <c r="D3713" t="s">
        <v>16697</v>
      </c>
      <c r="E3713" t="s">
        <v>16698</v>
      </c>
      <c r="F3713" t="s">
        <v>9624</v>
      </c>
    </row>
    <row r="3714" spans="1:6">
      <c r="A3714" t="s">
        <v>3962</v>
      </c>
      <c r="B3714" s="859" t="s">
        <v>17826</v>
      </c>
      <c r="C3714" t="s">
        <v>17827</v>
      </c>
      <c r="D3714" t="s">
        <v>17828</v>
      </c>
      <c r="E3714" t="s">
        <v>17829</v>
      </c>
      <c r="F3714" t="s">
        <v>9628</v>
      </c>
    </row>
    <row r="3715" spans="1:6">
      <c r="A3715" t="s">
        <v>3962</v>
      </c>
      <c r="B3715" s="859" t="s">
        <v>17830</v>
      </c>
      <c r="C3715" t="s">
        <v>17831</v>
      </c>
      <c r="D3715" t="s">
        <v>17832</v>
      </c>
      <c r="E3715" t="s">
        <v>17833</v>
      </c>
      <c r="F3715" t="s">
        <v>9649</v>
      </c>
    </row>
    <row r="3716" spans="1:6">
      <c r="A3716" t="s">
        <v>3962</v>
      </c>
      <c r="B3716" s="859" t="s">
        <v>17834</v>
      </c>
      <c r="C3716" t="s">
        <v>17835</v>
      </c>
      <c r="D3716" t="s">
        <v>17836</v>
      </c>
      <c r="E3716" t="s">
        <v>17837</v>
      </c>
      <c r="F3716" t="s">
        <v>9653</v>
      </c>
    </row>
    <row r="3717" spans="1:6">
      <c r="A3717" t="s">
        <v>3962</v>
      </c>
      <c r="B3717" s="859" t="s">
        <v>17838</v>
      </c>
      <c r="C3717" t="s">
        <v>17839</v>
      </c>
      <c r="D3717" t="s">
        <v>17840</v>
      </c>
      <c r="E3717" t="s">
        <v>17841</v>
      </c>
      <c r="F3717" t="s">
        <v>9665</v>
      </c>
    </row>
    <row r="3718" spans="1:6">
      <c r="A3718" t="s">
        <v>3962</v>
      </c>
      <c r="B3718" s="859" t="s">
        <v>17842</v>
      </c>
      <c r="C3718" t="s">
        <v>17843</v>
      </c>
      <c r="D3718" t="s">
        <v>17844</v>
      </c>
      <c r="E3718" t="s">
        <v>17845</v>
      </c>
      <c r="F3718" t="s">
        <v>9669</v>
      </c>
    </row>
    <row r="3719" spans="1:6">
      <c r="A3719" t="s">
        <v>3962</v>
      </c>
      <c r="B3719" s="859" t="s">
        <v>17846</v>
      </c>
      <c r="C3719" t="s">
        <v>17847</v>
      </c>
      <c r="D3719" t="s">
        <v>17848</v>
      </c>
      <c r="E3719" t="s">
        <v>17848</v>
      </c>
      <c r="F3719" t="s">
        <v>9682</v>
      </c>
    </row>
    <row r="3720" spans="1:6">
      <c r="A3720" t="s">
        <v>3962</v>
      </c>
      <c r="B3720" s="859" t="s">
        <v>17849</v>
      </c>
      <c r="C3720" t="s">
        <v>17850</v>
      </c>
      <c r="D3720" t="s">
        <v>17851</v>
      </c>
      <c r="E3720" t="s">
        <v>17852</v>
      </c>
      <c r="F3720" t="s">
        <v>9688</v>
      </c>
    </row>
    <row r="3721" spans="1:6">
      <c r="A3721" t="s">
        <v>3962</v>
      </c>
      <c r="B3721" s="859" t="s">
        <v>17853</v>
      </c>
      <c r="C3721" t="s">
        <v>17854</v>
      </c>
      <c r="D3721" t="s">
        <v>17855</v>
      </c>
      <c r="E3721" t="s">
        <v>17855</v>
      </c>
      <c r="F3721" t="s">
        <v>9688</v>
      </c>
    </row>
    <row r="3722" spans="1:6">
      <c r="A3722" t="s">
        <v>3962</v>
      </c>
      <c r="B3722" s="859" t="s">
        <v>17856</v>
      </c>
      <c r="C3722" t="s">
        <v>17857</v>
      </c>
      <c r="D3722" t="s">
        <v>17858</v>
      </c>
      <c r="E3722" t="s">
        <v>17859</v>
      </c>
      <c r="F3722" t="s">
        <v>9692</v>
      </c>
    </row>
    <row r="3723" spans="1:6">
      <c r="A3723" t="s">
        <v>3962</v>
      </c>
      <c r="B3723" s="859" t="s">
        <v>17860</v>
      </c>
      <c r="C3723" t="s">
        <v>17861</v>
      </c>
      <c r="D3723" t="s">
        <v>17862</v>
      </c>
      <c r="E3723" t="s">
        <v>17863</v>
      </c>
      <c r="F3723" t="s">
        <v>9696</v>
      </c>
    </row>
    <row r="3724" spans="1:6">
      <c r="A3724" t="s">
        <v>3962</v>
      </c>
      <c r="B3724" s="859" t="s">
        <v>17864</v>
      </c>
      <c r="C3724" t="s">
        <v>17865</v>
      </c>
      <c r="D3724" t="s">
        <v>17866</v>
      </c>
      <c r="E3724" t="s">
        <v>17867</v>
      </c>
      <c r="F3724" t="s">
        <v>9696</v>
      </c>
    </row>
    <row r="3725" spans="1:6">
      <c r="A3725" t="s">
        <v>3962</v>
      </c>
      <c r="B3725" s="859" t="s">
        <v>17868</v>
      </c>
      <c r="C3725" t="s">
        <v>17869</v>
      </c>
      <c r="D3725" t="s">
        <v>17870</v>
      </c>
      <c r="E3725" t="s">
        <v>17870</v>
      </c>
      <c r="F3725" t="s">
        <v>9700</v>
      </c>
    </row>
    <row r="3726" spans="1:6">
      <c r="A3726" t="s">
        <v>3962</v>
      </c>
      <c r="B3726" s="859" t="s">
        <v>17871</v>
      </c>
      <c r="C3726" t="s">
        <v>17872</v>
      </c>
      <c r="D3726" t="s">
        <v>17873</v>
      </c>
      <c r="E3726" t="s">
        <v>17873</v>
      </c>
      <c r="F3726" t="s">
        <v>9704</v>
      </c>
    </row>
    <row r="3727" spans="1:6">
      <c r="A3727" t="s">
        <v>3962</v>
      </c>
      <c r="B3727" s="859" t="s">
        <v>17874</v>
      </c>
      <c r="C3727" t="s">
        <v>17875</v>
      </c>
      <c r="D3727" t="s">
        <v>17876</v>
      </c>
      <c r="E3727" t="s">
        <v>17877</v>
      </c>
      <c r="F3727" t="s">
        <v>9704</v>
      </c>
    </row>
    <row r="3728" spans="1:6">
      <c r="A3728" t="s">
        <v>3962</v>
      </c>
      <c r="B3728" s="859" t="s">
        <v>17878</v>
      </c>
      <c r="C3728" t="s">
        <v>17879</v>
      </c>
      <c r="D3728" t="s">
        <v>17880</v>
      </c>
      <c r="E3728" t="s">
        <v>17880</v>
      </c>
      <c r="F3728" t="s">
        <v>9704</v>
      </c>
    </row>
    <row r="3729" spans="1:6">
      <c r="A3729" t="s">
        <v>3962</v>
      </c>
      <c r="B3729" s="859" t="s">
        <v>17881</v>
      </c>
      <c r="C3729" t="s">
        <v>17882</v>
      </c>
      <c r="D3729" t="s">
        <v>17883</v>
      </c>
      <c r="E3729" t="s">
        <v>17884</v>
      </c>
      <c r="F3729" t="s">
        <v>9704</v>
      </c>
    </row>
    <row r="3730" spans="1:6">
      <c r="A3730" t="s">
        <v>3962</v>
      </c>
      <c r="B3730" s="859" t="s">
        <v>17885</v>
      </c>
      <c r="C3730" t="s">
        <v>17886</v>
      </c>
      <c r="D3730" t="s">
        <v>17887</v>
      </c>
      <c r="E3730" t="s">
        <v>17888</v>
      </c>
      <c r="F3730" t="s">
        <v>9713</v>
      </c>
    </row>
    <row r="3731" spans="1:6">
      <c r="A3731" t="s">
        <v>3962</v>
      </c>
      <c r="B3731" s="859" t="s">
        <v>17889</v>
      </c>
      <c r="C3731" t="s">
        <v>16042</v>
      </c>
      <c r="D3731" t="s">
        <v>16043</v>
      </c>
      <c r="E3731" t="s">
        <v>16043</v>
      </c>
      <c r="F3731" t="s">
        <v>9717</v>
      </c>
    </row>
    <row r="3732" spans="1:6">
      <c r="A3732" t="s">
        <v>3962</v>
      </c>
      <c r="B3732" s="859" t="s">
        <v>17890</v>
      </c>
      <c r="C3732" t="s">
        <v>17891</v>
      </c>
      <c r="D3732" t="s">
        <v>17892</v>
      </c>
      <c r="E3732" t="s">
        <v>17892</v>
      </c>
      <c r="F3732" t="s">
        <v>9725</v>
      </c>
    </row>
    <row r="3733" spans="1:6">
      <c r="A3733" t="s">
        <v>3962</v>
      </c>
      <c r="B3733" s="859" t="s">
        <v>17893</v>
      </c>
      <c r="C3733" t="s">
        <v>17894</v>
      </c>
      <c r="D3733" t="s">
        <v>17895</v>
      </c>
      <c r="E3733" t="s">
        <v>17895</v>
      </c>
      <c r="F3733" t="s">
        <v>9725</v>
      </c>
    </row>
    <row r="3734" spans="1:6">
      <c r="A3734" t="s">
        <v>3962</v>
      </c>
      <c r="B3734" s="859" t="s">
        <v>17896</v>
      </c>
      <c r="C3734" t="s">
        <v>17897</v>
      </c>
      <c r="D3734" t="s">
        <v>17898</v>
      </c>
      <c r="E3734" t="s">
        <v>17899</v>
      </c>
      <c r="F3734" t="s">
        <v>9733</v>
      </c>
    </row>
    <row r="3735" spans="1:6">
      <c r="A3735" t="s">
        <v>3962</v>
      </c>
      <c r="B3735" s="859" t="s">
        <v>17900</v>
      </c>
      <c r="C3735" t="s">
        <v>17901</v>
      </c>
      <c r="D3735" t="s">
        <v>17902</v>
      </c>
      <c r="E3735" t="s">
        <v>17903</v>
      </c>
      <c r="F3735" t="s">
        <v>9741</v>
      </c>
    </row>
    <row r="3736" spans="1:6">
      <c r="A3736" t="s">
        <v>3962</v>
      </c>
      <c r="B3736" s="859" t="s">
        <v>17904</v>
      </c>
      <c r="C3736" t="s">
        <v>17905</v>
      </c>
      <c r="D3736" t="s">
        <v>17906</v>
      </c>
      <c r="E3736" t="s">
        <v>17907</v>
      </c>
      <c r="F3736" t="s">
        <v>9745</v>
      </c>
    </row>
    <row r="3737" spans="1:6">
      <c r="A3737" t="s">
        <v>3962</v>
      </c>
      <c r="B3737" s="859" t="s">
        <v>17908</v>
      </c>
      <c r="C3737" t="s">
        <v>17909</v>
      </c>
      <c r="D3737" t="s">
        <v>17910</v>
      </c>
      <c r="E3737" t="s">
        <v>17910</v>
      </c>
      <c r="F3737" t="s">
        <v>9749</v>
      </c>
    </row>
    <row r="3738" spans="1:6">
      <c r="A3738" t="s">
        <v>3962</v>
      </c>
      <c r="B3738" s="859" t="s">
        <v>17911</v>
      </c>
      <c r="C3738" t="s">
        <v>17272</v>
      </c>
      <c r="D3738" t="s">
        <v>17273</v>
      </c>
      <c r="E3738" t="s">
        <v>17274</v>
      </c>
      <c r="F3738" t="s">
        <v>9749</v>
      </c>
    </row>
    <row r="3739" spans="1:6">
      <c r="A3739" t="s">
        <v>3962</v>
      </c>
      <c r="B3739" s="859" t="s">
        <v>17912</v>
      </c>
      <c r="C3739" t="s">
        <v>17913</v>
      </c>
      <c r="D3739" t="s">
        <v>17914</v>
      </c>
      <c r="E3739" t="s">
        <v>17914</v>
      </c>
      <c r="F3739" t="s">
        <v>9753</v>
      </c>
    </row>
    <row r="3740" spans="1:6">
      <c r="A3740" t="s">
        <v>3962</v>
      </c>
      <c r="B3740" s="859" t="s">
        <v>17915</v>
      </c>
      <c r="C3740" t="s">
        <v>17886</v>
      </c>
      <c r="D3740" t="s">
        <v>17887</v>
      </c>
      <c r="E3740" t="s">
        <v>17888</v>
      </c>
      <c r="F3740" t="s">
        <v>9753</v>
      </c>
    </row>
    <row r="3741" spans="1:6">
      <c r="A3741" t="s">
        <v>3962</v>
      </c>
      <c r="B3741" s="859" t="s">
        <v>17916</v>
      </c>
      <c r="C3741" t="s">
        <v>17917</v>
      </c>
      <c r="D3741" t="s">
        <v>17918</v>
      </c>
      <c r="E3741" t="s">
        <v>17919</v>
      </c>
      <c r="F3741" t="s">
        <v>9753</v>
      </c>
    </row>
    <row r="3742" spans="1:6">
      <c r="A3742" t="s">
        <v>3962</v>
      </c>
      <c r="B3742" s="859" t="s">
        <v>17920</v>
      </c>
      <c r="C3742" t="s">
        <v>17921</v>
      </c>
      <c r="D3742" t="s">
        <v>17922</v>
      </c>
      <c r="E3742" t="s">
        <v>17923</v>
      </c>
      <c r="F3742" t="s">
        <v>9757</v>
      </c>
    </row>
    <row r="3743" spans="1:6">
      <c r="A3743" t="s">
        <v>3962</v>
      </c>
      <c r="B3743" s="859" t="s">
        <v>17924</v>
      </c>
      <c r="C3743" t="s">
        <v>17925</v>
      </c>
      <c r="D3743" t="s">
        <v>17926</v>
      </c>
      <c r="E3743" t="s">
        <v>17927</v>
      </c>
      <c r="F3743" t="s">
        <v>9757</v>
      </c>
    </row>
    <row r="3744" spans="1:6">
      <c r="A3744" t="s">
        <v>3962</v>
      </c>
      <c r="B3744" s="859" t="s">
        <v>17928</v>
      </c>
      <c r="C3744" t="s">
        <v>17929</v>
      </c>
      <c r="D3744" t="s">
        <v>17930</v>
      </c>
      <c r="E3744" t="s">
        <v>17930</v>
      </c>
      <c r="F3744" t="s">
        <v>9765</v>
      </c>
    </row>
    <row r="3745" spans="1:6">
      <c r="A3745" t="s">
        <v>3962</v>
      </c>
      <c r="B3745" s="859" t="s">
        <v>17931</v>
      </c>
      <c r="C3745" t="s">
        <v>17932</v>
      </c>
      <c r="D3745" t="s">
        <v>17933</v>
      </c>
      <c r="E3745" t="s">
        <v>17934</v>
      </c>
      <c r="F3745" t="s">
        <v>9765</v>
      </c>
    </row>
    <row r="3746" spans="1:6">
      <c r="A3746" t="s">
        <v>3962</v>
      </c>
      <c r="B3746" s="859" t="s">
        <v>17935</v>
      </c>
      <c r="C3746" t="s">
        <v>17936</v>
      </c>
      <c r="D3746" t="s">
        <v>17937</v>
      </c>
      <c r="E3746" t="s">
        <v>17938</v>
      </c>
      <c r="F3746" t="s">
        <v>9769</v>
      </c>
    </row>
    <row r="3747" spans="1:6">
      <c r="A3747" t="s">
        <v>3962</v>
      </c>
      <c r="B3747" s="859" t="s">
        <v>17939</v>
      </c>
      <c r="C3747" t="s">
        <v>14230</v>
      </c>
      <c r="D3747" t="s">
        <v>14231</v>
      </c>
      <c r="E3747" t="s">
        <v>14232</v>
      </c>
      <c r="F3747" t="s">
        <v>9770</v>
      </c>
    </row>
    <row r="3748" spans="1:6">
      <c r="A3748" t="s">
        <v>3962</v>
      </c>
      <c r="B3748" s="859" t="s">
        <v>17940</v>
      </c>
      <c r="C3748" t="s">
        <v>17941</v>
      </c>
      <c r="D3748" t="s">
        <v>17942</v>
      </c>
      <c r="E3748" t="s">
        <v>17942</v>
      </c>
      <c r="F3748" t="s">
        <v>9770</v>
      </c>
    </row>
    <row r="3749" spans="1:6">
      <c r="A3749" t="s">
        <v>3962</v>
      </c>
      <c r="B3749" s="859" t="s">
        <v>17943</v>
      </c>
      <c r="C3749" t="s">
        <v>17944</v>
      </c>
      <c r="D3749" t="s">
        <v>17945</v>
      </c>
      <c r="E3749" t="s">
        <v>17946</v>
      </c>
      <c r="F3749" t="s">
        <v>9774</v>
      </c>
    </row>
    <row r="3750" spans="1:6">
      <c r="A3750" t="s">
        <v>3962</v>
      </c>
      <c r="B3750" s="859" t="s">
        <v>17947</v>
      </c>
      <c r="C3750" t="s">
        <v>17948</v>
      </c>
      <c r="D3750" t="s">
        <v>17949</v>
      </c>
      <c r="E3750" t="s">
        <v>17950</v>
      </c>
      <c r="F3750" t="s">
        <v>9778</v>
      </c>
    </row>
    <row r="3751" spans="1:6">
      <c r="A3751" t="s">
        <v>3962</v>
      </c>
      <c r="B3751" s="859" t="s">
        <v>17951</v>
      </c>
      <c r="C3751" t="s">
        <v>14143</v>
      </c>
      <c r="D3751" t="s">
        <v>14144</v>
      </c>
      <c r="E3751" t="s">
        <v>14145</v>
      </c>
      <c r="F3751" t="s">
        <v>9782</v>
      </c>
    </row>
    <row r="3752" spans="1:6">
      <c r="A3752" t="s">
        <v>3962</v>
      </c>
      <c r="B3752" s="859" t="s">
        <v>17952</v>
      </c>
      <c r="C3752" t="s">
        <v>16723</v>
      </c>
      <c r="D3752" t="s">
        <v>16724</v>
      </c>
      <c r="E3752" t="s">
        <v>16725</v>
      </c>
      <c r="F3752" t="s">
        <v>9782</v>
      </c>
    </row>
    <row r="3753" spans="1:6">
      <c r="A3753" t="s">
        <v>3962</v>
      </c>
      <c r="B3753" s="859" t="s">
        <v>17953</v>
      </c>
      <c r="C3753" t="s">
        <v>17954</v>
      </c>
      <c r="D3753" t="s">
        <v>17955</v>
      </c>
      <c r="E3753" t="s">
        <v>17955</v>
      </c>
      <c r="F3753" t="s">
        <v>9786</v>
      </c>
    </row>
    <row r="3754" spans="1:6">
      <c r="A3754" t="s">
        <v>3962</v>
      </c>
      <c r="B3754" s="859" t="s">
        <v>17956</v>
      </c>
      <c r="C3754" t="s">
        <v>17957</v>
      </c>
      <c r="D3754" t="s">
        <v>17958</v>
      </c>
      <c r="E3754" t="s">
        <v>17958</v>
      </c>
      <c r="F3754" t="s">
        <v>9790</v>
      </c>
    </row>
    <row r="3755" spans="1:6">
      <c r="A3755" t="s">
        <v>3962</v>
      </c>
      <c r="B3755" s="859" t="s">
        <v>17959</v>
      </c>
      <c r="C3755" t="s">
        <v>17572</v>
      </c>
      <c r="D3755" t="s">
        <v>17573</v>
      </c>
      <c r="E3755" t="s">
        <v>17574</v>
      </c>
      <c r="F3755" t="s">
        <v>9790</v>
      </c>
    </row>
    <row r="3756" spans="1:6">
      <c r="A3756" t="s">
        <v>3962</v>
      </c>
      <c r="B3756" s="859" t="s">
        <v>17960</v>
      </c>
      <c r="C3756" t="s">
        <v>16493</v>
      </c>
      <c r="D3756" t="s">
        <v>16494</v>
      </c>
      <c r="E3756" t="s">
        <v>16495</v>
      </c>
      <c r="F3756" t="s">
        <v>9794</v>
      </c>
    </row>
    <row r="3757" spans="1:6">
      <c r="A3757" t="s">
        <v>3962</v>
      </c>
      <c r="B3757" s="859" t="s">
        <v>17961</v>
      </c>
      <c r="C3757" t="s">
        <v>17962</v>
      </c>
      <c r="D3757" t="s">
        <v>17963</v>
      </c>
      <c r="E3757" t="s">
        <v>17963</v>
      </c>
      <c r="F3757" t="s">
        <v>9798</v>
      </c>
    </row>
    <row r="3758" spans="1:6">
      <c r="A3758" t="s">
        <v>3962</v>
      </c>
      <c r="B3758" s="859" t="s">
        <v>17964</v>
      </c>
      <c r="C3758" t="s">
        <v>16202</v>
      </c>
      <c r="D3758" t="s">
        <v>16203</v>
      </c>
      <c r="E3758" t="s">
        <v>16204</v>
      </c>
      <c r="F3758" t="s">
        <v>9798</v>
      </c>
    </row>
    <row r="3759" spans="1:6">
      <c r="A3759" t="s">
        <v>3962</v>
      </c>
      <c r="B3759" s="859" t="s">
        <v>17965</v>
      </c>
      <c r="C3759" t="s">
        <v>17966</v>
      </c>
      <c r="D3759" t="s">
        <v>17967</v>
      </c>
      <c r="E3759" t="s">
        <v>17967</v>
      </c>
      <c r="F3759" t="s">
        <v>9806</v>
      </c>
    </row>
    <row r="3760" spans="1:6">
      <c r="A3760" t="s">
        <v>3962</v>
      </c>
      <c r="B3760" s="859" t="s">
        <v>17968</v>
      </c>
      <c r="C3760" t="s">
        <v>17969</v>
      </c>
      <c r="D3760" t="s">
        <v>17970</v>
      </c>
      <c r="E3760" t="s">
        <v>17970</v>
      </c>
      <c r="F3760" t="s">
        <v>9810</v>
      </c>
    </row>
    <row r="3761" spans="1:6">
      <c r="A3761" t="s">
        <v>3962</v>
      </c>
      <c r="B3761" s="859" t="s">
        <v>17971</v>
      </c>
      <c r="C3761" t="s">
        <v>17972</v>
      </c>
      <c r="D3761" t="s">
        <v>17973</v>
      </c>
      <c r="E3761" t="s">
        <v>17974</v>
      </c>
      <c r="F3761" t="s">
        <v>9810</v>
      </c>
    </row>
    <row r="3762" spans="1:6">
      <c r="A3762" t="s">
        <v>3962</v>
      </c>
      <c r="B3762" s="859" t="s">
        <v>17975</v>
      </c>
      <c r="C3762" t="s">
        <v>14443</v>
      </c>
      <c r="D3762" t="s">
        <v>14444</v>
      </c>
      <c r="E3762" t="s">
        <v>14445</v>
      </c>
      <c r="F3762" t="s">
        <v>9814</v>
      </c>
    </row>
    <row r="3763" spans="1:6">
      <c r="A3763" t="s">
        <v>3962</v>
      </c>
      <c r="B3763" s="859" t="s">
        <v>17976</v>
      </c>
      <c r="C3763" t="s">
        <v>17977</v>
      </c>
      <c r="D3763" t="s">
        <v>17978</v>
      </c>
      <c r="E3763" t="s">
        <v>17979</v>
      </c>
      <c r="F3763" t="s">
        <v>9827</v>
      </c>
    </row>
    <row r="3764" spans="1:6">
      <c r="A3764" t="s">
        <v>3962</v>
      </c>
      <c r="B3764" s="859" t="s">
        <v>17980</v>
      </c>
      <c r="C3764" t="s">
        <v>17981</v>
      </c>
      <c r="D3764" t="s">
        <v>17982</v>
      </c>
      <c r="E3764" t="s">
        <v>17983</v>
      </c>
      <c r="F3764" t="s">
        <v>9831</v>
      </c>
    </row>
    <row r="3765" spans="1:6">
      <c r="A3765" t="s">
        <v>3962</v>
      </c>
      <c r="B3765" s="859" t="s">
        <v>17984</v>
      </c>
      <c r="C3765" t="s">
        <v>17985</v>
      </c>
      <c r="D3765" t="s">
        <v>17986</v>
      </c>
      <c r="E3765" t="s">
        <v>17987</v>
      </c>
      <c r="F3765" t="s">
        <v>9835</v>
      </c>
    </row>
    <row r="3766" spans="1:6">
      <c r="A3766" t="s">
        <v>3962</v>
      </c>
      <c r="B3766" s="859" t="s">
        <v>17988</v>
      </c>
      <c r="C3766" t="s">
        <v>17989</v>
      </c>
      <c r="D3766" t="s">
        <v>17990</v>
      </c>
      <c r="E3766" t="s">
        <v>17991</v>
      </c>
      <c r="F3766" t="s">
        <v>9835</v>
      </c>
    </row>
    <row r="3767" spans="1:6">
      <c r="A3767" t="s">
        <v>3962</v>
      </c>
      <c r="B3767" s="859" t="s">
        <v>17992</v>
      </c>
      <c r="C3767" t="s">
        <v>17993</v>
      </c>
      <c r="D3767" t="s">
        <v>17994</v>
      </c>
      <c r="E3767" t="s">
        <v>17995</v>
      </c>
      <c r="F3767" t="s">
        <v>9839</v>
      </c>
    </row>
    <row r="3768" spans="1:6">
      <c r="A3768" t="s">
        <v>3962</v>
      </c>
      <c r="B3768" s="859" t="s">
        <v>17996</v>
      </c>
      <c r="C3768" t="s">
        <v>17997</v>
      </c>
      <c r="D3768" t="s">
        <v>17998</v>
      </c>
      <c r="E3768" t="s">
        <v>17999</v>
      </c>
      <c r="F3768" t="s">
        <v>9839</v>
      </c>
    </row>
    <row r="3769" spans="1:6">
      <c r="A3769" t="s">
        <v>3962</v>
      </c>
      <c r="B3769" s="859" t="s">
        <v>18000</v>
      </c>
      <c r="C3769" t="s">
        <v>18001</v>
      </c>
      <c r="D3769" t="s">
        <v>18002</v>
      </c>
      <c r="E3769" t="s">
        <v>18003</v>
      </c>
      <c r="F3769" t="s">
        <v>9839</v>
      </c>
    </row>
    <row r="3770" spans="1:6">
      <c r="A3770" t="s">
        <v>3962</v>
      </c>
      <c r="B3770" s="859" t="s">
        <v>18004</v>
      </c>
      <c r="C3770" t="s">
        <v>18005</v>
      </c>
      <c r="D3770" t="s">
        <v>18006</v>
      </c>
      <c r="E3770" t="s">
        <v>18006</v>
      </c>
      <c r="F3770" t="s">
        <v>9843</v>
      </c>
    </row>
    <row r="3771" spans="1:6">
      <c r="A3771" t="s">
        <v>3962</v>
      </c>
      <c r="B3771" s="859" t="s">
        <v>18007</v>
      </c>
      <c r="C3771" t="s">
        <v>18008</v>
      </c>
      <c r="D3771" t="s">
        <v>18009</v>
      </c>
      <c r="E3771" t="s">
        <v>18010</v>
      </c>
      <c r="F3771" t="s">
        <v>9844</v>
      </c>
    </row>
    <row r="3772" spans="1:6">
      <c r="A3772" t="s">
        <v>3962</v>
      </c>
      <c r="B3772" s="859" t="s">
        <v>18011</v>
      </c>
      <c r="C3772" t="s">
        <v>18012</v>
      </c>
      <c r="D3772" t="s">
        <v>18013</v>
      </c>
      <c r="E3772" t="s">
        <v>18014</v>
      </c>
      <c r="F3772" t="s">
        <v>9844</v>
      </c>
    </row>
    <row r="3773" spans="1:6">
      <c r="A3773" t="s">
        <v>3962</v>
      </c>
      <c r="B3773" s="859" t="s">
        <v>18015</v>
      </c>
      <c r="C3773" t="s">
        <v>18016</v>
      </c>
      <c r="D3773" t="s">
        <v>18017</v>
      </c>
      <c r="E3773" t="s">
        <v>18018</v>
      </c>
      <c r="F3773" t="s">
        <v>9848</v>
      </c>
    </row>
    <row r="3774" spans="1:6">
      <c r="A3774" t="s">
        <v>3962</v>
      </c>
      <c r="B3774" s="859" t="s">
        <v>18019</v>
      </c>
      <c r="C3774" t="s">
        <v>17429</v>
      </c>
      <c r="D3774" t="s">
        <v>17430</v>
      </c>
      <c r="E3774" t="s">
        <v>17431</v>
      </c>
      <c r="F3774" t="s">
        <v>9848</v>
      </c>
    </row>
    <row r="3775" spans="1:6">
      <c r="A3775" t="s">
        <v>3962</v>
      </c>
      <c r="B3775" s="859" t="s">
        <v>18020</v>
      </c>
      <c r="C3775" t="s">
        <v>18021</v>
      </c>
      <c r="D3775" t="s">
        <v>18022</v>
      </c>
      <c r="E3775" t="s">
        <v>18022</v>
      </c>
      <c r="F3775" t="s">
        <v>9852</v>
      </c>
    </row>
    <row r="3776" spans="1:6">
      <c r="A3776" t="s">
        <v>3962</v>
      </c>
      <c r="B3776" s="859" t="s">
        <v>18023</v>
      </c>
      <c r="C3776" t="s">
        <v>18024</v>
      </c>
      <c r="D3776" t="s">
        <v>18025</v>
      </c>
      <c r="E3776" t="s">
        <v>18026</v>
      </c>
      <c r="F3776" t="s">
        <v>9852</v>
      </c>
    </row>
    <row r="3777" spans="1:6">
      <c r="A3777" t="s">
        <v>3962</v>
      </c>
      <c r="B3777" s="859" t="s">
        <v>18027</v>
      </c>
      <c r="C3777" t="s">
        <v>18028</v>
      </c>
      <c r="D3777" t="s">
        <v>18029</v>
      </c>
      <c r="E3777" t="s">
        <v>18030</v>
      </c>
      <c r="F3777" t="s">
        <v>9860</v>
      </c>
    </row>
    <row r="3778" spans="1:6">
      <c r="A3778" t="s">
        <v>3962</v>
      </c>
      <c r="B3778" s="859" t="s">
        <v>18031</v>
      </c>
      <c r="C3778" t="s">
        <v>18032</v>
      </c>
      <c r="D3778" t="s">
        <v>18033</v>
      </c>
      <c r="E3778" t="s">
        <v>18034</v>
      </c>
      <c r="F3778" t="s">
        <v>9860</v>
      </c>
    </row>
    <row r="3779" spans="1:6">
      <c r="A3779" t="s">
        <v>3962</v>
      </c>
      <c r="B3779" s="859" t="s">
        <v>18035</v>
      </c>
      <c r="C3779" t="s">
        <v>18036</v>
      </c>
      <c r="D3779" t="s">
        <v>18037</v>
      </c>
      <c r="E3779" t="s">
        <v>18038</v>
      </c>
      <c r="F3779" t="s">
        <v>9868</v>
      </c>
    </row>
    <row r="3780" spans="1:6">
      <c r="A3780" t="s">
        <v>3962</v>
      </c>
      <c r="B3780" s="859" t="s">
        <v>18039</v>
      </c>
      <c r="C3780" t="s">
        <v>18040</v>
      </c>
      <c r="D3780" t="s">
        <v>18041</v>
      </c>
      <c r="E3780" t="s">
        <v>18042</v>
      </c>
      <c r="F3780" t="s">
        <v>9872</v>
      </c>
    </row>
    <row r="3781" spans="1:6">
      <c r="A3781" t="s">
        <v>3962</v>
      </c>
      <c r="B3781" s="859" t="s">
        <v>18043</v>
      </c>
      <c r="C3781" t="s">
        <v>13572</v>
      </c>
      <c r="D3781" t="s">
        <v>13573</v>
      </c>
      <c r="E3781" t="s">
        <v>13574</v>
      </c>
      <c r="F3781" t="s">
        <v>9876</v>
      </c>
    </row>
    <row r="3782" spans="1:6">
      <c r="A3782" t="s">
        <v>3962</v>
      </c>
      <c r="B3782" s="859" t="s">
        <v>18044</v>
      </c>
      <c r="C3782" t="s">
        <v>18045</v>
      </c>
      <c r="D3782" t="s">
        <v>18046</v>
      </c>
      <c r="E3782" t="s">
        <v>18047</v>
      </c>
      <c r="F3782" t="s">
        <v>9880</v>
      </c>
    </row>
    <row r="3783" spans="1:6">
      <c r="A3783" t="s">
        <v>3962</v>
      </c>
      <c r="B3783" s="859" t="s">
        <v>18048</v>
      </c>
      <c r="C3783" t="s">
        <v>18049</v>
      </c>
      <c r="D3783" t="s">
        <v>18050</v>
      </c>
      <c r="E3783" t="s">
        <v>18051</v>
      </c>
      <c r="F3783" t="s">
        <v>9888</v>
      </c>
    </row>
    <row r="3784" spans="1:6">
      <c r="A3784" t="s">
        <v>3962</v>
      </c>
      <c r="B3784" s="859" t="s">
        <v>18052</v>
      </c>
      <c r="C3784" t="s">
        <v>18053</v>
      </c>
      <c r="D3784" t="s">
        <v>18054</v>
      </c>
      <c r="E3784" t="s">
        <v>18054</v>
      </c>
      <c r="F3784" t="s">
        <v>9888</v>
      </c>
    </row>
    <row r="3785" spans="1:6">
      <c r="A3785" t="s">
        <v>3962</v>
      </c>
      <c r="B3785" s="859" t="s">
        <v>18055</v>
      </c>
      <c r="C3785" t="s">
        <v>18056</v>
      </c>
      <c r="D3785" t="s">
        <v>18057</v>
      </c>
      <c r="E3785" t="s">
        <v>18058</v>
      </c>
      <c r="F3785" t="s">
        <v>9888</v>
      </c>
    </row>
    <row r="3786" spans="1:6">
      <c r="A3786" t="s">
        <v>3962</v>
      </c>
      <c r="B3786" s="859" t="s">
        <v>18059</v>
      </c>
      <c r="C3786" t="s">
        <v>18060</v>
      </c>
      <c r="D3786" t="s">
        <v>18061</v>
      </c>
      <c r="E3786" t="s">
        <v>18061</v>
      </c>
      <c r="F3786" t="s">
        <v>9888</v>
      </c>
    </row>
    <row r="3787" spans="1:6">
      <c r="A3787" t="s">
        <v>3962</v>
      </c>
      <c r="B3787" s="859" t="s">
        <v>18062</v>
      </c>
      <c r="C3787" t="s">
        <v>18063</v>
      </c>
      <c r="D3787" t="s">
        <v>18064</v>
      </c>
      <c r="E3787" t="s">
        <v>18064</v>
      </c>
      <c r="F3787" t="s">
        <v>9888</v>
      </c>
    </row>
    <row r="3788" spans="1:6">
      <c r="A3788" t="s">
        <v>3962</v>
      </c>
      <c r="B3788" s="859" t="s">
        <v>18065</v>
      </c>
      <c r="C3788" t="s">
        <v>18066</v>
      </c>
      <c r="D3788" t="s">
        <v>18067</v>
      </c>
      <c r="E3788" t="s">
        <v>18068</v>
      </c>
      <c r="F3788" t="s">
        <v>9900</v>
      </c>
    </row>
    <row r="3789" spans="1:6">
      <c r="A3789" t="s">
        <v>3962</v>
      </c>
      <c r="B3789" s="859" t="s">
        <v>18069</v>
      </c>
      <c r="C3789" t="s">
        <v>18070</v>
      </c>
      <c r="D3789" t="s">
        <v>18071</v>
      </c>
      <c r="E3789" t="s">
        <v>18072</v>
      </c>
      <c r="F3789" t="s">
        <v>9904</v>
      </c>
    </row>
    <row r="3790" spans="1:6">
      <c r="A3790" t="s">
        <v>3962</v>
      </c>
      <c r="B3790" s="859" t="s">
        <v>18073</v>
      </c>
      <c r="C3790" t="s">
        <v>15279</v>
      </c>
      <c r="D3790" t="s">
        <v>15280</v>
      </c>
      <c r="E3790" t="s">
        <v>15281</v>
      </c>
      <c r="F3790" t="s">
        <v>9904</v>
      </c>
    </row>
    <row r="3791" spans="1:6">
      <c r="A3791" t="s">
        <v>3962</v>
      </c>
      <c r="B3791" s="859" t="s">
        <v>18074</v>
      </c>
      <c r="C3791" t="s">
        <v>13328</v>
      </c>
      <c r="D3791" t="s">
        <v>13329</v>
      </c>
      <c r="E3791" t="s">
        <v>13330</v>
      </c>
      <c r="F3791" t="s">
        <v>9912</v>
      </c>
    </row>
    <row r="3792" spans="1:6">
      <c r="A3792" t="s">
        <v>3962</v>
      </c>
      <c r="B3792" s="859" t="s">
        <v>18075</v>
      </c>
      <c r="C3792" t="s">
        <v>18076</v>
      </c>
      <c r="D3792" t="s">
        <v>18077</v>
      </c>
      <c r="E3792" t="s">
        <v>18078</v>
      </c>
      <c r="F3792" t="s">
        <v>9912</v>
      </c>
    </row>
    <row r="3793" spans="1:6">
      <c r="A3793" t="s">
        <v>3962</v>
      </c>
      <c r="B3793" s="859" t="s">
        <v>18079</v>
      </c>
      <c r="C3793" t="s">
        <v>18080</v>
      </c>
      <c r="D3793" t="s">
        <v>18081</v>
      </c>
      <c r="E3793" t="s">
        <v>18081</v>
      </c>
      <c r="F3793" t="s">
        <v>9916</v>
      </c>
    </row>
    <row r="3794" spans="1:6">
      <c r="A3794" t="s">
        <v>3962</v>
      </c>
      <c r="B3794" s="859" t="s">
        <v>18082</v>
      </c>
      <c r="C3794" t="s">
        <v>18083</v>
      </c>
      <c r="D3794" t="s">
        <v>18084</v>
      </c>
      <c r="E3794" t="s">
        <v>18085</v>
      </c>
      <c r="F3794" t="s">
        <v>9925</v>
      </c>
    </row>
    <row r="3795" spans="1:6">
      <c r="A3795" t="s">
        <v>3962</v>
      </c>
      <c r="B3795" s="859" t="s">
        <v>18086</v>
      </c>
      <c r="C3795" t="s">
        <v>18087</v>
      </c>
      <c r="D3795" t="s">
        <v>18088</v>
      </c>
      <c r="E3795" t="s">
        <v>18089</v>
      </c>
      <c r="F3795" t="s">
        <v>9929</v>
      </c>
    </row>
    <row r="3796" spans="1:6">
      <c r="A3796" t="s">
        <v>3962</v>
      </c>
      <c r="B3796" s="859" t="s">
        <v>18090</v>
      </c>
      <c r="C3796" t="s">
        <v>18091</v>
      </c>
      <c r="D3796" t="s">
        <v>18092</v>
      </c>
      <c r="E3796" t="s">
        <v>18092</v>
      </c>
      <c r="F3796" t="s">
        <v>9929</v>
      </c>
    </row>
    <row r="3797" spans="1:6">
      <c r="A3797" t="s">
        <v>3962</v>
      </c>
      <c r="B3797" s="859" t="s">
        <v>18093</v>
      </c>
      <c r="C3797" t="s">
        <v>18094</v>
      </c>
      <c r="D3797" t="s">
        <v>18095</v>
      </c>
      <c r="E3797" t="s">
        <v>18095</v>
      </c>
      <c r="F3797" t="s">
        <v>9929</v>
      </c>
    </row>
    <row r="3798" spans="1:6">
      <c r="A3798" t="s">
        <v>3962</v>
      </c>
      <c r="B3798" s="859" t="s">
        <v>18096</v>
      </c>
      <c r="C3798" t="s">
        <v>18097</v>
      </c>
      <c r="D3798" t="s">
        <v>18098</v>
      </c>
      <c r="E3798" t="s">
        <v>18099</v>
      </c>
      <c r="F3798" t="s">
        <v>9945</v>
      </c>
    </row>
    <row r="3799" spans="1:6">
      <c r="A3799" t="s">
        <v>3962</v>
      </c>
      <c r="B3799" s="859" t="s">
        <v>18100</v>
      </c>
      <c r="C3799" t="s">
        <v>18101</v>
      </c>
      <c r="D3799" t="s">
        <v>18102</v>
      </c>
      <c r="E3799" t="s">
        <v>18103</v>
      </c>
      <c r="F3799" t="s">
        <v>9945</v>
      </c>
    </row>
    <row r="3800" spans="1:6">
      <c r="A3800" t="s">
        <v>3962</v>
      </c>
      <c r="B3800" s="859" t="s">
        <v>18104</v>
      </c>
      <c r="C3800" t="s">
        <v>18105</v>
      </c>
      <c r="D3800" t="s">
        <v>18106</v>
      </c>
      <c r="E3800" t="s">
        <v>18107</v>
      </c>
      <c r="F3800" t="s">
        <v>9946</v>
      </c>
    </row>
    <row r="3801" spans="1:6">
      <c r="A3801" t="s">
        <v>3962</v>
      </c>
      <c r="B3801" s="859" t="s">
        <v>18108</v>
      </c>
      <c r="C3801" t="s">
        <v>18109</v>
      </c>
      <c r="D3801" t="s">
        <v>18110</v>
      </c>
      <c r="E3801" t="s">
        <v>18111</v>
      </c>
      <c r="F3801" t="s">
        <v>9958</v>
      </c>
    </row>
    <row r="3802" spans="1:6">
      <c r="A3802" t="s">
        <v>3962</v>
      </c>
      <c r="B3802" s="859" t="s">
        <v>18112</v>
      </c>
      <c r="C3802" t="s">
        <v>18113</v>
      </c>
      <c r="D3802" t="s">
        <v>18114</v>
      </c>
      <c r="E3802" t="s">
        <v>18115</v>
      </c>
      <c r="F3802" t="s">
        <v>9966</v>
      </c>
    </row>
    <row r="3803" spans="1:6">
      <c r="A3803" t="s">
        <v>3962</v>
      </c>
      <c r="B3803" s="859" t="s">
        <v>18116</v>
      </c>
      <c r="C3803" t="s">
        <v>18117</v>
      </c>
      <c r="D3803" t="s">
        <v>18118</v>
      </c>
      <c r="E3803" t="s">
        <v>18119</v>
      </c>
      <c r="F3803" t="s">
        <v>9970</v>
      </c>
    </row>
    <row r="3804" spans="1:6">
      <c r="A3804" t="s">
        <v>3962</v>
      </c>
      <c r="B3804" s="859" t="s">
        <v>18120</v>
      </c>
      <c r="C3804" t="s">
        <v>18121</v>
      </c>
      <c r="D3804" t="s">
        <v>18122</v>
      </c>
      <c r="E3804" t="s">
        <v>18123</v>
      </c>
      <c r="F3804" t="s">
        <v>9974</v>
      </c>
    </row>
    <row r="3805" spans="1:6">
      <c r="A3805" t="s">
        <v>3962</v>
      </c>
      <c r="B3805" s="859" t="s">
        <v>18124</v>
      </c>
      <c r="C3805" t="s">
        <v>18125</v>
      </c>
      <c r="D3805" t="s">
        <v>18126</v>
      </c>
      <c r="E3805" t="s">
        <v>18126</v>
      </c>
      <c r="F3805" t="s">
        <v>9978</v>
      </c>
    </row>
    <row r="3806" spans="1:6">
      <c r="A3806" t="s">
        <v>3962</v>
      </c>
      <c r="B3806" s="859" t="s">
        <v>18127</v>
      </c>
      <c r="C3806" t="s">
        <v>18128</v>
      </c>
      <c r="D3806" t="s">
        <v>18129</v>
      </c>
      <c r="E3806" t="s">
        <v>18130</v>
      </c>
      <c r="F3806" t="s">
        <v>9986</v>
      </c>
    </row>
    <row r="3807" spans="1:6">
      <c r="A3807" t="s">
        <v>3962</v>
      </c>
      <c r="B3807" s="859" t="s">
        <v>18131</v>
      </c>
      <c r="C3807" t="s">
        <v>18132</v>
      </c>
      <c r="D3807" t="s">
        <v>18133</v>
      </c>
      <c r="E3807" t="s">
        <v>18134</v>
      </c>
      <c r="F3807" t="s">
        <v>9986</v>
      </c>
    </row>
    <row r="3808" spans="1:6">
      <c r="A3808" t="s">
        <v>3962</v>
      </c>
      <c r="B3808" s="859" t="s">
        <v>18135</v>
      </c>
      <c r="C3808" t="s">
        <v>18136</v>
      </c>
      <c r="D3808" t="s">
        <v>18137</v>
      </c>
      <c r="E3808" t="s">
        <v>18138</v>
      </c>
      <c r="F3808" t="s">
        <v>9986</v>
      </c>
    </row>
    <row r="3809" spans="1:6">
      <c r="A3809" t="s">
        <v>3962</v>
      </c>
      <c r="B3809" s="859" t="s">
        <v>18139</v>
      </c>
      <c r="C3809" t="s">
        <v>14534</v>
      </c>
      <c r="D3809" t="s">
        <v>14535</v>
      </c>
      <c r="E3809" t="s">
        <v>14535</v>
      </c>
      <c r="F3809" t="s">
        <v>9994</v>
      </c>
    </row>
    <row r="3810" spans="1:6">
      <c r="A3810" t="s">
        <v>3962</v>
      </c>
      <c r="B3810" s="859" t="s">
        <v>18140</v>
      </c>
      <c r="C3810" t="s">
        <v>13832</v>
      </c>
      <c r="D3810" t="s">
        <v>13833</v>
      </c>
      <c r="E3810" t="s">
        <v>13834</v>
      </c>
      <c r="F3810" t="s">
        <v>9994</v>
      </c>
    </row>
    <row r="3811" spans="1:6">
      <c r="A3811" t="s">
        <v>3962</v>
      </c>
      <c r="B3811" s="859" t="s">
        <v>18141</v>
      </c>
      <c r="C3811" t="s">
        <v>18142</v>
      </c>
      <c r="D3811" t="s">
        <v>18143</v>
      </c>
      <c r="E3811" t="s">
        <v>18144</v>
      </c>
      <c r="F3811" t="s">
        <v>9995</v>
      </c>
    </row>
    <row r="3812" spans="1:6">
      <c r="A3812" t="s">
        <v>3962</v>
      </c>
      <c r="B3812" s="859" t="s">
        <v>18145</v>
      </c>
      <c r="C3812" t="s">
        <v>18146</v>
      </c>
      <c r="D3812" t="s">
        <v>18147</v>
      </c>
      <c r="E3812" t="s">
        <v>18147</v>
      </c>
      <c r="F3812" t="s">
        <v>9995</v>
      </c>
    </row>
    <row r="3813" spans="1:6">
      <c r="A3813" t="s">
        <v>3962</v>
      </c>
      <c r="B3813" s="859" t="s">
        <v>18148</v>
      </c>
      <c r="C3813" t="s">
        <v>18149</v>
      </c>
      <c r="D3813" t="s">
        <v>18150</v>
      </c>
      <c r="E3813" t="s">
        <v>18151</v>
      </c>
      <c r="F3813" t="s">
        <v>9999</v>
      </c>
    </row>
    <row r="3814" spans="1:6">
      <c r="A3814" t="s">
        <v>3962</v>
      </c>
      <c r="B3814" s="859" t="s">
        <v>18152</v>
      </c>
      <c r="C3814" t="s">
        <v>18153</v>
      </c>
      <c r="D3814" t="s">
        <v>18154</v>
      </c>
      <c r="E3814" t="s">
        <v>18155</v>
      </c>
      <c r="F3814" t="s">
        <v>10003</v>
      </c>
    </row>
    <row r="3815" spans="1:6">
      <c r="A3815" t="s">
        <v>3962</v>
      </c>
      <c r="B3815" s="859" t="s">
        <v>18156</v>
      </c>
      <c r="C3815" t="s">
        <v>18157</v>
      </c>
      <c r="D3815" t="s">
        <v>18158</v>
      </c>
      <c r="E3815" t="s">
        <v>18159</v>
      </c>
      <c r="F3815" t="s">
        <v>10003</v>
      </c>
    </row>
    <row r="3816" spans="1:6">
      <c r="A3816" t="s">
        <v>3962</v>
      </c>
      <c r="B3816" s="859" t="s">
        <v>18160</v>
      </c>
      <c r="C3816" t="s">
        <v>18161</v>
      </c>
      <c r="D3816" t="s">
        <v>18162</v>
      </c>
      <c r="E3816" t="s">
        <v>18163</v>
      </c>
      <c r="F3816" t="s">
        <v>10003</v>
      </c>
    </row>
    <row r="3817" spans="1:6">
      <c r="A3817" t="s">
        <v>3962</v>
      </c>
      <c r="B3817" s="859" t="s">
        <v>18164</v>
      </c>
      <c r="C3817" t="s">
        <v>18165</v>
      </c>
      <c r="D3817" t="s">
        <v>18166</v>
      </c>
      <c r="E3817" t="s">
        <v>18167</v>
      </c>
      <c r="F3817" t="s">
        <v>10007</v>
      </c>
    </row>
    <row r="3818" spans="1:6">
      <c r="A3818" t="s">
        <v>3962</v>
      </c>
      <c r="B3818" s="859" t="s">
        <v>18168</v>
      </c>
      <c r="C3818" t="s">
        <v>18169</v>
      </c>
      <c r="D3818" t="s">
        <v>18170</v>
      </c>
      <c r="E3818" t="s">
        <v>18171</v>
      </c>
      <c r="F3818" t="s">
        <v>10007</v>
      </c>
    </row>
    <row r="3819" spans="1:6">
      <c r="A3819" t="s">
        <v>3962</v>
      </c>
      <c r="B3819" s="859" t="s">
        <v>18172</v>
      </c>
      <c r="C3819" t="s">
        <v>18173</v>
      </c>
      <c r="D3819" t="s">
        <v>18174</v>
      </c>
      <c r="E3819" t="s">
        <v>18175</v>
      </c>
      <c r="F3819" t="s">
        <v>10007</v>
      </c>
    </row>
    <row r="3820" spans="1:6">
      <c r="A3820" t="s">
        <v>3962</v>
      </c>
      <c r="B3820" s="859" t="s">
        <v>18176</v>
      </c>
      <c r="C3820" t="s">
        <v>18177</v>
      </c>
      <c r="D3820" t="s">
        <v>18178</v>
      </c>
      <c r="E3820" t="s">
        <v>18178</v>
      </c>
      <c r="F3820" t="s">
        <v>10007</v>
      </c>
    </row>
    <row r="3821" spans="1:6">
      <c r="A3821" t="s">
        <v>3962</v>
      </c>
      <c r="B3821" s="859" t="s">
        <v>18179</v>
      </c>
      <c r="C3821" t="s">
        <v>18180</v>
      </c>
      <c r="D3821" t="s">
        <v>18181</v>
      </c>
      <c r="E3821" t="s">
        <v>18181</v>
      </c>
      <c r="F3821" t="s">
        <v>10007</v>
      </c>
    </row>
    <row r="3822" spans="1:6">
      <c r="A3822" t="s">
        <v>3962</v>
      </c>
      <c r="B3822" s="859" t="s">
        <v>18182</v>
      </c>
      <c r="C3822" t="s">
        <v>18183</v>
      </c>
      <c r="D3822" t="s">
        <v>18184</v>
      </c>
      <c r="E3822" t="s">
        <v>18185</v>
      </c>
      <c r="F3822" t="s">
        <v>10007</v>
      </c>
    </row>
    <row r="3823" spans="1:6">
      <c r="A3823" t="s">
        <v>3962</v>
      </c>
      <c r="B3823" s="859" t="s">
        <v>18186</v>
      </c>
      <c r="C3823" t="s">
        <v>18187</v>
      </c>
      <c r="D3823" t="s">
        <v>18188</v>
      </c>
      <c r="E3823" t="s">
        <v>18189</v>
      </c>
      <c r="F3823" t="s">
        <v>10011</v>
      </c>
    </row>
    <row r="3824" spans="1:6">
      <c r="A3824" t="s">
        <v>3962</v>
      </c>
      <c r="B3824" s="859" t="s">
        <v>18190</v>
      </c>
      <c r="C3824" t="s">
        <v>14157</v>
      </c>
      <c r="D3824" t="s">
        <v>14158</v>
      </c>
      <c r="E3824" t="s">
        <v>14159</v>
      </c>
      <c r="F3824" t="s">
        <v>10015</v>
      </c>
    </row>
    <row r="3825" spans="1:6">
      <c r="A3825" t="s">
        <v>3962</v>
      </c>
      <c r="B3825" s="859" t="s">
        <v>18191</v>
      </c>
      <c r="C3825" t="s">
        <v>18192</v>
      </c>
      <c r="D3825" t="s">
        <v>18193</v>
      </c>
      <c r="E3825" t="s">
        <v>18194</v>
      </c>
      <c r="F3825" t="s">
        <v>10015</v>
      </c>
    </row>
    <row r="3826" spans="1:6">
      <c r="A3826" t="s">
        <v>3962</v>
      </c>
      <c r="B3826" s="859" t="s">
        <v>18195</v>
      </c>
      <c r="C3826" t="s">
        <v>18196</v>
      </c>
      <c r="D3826" t="s">
        <v>18197</v>
      </c>
      <c r="E3826" t="s">
        <v>18198</v>
      </c>
      <c r="F3826" t="s">
        <v>10015</v>
      </c>
    </row>
    <row r="3827" spans="1:6">
      <c r="A3827" t="s">
        <v>3962</v>
      </c>
      <c r="B3827" s="859" t="s">
        <v>18199</v>
      </c>
      <c r="C3827" t="s">
        <v>18200</v>
      </c>
      <c r="D3827" t="s">
        <v>18201</v>
      </c>
      <c r="E3827" t="s">
        <v>18201</v>
      </c>
      <c r="F3827" t="s">
        <v>10015</v>
      </c>
    </row>
    <row r="3828" spans="1:6">
      <c r="A3828" t="s">
        <v>3962</v>
      </c>
      <c r="B3828" s="859" t="s">
        <v>18202</v>
      </c>
      <c r="C3828" t="s">
        <v>18203</v>
      </c>
      <c r="D3828" t="s">
        <v>18204</v>
      </c>
      <c r="E3828" t="s">
        <v>18204</v>
      </c>
      <c r="F3828" t="s">
        <v>10019</v>
      </c>
    </row>
    <row r="3829" spans="1:6">
      <c r="A3829" t="s">
        <v>3962</v>
      </c>
      <c r="B3829" s="859" t="s">
        <v>18205</v>
      </c>
      <c r="C3829" t="s">
        <v>18206</v>
      </c>
      <c r="D3829" t="s">
        <v>18207</v>
      </c>
      <c r="E3829" t="s">
        <v>18207</v>
      </c>
      <c r="F3829" t="s">
        <v>10019</v>
      </c>
    </row>
    <row r="3830" spans="1:6">
      <c r="A3830" t="s">
        <v>3962</v>
      </c>
      <c r="B3830" s="859" t="s">
        <v>18208</v>
      </c>
      <c r="C3830" t="s">
        <v>18209</v>
      </c>
      <c r="D3830" t="s">
        <v>18210</v>
      </c>
      <c r="E3830" t="s">
        <v>18210</v>
      </c>
      <c r="F3830" t="s">
        <v>10019</v>
      </c>
    </row>
    <row r="3831" spans="1:6">
      <c r="A3831" t="s">
        <v>3962</v>
      </c>
      <c r="B3831" s="859" t="s">
        <v>18211</v>
      </c>
      <c r="C3831" t="s">
        <v>18212</v>
      </c>
      <c r="D3831" t="s">
        <v>18213</v>
      </c>
      <c r="E3831" t="s">
        <v>18214</v>
      </c>
      <c r="F3831" t="s">
        <v>10023</v>
      </c>
    </row>
    <row r="3832" spans="1:6">
      <c r="A3832" t="s">
        <v>3962</v>
      </c>
      <c r="B3832" s="859" t="s">
        <v>18215</v>
      </c>
      <c r="C3832" t="s">
        <v>18216</v>
      </c>
      <c r="D3832" t="s">
        <v>18217</v>
      </c>
      <c r="E3832" t="s">
        <v>18218</v>
      </c>
      <c r="F3832" t="s">
        <v>10023</v>
      </c>
    </row>
    <row r="3833" spans="1:6">
      <c r="A3833" t="s">
        <v>3962</v>
      </c>
      <c r="B3833" s="859" t="s">
        <v>18219</v>
      </c>
      <c r="C3833" t="s">
        <v>18220</v>
      </c>
      <c r="D3833" t="s">
        <v>18221</v>
      </c>
      <c r="E3833" t="s">
        <v>18222</v>
      </c>
      <c r="F3833" t="s">
        <v>10023</v>
      </c>
    </row>
    <row r="3834" spans="1:6">
      <c r="A3834" t="s">
        <v>3962</v>
      </c>
      <c r="B3834" s="859" t="s">
        <v>18223</v>
      </c>
      <c r="C3834" t="s">
        <v>18224</v>
      </c>
      <c r="D3834" t="s">
        <v>18225</v>
      </c>
      <c r="E3834" t="s">
        <v>18226</v>
      </c>
      <c r="F3834" t="s">
        <v>10023</v>
      </c>
    </row>
    <row r="3835" spans="1:6">
      <c r="A3835" t="s">
        <v>3962</v>
      </c>
      <c r="B3835" s="859" t="s">
        <v>18227</v>
      </c>
      <c r="C3835" t="s">
        <v>18228</v>
      </c>
      <c r="D3835" t="s">
        <v>18229</v>
      </c>
      <c r="E3835" t="s">
        <v>18229</v>
      </c>
      <c r="F3835" t="s">
        <v>10023</v>
      </c>
    </row>
    <row r="3836" spans="1:6">
      <c r="A3836" t="s">
        <v>3962</v>
      </c>
      <c r="B3836" s="859" t="s">
        <v>18230</v>
      </c>
      <c r="C3836" t="s">
        <v>14575</v>
      </c>
      <c r="D3836" t="s">
        <v>14576</v>
      </c>
      <c r="E3836" t="s">
        <v>14576</v>
      </c>
      <c r="F3836" t="s">
        <v>10027</v>
      </c>
    </row>
    <row r="3837" spans="1:6">
      <c r="A3837" t="s">
        <v>3962</v>
      </c>
      <c r="B3837" s="859" t="s">
        <v>18231</v>
      </c>
      <c r="C3837" t="s">
        <v>18232</v>
      </c>
      <c r="D3837" t="s">
        <v>18233</v>
      </c>
      <c r="E3837" t="s">
        <v>18234</v>
      </c>
      <c r="F3837" t="s">
        <v>10028</v>
      </c>
    </row>
    <row r="3838" spans="1:6">
      <c r="A3838" t="s">
        <v>3962</v>
      </c>
      <c r="B3838" s="859" t="s">
        <v>18235</v>
      </c>
      <c r="C3838" t="s">
        <v>18236</v>
      </c>
      <c r="D3838" t="s">
        <v>18237</v>
      </c>
      <c r="E3838" t="s">
        <v>18238</v>
      </c>
      <c r="F3838" t="s">
        <v>10028</v>
      </c>
    </row>
    <row r="3839" spans="1:6">
      <c r="A3839" t="s">
        <v>3962</v>
      </c>
      <c r="B3839" s="859" t="s">
        <v>18239</v>
      </c>
      <c r="C3839" t="s">
        <v>18240</v>
      </c>
      <c r="D3839" t="s">
        <v>18241</v>
      </c>
      <c r="E3839" t="s">
        <v>18242</v>
      </c>
      <c r="F3839" t="s">
        <v>10028</v>
      </c>
    </row>
    <row r="3840" spans="1:6">
      <c r="A3840" t="s">
        <v>3962</v>
      </c>
      <c r="B3840" s="859" t="s">
        <v>18243</v>
      </c>
      <c r="C3840" t="s">
        <v>18244</v>
      </c>
      <c r="D3840" t="s">
        <v>18245</v>
      </c>
      <c r="E3840" t="s">
        <v>18246</v>
      </c>
      <c r="F3840" t="s">
        <v>10028</v>
      </c>
    </row>
    <row r="3841" spans="1:6">
      <c r="A3841" t="s">
        <v>3962</v>
      </c>
      <c r="B3841" s="859" t="s">
        <v>18247</v>
      </c>
      <c r="C3841" t="s">
        <v>18248</v>
      </c>
      <c r="D3841" t="s">
        <v>18249</v>
      </c>
      <c r="E3841" t="s">
        <v>18250</v>
      </c>
      <c r="F3841" t="s">
        <v>10037</v>
      </c>
    </row>
    <row r="3842" spans="1:6">
      <c r="A3842" t="s">
        <v>3962</v>
      </c>
      <c r="B3842" s="859" t="s">
        <v>18251</v>
      </c>
      <c r="C3842" t="s">
        <v>18252</v>
      </c>
      <c r="D3842" t="s">
        <v>18253</v>
      </c>
      <c r="E3842" t="s">
        <v>18254</v>
      </c>
      <c r="F3842" t="s">
        <v>10037</v>
      </c>
    </row>
    <row r="3843" spans="1:6">
      <c r="A3843" t="s">
        <v>3962</v>
      </c>
      <c r="B3843" s="859" t="s">
        <v>18255</v>
      </c>
      <c r="C3843" t="s">
        <v>18256</v>
      </c>
      <c r="D3843" t="s">
        <v>18257</v>
      </c>
      <c r="E3843" t="s">
        <v>18258</v>
      </c>
      <c r="F3843" t="s">
        <v>10037</v>
      </c>
    </row>
    <row r="3844" spans="1:6">
      <c r="A3844" t="s">
        <v>3962</v>
      </c>
      <c r="B3844" s="859" t="s">
        <v>18259</v>
      </c>
      <c r="C3844" t="s">
        <v>16708</v>
      </c>
      <c r="D3844" t="s">
        <v>16709</v>
      </c>
      <c r="E3844" t="s">
        <v>16710</v>
      </c>
      <c r="F3844" t="s">
        <v>10041</v>
      </c>
    </row>
    <row r="3845" spans="1:6">
      <c r="A3845" t="s">
        <v>3962</v>
      </c>
      <c r="B3845" s="859" t="s">
        <v>18260</v>
      </c>
      <c r="C3845" t="s">
        <v>18261</v>
      </c>
      <c r="D3845" t="s">
        <v>18262</v>
      </c>
      <c r="E3845" t="s">
        <v>18263</v>
      </c>
      <c r="F3845" t="s">
        <v>10041</v>
      </c>
    </row>
    <row r="3846" spans="1:6">
      <c r="A3846" t="s">
        <v>3962</v>
      </c>
      <c r="B3846" s="859" t="s">
        <v>18264</v>
      </c>
      <c r="C3846" t="s">
        <v>18265</v>
      </c>
      <c r="D3846" t="s">
        <v>18266</v>
      </c>
      <c r="E3846" t="s">
        <v>18266</v>
      </c>
      <c r="F3846" t="s">
        <v>10042</v>
      </c>
    </row>
    <row r="3847" spans="1:6">
      <c r="A3847" t="s">
        <v>3962</v>
      </c>
      <c r="B3847" s="859" t="s">
        <v>18267</v>
      </c>
      <c r="C3847" t="s">
        <v>18268</v>
      </c>
      <c r="D3847" t="s">
        <v>18269</v>
      </c>
      <c r="E3847" t="s">
        <v>18270</v>
      </c>
      <c r="F3847" t="s">
        <v>10042</v>
      </c>
    </row>
    <row r="3848" spans="1:6">
      <c r="A3848" t="s">
        <v>3962</v>
      </c>
      <c r="B3848" s="859" t="s">
        <v>18271</v>
      </c>
      <c r="C3848" t="s">
        <v>18272</v>
      </c>
      <c r="D3848" t="s">
        <v>18273</v>
      </c>
      <c r="E3848" t="s">
        <v>18274</v>
      </c>
      <c r="F3848" t="s">
        <v>10042</v>
      </c>
    </row>
    <row r="3849" spans="1:6">
      <c r="A3849" t="s">
        <v>3962</v>
      </c>
      <c r="B3849" s="859" t="s">
        <v>18275</v>
      </c>
      <c r="C3849" t="s">
        <v>18276</v>
      </c>
      <c r="D3849" t="s">
        <v>18277</v>
      </c>
      <c r="E3849" t="s">
        <v>18277</v>
      </c>
      <c r="F3849" t="s">
        <v>10042</v>
      </c>
    </row>
    <row r="3850" spans="1:6">
      <c r="A3850" t="s">
        <v>3962</v>
      </c>
      <c r="B3850" s="859" t="s">
        <v>18278</v>
      </c>
      <c r="C3850" t="s">
        <v>18279</v>
      </c>
      <c r="D3850" t="s">
        <v>18280</v>
      </c>
      <c r="E3850" t="s">
        <v>18281</v>
      </c>
      <c r="F3850" t="s">
        <v>10046</v>
      </c>
    </row>
    <row r="3851" spans="1:6">
      <c r="A3851" t="s">
        <v>3962</v>
      </c>
      <c r="B3851" s="859" t="s">
        <v>18282</v>
      </c>
      <c r="C3851" t="s">
        <v>18283</v>
      </c>
      <c r="D3851" t="s">
        <v>18284</v>
      </c>
      <c r="E3851" t="s">
        <v>18285</v>
      </c>
      <c r="F3851" t="s">
        <v>10046</v>
      </c>
    </row>
    <row r="3852" spans="1:6">
      <c r="A3852" t="s">
        <v>3962</v>
      </c>
      <c r="B3852" s="859" t="s">
        <v>18286</v>
      </c>
      <c r="C3852" t="s">
        <v>18287</v>
      </c>
      <c r="D3852" t="s">
        <v>18288</v>
      </c>
      <c r="E3852" t="s">
        <v>18289</v>
      </c>
      <c r="F3852" t="s">
        <v>10047</v>
      </c>
    </row>
    <row r="3853" spans="1:6">
      <c r="A3853" t="s">
        <v>3962</v>
      </c>
      <c r="B3853" s="859" t="s">
        <v>18290</v>
      </c>
      <c r="C3853" t="s">
        <v>18291</v>
      </c>
      <c r="D3853" t="s">
        <v>18292</v>
      </c>
      <c r="E3853" t="s">
        <v>18293</v>
      </c>
      <c r="F3853" t="s">
        <v>10051</v>
      </c>
    </row>
    <row r="3854" spans="1:6">
      <c r="A3854" t="s">
        <v>3962</v>
      </c>
      <c r="B3854" s="859" t="s">
        <v>18294</v>
      </c>
      <c r="C3854" t="s">
        <v>18295</v>
      </c>
      <c r="D3854" t="s">
        <v>18296</v>
      </c>
      <c r="E3854" t="s">
        <v>18297</v>
      </c>
      <c r="F3854" t="s">
        <v>10051</v>
      </c>
    </row>
    <row r="3855" spans="1:6">
      <c r="A3855" t="s">
        <v>3962</v>
      </c>
      <c r="B3855" s="859" t="s">
        <v>18298</v>
      </c>
      <c r="C3855" t="s">
        <v>18299</v>
      </c>
      <c r="D3855" t="s">
        <v>18300</v>
      </c>
      <c r="E3855" t="s">
        <v>18301</v>
      </c>
      <c r="F3855" t="s">
        <v>10064</v>
      </c>
    </row>
    <row r="3856" spans="1:6">
      <c r="A3856" t="s">
        <v>3962</v>
      </c>
      <c r="B3856" s="859" t="s">
        <v>18302</v>
      </c>
      <c r="C3856" t="s">
        <v>18303</v>
      </c>
      <c r="D3856" t="s">
        <v>18304</v>
      </c>
      <c r="E3856" t="s">
        <v>18305</v>
      </c>
      <c r="F3856" t="s">
        <v>10068</v>
      </c>
    </row>
    <row r="3857" spans="1:6">
      <c r="A3857" t="s">
        <v>3962</v>
      </c>
      <c r="B3857" s="859" t="s">
        <v>18306</v>
      </c>
      <c r="C3857" t="s">
        <v>18307</v>
      </c>
      <c r="D3857" t="s">
        <v>18308</v>
      </c>
      <c r="E3857" t="s">
        <v>18309</v>
      </c>
      <c r="F3857" t="s">
        <v>10068</v>
      </c>
    </row>
    <row r="3858" spans="1:6">
      <c r="A3858" t="s">
        <v>3962</v>
      </c>
      <c r="B3858" s="859" t="s">
        <v>18310</v>
      </c>
      <c r="C3858" t="s">
        <v>15821</v>
      </c>
      <c r="D3858" t="s">
        <v>18311</v>
      </c>
      <c r="E3858" t="s">
        <v>15823</v>
      </c>
      <c r="F3858" t="s">
        <v>10080</v>
      </c>
    </row>
    <row r="3859" spans="1:6">
      <c r="A3859" t="s">
        <v>3962</v>
      </c>
      <c r="B3859" s="859" t="s">
        <v>18312</v>
      </c>
      <c r="C3859" t="s">
        <v>18313</v>
      </c>
      <c r="D3859" t="s">
        <v>18314</v>
      </c>
      <c r="E3859" t="s">
        <v>18315</v>
      </c>
      <c r="F3859" t="s">
        <v>10084</v>
      </c>
    </row>
    <row r="3860" spans="1:6">
      <c r="A3860" t="s">
        <v>3962</v>
      </c>
      <c r="B3860" s="859" t="s">
        <v>18316</v>
      </c>
      <c r="C3860" t="s">
        <v>18317</v>
      </c>
      <c r="D3860" t="s">
        <v>18318</v>
      </c>
      <c r="E3860" t="s">
        <v>18319</v>
      </c>
      <c r="F3860" t="s">
        <v>10084</v>
      </c>
    </row>
    <row r="3861" spans="1:6">
      <c r="A3861" t="s">
        <v>3962</v>
      </c>
      <c r="B3861" s="859" t="s">
        <v>18320</v>
      </c>
      <c r="C3861" t="s">
        <v>18321</v>
      </c>
      <c r="D3861" t="s">
        <v>18322</v>
      </c>
      <c r="E3861" t="s">
        <v>18323</v>
      </c>
      <c r="F3861" t="s">
        <v>10084</v>
      </c>
    </row>
    <row r="3862" spans="1:6">
      <c r="A3862" t="s">
        <v>3962</v>
      </c>
      <c r="B3862" s="859" t="s">
        <v>18324</v>
      </c>
      <c r="C3862" t="s">
        <v>18325</v>
      </c>
      <c r="D3862" t="s">
        <v>18326</v>
      </c>
      <c r="E3862" t="s">
        <v>18326</v>
      </c>
      <c r="F3862" t="s">
        <v>10092</v>
      </c>
    </row>
    <row r="3863" spans="1:6">
      <c r="A3863" t="s">
        <v>3962</v>
      </c>
      <c r="B3863" s="859" t="s">
        <v>18327</v>
      </c>
      <c r="C3863" t="s">
        <v>18328</v>
      </c>
      <c r="D3863" t="s">
        <v>18329</v>
      </c>
      <c r="E3863" t="s">
        <v>18329</v>
      </c>
      <c r="F3863" t="s">
        <v>10108</v>
      </c>
    </row>
    <row r="3864" spans="1:6">
      <c r="A3864" t="s">
        <v>3962</v>
      </c>
      <c r="B3864" s="859" t="s">
        <v>18330</v>
      </c>
      <c r="C3864" t="s">
        <v>18331</v>
      </c>
      <c r="D3864" t="s">
        <v>18332</v>
      </c>
      <c r="E3864" t="s">
        <v>18333</v>
      </c>
      <c r="F3864" t="s">
        <v>10116</v>
      </c>
    </row>
    <row r="3865" spans="1:6">
      <c r="A3865" t="s">
        <v>3962</v>
      </c>
      <c r="B3865" s="859" t="s">
        <v>18334</v>
      </c>
      <c r="C3865" t="s">
        <v>18335</v>
      </c>
      <c r="D3865" t="s">
        <v>18336</v>
      </c>
      <c r="E3865" t="s">
        <v>18336</v>
      </c>
      <c r="F3865" t="s">
        <v>10136</v>
      </c>
    </row>
    <row r="3866" spans="1:6">
      <c r="A3866" t="s">
        <v>3962</v>
      </c>
      <c r="B3866" s="859" t="s">
        <v>18337</v>
      </c>
      <c r="C3866" t="s">
        <v>18338</v>
      </c>
      <c r="D3866" t="s">
        <v>18339</v>
      </c>
      <c r="E3866" t="s">
        <v>18340</v>
      </c>
      <c r="F3866" t="s">
        <v>10148</v>
      </c>
    </row>
    <row r="3867" spans="1:6">
      <c r="A3867" t="s">
        <v>3962</v>
      </c>
      <c r="B3867" s="859" t="s">
        <v>18341</v>
      </c>
      <c r="C3867" t="s">
        <v>15466</v>
      </c>
      <c r="D3867" t="s">
        <v>15467</v>
      </c>
      <c r="E3867" t="s">
        <v>15468</v>
      </c>
      <c r="F3867" t="s">
        <v>10152</v>
      </c>
    </row>
    <row r="3868" spans="1:6">
      <c r="A3868" t="s">
        <v>3962</v>
      </c>
      <c r="B3868" s="859" t="s">
        <v>18342</v>
      </c>
      <c r="C3868" t="s">
        <v>18343</v>
      </c>
      <c r="D3868" t="s">
        <v>18344</v>
      </c>
      <c r="E3868" t="s">
        <v>18344</v>
      </c>
      <c r="F3868" t="s">
        <v>10152</v>
      </c>
    </row>
    <row r="3869" spans="1:6">
      <c r="A3869" t="s">
        <v>3962</v>
      </c>
      <c r="B3869" s="859" t="s">
        <v>18345</v>
      </c>
      <c r="C3869" t="s">
        <v>16727</v>
      </c>
      <c r="D3869" t="s">
        <v>16728</v>
      </c>
      <c r="E3869" t="s">
        <v>16729</v>
      </c>
      <c r="F3869" t="s">
        <v>10152</v>
      </c>
    </row>
    <row r="3870" spans="1:6">
      <c r="A3870" t="s">
        <v>3962</v>
      </c>
      <c r="B3870" s="859" t="s">
        <v>18346</v>
      </c>
      <c r="C3870" t="s">
        <v>18347</v>
      </c>
      <c r="D3870" t="s">
        <v>18348</v>
      </c>
      <c r="E3870" t="s">
        <v>18349</v>
      </c>
      <c r="F3870" t="s">
        <v>10175</v>
      </c>
    </row>
    <row r="3871" spans="1:6">
      <c r="A3871" t="s">
        <v>3962</v>
      </c>
      <c r="B3871" s="859" t="s">
        <v>18350</v>
      </c>
      <c r="C3871" t="s">
        <v>18351</v>
      </c>
      <c r="D3871" t="s">
        <v>18352</v>
      </c>
      <c r="E3871" t="s">
        <v>18353</v>
      </c>
      <c r="F3871" t="s">
        <v>10191</v>
      </c>
    </row>
    <row r="3872" spans="1:6">
      <c r="A3872" t="s">
        <v>3962</v>
      </c>
      <c r="B3872" s="859" t="s">
        <v>18354</v>
      </c>
      <c r="C3872" t="s">
        <v>18355</v>
      </c>
      <c r="D3872" t="s">
        <v>18356</v>
      </c>
      <c r="E3872" t="s">
        <v>18357</v>
      </c>
      <c r="F3872" t="s">
        <v>10203</v>
      </c>
    </row>
    <row r="3873" spans="1:6">
      <c r="A3873" t="s">
        <v>3962</v>
      </c>
      <c r="B3873" s="859" t="s">
        <v>18358</v>
      </c>
      <c r="C3873" t="s">
        <v>18359</v>
      </c>
      <c r="D3873" t="s">
        <v>18360</v>
      </c>
      <c r="E3873" t="s">
        <v>18361</v>
      </c>
      <c r="F3873" t="s">
        <v>10224</v>
      </c>
    </row>
    <row r="3874" spans="1:6">
      <c r="A3874" t="s">
        <v>3962</v>
      </c>
      <c r="B3874" s="859" t="s">
        <v>18362</v>
      </c>
      <c r="C3874" t="s">
        <v>18363</v>
      </c>
      <c r="D3874" t="s">
        <v>18364</v>
      </c>
      <c r="E3874" t="s">
        <v>18365</v>
      </c>
      <c r="F3874" t="s">
        <v>10229</v>
      </c>
    </row>
    <row r="3875" spans="1:6">
      <c r="A3875" t="s">
        <v>3962</v>
      </c>
      <c r="B3875" s="859" t="s">
        <v>18366</v>
      </c>
      <c r="C3875" t="s">
        <v>18367</v>
      </c>
      <c r="D3875" t="s">
        <v>18368</v>
      </c>
      <c r="E3875" t="s">
        <v>18369</v>
      </c>
      <c r="F3875" t="s">
        <v>10234</v>
      </c>
    </row>
    <row r="3876" spans="1:6">
      <c r="A3876" t="s">
        <v>3962</v>
      </c>
      <c r="B3876" s="859" t="s">
        <v>18370</v>
      </c>
      <c r="C3876" t="s">
        <v>18371</v>
      </c>
      <c r="D3876" t="s">
        <v>18372</v>
      </c>
      <c r="E3876" t="s">
        <v>18373</v>
      </c>
      <c r="F3876" t="s">
        <v>10275</v>
      </c>
    </row>
    <row r="3877" spans="1:6">
      <c r="A3877" t="s">
        <v>3962</v>
      </c>
      <c r="B3877" s="859" t="s">
        <v>18374</v>
      </c>
      <c r="C3877" t="s">
        <v>18375</v>
      </c>
      <c r="D3877" t="s">
        <v>18376</v>
      </c>
      <c r="E3877" t="s">
        <v>18377</v>
      </c>
      <c r="F3877" t="s">
        <v>10275</v>
      </c>
    </row>
    <row r="3878" spans="1:6">
      <c r="A3878" t="s">
        <v>3962</v>
      </c>
      <c r="B3878" s="859" t="s">
        <v>18378</v>
      </c>
      <c r="C3878" t="s">
        <v>18379</v>
      </c>
      <c r="D3878" t="s">
        <v>18380</v>
      </c>
      <c r="E3878" t="s">
        <v>18381</v>
      </c>
      <c r="F3878" t="s">
        <v>10279</v>
      </c>
    </row>
    <row r="3879" spans="1:6">
      <c r="A3879" t="s">
        <v>3962</v>
      </c>
      <c r="B3879" s="859" t="s">
        <v>18382</v>
      </c>
      <c r="C3879" t="s">
        <v>18383</v>
      </c>
      <c r="D3879" t="s">
        <v>18384</v>
      </c>
      <c r="E3879" t="s">
        <v>18385</v>
      </c>
      <c r="F3879" t="s">
        <v>10279</v>
      </c>
    </row>
    <row r="3880" spans="1:6">
      <c r="A3880" t="s">
        <v>3962</v>
      </c>
      <c r="B3880" s="859" t="s">
        <v>18386</v>
      </c>
      <c r="C3880" t="s">
        <v>18387</v>
      </c>
      <c r="D3880" t="s">
        <v>18388</v>
      </c>
      <c r="E3880" t="s">
        <v>18389</v>
      </c>
      <c r="F3880" t="s">
        <v>10279</v>
      </c>
    </row>
    <row r="3881" spans="1:6">
      <c r="A3881" t="s">
        <v>3962</v>
      </c>
      <c r="B3881" s="859" t="s">
        <v>18390</v>
      </c>
      <c r="C3881" t="s">
        <v>18391</v>
      </c>
      <c r="D3881" t="s">
        <v>18392</v>
      </c>
      <c r="E3881" t="s">
        <v>18393</v>
      </c>
      <c r="F3881" t="s">
        <v>10283</v>
      </c>
    </row>
    <row r="3882" spans="1:6">
      <c r="A3882" t="s">
        <v>3962</v>
      </c>
      <c r="B3882" s="859" t="s">
        <v>18394</v>
      </c>
      <c r="C3882" t="s">
        <v>18395</v>
      </c>
      <c r="D3882" t="s">
        <v>18396</v>
      </c>
      <c r="E3882" t="s">
        <v>18396</v>
      </c>
      <c r="F3882" t="s">
        <v>10283</v>
      </c>
    </row>
    <row r="3883" spans="1:6">
      <c r="A3883" t="s">
        <v>3962</v>
      </c>
      <c r="B3883" s="859" t="s">
        <v>18397</v>
      </c>
      <c r="C3883" t="s">
        <v>18398</v>
      </c>
      <c r="D3883" t="s">
        <v>18399</v>
      </c>
      <c r="E3883" t="s">
        <v>18400</v>
      </c>
      <c r="F3883" t="s">
        <v>10283</v>
      </c>
    </row>
    <row r="3884" spans="1:6">
      <c r="A3884" t="s">
        <v>3962</v>
      </c>
      <c r="B3884" s="859" t="s">
        <v>18401</v>
      </c>
      <c r="C3884" t="s">
        <v>15131</v>
      </c>
      <c r="D3884" t="s">
        <v>15132</v>
      </c>
      <c r="E3884" t="s">
        <v>15133</v>
      </c>
      <c r="F3884" t="s">
        <v>10283</v>
      </c>
    </row>
    <row r="3885" spans="1:6">
      <c r="A3885" t="s">
        <v>3962</v>
      </c>
      <c r="B3885" s="859" t="s">
        <v>18402</v>
      </c>
      <c r="C3885" t="s">
        <v>18403</v>
      </c>
      <c r="D3885" t="s">
        <v>18404</v>
      </c>
      <c r="E3885" t="s">
        <v>18405</v>
      </c>
      <c r="F3885" t="s">
        <v>10283</v>
      </c>
    </row>
    <row r="3886" spans="1:6">
      <c r="A3886" t="s">
        <v>3962</v>
      </c>
      <c r="B3886" s="859" t="s">
        <v>18406</v>
      </c>
      <c r="C3886" t="s">
        <v>18407</v>
      </c>
      <c r="D3886" t="s">
        <v>18408</v>
      </c>
      <c r="E3886" t="s">
        <v>18409</v>
      </c>
      <c r="F3886" t="s">
        <v>10291</v>
      </c>
    </row>
    <row r="3887" spans="1:6">
      <c r="A3887" t="s">
        <v>3962</v>
      </c>
      <c r="B3887" s="859" t="s">
        <v>18410</v>
      </c>
      <c r="C3887" t="s">
        <v>18411</v>
      </c>
      <c r="D3887" t="s">
        <v>18412</v>
      </c>
      <c r="E3887" t="s">
        <v>18413</v>
      </c>
      <c r="F3887" t="s">
        <v>10291</v>
      </c>
    </row>
    <row r="3888" spans="1:6">
      <c r="A3888" t="s">
        <v>3962</v>
      </c>
      <c r="B3888" s="859" t="s">
        <v>18414</v>
      </c>
      <c r="C3888" t="s">
        <v>18415</v>
      </c>
      <c r="D3888" t="s">
        <v>18416</v>
      </c>
      <c r="E3888" t="s">
        <v>18417</v>
      </c>
      <c r="F3888" t="s">
        <v>10295</v>
      </c>
    </row>
    <row r="3889" spans="1:6">
      <c r="A3889" t="s">
        <v>3962</v>
      </c>
      <c r="B3889" s="859" t="s">
        <v>18418</v>
      </c>
      <c r="C3889" t="s">
        <v>18419</v>
      </c>
      <c r="D3889" t="s">
        <v>18420</v>
      </c>
      <c r="E3889" t="s">
        <v>18420</v>
      </c>
      <c r="F3889" t="s">
        <v>10295</v>
      </c>
    </row>
    <row r="3890" spans="1:6">
      <c r="A3890" t="s">
        <v>3962</v>
      </c>
      <c r="B3890" s="859" t="s">
        <v>18421</v>
      </c>
      <c r="C3890" t="s">
        <v>13601</v>
      </c>
      <c r="D3890" t="s">
        <v>13602</v>
      </c>
      <c r="E3890" t="s">
        <v>13603</v>
      </c>
      <c r="F3890" t="s">
        <v>10303</v>
      </c>
    </row>
    <row r="3891" spans="1:6">
      <c r="A3891" t="s">
        <v>3962</v>
      </c>
      <c r="B3891" s="859" t="s">
        <v>18422</v>
      </c>
      <c r="C3891" t="s">
        <v>18423</v>
      </c>
      <c r="D3891" t="s">
        <v>18424</v>
      </c>
      <c r="E3891" t="s">
        <v>18425</v>
      </c>
      <c r="F3891" t="s">
        <v>10307</v>
      </c>
    </row>
    <row r="3892" spans="1:6">
      <c r="A3892" t="s">
        <v>3962</v>
      </c>
      <c r="B3892" s="859" t="s">
        <v>18426</v>
      </c>
      <c r="C3892" t="s">
        <v>18427</v>
      </c>
      <c r="D3892" t="s">
        <v>18428</v>
      </c>
      <c r="E3892" t="s">
        <v>18429</v>
      </c>
      <c r="F3892" t="s">
        <v>10311</v>
      </c>
    </row>
    <row r="3893" spans="1:6">
      <c r="A3893" t="s">
        <v>3962</v>
      </c>
      <c r="B3893" s="859" t="s">
        <v>18430</v>
      </c>
      <c r="C3893" t="s">
        <v>18431</v>
      </c>
      <c r="D3893" t="s">
        <v>18432</v>
      </c>
      <c r="E3893" t="s">
        <v>18433</v>
      </c>
      <c r="F3893" t="s">
        <v>10319</v>
      </c>
    </row>
    <row r="3894" spans="1:6">
      <c r="A3894" t="s">
        <v>3962</v>
      </c>
      <c r="B3894" s="859" t="s">
        <v>18434</v>
      </c>
      <c r="C3894" t="s">
        <v>18435</v>
      </c>
      <c r="D3894" t="s">
        <v>18436</v>
      </c>
      <c r="E3894" t="s">
        <v>18437</v>
      </c>
      <c r="F3894" t="s">
        <v>10319</v>
      </c>
    </row>
    <row r="3895" spans="1:6">
      <c r="A3895" t="s">
        <v>3962</v>
      </c>
      <c r="B3895" s="859" t="s">
        <v>18438</v>
      </c>
      <c r="C3895" t="s">
        <v>18439</v>
      </c>
      <c r="D3895" t="s">
        <v>18440</v>
      </c>
      <c r="E3895" t="s">
        <v>18441</v>
      </c>
      <c r="F3895" t="s">
        <v>10319</v>
      </c>
    </row>
    <row r="3896" spans="1:6">
      <c r="A3896" t="s">
        <v>3962</v>
      </c>
      <c r="B3896" s="859" t="s">
        <v>18442</v>
      </c>
      <c r="C3896" t="s">
        <v>18443</v>
      </c>
      <c r="D3896" t="s">
        <v>18444</v>
      </c>
      <c r="E3896" t="s">
        <v>18445</v>
      </c>
      <c r="F3896" t="s">
        <v>10323</v>
      </c>
    </row>
    <row r="3897" spans="1:6">
      <c r="A3897" t="s">
        <v>3962</v>
      </c>
      <c r="B3897" s="859" t="s">
        <v>18446</v>
      </c>
      <c r="C3897" t="s">
        <v>18447</v>
      </c>
      <c r="D3897" t="s">
        <v>18448</v>
      </c>
      <c r="E3897" t="s">
        <v>18449</v>
      </c>
      <c r="F3897" t="s">
        <v>10323</v>
      </c>
    </row>
    <row r="3898" spans="1:6">
      <c r="A3898" t="s">
        <v>3962</v>
      </c>
      <c r="B3898" s="859" t="s">
        <v>18450</v>
      </c>
      <c r="C3898" t="s">
        <v>18451</v>
      </c>
      <c r="D3898" t="s">
        <v>18452</v>
      </c>
      <c r="E3898" t="s">
        <v>18453</v>
      </c>
      <c r="F3898" t="s">
        <v>10323</v>
      </c>
    </row>
    <row r="3899" spans="1:6">
      <c r="A3899" t="s">
        <v>3962</v>
      </c>
      <c r="B3899" s="859" t="s">
        <v>18454</v>
      </c>
      <c r="C3899" t="s">
        <v>18455</v>
      </c>
      <c r="D3899" t="s">
        <v>18456</v>
      </c>
      <c r="E3899" t="s">
        <v>18457</v>
      </c>
      <c r="F3899" t="s">
        <v>10323</v>
      </c>
    </row>
    <row r="3900" spans="1:6">
      <c r="A3900" t="s">
        <v>3962</v>
      </c>
      <c r="B3900" s="859" t="s">
        <v>18458</v>
      </c>
      <c r="C3900" t="s">
        <v>18459</v>
      </c>
      <c r="D3900" t="s">
        <v>18460</v>
      </c>
      <c r="E3900" t="s">
        <v>18460</v>
      </c>
      <c r="F3900" t="s">
        <v>10327</v>
      </c>
    </row>
    <row r="3901" spans="1:6">
      <c r="A3901" t="s">
        <v>3962</v>
      </c>
      <c r="B3901" s="859" t="s">
        <v>18461</v>
      </c>
      <c r="C3901" t="s">
        <v>18462</v>
      </c>
      <c r="D3901" t="s">
        <v>18463</v>
      </c>
      <c r="E3901" t="s">
        <v>18464</v>
      </c>
      <c r="F3901" t="s">
        <v>10327</v>
      </c>
    </row>
    <row r="3902" spans="1:6">
      <c r="A3902" t="s">
        <v>3962</v>
      </c>
      <c r="B3902" s="859" t="s">
        <v>18465</v>
      </c>
      <c r="C3902" t="s">
        <v>18466</v>
      </c>
      <c r="D3902" t="s">
        <v>18467</v>
      </c>
      <c r="E3902" t="s">
        <v>18468</v>
      </c>
      <c r="F3902" t="s">
        <v>10327</v>
      </c>
    </row>
    <row r="3903" spans="1:6">
      <c r="A3903" t="s">
        <v>3962</v>
      </c>
      <c r="B3903" s="859" t="s">
        <v>18469</v>
      </c>
      <c r="C3903" t="s">
        <v>18470</v>
      </c>
      <c r="D3903" t="s">
        <v>18471</v>
      </c>
      <c r="E3903" t="s">
        <v>18472</v>
      </c>
      <c r="F3903" t="s">
        <v>10327</v>
      </c>
    </row>
    <row r="3904" spans="1:6">
      <c r="A3904" t="s">
        <v>3962</v>
      </c>
      <c r="B3904" s="859" t="s">
        <v>18473</v>
      </c>
      <c r="C3904" t="s">
        <v>18474</v>
      </c>
      <c r="D3904" t="s">
        <v>18475</v>
      </c>
      <c r="E3904" t="s">
        <v>18476</v>
      </c>
      <c r="F3904" t="s">
        <v>10327</v>
      </c>
    </row>
    <row r="3905" spans="1:6">
      <c r="A3905" t="s">
        <v>3962</v>
      </c>
      <c r="B3905" s="859" t="s">
        <v>18477</v>
      </c>
      <c r="C3905" t="s">
        <v>18478</v>
      </c>
      <c r="D3905" t="s">
        <v>18479</v>
      </c>
      <c r="E3905" t="s">
        <v>18480</v>
      </c>
      <c r="F3905" t="s">
        <v>10327</v>
      </c>
    </row>
    <row r="3906" spans="1:6">
      <c r="A3906" t="s">
        <v>3962</v>
      </c>
      <c r="B3906" s="859" t="s">
        <v>18481</v>
      </c>
      <c r="C3906" t="s">
        <v>18482</v>
      </c>
      <c r="D3906" t="s">
        <v>18483</v>
      </c>
      <c r="E3906" t="s">
        <v>18484</v>
      </c>
      <c r="F3906" t="s">
        <v>10327</v>
      </c>
    </row>
    <row r="3907" spans="1:6">
      <c r="A3907" t="s">
        <v>3962</v>
      </c>
      <c r="B3907" s="859" t="s">
        <v>18485</v>
      </c>
      <c r="C3907" t="s">
        <v>18486</v>
      </c>
      <c r="D3907" t="s">
        <v>18487</v>
      </c>
      <c r="E3907" t="s">
        <v>18488</v>
      </c>
      <c r="F3907" t="s">
        <v>10327</v>
      </c>
    </row>
    <row r="3908" spans="1:6">
      <c r="A3908" t="s">
        <v>3962</v>
      </c>
      <c r="B3908" s="859" t="s">
        <v>18489</v>
      </c>
      <c r="C3908" t="s">
        <v>18490</v>
      </c>
      <c r="D3908" t="s">
        <v>18491</v>
      </c>
      <c r="E3908" t="s">
        <v>18492</v>
      </c>
      <c r="F3908" t="s">
        <v>10327</v>
      </c>
    </row>
    <row r="3909" spans="1:6">
      <c r="A3909" t="s">
        <v>3962</v>
      </c>
      <c r="B3909" s="859" t="s">
        <v>18493</v>
      </c>
      <c r="C3909" t="s">
        <v>18494</v>
      </c>
      <c r="D3909" t="s">
        <v>18495</v>
      </c>
      <c r="E3909" t="s">
        <v>18496</v>
      </c>
      <c r="F3909" t="s">
        <v>10327</v>
      </c>
    </row>
    <row r="3910" spans="1:6">
      <c r="A3910" t="s">
        <v>3962</v>
      </c>
      <c r="B3910" s="859" t="s">
        <v>18497</v>
      </c>
      <c r="C3910" t="s">
        <v>18498</v>
      </c>
      <c r="D3910" t="s">
        <v>18499</v>
      </c>
      <c r="E3910" t="s">
        <v>18500</v>
      </c>
      <c r="F3910" t="s">
        <v>10327</v>
      </c>
    </row>
    <row r="3911" spans="1:6">
      <c r="A3911" t="s">
        <v>3962</v>
      </c>
      <c r="B3911" s="859" t="s">
        <v>18501</v>
      </c>
      <c r="C3911" t="s">
        <v>18502</v>
      </c>
      <c r="D3911" t="s">
        <v>18503</v>
      </c>
      <c r="E3911" t="s">
        <v>18504</v>
      </c>
      <c r="F3911" t="s">
        <v>10327</v>
      </c>
    </row>
    <row r="3912" spans="1:6">
      <c r="A3912" t="s">
        <v>3962</v>
      </c>
      <c r="B3912" s="859" t="s">
        <v>18505</v>
      </c>
      <c r="C3912" t="s">
        <v>18506</v>
      </c>
      <c r="D3912" t="s">
        <v>18507</v>
      </c>
      <c r="E3912" t="s">
        <v>18508</v>
      </c>
      <c r="F3912" t="s">
        <v>10331</v>
      </c>
    </row>
    <row r="3913" spans="1:6">
      <c r="A3913" t="s">
        <v>3962</v>
      </c>
      <c r="B3913" s="859" t="s">
        <v>18509</v>
      </c>
      <c r="C3913" t="s">
        <v>18510</v>
      </c>
      <c r="D3913" t="s">
        <v>18511</v>
      </c>
      <c r="E3913" t="s">
        <v>18512</v>
      </c>
      <c r="F3913" t="s">
        <v>10331</v>
      </c>
    </row>
    <row r="3914" spans="1:6">
      <c r="A3914" t="s">
        <v>3962</v>
      </c>
      <c r="B3914" s="859" t="s">
        <v>18513</v>
      </c>
      <c r="C3914" t="s">
        <v>15547</v>
      </c>
      <c r="D3914" t="s">
        <v>15548</v>
      </c>
      <c r="E3914" t="s">
        <v>15549</v>
      </c>
      <c r="F3914" t="s">
        <v>10331</v>
      </c>
    </row>
    <row r="3915" spans="1:6">
      <c r="A3915" t="s">
        <v>3962</v>
      </c>
      <c r="B3915" s="859" t="s">
        <v>18514</v>
      </c>
      <c r="C3915" t="s">
        <v>18515</v>
      </c>
      <c r="D3915" t="s">
        <v>18516</v>
      </c>
      <c r="E3915" t="s">
        <v>18516</v>
      </c>
      <c r="F3915" t="s">
        <v>10335</v>
      </c>
    </row>
    <row r="3916" spans="1:6">
      <c r="A3916" t="s">
        <v>3962</v>
      </c>
      <c r="B3916" s="859" t="s">
        <v>18517</v>
      </c>
      <c r="C3916" t="s">
        <v>18518</v>
      </c>
      <c r="D3916" t="s">
        <v>18519</v>
      </c>
      <c r="E3916" t="s">
        <v>18520</v>
      </c>
      <c r="F3916" t="s">
        <v>10335</v>
      </c>
    </row>
    <row r="3917" spans="1:6">
      <c r="A3917" t="s">
        <v>3962</v>
      </c>
      <c r="B3917" s="859" t="s">
        <v>18521</v>
      </c>
      <c r="C3917" t="s">
        <v>18522</v>
      </c>
      <c r="D3917" t="s">
        <v>18523</v>
      </c>
      <c r="E3917" t="s">
        <v>18524</v>
      </c>
      <c r="F3917" t="s">
        <v>10335</v>
      </c>
    </row>
    <row r="3918" spans="1:6">
      <c r="A3918" t="s">
        <v>3962</v>
      </c>
      <c r="B3918" s="859" t="s">
        <v>18525</v>
      </c>
      <c r="C3918" t="s">
        <v>18526</v>
      </c>
      <c r="D3918" t="s">
        <v>18527</v>
      </c>
      <c r="E3918" t="s">
        <v>18528</v>
      </c>
      <c r="F3918" t="s">
        <v>10339</v>
      </c>
    </row>
    <row r="3919" spans="1:6">
      <c r="A3919" t="s">
        <v>3962</v>
      </c>
      <c r="B3919" s="859" t="s">
        <v>18529</v>
      </c>
      <c r="C3919" t="s">
        <v>18530</v>
      </c>
      <c r="D3919" t="s">
        <v>18531</v>
      </c>
      <c r="E3919" t="s">
        <v>18532</v>
      </c>
      <c r="F3919" t="s">
        <v>10339</v>
      </c>
    </row>
    <row r="3920" spans="1:6">
      <c r="A3920" t="s">
        <v>3962</v>
      </c>
      <c r="B3920" s="859" t="s">
        <v>18533</v>
      </c>
      <c r="C3920" t="s">
        <v>18534</v>
      </c>
      <c r="D3920" t="s">
        <v>18535</v>
      </c>
      <c r="E3920" t="s">
        <v>18535</v>
      </c>
      <c r="F3920" t="s">
        <v>10340</v>
      </c>
    </row>
    <row r="3921" spans="1:6">
      <c r="A3921" t="s">
        <v>3962</v>
      </c>
      <c r="B3921" s="859" t="s">
        <v>18536</v>
      </c>
      <c r="C3921" t="s">
        <v>18537</v>
      </c>
      <c r="D3921" t="s">
        <v>18538</v>
      </c>
      <c r="E3921" t="s">
        <v>18539</v>
      </c>
      <c r="F3921" t="s">
        <v>10340</v>
      </c>
    </row>
    <row r="3922" spans="1:6">
      <c r="A3922" t="s">
        <v>3962</v>
      </c>
      <c r="B3922" s="859" t="s">
        <v>18540</v>
      </c>
      <c r="C3922" t="s">
        <v>18541</v>
      </c>
      <c r="D3922" t="s">
        <v>18542</v>
      </c>
      <c r="E3922" t="s">
        <v>18543</v>
      </c>
      <c r="F3922" t="s">
        <v>10340</v>
      </c>
    </row>
    <row r="3923" spans="1:6">
      <c r="A3923" t="s">
        <v>3962</v>
      </c>
      <c r="B3923" s="859" t="s">
        <v>18544</v>
      </c>
      <c r="C3923" t="s">
        <v>13540</v>
      </c>
      <c r="D3923" t="s">
        <v>13541</v>
      </c>
      <c r="E3923" t="s">
        <v>13541</v>
      </c>
      <c r="F3923" t="s">
        <v>10340</v>
      </c>
    </row>
    <row r="3924" spans="1:6">
      <c r="A3924" t="s">
        <v>3962</v>
      </c>
      <c r="B3924" s="859" t="s">
        <v>18545</v>
      </c>
      <c r="C3924" t="s">
        <v>18546</v>
      </c>
      <c r="D3924" t="s">
        <v>18547</v>
      </c>
      <c r="E3924" t="s">
        <v>18548</v>
      </c>
      <c r="F3924" t="s">
        <v>10342</v>
      </c>
    </row>
    <row r="3925" spans="1:6">
      <c r="A3925" t="s">
        <v>3962</v>
      </c>
      <c r="B3925" s="859" t="s">
        <v>18549</v>
      </c>
      <c r="C3925" t="s">
        <v>18550</v>
      </c>
      <c r="D3925" t="s">
        <v>18551</v>
      </c>
      <c r="E3925" t="s">
        <v>18552</v>
      </c>
      <c r="F3925" t="s">
        <v>10342</v>
      </c>
    </row>
    <row r="3926" spans="1:6">
      <c r="A3926" t="s">
        <v>3962</v>
      </c>
      <c r="B3926" s="859" t="s">
        <v>18553</v>
      </c>
      <c r="C3926" t="s">
        <v>17802</v>
      </c>
      <c r="D3926" t="s">
        <v>17803</v>
      </c>
      <c r="E3926" t="s">
        <v>17804</v>
      </c>
      <c r="F3926" t="s">
        <v>10342</v>
      </c>
    </row>
    <row r="3927" spans="1:6">
      <c r="A3927" t="s">
        <v>3962</v>
      </c>
      <c r="B3927" s="859" t="s">
        <v>18554</v>
      </c>
      <c r="C3927" t="s">
        <v>18555</v>
      </c>
      <c r="D3927" t="s">
        <v>18556</v>
      </c>
      <c r="E3927" t="s">
        <v>18557</v>
      </c>
      <c r="F3927" t="s">
        <v>10346</v>
      </c>
    </row>
    <row r="3928" spans="1:6">
      <c r="A3928" t="s">
        <v>3962</v>
      </c>
      <c r="B3928" s="859" t="s">
        <v>18558</v>
      </c>
      <c r="C3928" t="s">
        <v>18559</v>
      </c>
      <c r="D3928" t="s">
        <v>18560</v>
      </c>
      <c r="E3928" t="s">
        <v>18561</v>
      </c>
      <c r="F3928" t="s">
        <v>10346</v>
      </c>
    </row>
    <row r="3929" spans="1:6">
      <c r="A3929" t="s">
        <v>3962</v>
      </c>
      <c r="B3929" s="859" t="s">
        <v>18562</v>
      </c>
      <c r="C3929" t="s">
        <v>18563</v>
      </c>
      <c r="D3929" t="s">
        <v>18564</v>
      </c>
      <c r="E3929" t="s">
        <v>18565</v>
      </c>
      <c r="F3929" t="s">
        <v>10354</v>
      </c>
    </row>
    <row r="3930" spans="1:6">
      <c r="A3930" t="s">
        <v>3962</v>
      </c>
      <c r="B3930" s="859" t="s">
        <v>18566</v>
      </c>
      <c r="C3930" t="s">
        <v>18567</v>
      </c>
      <c r="D3930" t="s">
        <v>18568</v>
      </c>
      <c r="E3930" t="s">
        <v>18569</v>
      </c>
      <c r="F3930" t="s">
        <v>10358</v>
      </c>
    </row>
    <row r="3931" spans="1:6">
      <c r="A3931" t="s">
        <v>3962</v>
      </c>
      <c r="B3931" s="859" t="s">
        <v>18570</v>
      </c>
      <c r="C3931" t="s">
        <v>18571</v>
      </c>
      <c r="D3931" t="s">
        <v>18572</v>
      </c>
      <c r="E3931" t="s">
        <v>18573</v>
      </c>
      <c r="F3931" t="s">
        <v>10362</v>
      </c>
    </row>
    <row r="3932" spans="1:6">
      <c r="A3932" t="s">
        <v>3962</v>
      </c>
      <c r="B3932" s="859" t="s">
        <v>18574</v>
      </c>
      <c r="C3932" t="s">
        <v>18575</v>
      </c>
      <c r="D3932" t="s">
        <v>18576</v>
      </c>
      <c r="E3932" t="s">
        <v>18577</v>
      </c>
      <c r="F3932" t="s">
        <v>10366</v>
      </c>
    </row>
    <row r="3933" spans="1:6">
      <c r="A3933" t="s">
        <v>3962</v>
      </c>
      <c r="B3933" s="859" t="s">
        <v>18578</v>
      </c>
      <c r="C3933" t="s">
        <v>14116</v>
      </c>
      <c r="D3933" t="s">
        <v>14117</v>
      </c>
      <c r="E3933" t="s">
        <v>14118</v>
      </c>
      <c r="F3933" t="s">
        <v>10370</v>
      </c>
    </row>
    <row r="3934" spans="1:6">
      <c r="A3934" t="s">
        <v>3962</v>
      </c>
      <c r="B3934" s="859" t="s">
        <v>18579</v>
      </c>
      <c r="C3934" t="s">
        <v>18580</v>
      </c>
      <c r="D3934" t="s">
        <v>18581</v>
      </c>
      <c r="E3934" t="s">
        <v>18582</v>
      </c>
      <c r="F3934" t="s">
        <v>10370</v>
      </c>
    </row>
    <row r="3935" spans="1:6">
      <c r="A3935" t="s">
        <v>3962</v>
      </c>
      <c r="B3935" s="859" t="s">
        <v>18583</v>
      </c>
      <c r="C3935" t="s">
        <v>18584</v>
      </c>
      <c r="D3935" t="s">
        <v>18585</v>
      </c>
      <c r="E3935" t="s">
        <v>18585</v>
      </c>
      <c r="F3935" t="s">
        <v>10374</v>
      </c>
    </row>
    <row r="3936" spans="1:6">
      <c r="A3936" t="s">
        <v>3962</v>
      </c>
      <c r="B3936" s="859" t="s">
        <v>18586</v>
      </c>
      <c r="C3936" t="s">
        <v>18587</v>
      </c>
      <c r="D3936" t="s">
        <v>18588</v>
      </c>
      <c r="E3936" t="s">
        <v>18589</v>
      </c>
      <c r="F3936" t="s">
        <v>10374</v>
      </c>
    </row>
    <row r="3937" spans="1:6">
      <c r="A3937" t="s">
        <v>3962</v>
      </c>
      <c r="B3937" s="859" t="s">
        <v>18590</v>
      </c>
      <c r="C3937" t="s">
        <v>18591</v>
      </c>
      <c r="D3937" t="s">
        <v>18592</v>
      </c>
      <c r="E3937" t="s">
        <v>18593</v>
      </c>
      <c r="F3937" t="s">
        <v>10374</v>
      </c>
    </row>
    <row r="3938" spans="1:6">
      <c r="A3938" t="s">
        <v>3962</v>
      </c>
      <c r="B3938" s="859" t="s">
        <v>18594</v>
      </c>
      <c r="C3938" t="s">
        <v>18595</v>
      </c>
      <c r="D3938" t="s">
        <v>18596</v>
      </c>
      <c r="E3938" t="s">
        <v>18597</v>
      </c>
      <c r="F3938" t="s">
        <v>10374</v>
      </c>
    </row>
    <row r="3939" spans="1:6">
      <c r="A3939" t="s">
        <v>3962</v>
      </c>
      <c r="B3939" s="859" t="s">
        <v>18598</v>
      </c>
      <c r="C3939" t="s">
        <v>18599</v>
      </c>
      <c r="D3939" t="s">
        <v>18600</v>
      </c>
      <c r="E3939" t="s">
        <v>18601</v>
      </c>
      <c r="F3939" t="s">
        <v>10378</v>
      </c>
    </row>
    <row r="3940" spans="1:6">
      <c r="A3940" t="s">
        <v>3962</v>
      </c>
      <c r="B3940" s="859" t="s">
        <v>18602</v>
      </c>
      <c r="C3940" t="s">
        <v>18603</v>
      </c>
      <c r="D3940" t="s">
        <v>18604</v>
      </c>
      <c r="E3940" t="s">
        <v>18605</v>
      </c>
      <c r="F3940" t="s">
        <v>10378</v>
      </c>
    </row>
    <row r="3941" spans="1:6">
      <c r="A3941" t="s">
        <v>3962</v>
      </c>
      <c r="B3941" s="859" t="s">
        <v>18606</v>
      </c>
      <c r="C3941" t="s">
        <v>18607</v>
      </c>
      <c r="D3941" t="s">
        <v>18608</v>
      </c>
      <c r="E3941" t="s">
        <v>18609</v>
      </c>
      <c r="F3941" t="s">
        <v>10378</v>
      </c>
    </row>
    <row r="3942" spans="1:6">
      <c r="A3942" t="s">
        <v>3962</v>
      </c>
      <c r="B3942" s="859" t="s">
        <v>18610</v>
      </c>
      <c r="C3942" t="s">
        <v>18611</v>
      </c>
      <c r="D3942" t="s">
        <v>18612</v>
      </c>
      <c r="E3942" t="s">
        <v>18612</v>
      </c>
      <c r="F3942" t="s">
        <v>10386</v>
      </c>
    </row>
    <row r="3943" spans="1:6">
      <c r="A3943" t="s">
        <v>3962</v>
      </c>
      <c r="B3943" s="859" t="s">
        <v>18613</v>
      </c>
      <c r="C3943" t="s">
        <v>18614</v>
      </c>
      <c r="D3943" t="s">
        <v>18615</v>
      </c>
      <c r="E3943" t="s">
        <v>18616</v>
      </c>
      <c r="F3943" t="s">
        <v>10386</v>
      </c>
    </row>
    <row r="3944" spans="1:6">
      <c r="A3944" t="s">
        <v>3962</v>
      </c>
      <c r="B3944" s="859" t="s">
        <v>18617</v>
      </c>
      <c r="C3944" t="s">
        <v>18618</v>
      </c>
      <c r="D3944" t="s">
        <v>18619</v>
      </c>
      <c r="E3944" t="s">
        <v>18620</v>
      </c>
      <c r="F3944" t="s">
        <v>10390</v>
      </c>
    </row>
    <row r="3945" spans="1:6">
      <c r="A3945" t="s">
        <v>3962</v>
      </c>
      <c r="B3945" s="859" t="s">
        <v>18621</v>
      </c>
      <c r="C3945" t="s">
        <v>18622</v>
      </c>
      <c r="D3945" t="s">
        <v>18623</v>
      </c>
      <c r="E3945" t="s">
        <v>18624</v>
      </c>
      <c r="F3945" t="s">
        <v>10390</v>
      </c>
    </row>
    <row r="3946" spans="1:6">
      <c r="A3946" t="s">
        <v>3962</v>
      </c>
      <c r="B3946" s="859" t="s">
        <v>18625</v>
      </c>
      <c r="C3946" t="s">
        <v>18626</v>
      </c>
      <c r="D3946" t="s">
        <v>18627</v>
      </c>
      <c r="E3946" t="s">
        <v>18628</v>
      </c>
      <c r="F3946" t="s">
        <v>10392</v>
      </c>
    </row>
    <row r="3947" spans="1:6">
      <c r="A3947" t="s">
        <v>3962</v>
      </c>
      <c r="B3947" s="859" t="s">
        <v>18629</v>
      </c>
      <c r="C3947" t="s">
        <v>18630</v>
      </c>
      <c r="D3947" t="s">
        <v>18631</v>
      </c>
      <c r="E3947" t="s">
        <v>18632</v>
      </c>
      <c r="F3947" t="s">
        <v>10392</v>
      </c>
    </row>
    <row r="3948" spans="1:6">
      <c r="A3948" t="s">
        <v>3962</v>
      </c>
      <c r="B3948" s="859" t="s">
        <v>18633</v>
      </c>
      <c r="C3948" t="s">
        <v>13435</v>
      </c>
      <c r="D3948" t="s">
        <v>13436</v>
      </c>
      <c r="E3948" t="s">
        <v>13436</v>
      </c>
      <c r="F3948" t="s">
        <v>10392</v>
      </c>
    </row>
    <row r="3949" spans="1:6">
      <c r="A3949" t="s">
        <v>3962</v>
      </c>
      <c r="B3949" s="859" t="s">
        <v>18634</v>
      </c>
      <c r="C3949" t="s">
        <v>18635</v>
      </c>
      <c r="D3949" t="s">
        <v>18636</v>
      </c>
      <c r="E3949" t="s">
        <v>18637</v>
      </c>
      <c r="F3949" t="s">
        <v>10392</v>
      </c>
    </row>
    <row r="3950" spans="1:6">
      <c r="A3950" t="s">
        <v>3962</v>
      </c>
      <c r="B3950" s="859" t="s">
        <v>18638</v>
      </c>
      <c r="C3950" t="s">
        <v>18639</v>
      </c>
      <c r="D3950" t="s">
        <v>18640</v>
      </c>
      <c r="E3950" t="s">
        <v>18640</v>
      </c>
      <c r="F3950" t="s">
        <v>10392</v>
      </c>
    </row>
    <row r="3951" spans="1:6">
      <c r="A3951" t="s">
        <v>3962</v>
      </c>
      <c r="B3951" s="859" t="s">
        <v>18641</v>
      </c>
      <c r="C3951" t="s">
        <v>15638</v>
      </c>
      <c r="D3951" t="s">
        <v>15639</v>
      </c>
      <c r="E3951" t="s">
        <v>15640</v>
      </c>
      <c r="F3951" t="s">
        <v>10392</v>
      </c>
    </row>
    <row r="3952" spans="1:6">
      <c r="A3952" t="s">
        <v>3962</v>
      </c>
      <c r="B3952" s="859" t="s">
        <v>18642</v>
      </c>
      <c r="C3952" t="s">
        <v>18643</v>
      </c>
      <c r="D3952" t="s">
        <v>18644</v>
      </c>
      <c r="E3952" t="s">
        <v>18645</v>
      </c>
      <c r="F3952" t="s">
        <v>10392</v>
      </c>
    </row>
    <row r="3953" spans="1:6">
      <c r="A3953" t="s">
        <v>3962</v>
      </c>
      <c r="B3953" s="859" t="s">
        <v>18646</v>
      </c>
      <c r="C3953" t="s">
        <v>18647</v>
      </c>
      <c r="D3953" t="s">
        <v>18648</v>
      </c>
      <c r="E3953" t="s">
        <v>18649</v>
      </c>
      <c r="F3953" t="s">
        <v>10392</v>
      </c>
    </row>
    <row r="3954" spans="1:6">
      <c r="A3954" t="s">
        <v>3962</v>
      </c>
      <c r="B3954" s="859" t="s">
        <v>18650</v>
      </c>
      <c r="C3954" t="s">
        <v>18651</v>
      </c>
      <c r="D3954" t="s">
        <v>18652</v>
      </c>
      <c r="E3954" t="s">
        <v>18653</v>
      </c>
      <c r="F3954" t="s">
        <v>10392</v>
      </c>
    </row>
    <row r="3955" spans="1:6">
      <c r="A3955" t="s">
        <v>3962</v>
      </c>
      <c r="B3955" s="859" t="s">
        <v>18654</v>
      </c>
      <c r="C3955" t="s">
        <v>18655</v>
      </c>
      <c r="D3955" t="s">
        <v>18656</v>
      </c>
      <c r="E3955" t="s">
        <v>18657</v>
      </c>
      <c r="F3955" t="s">
        <v>10392</v>
      </c>
    </row>
    <row r="3956" spans="1:6">
      <c r="A3956" t="s">
        <v>3962</v>
      </c>
      <c r="B3956" s="859" t="s">
        <v>18658</v>
      </c>
      <c r="C3956" t="s">
        <v>18659</v>
      </c>
      <c r="D3956" t="s">
        <v>18660</v>
      </c>
      <c r="E3956" t="s">
        <v>18661</v>
      </c>
      <c r="F3956" t="s">
        <v>10396</v>
      </c>
    </row>
    <row r="3957" spans="1:6">
      <c r="A3957" t="s">
        <v>3962</v>
      </c>
      <c r="B3957" s="859" t="s">
        <v>18662</v>
      </c>
      <c r="C3957" t="s">
        <v>18663</v>
      </c>
      <c r="D3957" t="s">
        <v>18664</v>
      </c>
      <c r="E3957" t="s">
        <v>18665</v>
      </c>
      <c r="F3957" t="s">
        <v>10396</v>
      </c>
    </row>
    <row r="3958" spans="1:6">
      <c r="A3958" t="s">
        <v>3962</v>
      </c>
      <c r="B3958" s="859" t="s">
        <v>18666</v>
      </c>
      <c r="C3958" t="s">
        <v>15446</v>
      </c>
      <c r="D3958" t="s">
        <v>18667</v>
      </c>
      <c r="E3958" t="s">
        <v>15448</v>
      </c>
      <c r="F3958" t="s">
        <v>10400</v>
      </c>
    </row>
    <row r="3959" spans="1:6">
      <c r="A3959" t="s">
        <v>3962</v>
      </c>
      <c r="B3959" s="859" t="s">
        <v>18668</v>
      </c>
      <c r="C3959" t="s">
        <v>18669</v>
      </c>
      <c r="D3959" t="s">
        <v>18670</v>
      </c>
      <c r="E3959" t="s">
        <v>18670</v>
      </c>
      <c r="F3959" t="s">
        <v>10400</v>
      </c>
    </row>
    <row r="3960" spans="1:6">
      <c r="A3960" t="s">
        <v>3962</v>
      </c>
      <c r="B3960" s="859" t="s">
        <v>18671</v>
      </c>
      <c r="C3960" t="s">
        <v>18672</v>
      </c>
      <c r="D3960" t="s">
        <v>18673</v>
      </c>
      <c r="E3960" t="s">
        <v>18674</v>
      </c>
      <c r="F3960" t="s">
        <v>10400</v>
      </c>
    </row>
    <row r="3961" spans="1:6">
      <c r="A3961" t="s">
        <v>3962</v>
      </c>
      <c r="B3961" s="859" t="s">
        <v>18675</v>
      </c>
      <c r="C3961" t="s">
        <v>18676</v>
      </c>
      <c r="D3961" t="s">
        <v>18677</v>
      </c>
      <c r="E3961" t="s">
        <v>18678</v>
      </c>
      <c r="F3961" t="s">
        <v>10404</v>
      </c>
    </row>
    <row r="3962" spans="1:6">
      <c r="A3962" t="s">
        <v>3962</v>
      </c>
      <c r="B3962" s="859" t="s">
        <v>18679</v>
      </c>
      <c r="C3962" t="s">
        <v>18680</v>
      </c>
      <c r="D3962" t="s">
        <v>18681</v>
      </c>
      <c r="E3962" t="s">
        <v>18681</v>
      </c>
      <c r="F3962" t="s">
        <v>10416</v>
      </c>
    </row>
    <row r="3963" spans="1:6">
      <c r="A3963" t="s">
        <v>3962</v>
      </c>
      <c r="B3963" s="859" t="s">
        <v>18682</v>
      </c>
      <c r="C3963" t="s">
        <v>17897</v>
      </c>
      <c r="D3963" t="s">
        <v>17898</v>
      </c>
      <c r="E3963" t="s">
        <v>17899</v>
      </c>
      <c r="F3963" t="s">
        <v>10420</v>
      </c>
    </row>
    <row r="3964" spans="1:6">
      <c r="A3964" t="s">
        <v>3962</v>
      </c>
      <c r="B3964" s="859" t="s">
        <v>18683</v>
      </c>
      <c r="C3964" t="s">
        <v>18684</v>
      </c>
      <c r="D3964" t="s">
        <v>18685</v>
      </c>
      <c r="E3964" t="s">
        <v>18686</v>
      </c>
      <c r="F3964" t="s">
        <v>10421</v>
      </c>
    </row>
    <row r="3965" spans="1:6">
      <c r="A3965" t="s">
        <v>3962</v>
      </c>
      <c r="B3965" s="859" t="s">
        <v>18687</v>
      </c>
      <c r="C3965" t="s">
        <v>18688</v>
      </c>
      <c r="D3965" t="s">
        <v>18689</v>
      </c>
      <c r="E3965" t="s">
        <v>18690</v>
      </c>
      <c r="F3965" t="s">
        <v>10425</v>
      </c>
    </row>
    <row r="3966" spans="1:6">
      <c r="A3966" t="s">
        <v>3962</v>
      </c>
      <c r="B3966" s="859" t="s">
        <v>18691</v>
      </c>
      <c r="C3966" t="s">
        <v>18692</v>
      </c>
      <c r="D3966" t="s">
        <v>18693</v>
      </c>
      <c r="E3966" t="s">
        <v>18693</v>
      </c>
      <c r="F3966" t="s">
        <v>10425</v>
      </c>
    </row>
    <row r="3967" spans="1:6">
      <c r="A3967" t="s">
        <v>3962</v>
      </c>
      <c r="B3967" s="859" t="s">
        <v>18694</v>
      </c>
      <c r="C3967" t="s">
        <v>18695</v>
      </c>
      <c r="D3967" t="s">
        <v>18696</v>
      </c>
      <c r="E3967" t="s">
        <v>18697</v>
      </c>
      <c r="F3967" t="s">
        <v>10433</v>
      </c>
    </row>
    <row r="3968" spans="1:6">
      <c r="A3968" t="s">
        <v>3962</v>
      </c>
      <c r="B3968" s="859" t="s">
        <v>18698</v>
      </c>
      <c r="C3968" t="s">
        <v>18699</v>
      </c>
      <c r="D3968" t="s">
        <v>18700</v>
      </c>
      <c r="E3968" t="s">
        <v>18701</v>
      </c>
      <c r="F3968" t="s">
        <v>10437</v>
      </c>
    </row>
    <row r="3969" spans="1:6">
      <c r="A3969" t="s">
        <v>3962</v>
      </c>
      <c r="B3969" s="859" t="s">
        <v>18702</v>
      </c>
      <c r="C3969" t="s">
        <v>18703</v>
      </c>
      <c r="D3969" t="s">
        <v>18704</v>
      </c>
      <c r="E3969" t="s">
        <v>18705</v>
      </c>
      <c r="F3969" t="s">
        <v>10441</v>
      </c>
    </row>
    <row r="3970" spans="1:6">
      <c r="A3970" t="s">
        <v>3962</v>
      </c>
      <c r="B3970" s="859" t="s">
        <v>18706</v>
      </c>
      <c r="C3970" t="s">
        <v>18707</v>
      </c>
      <c r="D3970" t="s">
        <v>18708</v>
      </c>
      <c r="E3970" t="s">
        <v>18709</v>
      </c>
      <c r="F3970" t="s">
        <v>10445</v>
      </c>
    </row>
    <row r="3971" spans="1:6">
      <c r="A3971" t="s">
        <v>3962</v>
      </c>
      <c r="B3971" s="859" t="s">
        <v>18710</v>
      </c>
      <c r="C3971" t="s">
        <v>10450</v>
      </c>
      <c r="D3971" t="s">
        <v>18711</v>
      </c>
      <c r="E3971" t="s">
        <v>10452</v>
      </c>
      <c r="F3971" t="s">
        <v>10449</v>
      </c>
    </row>
    <row r="3972" spans="1:6">
      <c r="A3972" t="s">
        <v>3962</v>
      </c>
      <c r="B3972" s="859" t="s">
        <v>18712</v>
      </c>
      <c r="C3972" t="s">
        <v>18713</v>
      </c>
      <c r="D3972" t="s">
        <v>18714</v>
      </c>
      <c r="E3972" t="s">
        <v>18715</v>
      </c>
      <c r="F3972" t="s">
        <v>10449</v>
      </c>
    </row>
    <row r="3973" spans="1:6">
      <c r="A3973" t="s">
        <v>3962</v>
      </c>
      <c r="B3973" s="859" t="s">
        <v>18716</v>
      </c>
      <c r="C3973" t="s">
        <v>18717</v>
      </c>
      <c r="D3973" t="s">
        <v>18718</v>
      </c>
      <c r="E3973" t="s">
        <v>18719</v>
      </c>
      <c r="F3973" t="s">
        <v>10457</v>
      </c>
    </row>
    <row r="3974" spans="1:6">
      <c r="A3974" t="s">
        <v>3962</v>
      </c>
      <c r="B3974" s="859" t="s">
        <v>18720</v>
      </c>
      <c r="C3974" t="s">
        <v>18721</v>
      </c>
      <c r="D3974" t="s">
        <v>18722</v>
      </c>
      <c r="E3974" t="s">
        <v>18723</v>
      </c>
      <c r="F3974" t="s">
        <v>10457</v>
      </c>
    </row>
    <row r="3975" spans="1:6">
      <c r="A3975" t="s">
        <v>3962</v>
      </c>
      <c r="B3975" s="859" t="s">
        <v>18724</v>
      </c>
      <c r="C3975" t="s">
        <v>18725</v>
      </c>
      <c r="D3975" t="s">
        <v>18726</v>
      </c>
      <c r="E3975" t="s">
        <v>18727</v>
      </c>
      <c r="F3975" t="s">
        <v>10465</v>
      </c>
    </row>
    <row r="3976" spans="1:6">
      <c r="A3976" t="s">
        <v>3962</v>
      </c>
      <c r="B3976" s="859" t="s">
        <v>18728</v>
      </c>
      <c r="C3976" t="s">
        <v>18729</v>
      </c>
      <c r="D3976" t="s">
        <v>18730</v>
      </c>
      <c r="E3976" t="s">
        <v>18731</v>
      </c>
      <c r="F3976" t="s">
        <v>10469</v>
      </c>
    </row>
    <row r="3977" spans="1:6">
      <c r="A3977" t="s">
        <v>3962</v>
      </c>
      <c r="B3977" s="859" t="s">
        <v>18732</v>
      </c>
      <c r="C3977" t="s">
        <v>18733</v>
      </c>
      <c r="D3977" t="s">
        <v>18734</v>
      </c>
      <c r="E3977" t="s">
        <v>18735</v>
      </c>
      <c r="F3977" t="s">
        <v>10469</v>
      </c>
    </row>
    <row r="3978" spans="1:6">
      <c r="A3978" t="s">
        <v>3962</v>
      </c>
      <c r="B3978" s="859" t="s">
        <v>18736</v>
      </c>
      <c r="C3978" t="s">
        <v>18737</v>
      </c>
      <c r="D3978" t="s">
        <v>18738</v>
      </c>
      <c r="E3978" t="s">
        <v>18739</v>
      </c>
      <c r="F3978" t="s">
        <v>10469</v>
      </c>
    </row>
    <row r="3979" spans="1:6">
      <c r="A3979" t="s">
        <v>3962</v>
      </c>
      <c r="B3979" s="859" t="s">
        <v>18740</v>
      </c>
      <c r="C3979" t="s">
        <v>18741</v>
      </c>
      <c r="D3979" t="s">
        <v>18742</v>
      </c>
      <c r="E3979" t="s">
        <v>18743</v>
      </c>
      <c r="F3979" t="s">
        <v>10469</v>
      </c>
    </row>
    <row r="3980" spans="1:6">
      <c r="A3980" t="s">
        <v>3962</v>
      </c>
      <c r="B3980" s="859" t="s">
        <v>18744</v>
      </c>
      <c r="C3980" t="s">
        <v>18745</v>
      </c>
      <c r="D3980" t="s">
        <v>18746</v>
      </c>
      <c r="E3980" t="s">
        <v>18747</v>
      </c>
      <c r="F3980" t="s">
        <v>10473</v>
      </c>
    </row>
    <row r="3981" spans="1:6">
      <c r="A3981" t="s">
        <v>3962</v>
      </c>
      <c r="B3981" s="859" t="s">
        <v>18748</v>
      </c>
      <c r="C3981" t="s">
        <v>18749</v>
      </c>
      <c r="D3981" t="s">
        <v>18750</v>
      </c>
      <c r="E3981" t="s">
        <v>18751</v>
      </c>
      <c r="F3981" t="s">
        <v>10477</v>
      </c>
    </row>
    <row r="3982" spans="1:6">
      <c r="A3982" t="s">
        <v>3962</v>
      </c>
      <c r="B3982" s="859" t="s">
        <v>18752</v>
      </c>
      <c r="C3982" t="s">
        <v>18753</v>
      </c>
      <c r="D3982" t="s">
        <v>18754</v>
      </c>
      <c r="E3982" t="s">
        <v>18755</v>
      </c>
      <c r="F3982" t="s">
        <v>10481</v>
      </c>
    </row>
    <row r="3983" spans="1:6">
      <c r="A3983" t="s">
        <v>3962</v>
      </c>
      <c r="B3983" s="859" t="s">
        <v>18756</v>
      </c>
      <c r="C3983" t="s">
        <v>18757</v>
      </c>
      <c r="D3983" t="s">
        <v>18758</v>
      </c>
      <c r="E3983" t="s">
        <v>18759</v>
      </c>
      <c r="F3983" t="s">
        <v>10481</v>
      </c>
    </row>
    <row r="3984" spans="1:6">
      <c r="A3984" t="s">
        <v>3962</v>
      </c>
      <c r="B3984" s="859" t="s">
        <v>18760</v>
      </c>
      <c r="C3984" t="s">
        <v>18761</v>
      </c>
      <c r="D3984" t="s">
        <v>18762</v>
      </c>
      <c r="E3984" t="s">
        <v>18763</v>
      </c>
      <c r="F3984" t="s">
        <v>10481</v>
      </c>
    </row>
    <row r="3985" spans="1:6">
      <c r="A3985" t="s">
        <v>3962</v>
      </c>
      <c r="B3985" s="859" t="s">
        <v>18764</v>
      </c>
      <c r="C3985" t="s">
        <v>18765</v>
      </c>
      <c r="D3985" t="s">
        <v>18766</v>
      </c>
      <c r="E3985" t="s">
        <v>18767</v>
      </c>
      <c r="F3985" t="s">
        <v>10481</v>
      </c>
    </row>
    <row r="3986" spans="1:6">
      <c r="A3986" t="s">
        <v>3962</v>
      </c>
      <c r="B3986" s="859" t="s">
        <v>18768</v>
      </c>
      <c r="C3986" t="s">
        <v>18769</v>
      </c>
      <c r="D3986" t="s">
        <v>18770</v>
      </c>
      <c r="E3986" t="s">
        <v>18771</v>
      </c>
      <c r="F3986" t="s">
        <v>10481</v>
      </c>
    </row>
    <row r="3987" spans="1:6">
      <c r="A3987" t="s">
        <v>3962</v>
      </c>
      <c r="B3987" s="859" t="s">
        <v>18772</v>
      </c>
      <c r="C3987" t="s">
        <v>17634</v>
      </c>
      <c r="D3987" t="s">
        <v>17635</v>
      </c>
      <c r="E3987" t="s">
        <v>17636</v>
      </c>
      <c r="F3987" t="s">
        <v>10481</v>
      </c>
    </row>
    <row r="3988" spans="1:6">
      <c r="A3988" t="s">
        <v>3962</v>
      </c>
      <c r="B3988" s="859" t="s">
        <v>18773</v>
      </c>
      <c r="C3988" t="s">
        <v>18774</v>
      </c>
      <c r="D3988" t="s">
        <v>18775</v>
      </c>
      <c r="E3988" t="s">
        <v>18776</v>
      </c>
      <c r="F3988" t="s">
        <v>10495</v>
      </c>
    </row>
    <row r="3989" spans="1:6">
      <c r="A3989" t="s">
        <v>3962</v>
      </c>
      <c r="B3989" s="859" t="s">
        <v>18777</v>
      </c>
      <c r="C3989" t="s">
        <v>18778</v>
      </c>
      <c r="D3989" t="s">
        <v>18779</v>
      </c>
      <c r="E3989" t="s">
        <v>18780</v>
      </c>
      <c r="F3989" t="s">
        <v>10520</v>
      </c>
    </row>
    <row r="3990" spans="1:6">
      <c r="A3990" t="s">
        <v>3962</v>
      </c>
      <c r="B3990" s="859" t="s">
        <v>18781</v>
      </c>
      <c r="C3990" t="s">
        <v>18782</v>
      </c>
      <c r="D3990" t="s">
        <v>18783</v>
      </c>
      <c r="E3990" t="s">
        <v>18783</v>
      </c>
      <c r="F3990" t="s">
        <v>10520</v>
      </c>
    </row>
    <row r="3991" spans="1:6">
      <c r="A3991" t="s">
        <v>3962</v>
      </c>
      <c r="B3991" s="859" t="s">
        <v>18784</v>
      </c>
      <c r="C3991" t="s">
        <v>18785</v>
      </c>
      <c r="D3991" t="s">
        <v>18786</v>
      </c>
      <c r="E3991" t="s">
        <v>18787</v>
      </c>
      <c r="F3991" t="s">
        <v>10520</v>
      </c>
    </row>
    <row r="3992" spans="1:6">
      <c r="A3992" t="s">
        <v>3962</v>
      </c>
      <c r="B3992" s="859" t="s">
        <v>18788</v>
      </c>
      <c r="C3992" t="s">
        <v>18789</v>
      </c>
      <c r="D3992" t="s">
        <v>18790</v>
      </c>
      <c r="E3992" t="s">
        <v>18790</v>
      </c>
      <c r="F3992" t="s">
        <v>10520</v>
      </c>
    </row>
    <row r="3993" spans="1:6">
      <c r="A3993" t="s">
        <v>3962</v>
      </c>
      <c r="B3993" s="859" t="s">
        <v>18791</v>
      </c>
      <c r="C3993" t="s">
        <v>17989</v>
      </c>
      <c r="D3993" t="s">
        <v>17990</v>
      </c>
      <c r="E3993" t="s">
        <v>17991</v>
      </c>
      <c r="F3993" t="s">
        <v>10520</v>
      </c>
    </row>
    <row r="3994" spans="1:6">
      <c r="A3994" t="s">
        <v>3962</v>
      </c>
      <c r="B3994" s="859" t="s">
        <v>18792</v>
      </c>
      <c r="C3994" t="s">
        <v>18793</v>
      </c>
      <c r="D3994" t="s">
        <v>18794</v>
      </c>
      <c r="E3994" t="s">
        <v>18795</v>
      </c>
      <c r="F3994" t="s">
        <v>10524</v>
      </c>
    </row>
    <row r="3995" spans="1:6">
      <c r="A3995" t="s">
        <v>3962</v>
      </c>
      <c r="B3995" s="859" t="s">
        <v>18796</v>
      </c>
      <c r="C3995" t="s">
        <v>18797</v>
      </c>
      <c r="D3995" t="s">
        <v>18798</v>
      </c>
      <c r="E3995" t="s">
        <v>18798</v>
      </c>
      <c r="F3995" t="s">
        <v>10528</v>
      </c>
    </row>
    <row r="3996" spans="1:6">
      <c r="A3996" t="s">
        <v>3962</v>
      </c>
      <c r="B3996" s="859" t="s">
        <v>18799</v>
      </c>
      <c r="C3996" t="s">
        <v>18800</v>
      </c>
      <c r="D3996" t="s">
        <v>18801</v>
      </c>
      <c r="E3996" t="s">
        <v>18802</v>
      </c>
      <c r="F3996" t="s">
        <v>10540</v>
      </c>
    </row>
    <row r="3997" spans="1:6">
      <c r="A3997" t="s">
        <v>3962</v>
      </c>
      <c r="B3997" s="859" t="s">
        <v>18803</v>
      </c>
      <c r="C3997" t="s">
        <v>18804</v>
      </c>
      <c r="D3997" t="s">
        <v>18805</v>
      </c>
      <c r="E3997" t="s">
        <v>18806</v>
      </c>
      <c r="F3997" t="s">
        <v>10575</v>
      </c>
    </row>
    <row r="3998" spans="1:6">
      <c r="A3998" t="s">
        <v>3962</v>
      </c>
      <c r="B3998" s="859" t="s">
        <v>18807</v>
      </c>
      <c r="C3998" t="s">
        <v>6094</v>
      </c>
      <c r="D3998" t="s">
        <v>6095</v>
      </c>
      <c r="E3998" t="s">
        <v>6096</v>
      </c>
      <c r="F3998" t="s">
        <v>10583</v>
      </c>
    </row>
    <row r="3999" spans="1:6">
      <c r="A3999" t="s">
        <v>3962</v>
      </c>
      <c r="B3999" s="859" t="s">
        <v>18808</v>
      </c>
      <c r="C3999" t="s">
        <v>18809</v>
      </c>
      <c r="D3999" t="s">
        <v>18810</v>
      </c>
      <c r="E3999" t="s">
        <v>18811</v>
      </c>
      <c r="F3999" t="s">
        <v>10588</v>
      </c>
    </row>
    <row r="4000" spans="1:6">
      <c r="A4000" t="s">
        <v>3962</v>
      </c>
      <c r="B4000" s="859" t="s">
        <v>18812</v>
      </c>
      <c r="C4000" t="s">
        <v>18813</v>
      </c>
      <c r="D4000" t="s">
        <v>18814</v>
      </c>
      <c r="E4000" t="s">
        <v>18814</v>
      </c>
      <c r="F4000" t="s">
        <v>10604</v>
      </c>
    </row>
    <row r="4001" spans="1:6">
      <c r="A4001" t="s">
        <v>3962</v>
      </c>
      <c r="B4001" s="859" t="s">
        <v>18815</v>
      </c>
      <c r="C4001" t="s">
        <v>18816</v>
      </c>
      <c r="D4001" t="s">
        <v>18817</v>
      </c>
      <c r="E4001" t="s">
        <v>18818</v>
      </c>
      <c r="F4001" t="s">
        <v>10616</v>
      </c>
    </row>
    <row r="4002" spans="1:6">
      <c r="A4002" t="s">
        <v>3962</v>
      </c>
      <c r="B4002" s="859" t="s">
        <v>18819</v>
      </c>
      <c r="C4002" t="s">
        <v>18820</v>
      </c>
      <c r="D4002" t="s">
        <v>18821</v>
      </c>
      <c r="E4002" t="s">
        <v>18822</v>
      </c>
      <c r="F4002" t="s">
        <v>10616</v>
      </c>
    </row>
    <row r="4003" spans="1:6">
      <c r="A4003" t="s">
        <v>3962</v>
      </c>
      <c r="B4003" s="859" t="s">
        <v>18823</v>
      </c>
      <c r="C4003" t="s">
        <v>18824</v>
      </c>
      <c r="D4003" t="s">
        <v>18825</v>
      </c>
      <c r="E4003" t="s">
        <v>18826</v>
      </c>
      <c r="F4003" t="s">
        <v>10624</v>
      </c>
    </row>
    <row r="4004" spans="1:6">
      <c r="A4004" t="s">
        <v>3962</v>
      </c>
      <c r="B4004" s="859" t="s">
        <v>18827</v>
      </c>
      <c r="C4004" t="s">
        <v>18828</v>
      </c>
      <c r="D4004" t="s">
        <v>18829</v>
      </c>
      <c r="E4004" t="s">
        <v>18829</v>
      </c>
      <c r="F4004" t="s">
        <v>10628</v>
      </c>
    </row>
    <row r="4005" spans="1:6">
      <c r="A4005" t="s">
        <v>3962</v>
      </c>
      <c r="B4005" s="859" t="s">
        <v>18830</v>
      </c>
      <c r="C4005" t="s">
        <v>18831</v>
      </c>
      <c r="D4005" t="s">
        <v>18832</v>
      </c>
      <c r="E4005" t="s">
        <v>18833</v>
      </c>
      <c r="F4005" t="s">
        <v>10628</v>
      </c>
    </row>
    <row r="4006" spans="1:6">
      <c r="A4006" t="s">
        <v>3962</v>
      </c>
      <c r="B4006" s="859" t="s">
        <v>18834</v>
      </c>
      <c r="C4006" t="s">
        <v>18835</v>
      </c>
      <c r="D4006" t="s">
        <v>18836</v>
      </c>
      <c r="E4006" t="s">
        <v>18837</v>
      </c>
      <c r="F4006" t="s">
        <v>10632</v>
      </c>
    </row>
    <row r="4007" spans="1:6">
      <c r="A4007" t="s">
        <v>3962</v>
      </c>
      <c r="B4007" s="859" t="s">
        <v>18838</v>
      </c>
      <c r="C4007" t="s">
        <v>18839</v>
      </c>
      <c r="D4007" t="s">
        <v>18840</v>
      </c>
      <c r="E4007" t="s">
        <v>18841</v>
      </c>
      <c r="F4007" t="s">
        <v>10636</v>
      </c>
    </row>
    <row r="4008" spans="1:6">
      <c r="A4008" t="s">
        <v>3962</v>
      </c>
      <c r="B4008" s="859" t="s">
        <v>18842</v>
      </c>
      <c r="C4008" t="s">
        <v>18843</v>
      </c>
      <c r="D4008" t="s">
        <v>18844</v>
      </c>
      <c r="E4008" t="s">
        <v>18845</v>
      </c>
      <c r="F4008" t="s">
        <v>10645</v>
      </c>
    </row>
    <row r="4009" spans="1:6">
      <c r="A4009" t="s">
        <v>3962</v>
      </c>
      <c r="B4009" s="859" t="s">
        <v>18846</v>
      </c>
      <c r="C4009" t="s">
        <v>14120</v>
      </c>
      <c r="D4009" t="s">
        <v>14121</v>
      </c>
      <c r="E4009" t="s">
        <v>14122</v>
      </c>
      <c r="F4009" t="s">
        <v>10655</v>
      </c>
    </row>
    <row r="4010" spans="1:6">
      <c r="A4010" t="s">
        <v>3962</v>
      </c>
      <c r="B4010" s="859" t="s">
        <v>18847</v>
      </c>
      <c r="C4010" t="s">
        <v>13996</v>
      </c>
      <c r="D4010" t="s">
        <v>13997</v>
      </c>
      <c r="E4010" t="s">
        <v>13998</v>
      </c>
      <c r="F4010" t="s">
        <v>10655</v>
      </c>
    </row>
    <row r="4011" spans="1:6">
      <c r="A4011" t="s">
        <v>3962</v>
      </c>
      <c r="B4011" s="859" t="s">
        <v>18848</v>
      </c>
      <c r="C4011" t="s">
        <v>18849</v>
      </c>
      <c r="D4011" t="s">
        <v>18850</v>
      </c>
      <c r="E4011" t="s">
        <v>18851</v>
      </c>
      <c r="F4011" t="s">
        <v>10656</v>
      </c>
    </row>
    <row r="4012" spans="1:6">
      <c r="A4012" t="s">
        <v>3962</v>
      </c>
      <c r="B4012" s="859" t="s">
        <v>18852</v>
      </c>
      <c r="C4012" t="s">
        <v>18853</v>
      </c>
      <c r="D4012" t="s">
        <v>18854</v>
      </c>
      <c r="E4012" t="s">
        <v>18855</v>
      </c>
      <c r="F4012" t="s">
        <v>10661</v>
      </c>
    </row>
    <row r="4013" spans="1:6">
      <c r="A4013" t="s">
        <v>3962</v>
      </c>
      <c r="B4013" s="859" t="s">
        <v>18856</v>
      </c>
      <c r="C4013" t="s">
        <v>18857</v>
      </c>
      <c r="D4013" t="s">
        <v>18858</v>
      </c>
      <c r="E4013" t="s">
        <v>18858</v>
      </c>
      <c r="F4013" t="s">
        <v>10661</v>
      </c>
    </row>
    <row r="4014" spans="1:6">
      <c r="A4014" t="s">
        <v>3962</v>
      </c>
      <c r="B4014" s="859" t="s">
        <v>18859</v>
      </c>
      <c r="C4014" t="s">
        <v>18860</v>
      </c>
      <c r="D4014" t="s">
        <v>18861</v>
      </c>
      <c r="E4014" t="s">
        <v>18862</v>
      </c>
      <c r="F4014" t="s">
        <v>10673</v>
      </c>
    </row>
    <row r="4015" spans="1:6">
      <c r="A4015" t="s">
        <v>3962</v>
      </c>
      <c r="B4015" s="859" t="s">
        <v>18863</v>
      </c>
      <c r="C4015" t="s">
        <v>18864</v>
      </c>
      <c r="D4015" t="s">
        <v>18865</v>
      </c>
      <c r="E4015" t="s">
        <v>18865</v>
      </c>
      <c r="F4015" t="s">
        <v>10816</v>
      </c>
    </row>
    <row r="4016" spans="1:6">
      <c r="A4016" t="s">
        <v>3962</v>
      </c>
      <c r="B4016" s="859" t="s">
        <v>18866</v>
      </c>
      <c r="C4016" t="s">
        <v>13521</v>
      </c>
      <c r="D4016" t="s">
        <v>13522</v>
      </c>
      <c r="E4016" t="s">
        <v>13522</v>
      </c>
      <c r="F4016" t="s">
        <v>10829</v>
      </c>
    </row>
    <row r="4017" spans="1:6">
      <c r="A4017" t="s">
        <v>3962</v>
      </c>
      <c r="B4017" s="859" t="s">
        <v>18867</v>
      </c>
      <c r="C4017" t="s">
        <v>18868</v>
      </c>
      <c r="D4017" t="s">
        <v>18869</v>
      </c>
      <c r="E4017" t="s">
        <v>18870</v>
      </c>
      <c r="F4017" t="s">
        <v>10829</v>
      </c>
    </row>
    <row r="4018" spans="1:6">
      <c r="A4018" t="s">
        <v>3962</v>
      </c>
      <c r="B4018" s="859" t="s">
        <v>18871</v>
      </c>
      <c r="C4018" t="s">
        <v>18872</v>
      </c>
      <c r="D4018" t="s">
        <v>18873</v>
      </c>
      <c r="E4018" t="s">
        <v>18874</v>
      </c>
      <c r="F4018" t="s">
        <v>10829</v>
      </c>
    </row>
    <row r="4019" spans="1:6">
      <c r="A4019" t="s">
        <v>3962</v>
      </c>
      <c r="B4019" s="859" t="s">
        <v>18875</v>
      </c>
      <c r="C4019" t="s">
        <v>18876</v>
      </c>
      <c r="D4019" t="s">
        <v>18877</v>
      </c>
      <c r="E4019" t="s">
        <v>18878</v>
      </c>
      <c r="F4019" t="s">
        <v>10833</v>
      </c>
    </row>
    <row r="4020" spans="1:6">
      <c r="A4020" t="s">
        <v>3962</v>
      </c>
      <c r="B4020" s="859" t="s">
        <v>18879</v>
      </c>
      <c r="C4020" t="s">
        <v>18880</v>
      </c>
      <c r="D4020" t="s">
        <v>18881</v>
      </c>
      <c r="E4020" t="s">
        <v>18882</v>
      </c>
      <c r="F4020" t="s">
        <v>10833</v>
      </c>
    </row>
    <row r="4021" spans="1:6">
      <c r="A4021" t="s">
        <v>3962</v>
      </c>
      <c r="B4021" s="859" t="s">
        <v>18883</v>
      </c>
      <c r="C4021" t="s">
        <v>18884</v>
      </c>
      <c r="D4021" t="s">
        <v>18885</v>
      </c>
      <c r="E4021" t="s">
        <v>18885</v>
      </c>
      <c r="F4021" t="s">
        <v>10833</v>
      </c>
    </row>
    <row r="4022" spans="1:6">
      <c r="A4022" t="s">
        <v>3962</v>
      </c>
      <c r="B4022" s="859" t="s">
        <v>18886</v>
      </c>
      <c r="C4022" t="s">
        <v>18887</v>
      </c>
      <c r="D4022" t="s">
        <v>18888</v>
      </c>
      <c r="E4022" t="s">
        <v>18889</v>
      </c>
      <c r="F4022" t="s">
        <v>10833</v>
      </c>
    </row>
    <row r="4023" spans="1:6">
      <c r="A4023" t="s">
        <v>3962</v>
      </c>
      <c r="B4023" s="859" t="s">
        <v>18890</v>
      </c>
      <c r="C4023" t="s">
        <v>18891</v>
      </c>
      <c r="D4023" t="s">
        <v>18892</v>
      </c>
      <c r="E4023" t="s">
        <v>18893</v>
      </c>
      <c r="F4023" t="s">
        <v>10833</v>
      </c>
    </row>
    <row r="4024" spans="1:6">
      <c r="A4024" t="s">
        <v>3962</v>
      </c>
      <c r="B4024" s="859" t="s">
        <v>18894</v>
      </c>
      <c r="C4024" t="s">
        <v>18895</v>
      </c>
      <c r="D4024" t="s">
        <v>18896</v>
      </c>
      <c r="E4024" t="s">
        <v>18897</v>
      </c>
      <c r="F4024" t="s">
        <v>10833</v>
      </c>
    </row>
    <row r="4025" spans="1:6">
      <c r="A4025" t="s">
        <v>3962</v>
      </c>
      <c r="B4025" s="859" t="s">
        <v>18898</v>
      </c>
      <c r="C4025" t="s">
        <v>18899</v>
      </c>
      <c r="D4025" t="s">
        <v>18900</v>
      </c>
      <c r="E4025" t="s">
        <v>18901</v>
      </c>
      <c r="F4025" t="s">
        <v>10833</v>
      </c>
    </row>
    <row r="4026" spans="1:6">
      <c r="A4026" t="s">
        <v>3962</v>
      </c>
      <c r="B4026" s="859" t="s">
        <v>18902</v>
      </c>
      <c r="C4026" t="s">
        <v>18903</v>
      </c>
      <c r="D4026" t="s">
        <v>18904</v>
      </c>
      <c r="E4026" t="s">
        <v>18904</v>
      </c>
      <c r="F4026" t="s">
        <v>10833</v>
      </c>
    </row>
    <row r="4027" spans="1:6">
      <c r="A4027" t="s">
        <v>3962</v>
      </c>
      <c r="B4027" s="859" t="s">
        <v>18905</v>
      </c>
      <c r="C4027" t="s">
        <v>18906</v>
      </c>
      <c r="D4027" t="s">
        <v>18907</v>
      </c>
      <c r="E4027" t="s">
        <v>18908</v>
      </c>
      <c r="F4027" t="s">
        <v>10833</v>
      </c>
    </row>
    <row r="4028" spans="1:6">
      <c r="A4028" t="s">
        <v>3962</v>
      </c>
      <c r="B4028" s="859" t="s">
        <v>18909</v>
      </c>
      <c r="C4028" t="s">
        <v>18910</v>
      </c>
      <c r="D4028" t="s">
        <v>18911</v>
      </c>
      <c r="E4028" t="s">
        <v>18912</v>
      </c>
      <c r="F4028" t="s">
        <v>10833</v>
      </c>
    </row>
    <row r="4029" spans="1:6">
      <c r="A4029" t="s">
        <v>3962</v>
      </c>
      <c r="B4029" s="859" t="s">
        <v>18913</v>
      </c>
      <c r="C4029" t="s">
        <v>18914</v>
      </c>
      <c r="D4029" t="s">
        <v>18915</v>
      </c>
      <c r="E4029" t="s">
        <v>18916</v>
      </c>
      <c r="F4029" t="s">
        <v>10833</v>
      </c>
    </row>
    <row r="4030" spans="1:6">
      <c r="A4030" t="s">
        <v>3962</v>
      </c>
      <c r="B4030" s="859" t="s">
        <v>18917</v>
      </c>
      <c r="C4030" t="s">
        <v>18918</v>
      </c>
      <c r="D4030" t="s">
        <v>18919</v>
      </c>
      <c r="E4030" t="s">
        <v>18920</v>
      </c>
      <c r="F4030" t="s">
        <v>10833</v>
      </c>
    </row>
    <row r="4031" spans="1:6">
      <c r="A4031" t="s">
        <v>3962</v>
      </c>
      <c r="B4031" s="859" t="s">
        <v>18921</v>
      </c>
      <c r="C4031" t="s">
        <v>18922</v>
      </c>
      <c r="D4031" t="s">
        <v>18923</v>
      </c>
      <c r="E4031" t="s">
        <v>18923</v>
      </c>
      <c r="F4031" t="s">
        <v>10833</v>
      </c>
    </row>
    <row r="4032" spans="1:6">
      <c r="A4032" t="s">
        <v>3962</v>
      </c>
      <c r="B4032" s="859" t="s">
        <v>18924</v>
      </c>
      <c r="C4032" t="s">
        <v>18925</v>
      </c>
      <c r="D4032" t="s">
        <v>18926</v>
      </c>
      <c r="E4032" t="s">
        <v>18927</v>
      </c>
      <c r="F4032" t="s">
        <v>10833</v>
      </c>
    </row>
    <row r="4033" spans="1:6">
      <c r="A4033" t="s">
        <v>3962</v>
      </c>
      <c r="B4033" s="859" t="s">
        <v>18928</v>
      </c>
      <c r="C4033" t="s">
        <v>18929</v>
      </c>
      <c r="D4033" t="s">
        <v>18930</v>
      </c>
      <c r="E4033" t="s">
        <v>18931</v>
      </c>
      <c r="F4033" t="s">
        <v>10837</v>
      </c>
    </row>
    <row r="4034" spans="1:6">
      <c r="A4034" t="s">
        <v>3962</v>
      </c>
      <c r="B4034" s="859" t="s">
        <v>18932</v>
      </c>
      <c r="C4034" t="s">
        <v>18933</v>
      </c>
      <c r="D4034" t="s">
        <v>18934</v>
      </c>
      <c r="E4034" t="s">
        <v>18935</v>
      </c>
      <c r="F4034" t="s">
        <v>10841</v>
      </c>
    </row>
    <row r="4035" spans="1:6">
      <c r="A4035" t="s">
        <v>3962</v>
      </c>
      <c r="B4035" s="859" t="s">
        <v>18936</v>
      </c>
      <c r="C4035" t="s">
        <v>14813</v>
      </c>
      <c r="D4035" t="s">
        <v>14814</v>
      </c>
      <c r="E4035" t="s">
        <v>14815</v>
      </c>
      <c r="F4035" t="s">
        <v>10841</v>
      </c>
    </row>
    <row r="4036" spans="1:6">
      <c r="A4036" t="s">
        <v>3962</v>
      </c>
      <c r="B4036" s="859" t="s">
        <v>18937</v>
      </c>
      <c r="C4036" t="s">
        <v>6238</v>
      </c>
      <c r="D4036" t="s">
        <v>6239</v>
      </c>
      <c r="E4036" t="s">
        <v>6240</v>
      </c>
      <c r="F4036" t="s">
        <v>10845</v>
      </c>
    </row>
    <row r="4037" spans="1:6">
      <c r="A4037" t="s">
        <v>3962</v>
      </c>
      <c r="B4037" s="859" t="s">
        <v>18938</v>
      </c>
      <c r="C4037" t="s">
        <v>18939</v>
      </c>
      <c r="D4037" t="s">
        <v>18940</v>
      </c>
      <c r="E4037" t="s">
        <v>18941</v>
      </c>
      <c r="F4037" t="s">
        <v>10845</v>
      </c>
    </row>
    <row r="4038" spans="1:6">
      <c r="A4038" t="s">
        <v>3962</v>
      </c>
      <c r="B4038" s="859" t="s">
        <v>18942</v>
      </c>
      <c r="C4038" t="s">
        <v>18943</v>
      </c>
      <c r="D4038" t="s">
        <v>18944</v>
      </c>
      <c r="E4038" t="s">
        <v>18945</v>
      </c>
      <c r="F4038" t="s">
        <v>10845</v>
      </c>
    </row>
    <row r="4039" spans="1:6">
      <c r="A4039" t="s">
        <v>3962</v>
      </c>
      <c r="B4039" s="859" t="s">
        <v>18946</v>
      </c>
      <c r="C4039" t="s">
        <v>18947</v>
      </c>
      <c r="D4039" t="s">
        <v>18948</v>
      </c>
      <c r="E4039" t="s">
        <v>18949</v>
      </c>
      <c r="F4039" t="s">
        <v>10845</v>
      </c>
    </row>
    <row r="4040" spans="1:6">
      <c r="A4040" t="s">
        <v>3962</v>
      </c>
      <c r="B4040" s="859" t="s">
        <v>18950</v>
      </c>
      <c r="C4040" t="s">
        <v>18951</v>
      </c>
      <c r="D4040" t="s">
        <v>18952</v>
      </c>
      <c r="E4040" t="s">
        <v>18953</v>
      </c>
      <c r="F4040" t="s">
        <v>10845</v>
      </c>
    </row>
    <row r="4041" spans="1:6">
      <c r="A4041" t="s">
        <v>3962</v>
      </c>
      <c r="B4041" s="859" t="s">
        <v>18954</v>
      </c>
      <c r="C4041" t="s">
        <v>18955</v>
      </c>
      <c r="D4041" t="s">
        <v>18956</v>
      </c>
      <c r="E4041" t="s">
        <v>18957</v>
      </c>
      <c r="F4041" t="s">
        <v>10845</v>
      </c>
    </row>
    <row r="4042" spans="1:6">
      <c r="A4042" t="s">
        <v>3962</v>
      </c>
      <c r="B4042" s="859" t="s">
        <v>18958</v>
      </c>
      <c r="C4042" t="s">
        <v>18959</v>
      </c>
      <c r="D4042" t="s">
        <v>18960</v>
      </c>
      <c r="E4042" t="s">
        <v>18960</v>
      </c>
      <c r="F4042" t="s">
        <v>10849</v>
      </c>
    </row>
    <row r="4043" spans="1:6">
      <c r="A4043" t="s">
        <v>3962</v>
      </c>
      <c r="B4043" s="859" t="s">
        <v>18961</v>
      </c>
      <c r="C4043" t="s">
        <v>18962</v>
      </c>
      <c r="D4043" t="s">
        <v>18963</v>
      </c>
      <c r="E4043" t="s">
        <v>18964</v>
      </c>
      <c r="F4043" t="s">
        <v>10849</v>
      </c>
    </row>
    <row r="4044" spans="1:6">
      <c r="A4044" t="s">
        <v>3962</v>
      </c>
      <c r="B4044" s="859" t="s">
        <v>18965</v>
      </c>
      <c r="C4044" t="s">
        <v>18966</v>
      </c>
      <c r="D4044" t="s">
        <v>18967</v>
      </c>
      <c r="E4044" t="s">
        <v>18968</v>
      </c>
      <c r="F4044" t="s">
        <v>10850</v>
      </c>
    </row>
    <row r="4045" spans="1:6">
      <c r="A4045" t="s">
        <v>3962</v>
      </c>
      <c r="B4045" s="859" t="s">
        <v>18969</v>
      </c>
      <c r="C4045" t="s">
        <v>14143</v>
      </c>
      <c r="D4045" t="s">
        <v>14144</v>
      </c>
      <c r="E4045" t="s">
        <v>14145</v>
      </c>
      <c r="F4045" t="s">
        <v>10850</v>
      </c>
    </row>
    <row r="4046" spans="1:6">
      <c r="A4046" t="s">
        <v>3962</v>
      </c>
      <c r="B4046" s="859" t="s">
        <v>18970</v>
      </c>
      <c r="C4046" t="s">
        <v>18971</v>
      </c>
      <c r="D4046" t="s">
        <v>18972</v>
      </c>
      <c r="E4046" t="s">
        <v>18973</v>
      </c>
      <c r="F4046" t="s">
        <v>10854</v>
      </c>
    </row>
    <row r="4047" spans="1:6">
      <c r="A4047" t="s">
        <v>3962</v>
      </c>
      <c r="B4047" s="859" t="s">
        <v>18974</v>
      </c>
      <c r="C4047" t="s">
        <v>18975</v>
      </c>
      <c r="D4047" t="s">
        <v>18976</v>
      </c>
      <c r="E4047" t="s">
        <v>18977</v>
      </c>
      <c r="F4047" t="s">
        <v>10854</v>
      </c>
    </row>
    <row r="4048" spans="1:6">
      <c r="A4048" t="s">
        <v>3962</v>
      </c>
      <c r="B4048" s="859" t="s">
        <v>18978</v>
      </c>
      <c r="C4048" t="s">
        <v>18979</v>
      </c>
      <c r="D4048" t="s">
        <v>18980</v>
      </c>
      <c r="E4048" t="s">
        <v>18981</v>
      </c>
      <c r="F4048" t="s">
        <v>10858</v>
      </c>
    </row>
    <row r="4049" spans="1:6">
      <c r="A4049" t="s">
        <v>3962</v>
      </c>
      <c r="B4049" s="859" t="s">
        <v>18982</v>
      </c>
      <c r="C4049" t="s">
        <v>18983</v>
      </c>
      <c r="D4049" t="s">
        <v>18984</v>
      </c>
      <c r="E4049" t="s">
        <v>18984</v>
      </c>
      <c r="F4049" t="s">
        <v>10862</v>
      </c>
    </row>
    <row r="4050" spans="1:6">
      <c r="A4050" t="s">
        <v>3962</v>
      </c>
      <c r="B4050" s="859" t="s">
        <v>18985</v>
      </c>
      <c r="C4050" t="s">
        <v>17162</v>
      </c>
      <c r="D4050" t="s">
        <v>17163</v>
      </c>
      <c r="E4050" t="s">
        <v>17164</v>
      </c>
      <c r="F4050" t="s">
        <v>10866</v>
      </c>
    </row>
    <row r="4051" spans="1:6">
      <c r="A4051" t="s">
        <v>3962</v>
      </c>
      <c r="B4051" s="859" t="s">
        <v>18986</v>
      </c>
      <c r="C4051" t="s">
        <v>18987</v>
      </c>
      <c r="D4051" t="s">
        <v>18988</v>
      </c>
      <c r="E4051" t="s">
        <v>18989</v>
      </c>
      <c r="F4051" t="s">
        <v>10866</v>
      </c>
    </row>
    <row r="4052" spans="1:6">
      <c r="A4052" t="s">
        <v>3962</v>
      </c>
      <c r="B4052" s="859" t="s">
        <v>18990</v>
      </c>
      <c r="C4052" t="s">
        <v>18991</v>
      </c>
      <c r="D4052" t="s">
        <v>18992</v>
      </c>
      <c r="E4052" t="s">
        <v>18992</v>
      </c>
      <c r="F4052" t="s">
        <v>10870</v>
      </c>
    </row>
    <row r="4053" spans="1:6">
      <c r="A4053" t="s">
        <v>3962</v>
      </c>
      <c r="B4053" s="859" t="s">
        <v>18993</v>
      </c>
      <c r="C4053" t="s">
        <v>18994</v>
      </c>
      <c r="D4053" t="s">
        <v>18995</v>
      </c>
      <c r="E4053" t="s">
        <v>18996</v>
      </c>
      <c r="F4053" t="s">
        <v>10874</v>
      </c>
    </row>
    <row r="4054" spans="1:6">
      <c r="A4054" t="s">
        <v>3962</v>
      </c>
      <c r="B4054" s="859" t="s">
        <v>18997</v>
      </c>
      <c r="C4054" t="s">
        <v>18998</v>
      </c>
      <c r="D4054" t="s">
        <v>18999</v>
      </c>
      <c r="E4054" t="s">
        <v>19000</v>
      </c>
      <c r="F4054" t="s">
        <v>10874</v>
      </c>
    </row>
    <row r="4055" spans="1:6">
      <c r="A4055" t="s">
        <v>3962</v>
      </c>
      <c r="B4055" s="859" t="s">
        <v>19001</v>
      </c>
      <c r="C4055" t="s">
        <v>19002</v>
      </c>
      <c r="D4055" t="s">
        <v>19003</v>
      </c>
      <c r="E4055" t="s">
        <v>19004</v>
      </c>
      <c r="F4055" t="s">
        <v>10874</v>
      </c>
    </row>
    <row r="4056" spans="1:6">
      <c r="A4056" t="s">
        <v>3962</v>
      </c>
      <c r="B4056" s="859" t="s">
        <v>19005</v>
      </c>
      <c r="C4056" t="s">
        <v>19006</v>
      </c>
      <c r="D4056" t="s">
        <v>19007</v>
      </c>
      <c r="E4056" t="s">
        <v>19008</v>
      </c>
      <c r="F4056" t="s">
        <v>10878</v>
      </c>
    </row>
    <row r="4057" spans="1:6">
      <c r="A4057" t="s">
        <v>3962</v>
      </c>
      <c r="B4057" s="859" t="s">
        <v>19009</v>
      </c>
      <c r="C4057" t="s">
        <v>18395</v>
      </c>
      <c r="D4057" t="s">
        <v>18396</v>
      </c>
      <c r="E4057" t="s">
        <v>18396</v>
      </c>
      <c r="F4057" t="s">
        <v>10878</v>
      </c>
    </row>
    <row r="4058" spans="1:6">
      <c r="A4058" t="s">
        <v>3962</v>
      </c>
      <c r="B4058" s="859" t="s">
        <v>19010</v>
      </c>
      <c r="C4058" t="s">
        <v>19011</v>
      </c>
      <c r="D4058" t="s">
        <v>19012</v>
      </c>
      <c r="E4058" t="s">
        <v>19013</v>
      </c>
      <c r="F4058" t="s">
        <v>10878</v>
      </c>
    </row>
    <row r="4059" spans="1:6">
      <c r="A4059" t="s">
        <v>3962</v>
      </c>
      <c r="B4059" s="859" t="s">
        <v>19014</v>
      </c>
      <c r="C4059" t="s">
        <v>19015</v>
      </c>
      <c r="D4059" t="s">
        <v>19016</v>
      </c>
      <c r="E4059" t="s">
        <v>19017</v>
      </c>
      <c r="F4059" t="s">
        <v>10878</v>
      </c>
    </row>
    <row r="4060" spans="1:6">
      <c r="A4060" t="s">
        <v>3962</v>
      </c>
      <c r="B4060" s="859" t="s">
        <v>19018</v>
      </c>
      <c r="C4060" t="s">
        <v>19019</v>
      </c>
      <c r="D4060" t="s">
        <v>19020</v>
      </c>
      <c r="E4060" t="s">
        <v>19021</v>
      </c>
      <c r="F4060" t="s">
        <v>10878</v>
      </c>
    </row>
    <row r="4061" spans="1:6">
      <c r="A4061" t="s">
        <v>3962</v>
      </c>
      <c r="B4061" s="859" t="s">
        <v>19022</v>
      </c>
      <c r="C4061" t="s">
        <v>19023</v>
      </c>
      <c r="D4061" t="s">
        <v>19024</v>
      </c>
      <c r="E4061" t="s">
        <v>19024</v>
      </c>
      <c r="F4061" t="s">
        <v>10878</v>
      </c>
    </row>
    <row r="4062" spans="1:6">
      <c r="A4062" t="s">
        <v>3962</v>
      </c>
      <c r="B4062" s="859" t="s">
        <v>19025</v>
      </c>
      <c r="C4062" t="s">
        <v>19026</v>
      </c>
      <c r="D4062" t="s">
        <v>19027</v>
      </c>
      <c r="E4062" t="s">
        <v>19028</v>
      </c>
      <c r="F4062" t="s">
        <v>10878</v>
      </c>
    </row>
    <row r="4063" spans="1:6">
      <c r="A4063" t="s">
        <v>3962</v>
      </c>
      <c r="B4063" s="859" t="s">
        <v>19029</v>
      </c>
      <c r="C4063" t="s">
        <v>16543</v>
      </c>
      <c r="D4063" t="s">
        <v>16544</v>
      </c>
      <c r="E4063" t="s">
        <v>16545</v>
      </c>
      <c r="F4063" t="s">
        <v>10878</v>
      </c>
    </row>
    <row r="4064" spans="1:6">
      <c r="A4064" t="s">
        <v>3962</v>
      </c>
      <c r="B4064" s="859" t="s">
        <v>19030</v>
      </c>
      <c r="C4064" t="s">
        <v>15356</v>
      </c>
      <c r="D4064" t="s">
        <v>15357</v>
      </c>
      <c r="E4064" t="s">
        <v>15357</v>
      </c>
      <c r="F4064" t="s">
        <v>10878</v>
      </c>
    </row>
    <row r="4065" spans="1:6">
      <c r="A4065" t="s">
        <v>3962</v>
      </c>
      <c r="B4065" s="859" t="s">
        <v>19031</v>
      </c>
      <c r="C4065" t="s">
        <v>19032</v>
      </c>
      <c r="D4065" t="s">
        <v>19033</v>
      </c>
      <c r="E4065" t="s">
        <v>19034</v>
      </c>
      <c r="F4065" t="s">
        <v>10878</v>
      </c>
    </row>
    <row r="4066" spans="1:6">
      <c r="A4066" t="s">
        <v>3962</v>
      </c>
      <c r="B4066" s="859" t="s">
        <v>19035</v>
      </c>
      <c r="C4066" t="s">
        <v>19036</v>
      </c>
      <c r="D4066" t="s">
        <v>19037</v>
      </c>
      <c r="E4066" t="s">
        <v>19038</v>
      </c>
      <c r="F4066" t="s">
        <v>10882</v>
      </c>
    </row>
    <row r="4067" spans="1:6">
      <c r="A4067" t="s">
        <v>3962</v>
      </c>
      <c r="B4067" s="859" t="s">
        <v>19039</v>
      </c>
      <c r="C4067" t="s">
        <v>19040</v>
      </c>
      <c r="D4067" t="s">
        <v>19041</v>
      </c>
      <c r="E4067" t="s">
        <v>19042</v>
      </c>
      <c r="F4067" t="s">
        <v>10886</v>
      </c>
    </row>
    <row r="4068" spans="1:6">
      <c r="A4068" t="s">
        <v>3962</v>
      </c>
      <c r="B4068" s="859" t="s">
        <v>19043</v>
      </c>
      <c r="C4068" t="s">
        <v>19044</v>
      </c>
      <c r="D4068" t="s">
        <v>19045</v>
      </c>
      <c r="E4068" t="s">
        <v>19046</v>
      </c>
      <c r="F4068" t="s">
        <v>10890</v>
      </c>
    </row>
    <row r="4069" spans="1:6">
      <c r="A4069" t="s">
        <v>3962</v>
      </c>
      <c r="B4069" s="859" t="s">
        <v>19047</v>
      </c>
      <c r="C4069" t="s">
        <v>19048</v>
      </c>
      <c r="D4069" t="s">
        <v>19049</v>
      </c>
      <c r="E4069" t="s">
        <v>19050</v>
      </c>
      <c r="F4069" t="s">
        <v>10894</v>
      </c>
    </row>
    <row r="4070" spans="1:6">
      <c r="A4070" t="s">
        <v>3962</v>
      </c>
      <c r="B4070" s="859" t="s">
        <v>19051</v>
      </c>
      <c r="C4070" t="s">
        <v>19052</v>
      </c>
      <c r="D4070" t="s">
        <v>19053</v>
      </c>
      <c r="E4070" t="s">
        <v>19054</v>
      </c>
      <c r="F4070" t="s">
        <v>10894</v>
      </c>
    </row>
    <row r="4071" spans="1:6">
      <c r="A4071" t="s">
        <v>3962</v>
      </c>
      <c r="B4071" s="859" t="s">
        <v>19055</v>
      </c>
      <c r="C4071" t="s">
        <v>19056</v>
      </c>
      <c r="D4071" t="s">
        <v>19057</v>
      </c>
      <c r="E4071" t="s">
        <v>19058</v>
      </c>
      <c r="F4071" t="s">
        <v>10898</v>
      </c>
    </row>
    <row r="4072" spans="1:6">
      <c r="A4072" t="s">
        <v>3962</v>
      </c>
      <c r="B4072" s="859" t="s">
        <v>19059</v>
      </c>
      <c r="C4072" t="s">
        <v>19060</v>
      </c>
      <c r="D4072" t="s">
        <v>19061</v>
      </c>
      <c r="E4072" t="s">
        <v>19061</v>
      </c>
      <c r="F4072" t="s">
        <v>10898</v>
      </c>
    </row>
    <row r="4073" spans="1:6">
      <c r="A4073" t="s">
        <v>3962</v>
      </c>
      <c r="B4073" s="859" t="s">
        <v>19062</v>
      </c>
      <c r="C4073" t="s">
        <v>19063</v>
      </c>
      <c r="D4073" t="s">
        <v>19064</v>
      </c>
      <c r="E4073" t="s">
        <v>19064</v>
      </c>
      <c r="F4073" t="s">
        <v>10902</v>
      </c>
    </row>
    <row r="4074" spans="1:6">
      <c r="A4074" t="s">
        <v>3962</v>
      </c>
      <c r="B4074" s="859" t="s">
        <v>19065</v>
      </c>
      <c r="C4074" t="s">
        <v>19066</v>
      </c>
      <c r="D4074" t="s">
        <v>19067</v>
      </c>
      <c r="E4074" t="s">
        <v>19068</v>
      </c>
      <c r="F4074" t="s">
        <v>10906</v>
      </c>
    </row>
    <row r="4075" spans="1:6">
      <c r="A4075" t="s">
        <v>3962</v>
      </c>
      <c r="B4075" s="859" t="s">
        <v>19069</v>
      </c>
      <c r="C4075" t="s">
        <v>19070</v>
      </c>
      <c r="D4075" t="s">
        <v>19071</v>
      </c>
      <c r="E4075" t="s">
        <v>19072</v>
      </c>
      <c r="F4075" t="s">
        <v>10906</v>
      </c>
    </row>
    <row r="4076" spans="1:6">
      <c r="A4076" t="s">
        <v>3962</v>
      </c>
      <c r="B4076" s="859" t="s">
        <v>19073</v>
      </c>
      <c r="C4076" t="s">
        <v>19074</v>
      </c>
      <c r="D4076" t="s">
        <v>19075</v>
      </c>
      <c r="E4076" t="s">
        <v>19076</v>
      </c>
      <c r="F4076" t="s">
        <v>10906</v>
      </c>
    </row>
    <row r="4077" spans="1:6">
      <c r="A4077" t="s">
        <v>3962</v>
      </c>
      <c r="B4077" s="859" t="s">
        <v>19077</v>
      </c>
      <c r="C4077" t="s">
        <v>15466</v>
      </c>
      <c r="D4077" t="s">
        <v>15467</v>
      </c>
      <c r="E4077" t="s">
        <v>15468</v>
      </c>
      <c r="F4077" t="s">
        <v>10906</v>
      </c>
    </row>
    <row r="4078" spans="1:6">
      <c r="A4078" t="s">
        <v>3962</v>
      </c>
      <c r="B4078" s="859" t="s">
        <v>19078</v>
      </c>
      <c r="C4078" t="s">
        <v>19079</v>
      </c>
      <c r="D4078" t="s">
        <v>19080</v>
      </c>
      <c r="E4078" t="s">
        <v>19081</v>
      </c>
      <c r="F4078" t="s">
        <v>10907</v>
      </c>
    </row>
    <row r="4079" spans="1:6">
      <c r="A4079" t="s">
        <v>3962</v>
      </c>
      <c r="B4079" s="859" t="s">
        <v>19082</v>
      </c>
      <c r="C4079" t="s">
        <v>19083</v>
      </c>
      <c r="D4079" t="s">
        <v>19084</v>
      </c>
      <c r="E4079" t="s">
        <v>19085</v>
      </c>
      <c r="F4079" t="s">
        <v>10907</v>
      </c>
    </row>
    <row r="4080" spans="1:6">
      <c r="A4080" t="s">
        <v>3962</v>
      </c>
      <c r="B4080" s="859" t="s">
        <v>19086</v>
      </c>
      <c r="C4080" t="s">
        <v>19087</v>
      </c>
      <c r="D4080" t="s">
        <v>19088</v>
      </c>
      <c r="E4080" t="s">
        <v>19089</v>
      </c>
      <c r="F4080" t="s">
        <v>10907</v>
      </c>
    </row>
    <row r="4081" spans="1:6">
      <c r="A4081" t="s">
        <v>3962</v>
      </c>
      <c r="B4081" s="859" t="s">
        <v>19090</v>
      </c>
      <c r="C4081" t="s">
        <v>19091</v>
      </c>
      <c r="D4081" t="s">
        <v>19092</v>
      </c>
      <c r="E4081" t="s">
        <v>19093</v>
      </c>
      <c r="F4081" t="s">
        <v>10915</v>
      </c>
    </row>
    <row r="4082" spans="1:6">
      <c r="A4082" t="s">
        <v>3962</v>
      </c>
      <c r="B4082" s="859" t="s">
        <v>19094</v>
      </c>
      <c r="C4082" t="s">
        <v>19095</v>
      </c>
      <c r="D4082" t="s">
        <v>19096</v>
      </c>
      <c r="E4082" t="s">
        <v>19097</v>
      </c>
      <c r="F4082" t="s">
        <v>10917</v>
      </c>
    </row>
    <row r="4083" spans="1:6">
      <c r="A4083" t="s">
        <v>3962</v>
      </c>
      <c r="B4083" s="859" t="s">
        <v>19098</v>
      </c>
      <c r="C4083" t="s">
        <v>19099</v>
      </c>
      <c r="D4083" t="s">
        <v>19100</v>
      </c>
      <c r="E4083" t="s">
        <v>19101</v>
      </c>
      <c r="F4083" t="s">
        <v>10917</v>
      </c>
    </row>
    <row r="4084" spans="1:6">
      <c r="A4084" t="s">
        <v>3962</v>
      </c>
      <c r="B4084" s="859" t="s">
        <v>19102</v>
      </c>
      <c r="C4084" t="s">
        <v>19103</v>
      </c>
      <c r="D4084" t="s">
        <v>19104</v>
      </c>
      <c r="E4084" t="s">
        <v>19105</v>
      </c>
      <c r="F4084" t="s">
        <v>10917</v>
      </c>
    </row>
    <row r="4085" spans="1:6">
      <c r="A4085" t="s">
        <v>3962</v>
      </c>
      <c r="B4085" s="859" t="s">
        <v>19106</v>
      </c>
      <c r="C4085" t="s">
        <v>19107</v>
      </c>
      <c r="D4085" t="s">
        <v>19108</v>
      </c>
      <c r="E4085" t="s">
        <v>19109</v>
      </c>
      <c r="F4085" t="s">
        <v>10917</v>
      </c>
    </row>
    <row r="4086" spans="1:6">
      <c r="A4086" t="s">
        <v>3962</v>
      </c>
      <c r="B4086" s="859" t="s">
        <v>19110</v>
      </c>
      <c r="C4086" t="s">
        <v>19111</v>
      </c>
      <c r="D4086" t="s">
        <v>19112</v>
      </c>
      <c r="E4086" t="s">
        <v>19113</v>
      </c>
      <c r="F4086" t="s">
        <v>10917</v>
      </c>
    </row>
    <row r="4087" spans="1:6">
      <c r="A4087" t="s">
        <v>3962</v>
      </c>
      <c r="B4087" s="859" t="s">
        <v>19114</v>
      </c>
      <c r="C4087" t="s">
        <v>13521</v>
      </c>
      <c r="D4087" t="s">
        <v>13522</v>
      </c>
      <c r="E4087" t="s">
        <v>13522</v>
      </c>
      <c r="F4087" t="s">
        <v>10921</v>
      </c>
    </row>
    <row r="4088" spans="1:6">
      <c r="A4088" t="s">
        <v>3962</v>
      </c>
      <c r="B4088" s="859" t="s">
        <v>19115</v>
      </c>
      <c r="C4088" t="s">
        <v>19116</v>
      </c>
      <c r="D4088" t="s">
        <v>19117</v>
      </c>
      <c r="E4088" t="s">
        <v>19118</v>
      </c>
      <c r="F4088" t="s">
        <v>10921</v>
      </c>
    </row>
    <row r="4089" spans="1:6">
      <c r="A4089" t="s">
        <v>3962</v>
      </c>
      <c r="B4089" s="859" t="s">
        <v>19119</v>
      </c>
      <c r="C4089" t="s">
        <v>19120</v>
      </c>
      <c r="D4089" t="s">
        <v>19121</v>
      </c>
      <c r="E4089" t="s">
        <v>19122</v>
      </c>
      <c r="F4089" t="s">
        <v>10921</v>
      </c>
    </row>
    <row r="4090" spans="1:6">
      <c r="A4090" t="s">
        <v>3962</v>
      </c>
      <c r="B4090" s="859" t="s">
        <v>19123</v>
      </c>
      <c r="C4090" t="s">
        <v>19124</v>
      </c>
      <c r="D4090" t="s">
        <v>19125</v>
      </c>
      <c r="E4090" t="s">
        <v>19126</v>
      </c>
      <c r="F4090" t="s">
        <v>10921</v>
      </c>
    </row>
    <row r="4091" spans="1:6">
      <c r="A4091" t="s">
        <v>3962</v>
      </c>
      <c r="B4091" s="859" t="s">
        <v>19127</v>
      </c>
      <c r="C4091" t="s">
        <v>19128</v>
      </c>
      <c r="D4091" t="s">
        <v>19129</v>
      </c>
      <c r="E4091" t="s">
        <v>19130</v>
      </c>
      <c r="F4091" t="s">
        <v>10925</v>
      </c>
    </row>
    <row r="4092" spans="1:6">
      <c r="A4092" t="s">
        <v>3962</v>
      </c>
      <c r="B4092" s="859" t="s">
        <v>19131</v>
      </c>
      <c r="C4092" t="s">
        <v>19132</v>
      </c>
      <c r="D4092" t="s">
        <v>19133</v>
      </c>
      <c r="E4092" t="s">
        <v>19134</v>
      </c>
      <c r="F4092" t="s">
        <v>10929</v>
      </c>
    </row>
    <row r="4093" spans="1:6">
      <c r="A4093" t="s">
        <v>3962</v>
      </c>
      <c r="B4093" s="859" t="s">
        <v>19135</v>
      </c>
      <c r="C4093" t="s">
        <v>19136</v>
      </c>
      <c r="D4093" t="s">
        <v>19137</v>
      </c>
      <c r="E4093" t="s">
        <v>19138</v>
      </c>
      <c r="F4093" t="s">
        <v>10929</v>
      </c>
    </row>
    <row r="4094" spans="1:6">
      <c r="A4094" t="s">
        <v>3962</v>
      </c>
      <c r="B4094" s="859" t="s">
        <v>19139</v>
      </c>
      <c r="C4094" t="s">
        <v>19140</v>
      </c>
      <c r="D4094" t="s">
        <v>19141</v>
      </c>
      <c r="E4094" t="s">
        <v>19142</v>
      </c>
      <c r="F4094" t="s">
        <v>10929</v>
      </c>
    </row>
    <row r="4095" spans="1:6">
      <c r="A4095" t="s">
        <v>3962</v>
      </c>
      <c r="B4095" s="859" t="s">
        <v>19143</v>
      </c>
      <c r="C4095" t="s">
        <v>19144</v>
      </c>
      <c r="D4095" t="s">
        <v>19145</v>
      </c>
      <c r="E4095" t="s">
        <v>19146</v>
      </c>
      <c r="F4095" t="s">
        <v>10929</v>
      </c>
    </row>
    <row r="4096" spans="1:6">
      <c r="A4096" t="s">
        <v>3962</v>
      </c>
      <c r="B4096" s="859" t="s">
        <v>19147</v>
      </c>
      <c r="C4096" t="s">
        <v>19148</v>
      </c>
      <c r="D4096" t="s">
        <v>19149</v>
      </c>
      <c r="E4096" t="s">
        <v>19150</v>
      </c>
      <c r="F4096" t="s">
        <v>10929</v>
      </c>
    </row>
    <row r="4097" spans="1:6">
      <c r="A4097" t="s">
        <v>3962</v>
      </c>
      <c r="B4097" s="859" t="s">
        <v>19151</v>
      </c>
      <c r="C4097" t="s">
        <v>19152</v>
      </c>
      <c r="D4097" t="s">
        <v>19153</v>
      </c>
      <c r="E4097" t="s">
        <v>19154</v>
      </c>
      <c r="F4097" t="s">
        <v>10929</v>
      </c>
    </row>
    <row r="4098" spans="1:6">
      <c r="A4098" t="s">
        <v>3962</v>
      </c>
      <c r="B4098" s="859" t="s">
        <v>19155</v>
      </c>
      <c r="C4098" t="s">
        <v>19156</v>
      </c>
      <c r="D4098" t="s">
        <v>19157</v>
      </c>
      <c r="E4098" t="s">
        <v>19158</v>
      </c>
      <c r="F4098" t="s">
        <v>10933</v>
      </c>
    </row>
    <row r="4099" spans="1:6">
      <c r="A4099" t="s">
        <v>3962</v>
      </c>
      <c r="B4099" s="859" t="s">
        <v>19159</v>
      </c>
      <c r="C4099" t="s">
        <v>19160</v>
      </c>
      <c r="D4099" t="s">
        <v>19161</v>
      </c>
      <c r="E4099" t="s">
        <v>19161</v>
      </c>
      <c r="F4099" t="s">
        <v>10933</v>
      </c>
    </row>
    <row r="4100" spans="1:6">
      <c r="A4100" t="s">
        <v>3962</v>
      </c>
      <c r="B4100" s="859" t="s">
        <v>19162</v>
      </c>
      <c r="C4100" t="s">
        <v>14537</v>
      </c>
      <c r="D4100" t="s">
        <v>14538</v>
      </c>
      <c r="E4100" t="s">
        <v>14539</v>
      </c>
      <c r="F4100" t="s">
        <v>10933</v>
      </c>
    </row>
    <row r="4101" spans="1:6">
      <c r="A4101" t="s">
        <v>3962</v>
      </c>
      <c r="B4101" s="859" t="s">
        <v>19163</v>
      </c>
      <c r="C4101" t="s">
        <v>19164</v>
      </c>
      <c r="D4101" t="s">
        <v>19165</v>
      </c>
      <c r="E4101" t="s">
        <v>19166</v>
      </c>
      <c r="F4101" t="s">
        <v>10933</v>
      </c>
    </row>
    <row r="4102" spans="1:6">
      <c r="A4102" t="s">
        <v>3962</v>
      </c>
      <c r="B4102" s="859" t="s">
        <v>19167</v>
      </c>
      <c r="C4102" t="s">
        <v>19168</v>
      </c>
      <c r="D4102" t="s">
        <v>3256</v>
      </c>
      <c r="E4102" t="s">
        <v>3256</v>
      </c>
      <c r="F4102" t="s">
        <v>10933</v>
      </c>
    </row>
    <row r="4103" spans="1:6">
      <c r="A4103" t="s">
        <v>3962</v>
      </c>
      <c r="B4103" s="859" t="s">
        <v>19169</v>
      </c>
      <c r="C4103" t="s">
        <v>19170</v>
      </c>
      <c r="D4103" t="s">
        <v>19171</v>
      </c>
      <c r="E4103" t="s">
        <v>19172</v>
      </c>
      <c r="F4103" t="s">
        <v>10937</v>
      </c>
    </row>
    <row r="4104" spans="1:6">
      <c r="A4104" t="s">
        <v>3962</v>
      </c>
      <c r="B4104" s="859" t="s">
        <v>19173</v>
      </c>
      <c r="C4104" t="s">
        <v>19174</v>
      </c>
      <c r="D4104" t="s">
        <v>19175</v>
      </c>
      <c r="E4104" t="s">
        <v>19176</v>
      </c>
      <c r="F4104" t="s">
        <v>10941</v>
      </c>
    </row>
    <row r="4105" spans="1:6">
      <c r="A4105" t="s">
        <v>3962</v>
      </c>
      <c r="B4105" s="859" t="s">
        <v>19177</v>
      </c>
      <c r="C4105" t="s">
        <v>16384</v>
      </c>
      <c r="D4105" t="s">
        <v>16385</v>
      </c>
      <c r="E4105" t="s">
        <v>16386</v>
      </c>
      <c r="F4105" t="s">
        <v>10941</v>
      </c>
    </row>
    <row r="4106" spans="1:6">
      <c r="A4106" t="s">
        <v>3962</v>
      </c>
      <c r="B4106" s="859" t="s">
        <v>19178</v>
      </c>
      <c r="C4106" t="s">
        <v>19179</v>
      </c>
      <c r="D4106" t="s">
        <v>19180</v>
      </c>
      <c r="E4106" t="s">
        <v>19181</v>
      </c>
      <c r="F4106" t="s">
        <v>10941</v>
      </c>
    </row>
    <row r="4107" spans="1:6">
      <c r="A4107" t="s">
        <v>3962</v>
      </c>
      <c r="B4107" s="859" t="s">
        <v>19182</v>
      </c>
      <c r="C4107" t="s">
        <v>14143</v>
      </c>
      <c r="D4107" t="s">
        <v>14144</v>
      </c>
      <c r="E4107" t="s">
        <v>14145</v>
      </c>
      <c r="F4107" t="s">
        <v>10941</v>
      </c>
    </row>
    <row r="4108" spans="1:6">
      <c r="A4108" t="s">
        <v>3962</v>
      </c>
      <c r="B4108" s="859" t="s">
        <v>19183</v>
      </c>
      <c r="C4108" t="s">
        <v>19184</v>
      </c>
      <c r="D4108" t="s">
        <v>19185</v>
      </c>
      <c r="E4108" t="s">
        <v>19185</v>
      </c>
      <c r="F4108" t="s">
        <v>10941</v>
      </c>
    </row>
    <row r="4109" spans="1:6">
      <c r="A4109" t="s">
        <v>3962</v>
      </c>
      <c r="B4109" s="859" t="s">
        <v>19186</v>
      </c>
      <c r="C4109" t="s">
        <v>19187</v>
      </c>
      <c r="D4109" t="s">
        <v>19188</v>
      </c>
      <c r="E4109" t="s">
        <v>19189</v>
      </c>
      <c r="F4109" t="s">
        <v>10941</v>
      </c>
    </row>
    <row r="4110" spans="1:6">
      <c r="A4110" t="s">
        <v>3962</v>
      </c>
      <c r="B4110" s="859" t="s">
        <v>19190</v>
      </c>
      <c r="C4110" t="s">
        <v>19191</v>
      </c>
      <c r="D4110" t="s">
        <v>19192</v>
      </c>
      <c r="E4110" t="s">
        <v>19193</v>
      </c>
      <c r="F4110" t="s">
        <v>10945</v>
      </c>
    </row>
    <row r="4111" spans="1:6">
      <c r="A4111" t="s">
        <v>3962</v>
      </c>
      <c r="B4111" s="859" t="s">
        <v>19194</v>
      </c>
      <c r="C4111" t="s">
        <v>19170</v>
      </c>
      <c r="D4111" t="s">
        <v>19171</v>
      </c>
      <c r="E4111" t="s">
        <v>19172</v>
      </c>
      <c r="F4111" t="s">
        <v>10945</v>
      </c>
    </row>
    <row r="4112" spans="1:6">
      <c r="A4112" t="s">
        <v>3962</v>
      </c>
      <c r="B4112" s="859" t="s">
        <v>19195</v>
      </c>
      <c r="C4112" t="s">
        <v>16150</v>
      </c>
      <c r="D4112" t="s">
        <v>16151</v>
      </c>
      <c r="E4112" t="s">
        <v>16152</v>
      </c>
      <c r="F4112" t="s">
        <v>10945</v>
      </c>
    </row>
    <row r="4113" spans="1:6">
      <c r="A4113" t="s">
        <v>3962</v>
      </c>
      <c r="B4113" s="859" t="s">
        <v>19196</v>
      </c>
      <c r="C4113" t="s">
        <v>19197</v>
      </c>
      <c r="D4113" t="s">
        <v>19198</v>
      </c>
      <c r="E4113" t="s">
        <v>19199</v>
      </c>
      <c r="F4113" t="s">
        <v>10945</v>
      </c>
    </row>
    <row r="4114" spans="1:6">
      <c r="A4114" t="s">
        <v>3962</v>
      </c>
      <c r="B4114" s="859" t="s">
        <v>19200</v>
      </c>
      <c r="C4114" t="s">
        <v>19201</v>
      </c>
      <c r="D4114" t="s">
        <v>19202</v>
      </c>
      <c r="E4114" t="s">
        <v>19202</v>
      </c>
      <c r="F4114" t="s">
        <v>10945</v>
      </c>
    </row>
    <row r="4115" spans="1:6">
      <c r="A4115" t="s">
        <v>3962</v>
      </c>
      <c r="B4115" s="859" t="s">
        <v>19203</v>
      </c>
      <c r="C4115" t="s">
        <v>19204</v>
      </c>
      <c r="D4115" t="s">
        <v>19205</v>
      </c>
      <c r="E4115" t="s">
        <v>19206</v>
      </c>
      <c r="F4115" t="s">
        <v>10949</v>
      </c>
    </row>
    <row r="4116" spans="1:6">
      <c r="A4116" t="s">
        <v>3962</v>
      </c>
      <c r="B4116" s="859" t="s">
        <v>19207</v>
      </c>
      <c r="C4116" t="s">
        <v>19208</v>
      </c>
      <c r="D4116" t="s">
        <v>19209</v>
      </c>
      <c r="E4116" t="s">
        <v>19210</v>
      </c>
      <c r="F4116" t="s">
        <v>10953</v>
      </c>
    </row>
    <row r="4117" spans="1:6">
      <c r="A4117" t="s">
        <v>3962</v>
      </c>
      <c r="B4117" s="859" t="s">
        <v>19211</v>
      </c>
      <c r="C4117" t="s">
        <v>19212</v>
      </c>
      <c r="D4117" t="s">
        <v>19213</v>
      </c>
      <c r="E4117" t="s">
        <v>19213</v>
      </c>
      <c r="F4117" t="s">
        <v>10953</v>
      </c>
    </row>
    <row r="4118" spans="1:6">
      <c r="A4118" t="s">
        <v>3962</v>
      </c>
      <c r="B4118" s="859" t="s">
        <v>19214</v>
      </c>
      <c r="C4118" t="s">
        <v>19215</v>
      </c>
      <c r="D4118" t="s">
        <v>19216</v>
      </c>
      <c r="E4118" t="s">
        <v>19217</v>
      </c>
      <c r="F4118" t="s">
        <v>10953</v>
      </c>
    </row>
    <row r="4119" spans="1:6">
      <c r="A4119" t="s">
        <v>3962</v>
      </c>
      <c r="B4119" s="859" t="s">
        <v>19218</v>
      </c>
      <c r="C4119" t="s">
        <v>19219</v>
      </c>
      <c r="D4119" t="s">
        <v>19220</v>
      </c>
      <c r="E4119" t="s">
        <v>19221</v>
      </c>
      <c r="F4119" t="s">
        <v>10953</v>
      </c>
    </row>
    <row r="4120" spans="1:6">
      <c r="A4120" t="s">
        <v>3962</v>
      </c>
      <c r="B4120" s="859" t="s">
        <v>19222</v>
      </c>
      <c r="C4120" t="s">
        <v>19223</v>
      </c>
      <c r="D4120" t="s">
        <v>19224</v>
      </c>
      <c r="E4120" t="s">
        <v>19225</v>
      </c>
      <c r="F4120" t="s">
        <v>10965</v>
      </c>
    </row>
    <row r="4121" spans="1:6">
      <c r="A4121" t="s">
        <v>3962</v>
      </c>
      <c r="B4121" s="859" t="s">
        <v>19226</v>
      </c>
      <c r="C4121" t="s">
        <v>19227</v>
      </c>
      <c r="D4121" t="s">
        <v>19228</v>
      </c>
      <c r="E4121" t="s">
        <v>19229</v>
      </c>
      <c r="F4121" t="s">
        <v>10965</v>
      </c>
    </row>
    <row r="4122" spans="1:6">
      <c r="A4122" t="s">
        <v>3962</v>
      </c>
      <c r="B4122" s="859" t="s">
        <v>19230</v>
      </c>
      <c r="C4122" t="s">
        <v>19231</v>
      </c>
      <c r="D4122" t="s">
        <v>19232</v>
      </c>
      <c r="E4122" t="s">
        <v>19233</v>
      </c>
      <c r="F4122" t="s">
        <v>10965</v>
      </c>
    </row>
    <row r="4123" spans="1:6">
      <c r="A4123" t="s">
        <v>3962</v>
      </c>
      <c r="B4123" s="859" t="s">
        <v>19234</v>
      </c>
      <c r="C4123" t="s">
        <v>19235</v>
      </c>
      <c r="D4123" t="s">
        <v>19236</v>
      </c>
      <c r="E4123" t="s">
        <v>19236</v>
      </c>
      <c r="F4123" t="s">
        <v>10965</v>
      </c>
    </row>
    <row r="4124" spans="1:6">
      <c r="A4124" t="s">
        <v>3962</v>
      </c>
      <c r="B4124" s="859" t="s">
        <v>19237</v>
      </c>
      <c r="C4124" t="s">
        <v>17216</v>
      </c>
      <c r="D4124" t="s">
        <v>17217</v>
      </c>
      <c r="E4124" t="s">
        <v>17218</v>
      </c>
      <c r="F4124" t="s">
        <v>10965</v>
      </c>
    </row>
    <row r="4125" spans="1:6">
      <c r="A4125" t="s">
        <v>3962</v>
      </c>
      <c r="B4125" s="859" t="s">
        <v>19238</v>
      </c>
      <c r="C4125" t="s">
        <v>19239</v>
      </c>
      <c r="D4125" t="s">
        <v>19240</v>
      </c>
      <c r="E4125" t="s">
        <v>19241</v>
      </c>
      <c r="F4125" t="s">
        <v>10965</v>
      </c>
    </row>
    <row r="4126" spans="1:6">
      <c r="A4126" t="s">
        <v>3962</v>
      </c>
      <c r="B4126" s="859" t="s">
        <v>19242</v>
      </c>
      <c r="C4126" t="s">
        <v>19243</v>
      </c>
      <c r="D4126" t="s">
        <v>19244</v>
      </c>
      <c r="E4126" t="s">
        <v>19245</v>
      </c>
      <c r="F4126" t="s">
        <v>10965</v>
      </c>
    </row>
    <row r="4127" spans="1:6">
      <c r="A4127" t="s">
        <v>3962</v>
      </c>
      <c r="B4127" s="859" t="s">
        <v>19246</v>
      </c>
      <c r="C4127" t="s">
        <v>19247</v>
      </c>
      <c r="D4127" t="s">
        <v>19248</v>
      </c>
      <c r="E4127" t="s">
        <v>19249</v>
      </c>
      <c r="F4127" t="s">
        <v>10965</v>
      </c>
    </row>
    <row r="4128" spans="1:6">
      <c r="A4128" t="s">
        <v>3962</v>
      </c>
      <c r="B4128" s="859" t="s">
        <v>19250</v>
      </c>
      <c r="C4128" t="s">
        <v>19251</v>
      </c>
      <c r="D4128" t="s">
        <v>19252</v>
      </c>
      <c r="E4128" t="s">
        <v>19253</v>
      </c>
      <c r="F4128" t="s">
        <v>10965</v>
      </c>
    </row>
    <row r="4129" spans="1:6">
      <c r="A4129" t="s">
        <v>3962</v>
      </c>
      <c r="B4129" s="859" t="s">
        <v>19254</v>
      </c>
      <c r="C4129" t="s">
        <v>19255</v>
      </c>
      <c r="D4129" t="s">
        <v>19256</v>
      </c>
      <c r="E4129" t="s">
        <v>19257</v>
      </c>
      <c r="F4129" t="s">
        <v>10965</v>
      </c>
    </row>
    <row r="4130" spans="1:6">
      <c r="A4130" t="s">
        <v>3962</v>
      </c>
      <c r="B4130" s="859" t="s">
        <v>19258</v>
      </c>
      <c r="C4130" t="s">
        <v>19259</v>
      </c>
      <c r="D4130" t="s">
        <v>19260</v>
      </c>
      <c r="E4130" t="s">
        <v>19261</v>
      </c>
      <c r="F4130" t="s">
        <v>10965</v>
      </c>
    </row>
    <row r="4131" spans="1:6">
      <c r="A4131" t="s">
        <v>3962</v>
      </c>
      <c r="B4131" s="859" t="s">
        <v>19262</v>
      </c>
      <c r="C4131" t="s">
        <v>19263</v>
      </c>
      <c r="D4131" t="s">
        <v>19264</v>
      </c>
      <c r="E4131" t="s">
        <v>19265</v>
      </c>
      <c r="F4131" t="s">
        <v>10965</v>
      </c>
    </row>
    <row r="4132" spans="1:6">
      <c r="A4132" t="s">
        <v>3962</v>
      </c>
      <c r="B4132" s="859" t="s">
        <v>19266</v>
      </c>
      <c r="C4132" t="s">
        <v>19267</v>
      </c>
      <c r="D4132" t="s">
        <v>19268</v>
      </c>
      <c r="E4132" t="s">
        <v>19268</v>
      </c>
      <c r="F4132" t="s">
        <v>10965</v>
      </c>
    </row>
    <row r="4133" spans="1:6">
      <c r="A4133" t="s">
        <v>3962</v>
      </c>
      <c r="B4133" s="859" t="s">
        <v>19269</v>
      </c>
      <c r="C4133" t="s">
        <v>19270</v>
      </c>
      <c r="D4133" t="s">
        <v>19271</v>
      </c>
      <c r="E4133" t="s">
        <v>19272</v>
      </c>
      <c r="F4133" t="s">
        <v>10965</v>
      </c>
    </row>
    <row r="4134" spans="1:6">
      <c r="A4134" t="s">
        <v>3962</v>
      </c>
      <c r="B4134" s="859" t="s">
        <v>19273</v>
      </c>
      <c r="C4134" t="s">
        <v>19274</v>
      </c>
      <c r="D4134" t="s">
        <v>19275</v>
      </c>
      <c r="E4134" t="s">
        <v>19275</v>
      </c>
      <c r="F4134" t="s">
        <v>10965</v>
      </c>
    </row>
    <row r="4135" spans="1:6">
      <c r="A4135" t="s">
        <v>3962</v>
      </c>
      <c r="B4135" s="859" t="s">
        <v>19276</v>
      </c>
      <c r="C4135" t="s">
        <v>6242</v>
      </c>
      <c r="D4135" t="s">
        <v>5811</v>
      </c>
      <c r="E4135" t="s">
        <v>6243</v>
      </c>
      <c r="F4135" t="s">
        <v>10969</v>
      </c>
    </row>
    <row r="4136" spans="1:6">
      <c r="A4136" t="s">
        <v>3962</v>
      </c>
      <c r="B4136" s="859" t="s">
        <v>19277</v>
      </c>
      <c r="C4136" t="s">
        <v>19278</v>
      </c>
      <c r="D4136" t="s">
        <v>19279</v>
      </c>
      <c r="E4136" t="s">
        <v>19280</v>
      </c>
      <c r="F4136" t="s">
        <v>10970</v>
      </c>
    </row>
    <row r="4137" spans="1:6">
      <c r="A4137" t="s">
        <v>3962</v>
      </c>
      <c r="B4137" s="859" t="s">
        <v>19281</v>
      </c>
      <c r="C4137" t="s">
        <v>19282</v>
      </c>
      <c r="D4137" t="s">
        <v>19283</v>
      </c>
      <c r="E4137" t="s">
        <v>19284</v>
      </c>
      <c r="F4137" t="s">
        <v>10974</v>
      </c>
    </row>
    <row r="4138" spans="1:6">
      <c r="A4138" t="s">
        <v>3962</v>
      </c>
      <c r="B4138" s="859" t="s">
        <v>19285</v>
      </c>
      <c r="C4138" t="s">
        <v>13692</v>
      </c>
      <c r="D4138" t="s">
        <v>13693</v>
      </c>
      <c r="E4138" t="s">
        <v>13693</v>
      </c>
      <c r="F4138" t="s">
        <v>10982</v>
      </c>
    </row>
    <row r="4139" spans="1:6">
      <c r="A4139" t="s">
        <v>3962</v>
      </c>
      <c r="B4139" s="859" t="s">
        <v>19286</v>
      </c>
      <c r="C4139" t="s">
        <v>19287</v>
      </c>
      <c r="D4139" t="s">
        <v>19288</v>
      </c>
      <c r="E4139" t="s">
        <v>19289</v>
      </c>
      <c r="F4139" t="s">
        <v>10986</v>
      </c>
    </row>
    <row r="4140" spans="1:6">
      <c r="A4140" t="s">
        <v>3962</v>
      </c>
      <c r="B4140" s="859" t="s">
        <v>19290</v>
      </c>
      <c r="C4140" t="s">
        <v>17363</v>
      </c>
      <c r="D4140" t="s">
        <v>17364</v>
      </c>
      <c r="E4140" t="s">
        <v>17365</v>
      </c>
      <c r="F4140" t="s">
        <v>10986</v>
      </c>
    </row>
    <row r="4141" spans="1:6">
      <c r="A4141" t="s">
        <v>3962</v>
      </c>
      <c r="B4141" s="859" t="s">
        <v>19291</v>
      </c>
      <c r="C4141" t="s">
        <v>19292</v>
      </c>
      <c r="D4141" t="s">
        <v>19293</v>
      </c>
      <c r="E4141" t="s">
        <v>19294</v>
      </c>
      <c r="F4141" t="s">
        <v>10986</v>
      </c>
    </row>
    <row r="4142" spans="1:6">
      <c r="A4142" t="s">
        <v>3962</v>
      </c>
      <c r="B4142" s="859" t="s">
        <v>19295</v>
      </c>
      <c r="C4142" t="s">
        <v>19296</v>
      </c>
      <c r="D4142" t="s">
        <v>19297</v>
      </c>
      <c r="E4142" t="s">
        <v>19298</v>
      </c>
      <c r="F4142" t="s">
        <v>10986</v>
      </c>
    </row>
    <row r="4143" spans="1:6">
      <c r="A4143" t="s">
        <v>3962</v>
      </c>
      <c r="B4143" s="859" t="s">
        <v>19299</v>
      </c>
      <c r="C4143" t="s">
        <v>13832</v>
      </c>
      <c r="D4143" t="s">
        <v>13833</v>
      </c>
      <c r="E4143" t="s">
        <v>13834</v>
      </c>
      <c r="F4143" t="s">
        <v>10986</v>
      </c>
    </row>
    <row r="4144" spans="1:6">
      <c r="A4144" t="s">
        <v>3962</v>
      </c>
      <c r="B4144" s="859" t="s">
        <v>19300</v>
      </c>
      <c r="C4144" t="s">
        <v>19301</v>
      </c>
      <c r="D4144" t="s">
        <v>19302</v>
      </c>
      <c r="E4144" t="s">
        <v>19303</v>
      </c>
      <c r="F4144" t="s">
        <v>10986</v>
      </c>
    </row>
    <row r="4145" spans="1:6">
      <c r="A4145" t="s">
        <v>3962</v>
      </c>
      <c r="B4145" s="859" t="s">
        <v>19304</v>
      </c>
      <c r="C4145" t="s">
        <v>19305</v>
      </c>
      <c r="D4145" t="s">
        <v>19306</v>
      </c>
      <c r="E4145" t="s">
        <v>19307</v>
      </c>
      <c r="F4145" t="s">
        <v>10986</v>
      </c>
    </row>
    <row r="4146" spans="1:6">
      <c r="A4146" t="s">
        <v>3962</v>
      </c>
      <c r="B4146" s="859" t="s">
        <v>19308</v>
      </c>
      <c r="C4146" t="s">
        <v>19309</v>
      </c>
      <c r="D4146" t="s">
        <v>19310</v>
      </c>
      <c r="E4146" t="s">
        <v>19310</v>
      </c>
      <c r="F4146" t="s">
        <v>10986</v>
      </c>
    </row>
    <row r="4147" spans="1:6">
      <c r="A4147" t="s">
        <v>3962</v>
      </c>
      <c r="B4147" s="859" t="s">
        <v>19311</v>
      </c>
      <c r="C4147" t="s">
        <v>19312</v>
      </c>
      <c r="D4147" t="s">
        <v>19313</v>
      </c>
      <c r="E4147" t="s">
        <v>19314</v>
      </c>
      <c r="F4147" t="s">
        <v>10986</v>
      </c>
    </row>
    <row r="4148" spans="1:6">
      <c r="A4148" t="s">
        <v>3962</v>
      </c>
      <c r="B4148" s="859" t="s">
        <v>19315</v>
      </c>
      <c r="C4148" t="s">
        <v>19316</v>
      </c>
      <c r="D4148" t="s">
        <v>19317</v>
      </c>
      <c r="E4148" t="s">
        <v>19318</v>
      </c>
      <c r="F4148" t="s">
        <v>10986</v>
      </c>
    </row>
    <row r="4149" spans="1:6">
      <c r="A4149" t="s">
        <v>3962</v>
      </c>
      <c r="B4149" s="859" t="s">
        <v>19319</v>
      </c>
      <c r="C4149" t="s">
        <v>19320</v>
      </c>
      <c r="D4149" t="s">
        <v>19321</v>
      </c>
      <c r="E4149" t="s">
        <v>19322</v>
      </c>
      <c r="F4149" t="s">
        <v>10994</v>
      </c>
    </row>
    <row r="4150" spans="1:6">
      <c r="A4150" t="s">
        <v>3962</v>
      </c>
      <c r="B4150" s="859" t="s">
        <v>19323</v>
      </c>
      <c r="C4150" t="s">
        <v>19324</v>
      </c>
      <c r="D4150" t="s">
        <v>19325</v>
      </c>
      <c r="E4150" t="s">
        <v>19326</v>
      </c>
      <c r="F4150" t="s">
        <v>10998</v>
      </c>
    </row>
    <row r="4151" spans="1:6">
      <c r="A4151" t="s">
        <v>3962</v>
      </c>
      <c r="B4151" s="859" t="s">
        <v>19327</v>
      </c>
      <c r="C4151" t="s">
        <v>19328</v>
      </c>
      <c r="D4151" t="s">
        <v>19329</v>
      </c>
      <c r="E4151" t="s">
        <v>19330</v>
      </c>
      <c r="F4151" t="s">
        <v>11002</v>
      </c>
    </row>
    <row r="4152" spans="1:6">
      <c r="A4152" t="s">
        <v>3962</v>
      </c>
      <c r="B4152" s="859" t="s">
        <v>19331</v>
      </c>
      <c r="C4152" t="s">
        <v>19332</v>
      </c>
      <c r="D4152" t="s">
        <v>19333</v>
      </c>
      <c r="E4152" t="s">
        <v>19334</v>
      </c>
      <c r="F4152" t="s">
        <v>11003</v>
      </c>
    </row>
    <row r="4153" spans="1:6">
      <c r="A4153" t="s">
        <v>3962</v>
      </c>
      <c r="B4153" s="859" t="s">
        <v>19335</v>
      </c>
      <c r="C4153" t="s">
        <v>19336</v>
      </c>
      <c r="D4153" t="s">
        <v>19337</v>
      </c>
      <c r="E4153" t="s">
        <v>19338</v>
      </c>
      <c r="F4153" t="s">
        <v>11003</v>
      </c>
    </row>
    <row r="4154" spans="1:6">
      <c r="A4154" t="s">
        <v>3962</v>
      </c>
      <c r="B4154" s="859" t="s">
        <v>19339</v>
      </c>
      <c r="C4154" t="s">
        <v>19340</v>
      </c>
      <c r="D4154" t="s">
        <v>19341</v>
      </c>
      <c r="E4154" t="s">
        <v>19342</v>
      </c>
      <c r="F4154" t="s">
        <v>11003</v>
      </c>
    </row>
    <row r="4155" spans="1:6">
      <c r="A4155" t="s">
        <v>3962</v>
      </c>
      <c r="B4155" s="859" t="s">
        <v>19343</v>
      </c>
      <c r="C4155" t="s">
        <v>19344</v>
      </c>
      <c r="D4155" t="s">
        <v>19345</v>
      </c>
      <c r="E4155" t="s">
        <v>19345</v>
      </c>
      <c r="F4155" t="s">
        <v>11007</v>
      </c>
    </row>
    <row r="4156" spans="1:6">
      <c r="A4156" t="s">
        <v>3962</v>
      </c>
      <c r="B4156" s="859" t="s">
        <v>19346</v>
      </c>
      <c r="C4156" t="s">
        <v>19347</v>
      </c>
      <c r="D4156" t="s">
        <v>19348</v>
      </c>
      <c r="E4156" t="s">
        <v>19348</v>
      </c>
      <c r="F4156" t="s">
        <v>11007</v>
      </c>
    </row>
    <row r="4157" spans="1:6">
      <c r="A4157" t="s">
        <v>3962</v>
      </c>
      <c r="B4157" s="859" t="s">
        <v>19349</v>
      </c>
      <c r="C4157" t="s">
        <v>19350</v>
      </c>
      <c r="D4157" t="s">
        <v>19351</v>
      </c>
      <c r="E4157" t="s">
        <v>19352</v>
      </c>
      <c r="F4157" t="s">
        <v>11007</v>
      </c>
    </row>
    <row r="4158" spans="1:6">
      <c r="A4158" t="s">
        <v>3962</v>
      </c>
      <c r="B4158" s="859" t="s">
        <v>19353</v>
      </c>
      <c r="C4158" t="s">
        <v>19354</v>
      </c>
      <c r="D4158" t="s">
        <v>19355</v>
      </c>
      <c r="E4158" t="s">
        <v>19356</v>
      </c>
      <c r="F4158" t="s">
        <v>11011</v>
      </c>
    </row>
    <row r="4159" spans="1:6">
      <c r="A4159" t="s">
        <v>3962</v>
      </c>
      <c r="B4159" s="859" t="s">
        <v>19357</v>
      </c>
      <c r="C4159" t="s">
        <v>19358</v>
      </c>
      <c r="D4159" t="s">
        <v>19359</v>
      </c>
      <c r="E4159" t="s">
        <v>19360</v>
      </c>
      <c r="F4159" t="s">
        <v>11019</v>
      </c>
    </row>
    <row r="4160" spans="1:6">
      <c r="A4160" t="s">
        <v>3962</v>
      </c>
      <c r="B4160" s="859" t="s">
        <v>19361</v>
      </c>
      <c r="C4160" t="s">
        <v>19362</v>
      </c>
      <c r="D4160" t="s">
        <v>19363</v>
      </c>
      <c r="E4160" t="s">
        <v>19364</v>
      </c>
      <c r="F4160" t="s">
        <v>11019</v>
      </c>
    </row>
    <row r="4161" spans="1:6">
      <c r="A4161" t="s">
        <v>3962</v>
      </c>
      <c r="B4161" s="859" t="s">
        <v>19365</v>
      </c>
      <c r="C4161" t="s">
        <v>19366</v>
      </c>
      <c r="D4161" t="s">
        <v>19367</v>
      </c>
      <c r="E4161" t="s">
        <v>19368</v>
      </c>
      <c r="F4161" t="s">
        <v>11023</v>
      </c>
    </row>
    <row r="4162" spans="1:6">
      <c r="A4162" t="s">
        <v>3962</v>
      </c>
      <c r="B4162" s="859" t="s">
        <v>19369</v>
      </c>
      <c r="C4162" t="s">
        <v>19370</v>
      </c>
      <c r="D4162" t="s">
        <v>19371</v>
      </c>
      <c r="E4162" t="s">
        <v>19371</v>
      </c>
      <c r="F4162" t="s">
        <v>11023</v>
      </c>
    </row>
    <row r="4163" spans="1:6">
      <c r="A4163" t="s">
        <v>3962</v>
      </c>
      <c r="B4163" s="859" t="s">
        <v>19372</v>
      </c>
      <c r="C4163" t="s">
        <v>19373</v>
      </c>
      <c r="D4163" t="s">
        <v>19374</v>
      </c>
      <c r="E4163" t="s">
        <v>19375</v>
      </c>
      <c r="F4163" t="s">
        <v>11027</v>
      </c>
    </row>
    <row r="4164" spans="1:6">
      <c r="A4164" t="s">
        <v>3962</v>
      </c>
      <c r="B4164" s="859" t="s">
        <v>19376</v>
      </c>
      <c r="C4164" t="s">
        <v>19377</v>
      </c>
      <c r="D4164" t="s">
        <v>19378</v>
      </c>
      <c r="E4164" t="s">
        <v>19378</v>
      </c>
      <c r="F4164" t="s">
        <v>11031</v>
      </c>
    </row>
    <row r="4165" spans="1:6">
      <c r="A4165" t="s">
        <v>3962</v>
      </c>
      <c r="B4165" s="859" t="s">
        <v>19379</v>
      </c>
      <c r="C4165" t="s">
        <v>13540</v>
      </c>
      <c r="D4165" t="s">
        <v>13541</v>
      </c>
      <c r="E4165" t="s">
        <v>13541</v>
      </c>
      <c r="F4165" t="s">
        <v>11035</v>
      </c>
    </row>
    <row r="4166" spans="1:6">
      <c r="A4166" t="s">
        <v>3962</v>
      </c>
      <c r="B4166" s="859" t="s">
        <v>19380</v>
      </c>
      <c r="C4166" t="s">
        <v>19381</v>
      </c>
      <c r="D4166" t="s">
        <v>19382</v>
      </c>
      <c r="E4166" t="s">
        <v>19383</v>
      </c>
      <c r="F4166" t="s">
        <v>11039</v>
      </c>
    </row>
    <row r="4167" spans="1:6">
      <c r="A4167" t="s">
        <v>3962</v>
      </c>
      <c r="B4167" s="859" t="s">
        <v>19384</v>
      </c>
      <c r="C4167" t="s">
        <v>14561</v>
      </c>
      <c r="D4167" t="s">
        <v>14562</v>
      </c>
      <c r="E4167" t="s">
        <v>14563</v>
      </c>
      <c r="F4167" t="s">
        <v>11039</v>
      </c>
    </row>
    <row r="4168" spans="1:6">
      <c r="A4168" t="s">
        <v>3962</v>
      </c>
      <c r="B4168" s="859" t="s">
        <v>19385</v>
      </c>
      <c r="C4168" t="s">
        <v>19386</v>
      </c>
      <c r="D4168" t="s">
        <v>19387</v>
      </c>
      <c r="E4168" t="s">
        <v>19387</v>
      </c>
      <c r="F4168" t="s">
        <v>11039</v>
      </c>
    </row>
    <row r="4169" spans="1:6">
      <c r="A4169" t="s">
        <v>3962</v>
      </c>
      <c r="B4169" s="859" t="s">
        <v>19388</v>
      </c>
      <c r="C4169" t="s">
        <v>19389</v>
      </c>
      <c r="D4169" t="s">
        <v>19390</v>
      </c>
      <c r="E4169" t="s">
        <v>19390</v>
      </c>
      <c r="F4169" t="s">
        <v>11039</v>
      </c>
    </row>
    <row r="4170" spans="1:6">
      <c r="A4170" t="s">
        <v>3962</v>
      </c>
      <c r="B4170" s="859" t="s">
        <v>19391</v>
      </c>
      <c r="C4170" t="s">
        <v>19392</v>
      </c>
      <c r="D4170" t="s">
        <v>19393</v>
      </c>
      <c r="E4170" t="s">
        <v>19394</v>
      </c>
      <c r="F4170" t="s">
        <v>11043</v>
      </c>
    </row>
    <row r="4171" spans="1:6">
      <c r="A4171" t="s">
        <v>3962</v>
      </c>
      <c r="B4171" s="859" t="s">
        <v>19395</v>
      </c>
      <c r="C4171" t="s">
        <v>19396</v>
      </c>
      <c r="D4171" t="s">
        <v>19397</v>
      </c>
      <c r="E4171" t="s">
        <v>19398</v>
      </c>
      <c r="F4171" t="s">
        <v>11047</v>
      </c>
    </row>
    <row r="4172" spans="1:6">
      <c r="A4172" t="s">
        <v>3962</v>
      </c>
      <c r="B4172" s="859" t="s">
        <v>19399</v>
      </c>
      <c r="C4172" t="s">
        <v>19400</v>
      </c>
      <c r="D4172" t="s">
        <v>19401</v>
      </c>
      <c r="E4172" t="s">
        <v>19402</v>
      </c>
      <c r="F4172" t="s">
        <v>11047</v>
      </c>
    </row>
    <row r="4173" spans="1:6">
      <c r="A4173" t="s">
        <v>3962</v>
      </c>
      <c r="B4173" s="859" t="s">
        <v>19403</v>
      </c>
      <c r="C4173" t="s">
        <v>19404</v>
      </c>
      <c r="D4173" t="s">
        <v>19405</v>
      </c>
      <c r="E4173" t="s">
        <v>19405</v>
      </c>
      <c r="F4173" t="s">
        <v>11048</v>
      </c>
    </row>
    <row r="4174" spans="1:6">
      <c r="A4174" t="s">
        <v>3962</v>
      </c>
      <c r="B4174" s="859" t="s">
        <v>19406</v>
      </c>
      <c r="C4174" t="s">
        <v>16072</v>
      </c>
      <c r="D4174" t="s">
        <v>16073</v>
      </c>
      <c r="E4174" t="s">
        <v>16074</v>
      </c>
      <c r="F4174" t="s">
        <v>11048</v>
      </c>
    </row>
    <row r="4175" spans="1:6">
      <c r="A4175" t="s">
        <v>3962</v>
      </c>
      <c r="B4175" s="859" t="s">
        <v>19407</v>
      </c>
      <c r="C4175" t="s">
        <v>19408</v>
      </c>
      <c r="D4175" t="s">
        <v>19409</v>
      </c>
      <c r="E4175" t="s">
        <v>19409</v>
      </c>
      <c r="F4175" t="s">
        <v>11056</v>
      </c>
    </row>
    <row r="4176" spans="1:6">
      <c r="A4176" t="s">
        <v>3962</v>
      </c>
      <c r="B4176" s="859" t="s">
        <v>19410</v>
      </c>
      <c r="C4176" t="s">
        <v>19411</v>
      </c>
      <c r="D4176" t="s">
        <v>19412</v>
      </c>
      <c r="E4176" t="s">
        <v>19413</v>
      </c>
      <c r="F4176" t="s">
        <v>11056</v>
      </c>
    </row>
    <row r="4177" spans="1:6">
      <c r="A4177" t="s">
        <v>3962</v>
      </c>
      <c r="B4177" s="859" t="s">
        <v>19414</v>
      </c>
      <c r="C4177" t="s">
        <v>19415</v>
      </c>
      <c r="D4177" t="s">
        <v>19416</v>
      </c>
      <c r="E4177" t="s">
        <v>19417</v>
      </c>
      <c r="F4177" t="s">
        <v>11060</v>
      </c>
    </row>
    <row r="4178" spans="1:6">
      <c r="A4178" t="s">
        <v>3962</v>
      </c>
      <c r="B4178" s="859" t="s">
        <v>19418</v>
      </c>
      <c r="C4178" t="s">
        <v>19419</v>
      </c>
      <c r="D4178" t="s">
        <v>19420</v>
      </c>
      <c r="E4178" t="s">
        <v>19421</v>
      </c>
      <c r="F4178" t="s">
        <v>11060</v>
      </c>
    </row>
    <row r="4179" spans="1:6">
      <c r="A4179" t="s">
        <v>3962</v>
      </c>
      <c r="B4179" s="859" t="s">
        <v>19422</v>
      </c>
      <c r="C4179" t="s">
        <v>19423</v>
      </c>
      <c r="D4179" t="s">
        <v>19424</v>
      </c>
      <c r="E4179" t="s">
        <v>19425</v>
      </c>
      <c r="F4179" t="s">
        <v>11060</v>
      </c>
    </row>
    <row r="4180" spans="1:6">
      <c r="A4180" t="s">
        <v>3962</v>
      </c>
      <c r="B4180" s="859" t="s">
        <v>19426</v>
      </c>
      <c r="C4180" t="s">
        <v>19427</v>
      </c>
      <c r="D4180" t="s">
        <v>19428</v>
      </c>
      <c r="E4180" t="s">
        <v>19429</v>
      </c>
      <c r="F4180" t="s">
        <v>11060</v>
      </c>
    </row>
    <row r="4181" spans="1:6">
      <c r="A4181" t="s">
        <v>3962</v>
      </c>
      <c r="B4181" s="859" t="s">
        <v>19430</v>
      </c>
      <c r="C4181" t="s">
        <v>16723</v>
      </c>
      <c r="D4181" t="s">
        <v>16724</v>
      </c>
      <c r="E4181" t="s">
        <v>16725</v>
      </c>
      <c r="F4181" t="s">
        <v>11061</v>
      </c>
    </row>
    <row r="4182" spans="1:6">
      <c r="A4182" t="s">
        <v>3962</v>
      </c>
      <c r="B4182" s="859" t="s">
        <v>19431</v>
      </c>
      <c r="C4182" t="s">
        <v>19432</v>
      </c>
      <c r="D4182" t="s">
        <v>19433</v>
      </c>
      <c r="E4182" t="s">
        <v>19434</v>
      </c>
      <c r="F4182" t="s">
        <v>11061</v>
      </c>
    </row>
    <row r="4183" spans="1:6">
      <c r="A4183" t="s">
        <v>3962</v>
      </c>
      <c r="B4183" s="859" t="s">
        <v>19435</v>
      </c>
      <c r="C4183" t="s">
        <v>19436</v>
      </c>
      <c r="D4183" t="s">
        <v>19437</v>
      </c>
      <c r="E4183" t="s">
        <v>19438</v>
      </c>
      <c r="F4183" t="s">
        <v>11065</v>
      </c>
    </row>
    <row r="4184" spans="1:6">
      <c r="A4184" t="s">
        <v>3962</v>
      </c>
      <c r="B4184" s="859" t="s">
        <v>19439</v>
      </c>
      <c r="C4184" t="s">
        <v>19440</v>
      </c>
      <c r="D4184" t="s">
        <v>19441</v>
      </c>
      <c r="E4184" t="s">
        <v>19441</v>
      </c>
      <c r="F4184" t="s">
        <v>11069</v>
      </c>
    </row>
    <row r="4185" spans="1:6">
      <c r="A4185" t="s">
        <v>3962</v>
      </c>
      <c r="B4185" s="859" t="s">
        <v>19442</v>
      </c>
      <c r="C4185" t="s">
        <v>19443</v>
      </c>
      <c r="D4185" t="s">
        <v>19444</v>
      </c>
      <c r="E4185" t="s">
        <v>19445</v>
      </c>
      <c r="F4185" t="s">
        <v>11069</v>
      </c>
    </row>
    <row r="4186" spans="1:6">
      <c r="A4186" t="s">
        <v>3962</v>
      </c>
      <c r="B4186" s="859" t="s">
        <v>19446</v>
      </c>
      <c r="C4186" t="s">
        <v>19447</v>
      </c>
      <c r="D4186" t="s">
        <v>19448</v>
      </c>
      <c r="E4186" t="s">
        <v>19449</v>
      </c>
      <c r="F4186" t="s">
        <v>11073</v>
      </c>
    </row>
    <row r="4187" spans="1:6">
      <c r="A4187" t="s">
        <v>3962</v>
      </c>
      <c r="B4187" s="859" t="s">
        <v>19450</v>
      </c>
      <c r="C4187" t="s">
        <v>19451</v>
      </c>
      <c r="D4187" t="s">
        <v>19452</v>
      </c>
      <c r="E4187" t="s">
        <v>19452</v>
      </c>
      <c r="F4187" t="s">
        <v>11073</v>
      </c>
    </row>
    <row r="4188" spans="1:6">
      <c r="A4188" t="s">
        <v>3962</v>
      </c>
      <c r="B4188" s="859" t="s">
        <v>19453</v>
      </c>
      <c r="C4188" t="s">
        <v>19454</v>
      </c>
      <c r="D4188" t="s">
        <v>19455</v>
      </c>
      <c r="E4188" t="s">
        <v>19456</v>
      </c>
      <c r="F4188" t="s">
        <v>11073</v>
      </c>
    </row>
    <row r="4189" spans="1:6">
      <c r="A4189" t="s">
        <v>3962</v>
      </c>
      <c r="B4189" s="859" t="s">
        <v>19457</v>
      </c>
      <c r="C4189" t="s">
        <v>16588</v>
      </c>
      <c r="D4189" t="s">
        <v>16589</v>
      </c>
      <c r="E4189" t="s">
        <v>16590</v>
      </c>
      <c r="F4189" t="s">
        <v>11073</v>
      </c>
    </row>
    <row r="4190" spans="1:6">
      <c r="A4190" t="s">
        <v>3962</v>
      </c>
      <c r="B4190" s="859" t="s">
        <v>19458</v>
      </c>
      <c r="C4190" t="s">
        <v>19459</v>
      </c>
      <c r="D4190" t="s">
        <v>19460</v>
      </c>
      <c r="E4190" t="s">
        <v>19461</v>
      </c>
      <c r="F4190" t="s">
        <v>11077</v>
      </c>
    </row>
    <row r="4191" spans="1:6">
      <c r="A4191" t="s">
        <v>3962</v>
      </c>
      <c r="B4191" s="859" t="s">
        <v>19462</v>
      </c>
      <c r="C4191" t="s">
        <v>19463</v>
      </c>
      <c r="D4191" t="s">
        <v>19464</v>
      </c>
      <c r="E4191" t="s">
        <v>19464</v>
      </c>
      <c r="F4191" t="s">
        <v>11081</v>
      </c>
    </row>
    <row r="4192" spans="1:6">
      <c r="A4192" t="s">
        <v>3962</v>
      </c>
      <c r="B4192" s="859" t="s">
        <v>19465</v>
      </c>
      <c r="C4192" t="s">
        <v>19466</v>
      </c>
      <c r="D4192" t="s">
        <v>19467</v>
      </c>
      <c r="E4192" t="s">
        <v>19468</v>
      </c>
      <c r="F4192" t="s">
        <v>11081</v>
      </c>
    </row>
    <row r="4193" spans="1:6">
      <c r="A4193" t="s">
        <v>3962</v>
      </c>
      <c r="B4193" s="859" t="s">
        <v>19469</v>
      </c>
      <c r="C4193" t="s">
        <v>19470</v>
      </c>
      <c r="D4193" t="s">
        <v>19471</v>
      </c>
      <c r="E4193" t="s">
        <v>19472</v>
      </c>
      <c r="F4193" t="s">
        <v>11081</v>
      </c>
    </row>
    <row r="4194" spans="1:6">
      <c r="A4194" t="s">
        <v>3962</v>
      </c>
      <c r="B4194" s="859" t="s">
        <v>19473</v>
      </c>
      <c r="C4194" t="s">
        <v>19474</v>
      </c>
      <c r="D4194" t="s">
        <v>19475</v>
      </c>
      <c r="E4194" t="s">
        <v>19476</v>
      </c>
      <c r="F4194" t="s">
        <v>11081</v>
      </c>
    </row>
    <row r="4195" spans="1:6">
      <c r="A4195" t="s">
        <v>3962</v>
      </c>
      <c r="B4195" s="859" t="s">
        <v>19477</v>
      </c>
      <c r="C4195" t="s">
        <v>19478</v>
      </c>
      <c r="D4195" t="s">
        <v>19479</v>
      </c>
      <c r="E4195" t="s">
        <v>19480</v>
      </c>
      <c r="F4195" t="s">
        <v>11081</v>
      </c>
    </row>
    <row r="4196" spans="1:6">
      <c r="A4196" t="s">
        <v>3962</v>
      </c>
      <c r="B4196" s="859" t="s">
        <v>19481</v>
      </c>
      <c r="C4196" t="s">
        <v>19482</v>
      </c>
      <c r="D4196" t="s">
        <v>19483</v>
      </c>
      <c r="E4196" t="s">
        <v>19484</v>
      </c>
      <c r="F4196" t="s">
        <v>11081</v>
      </c>
    </row>
    <row r="4197" spans="1:6">
      <c r="A4197" t="s">
        <v>3962</v>
      </c>
      <c r="B4197" s="859" t="s">
        <v>19485</v>
      </c>
      <c r="C4197" t="s">
        <v>19486</v>
      </c>
      <c r="D4197" t="s">
        <v>19487</v>
      </c>
      <c r="E4197" t="s">
        <v>19488</v>
      </c>
      <c r="F4197" t="s">
        <v>11081</v>
      </c>
    </row>
    <row r="4198" spans="1:6">
      <c r="A4198" t="s">
        <v>3962</v>
      </c>
      <c r="B4198" s="859" t="s">
        <v>19489</v>
      </c>
      <c r="C4198" t="s">
        <v>19490</v>
      </c>
      <c r="D4198" t="s">
        <v>19491</v>
      </c>
      <c r="E4198" t="s">
        <v>19492</v>
      </c>
      <c r="F4198" t="s">
        <v>11081</v>
      </c>
    </row>
    <row r="4199" spans="1:6">
      <c r="A4199" t="s">
        <v>3962</v>
      </c>
      <c r="B4199" s="859" t="s">
        <v>19493</v>
      </c>
      <c r="C4199" t="s">
        <v>19494</v>
      </c>
      <c r="D4199" t="s">
        <v>19495</v>
      </c>
      <c r="E4199" t="s">
        <v>19496</v>
      </c>
      <c r="F4199" t="s">
        <v>11089</v>
      </c>
    </row>
    <row r="4200" spans="1:6">
      <c r="A4200" t="s">
        <v>3962</v>
      </c>
      <c r="B4200" s="859" t="s">
        <v>19497</v>
      </c>
      <c r="C4200" t="s">
        <v>19498</v>
      </c>
      <c r="D4200" t="s">
        <v>19499</v>
      </c>
      <c r="E4200" t="s">
        <v>19500</v>
      </c>
      <c r="F4200" t="s">
        <v>11089</v>
      </c>
    </row>
    <row r="4201" spans="1:6">
      <c r="A4201" t="s">
        <v>3962</v>
      </c>
      <c r="B4201" s="859" t="s">
        <v>19501</v>
      </c>
      <c r="C4201" t="s">
        <v>19502</v>
      </c>
      <c r="D4201" t="s">
        <v>19503</v>
      </c>
      <c r="E4201" t="s">
        <v>19504</v>
      </c>
      <c r="F4201" t="s">
        <v>11089</v>
      </c>
    </row>
    <row r="4202" spans="1:6">
      <c r="A4202" t="s">
        <v>3962</v>
      </c>
      <c r="B4202" s="859" t="s">
        <v>19505</v>
      </c>
      <c r="C4202" t="s">
        <v>19506</v>
      </c>
      <c r="D4202" t="s">
        <v>19507</v>
      </c>
      <c r="E4202" t="s">
        <v>19508</v>
      </c>
      <c r="F4202" t="s">
        <v>11089</v>
      </c>
    </row>
    <row r="4203" spans="1:6">
      <c r="A4203" t="s">
        <v>3962</v>
      </c>
      <c r="B4203" s="859" t="s">
        <v>19509</v>
      </c>
      <c r="C4203" t="s">
        <v>19510</v>
      </c>
      <c r="D4203" t="s">
        <v>19511</v>
      </c>
      <c r="E4203" t="s">
        <v>19512</v>
      </c>
      <c r="F4203" t="s">
        <v>11097</v>
      </c>
    </row>
    <row r="4204" spans="1:6">
      <c r="A4204" t="s">
        <v>3962</v>
      </c>
      <c r="B4204" s="859" t="s">
        <v>19513</v>
      </c>
      <c r="C4204" t="s">
        <v>19514</v>
      </c>
      <c r="D4204" t="s">
        <v>19515</v>
      </c>
      <c r="E4204" t="s">
        <v>19516</v>
      </c>
      <c r="F4204" t="s">
        <v>11097</v>
      </c>
    </row>
    <row r="4205" spans="1:6">
      <c r="A4205" t="s">
        <v>3962</v>
      </c>
      <c r="B4205" s="859" t="s">
        <v>19517</v>
      </c>
      <c r="C4205" t="s">
        <v>19518</v>
      </c>
      <c r="D4205" t="s">
        <v>19519</v>
      </c>
      <c r="E4205" t="s">
        <v>19520</v>
      </c>
      <c r="F4205" t="s">
        <v>11101</v>
      </c>
    </row>
    <row r="4206" spans="1:6">
      <c r="A4206" t="s">
        <v>3962</v>
      </c>
      <c r="B4206" s="859" t="s">
        <v>19521</v>
      </c>
      <c r="C4206" t="s">
        <v>19522</v>
      </c>
      <c r="D4206" t="s">
        <v>19523</v>
      </c>
      <c r="E4206" t="s">
        <v>19524</v>
      </c>
      <c r="F4206" t="s">
        <v>11101</v>
      </c>
    </row>
    <row r="4207" spans="1:6">
      <c r="A4207" t="s">
        <v>3962</v>
      </c>
      <c r="B4207" s="859" t="s">
        <v>19525</v>
      </c>
      <c r="C4207" t="s">
        <v>19526</v>
      </c>
      <c r="D4207" t="s">
        <v>19527</v>
      </c>
      <c r="E4207" t="s">
        <v>19527</v>
      </c>
      <c r="F4207" t="s">
        <v>11101</v>
      </c>
    </row>
    <row r="4208" spans="1:6">
      <c r="A4208" t="s">
        <v>3962</v>
      </c>
      <c r="B4208" s="859" t="s">
        <v>19528</v>
      </c>
      <c r="C4208" t="s">
        <v>14409</v>
      </c>
      <c r="D4208" t="s">
        <v>14410</v>
      </c>
      <c r="E4208" t="s">
        <v>14411</v>
      </c>
      <c r="F4208" t="s">
        <v>11105</v>
      </c>
    </row>
    <row r="4209" spans="1:6">
      <c r="A4209" t="s">
        <v>3962</v>
      </c>
      <c r="B4209" s="859" t="s">
        <v>19529</v>
      </c>
      <c r="C4209" t="s">
        <v>19530</v>
      </c>
      <c r="D4209" t="s">
        <v>19531</v>
      </c>
      <c r="E4209" t="s">
        <v>19532</v>
      </c>
      <c r="F4209" t="s">
        <v>11105</v>
      </c>
    </row>
    <row r="4210" spans="1:6">
      <c r="A4210" t="s">
        <v>3962</v>
      </c>
      <c r="B4210" s="859" t="s">
        <v>19533</v>
      </c>
      <c r="C4210" t="s">
        <v>16015</v>
      </c>
      <c r="D4210" t="s">
        <v>16016</v>
      </c>
      <c r="E4210" t="s">
        <v>16017</v>
      </c>
      <c r="F4210" t="s">
        <v>11105</v>
      </c>
    </row>
    <row r="4211" spans="1:6">
      <c r="A4211" t="s">
        <v>3962</v>
      </c>
      <c r="B4211" s="859" t="s">
        <v>19534</v>
      </c>
      <c r="C4211" t="s">
        <v>19535</v>
      </c>
      <c r="D4211" t="s">
        <v>19536</v>
      </c>
      <c r="E4211" t="s">
        <v>19536</v>
      </c>
      <c r="F4211" t="s">
        <v>11106</v>
      </c>
    </row>
    <row r="4212" spans="1:6">
      <c r="A4212" t="s">
        <v>3962</v>
      </c>
      <c r="B4212" s="859" t="s">
        <v>19537</v>
      </c>
      <c r="C4212" t="s">
        <v>19538</v>
      </c>
      <c r="D4212" t="s">
        <v>19539</v>
      </c>
      <c r="E4212" t="s">
        <v>19539</v>
      </c>
      <c r="F4212" t="s">
        <v>11106</v>
      </c>
    </row>
    <row r="4213" spans="1:6">
      <c r="A4213" t="s">
        <v>3962</v>
      </c>
      <c r="B4213" s="859" t="s">
        <v>19540</v>
      </c>
      <c r="C4213" t="s">
        <v>19541</v>
      </c>
      <c r="D4213" t="s">
        <v>19542</v>
      </c>
      <c r="E4213" t="s">
        <v>19543</v>
      </c>
      <c r="F4213" t="s">
        <v>11106</v>
      </c>
    </row>
    <row r="4214" spans="1:6">
      <c r="A4214" t="s">
        <v>3962</v>
      </c>
      <c r="B4214" s="859" t="s">
        <v>19544</v>
      </c>
      <c r="C4214" t="s">
        <v>17770</v>
      </c>
      <c r="D4214" t="s">
        <v>17771</v>
      </c>
      <c r="E4214" t="s">
        <v>17772</v>
      </c>
      <c r="F4214" t="s">
        <v>11106</v>
      </c>
    </row>
    <row r="4215" spans="1:6">
      <c r="A4215" t="s">
        <v>3962</v>
      </c>
      <c r="B4215" s="859" t="s">
        <v>19545</v>
      </c>
      <c r="C4215" t="s">
        <v>19546</v>
      </c>
      <c r="D4215" t="s">
        <v>19547</v>
      </c>
      <c r="E4215" t="s">
        <v>19547</v>
      </c>
      <c r="F4215" t="s">
        <v>11106</v>
      </c>
    </row>
    <row r="4216" spans="1:6">
      <c r="A4216" t="s">
        <v>3962</v>
      </c>
      <c r="B4216" s="859" t="s">
        <v>19548</v>
      </c>
      <c r="C4216" t="s">
        <v>19549</v>
      </c>
      <c r="D4216" t="s">
        <v>19550</v>
      </c>
      <c r="E4216" t="s">
        <v>19551</v>
      </c>
      <c r="F4216" t="s">
        <v>11114</v>
      </c>
    </row>
    <row r="4217" spans="1:6">
      <c r="A4217" t="s">
        <v>3962</v>
      </c>
      <c r="B4217" s="859" t="s">
        <v>19552</v>
      </c>
      <c r="C4217" t="s">
        <v>19553</v>
      </c>
      <c r="D4217" t="s">
        <v>19554</v>
      </c>
      <c r="E4217" t="s">
        <v>19555</v>
      </c>
      <c r="F4217" t="s">
        <v>11114</v>
      </c>
    </row>
    <row r="4218" spans="1:6">
      <c r="A4218" t="s">
        <v>3962</v>
      </c>
      <c r="B4218" s="859" t="s">
        <v>19556</v>
      </c>
      <c r="C4218" t="s">
        <v>19557</v>
      </c>
      <c r="D4218" t="s">
        <v>19558</v>
      </c>
      <c r="E4218" t="s">
        <v>19559</v>
      </c>
      <c r="F4218" t="s">
        <v>11115</v>
      </c>
    </row>
    <row r="4219" spans="1:6">
      <c r="A4219" t="s">
        <v>3962</v>
      </c>
      <c r="B4219" s="859" t="s">
        <v>19560</v>
      </c>
      <c r="C4219" t="s">
        <v>19561</v>
      </c>
      <c r="D4219" t="s">
        <v>19562</v>
      </c>
      <c r="E4219" t="s">
        <v>19563</v>
      </c>
      <c r="F4219" t="s">
        <v>11119</v>
      </c>
    </row>
    <row r="4220" spans="1:6">
      <c r="A4220" t="s">
        <v>3962</v>
      </c>
      <c r="B4220" s="859" t="s">
        <v>19564</v>
      </c>
      <c r="C4220" t="s">
        <v>19565</v>
      </c>
      <c r="D4220" t="s">
        <v>19566</v>
      </c>
      <c r="E4220" t="s">
        <v>19567</v>
      </c>
      <c r="F4220" t="s">
        <v>11119</v>
      </c>
    </row>
    <row r="4221" spans="1:6">
      <c r="A4221" t="s">
        <v>3962</v>
      </c>
      <c r="B4221" s="859" t="s">
        <v>19568</v>
      </c>
      <c r="C4221" t="s">
        <v>19569</v>
      </c>
      <c r="D4221" t="s">
        <v>19570</v>
      </c>
      <c r="E4221" t="s">
        <v>19571</v>
      </c>
      <c r="F4221" t="s">
        <v>11119</v>
      </c>
    </row>
    <row r="4222" spans="1:6">
      <c r="A4222" t="s">
        <v>3962</v>
      </c>
      <c r="B4222" s="859" t="s">
        <v>19572</v>
      </c>
      <c r="C4222" t="s">
        <v>19573</v>
      </c>
      <c r="D4222" t="s">
        <v>19574</v>
      </c>
      <c r="E4222" t="s">
        <v>19574</v>
      </c>
      <c r="F4222" t="s">
        <v>11123</v>
      </c>
    </row>
    <row r="4223" spans="1:6">
      <c r="A4223" t="s">
        <v>3962</v>
      </c>
      <c r="B4223" s="859" t="s">
        <v>19575</v>
      </c>
      <c r="C4223" t="s">
        <v>19576</v>
      </c>
      <c r="D4223" t="s">
        <v>19577</v>
      </c>
      <c r="E4223" t="s">
        <v>19578</v>
      </c>
      <c r="F4223" t="s">
        <v>11127</v>
      </c>
    </row>
    <row r="4224" spans="1:6">
      <c r="A4224" t="s">
        <v>3962</v>
      </c>
      <c r="B4224" s="859" t="s">
        <v>19579</v>
      </c>
      <c r="C4224" t="s">
        <v>16740</v>
      </c>
      <c r="D4224" t="s">
        <v>16741</v>
      </c>
      <c r="E4224" t="s">
        <v>16742</v>
      </c>
      <c r="F4224" t="s">
        <v>11127</v>
      </c>
    </row>
    <row r="4225" spans="1:6">
      <c r="A4225" t="s">
        <v>3962</v>
      </c>
      <c r="B4225" s="859" t="s">
        <v>19580</v>
      </c>
      <c r="C4225" t="s">
        <v>19581</v>
      </c>
      <c r="D4225" t="s">
        <v>19582</v>
      </c>
      <c r="E4225" t="s">
        <v>19583</v>
      </c>
      <c r="F4225" t="s">
        <v>11127</v>
      </c>
    </row>
    <row r="4226" spans="1:6">
      <c r="A4226" t="s">
        <v>3962</v>
      </c>
      <c r="B4226" s="859" t="s">
        <v>19584</v>
      </c>
      <c r="C4226" t="s">
        <v>19585</v>
      </c>
      <c r="D4226" t="s">
        <v>19586</v>
      </c>
      <c r="E4226" t="s">
        <v>19587</v>
      </c>
      <c r="F4226" t="s">
        <v>11127</v>
      </c>
    </row>
    <row r="4227" spans="1:6">
      <c r="A4227" t="s">
        <v>3962</v>
      </c>
      <c r="B4227" s="859" t="s">
        <v>19588</v>
      </c>
      <c r="C4227" t="s">
        <v>19589</v>
      </c>
      <c r="D4227" t="s">
        <v>19590</v>
      </c>
      <c r="E4227" t="s">
        <v>19591</v>
      </c>
      <c r="F4227" t="s">
        <v>11127</v>
      </c>
    </row>
    <row r="4228" spans="1:6">
      <c r="A4228" t="s">
        <v>3962</v>
      </c>
      <c r="B4228" s="859" t="s">
        <v>19592</v>
      </c>
      <c r="C4228" t="s">
        <v>19593</v>
      </c>
      <c r="D4228" t="s">
        <v>19594</v>
      </c>
      <c r="E4228" t="s">
        <v>19594</v>
      </c>
      <c r="F4228" t="s">
        <v>11131</v>
      </c>
    </row>
    <row r="4229" spans="1:6">
      <c r="A4229" t="s">
        <v>3962</v>
      </c>
      <c r="B4229" s="859" t="s">
        <v>19595</v>
      </c>
      <c r="C4229" t="s">
        <v>19596</v>
      </c>
      <c r="D4229" t="s">
        <v>19597</v>
      </c>
      <c r="E4229" t="s">
        <v>19598</v>
      </c>
      <c r="F4229" t="s">
        <v>11135</v>
      </c>
    </row>
    <row r="4230" spans="1:6">
      <c r="A4230" t="s">
        <v>3962</v>
      </c>
      <c r="B4230" s="859" t="s">
        <v>19599</v>
      </c>
      <c r="C4230" t="s">
        <v>19600</v>
      </c>
      <c r="D4230" t="s">
        <v>19601</v>
      </c>
      <c r="E4230" t="s">
        <v>19602</v>
      </c>
      <c r="F4230" t="s">
        <v>11139</v>
      </c>
    </row>
    <row r="4231" spans="1:6">
      <c r="A4231" t="s">
        <v>3962</v>
      </c>
      <c r="B4231" s="859" t="s">
        <v>19603</v>
      </c>
      <c r="C4231" t="s">
        <v>19604</v>
      </c>
      <c r="D4231" t="s">
        <v>19605</v>
      </c>
      <c r="E4231" t="s">
        <v>19605</v>
      </c>
      <c r="F4231" t="s">
        <v>11149</v>
      </c>
    </row>
    <row r="4232" spans="1:6">
      <c r="A4232" t="s">
        <v>3962</v>
      </c>
      <c r="B4232" s="859" t="s">
        <v>19606</v>
      </c>
      <c r="C4232" t="s">
        <v>19607</v>
      </c>
      <c r="D4232" t="s">
        <v>19608</v>
      </c>
      <c r="E4232" t="s">
        <v>19609</v>
      </c>
      <c r="F4232" t="s">
        <v>11149</v>
      </c>
    </row>
    <row r="4233" spans="1:6">
      <c r="A4233" t="s">
        <v>3962</v>
      </c>
      <c r="B4233" s="859" t="s">
        <v>19610</v>
      </c>
      <c r="C4233" t="s">
        <v>14390</v>
      </c>
      <c r="D4233" t="s">
        <v>14391</v>
      </c>
      <c r="E4233" t="s">
        <v>14392</v>
      </c>
      <c r="F4233" t="s">
        <v>11149</v>
      </c>
    </row>
    <row r="4234" spans="1:6">
      <c r="A4234" t="s">
        <v>3962</v>
      </c>
      <c r="B4234" s="859" t="s">
        <v>19611</v>
      </c>
      <c r="C4234" t="s">
        <v>19612</v>
      </c>
      <c r="D4234" t="s">
        <v>19613</v>
      </c>
      <c r="E4234" t="s">
        <v>19614</v>
      </c>
      <c r="F4234" t="s">
        <v>11153</v>
      </c>
    </row>
    <row r="4235" spans="1:6">
      <c r="A4235" t="s">
        <v>3962</v>
      </c>
      <c r="B4235" s="859" t="s">
        <v>19615</v>
      </c>
      <c r="C4235" t="s">
        <v>19616</v>
      </c>
      <c r="D4235" t="s">
        <v>19617</v>
      </c>
      <c r="E4235" t="s">
        <v>19617</v>
      </c>
      <c r="F4235" t="s">
        <v>11157</v>
      </c>
    </row>
    <row r="4236" spans="1:6">
      <c r="A4236" t="s">
        <v>3962</v>
      </c>
      <c r="B4236" s="859" t="s">
        <v>19618</v>
      </c>
      <c r="C4236" t="s">
        <v>19619</v>
      </c>
      <c r="D4236" t="s">
        <v>19620</v>
      </c>
      <c r="E4236" t="s">
        <v>19621</v>
      </c>
      <c r="F4236" t="s">
        <v>11157</v>
      </c>
    </row>
    <row r="4237" spans="1:6">
      <c r="A4237" t="s">
        <v>3962</v>
      </c>
      <c r="B4237" s="859" t="s">
        <v>19622</v>
      </c>
      <c r="C4237" t="s">
        <v>19623</v>
      </c>
      <c r="D4237" t="s">
        <v>19624</v>
      </c>
      <c r="E4237" t="s">
        <v>19625</v>
      </c>
      <c r="F4237" t="s">
        <v>11157</v>
      </c>
    </row>
    <row r="4238" spans="1:6">
      <c r="A4238" t="s">
        <v>3962</v>
      </c>
      <c r="B4238" s="859" t="s">
        <v>19626</v>
      </c>
      <c r="C4238" t="s">
        <v>18462</v>
      </c>
      <c r="D4238" t="s">
        <v>18463</v>
      </c>
      <c r="E4238" t="s">
        <v>18464</v>
      </c>
      <c r="F4238" t="s">
        <v>11157</v>
      </c>
    </row>
    <row r="4239" spans="1:6">
      <c r="A4239" t="s">
        <v>3962</v>
      </c>
      <c r="B4239" s="859" t="s">
        <v>19627</v>
      </c>
      <c r="C4239" t="s">
        <v>19628</v>
      </c>
      <c r="D4239" t="s">
        <v>19629</v>
      </c>
      <c r="E4239" t="s">
        <v>19630</v>
      </c>
      <c r="F4239" t="s">
        <v>11157</v>
      </c>
    </row>
    <row r="4240" spans="1:6">
      <c r="A4240" t="s">
        <v>3962</v>
      </c>
      <c r="B4240" s="859" t="s">
        <v>19631</v>
      </c>
      <c r="C4240" t="s">
        <v>19632</v>
      </c>
      <c r="D4240" t="s">
        <v>19633</v>
      </c>
      <c r="E4240" t="s">
        <v>19634</v>
      </c>
      <c r="F4240" t="s">
        <v>11157</v>
      </c>
    </row>
    <row r="4241" spans="1:6">
      <c r="A4241" t="s">
        <v>3962</v>
      </c>
      <c r="B4241" s="859" t="s">
        <v>19635</v>
      </c>
      <c r="C4241" t="s">
        <v>19636</v>
      </c>
      <c r="D4241" t="s">
        <v>19637</v>
      </c>
      <c r="E4241" t="s">
        <v>19638</v>
      </c>
      <c r="F4241" t="s">
        <v>11157</v>
      </c>
    </row>
    <row r="4242" spans="1:6">
      <c r="A4242" t="s">
        <v>3962</v>
      </c>
      <c r="B4242" s="859" t="s">
        <v>19639</v>
      </c>
      <c r="C4242" t="s">
        <v>19640</v>
      </c>
      <c r="D4242" t="s">
        <v>19641</v>
      </c>
      <c r="E4242" t="s">
        <v>19642</v>
      </c>
      <c r="F4242" t="s">
        <v>11157</v>
      </c>
    </row>
    <row r="4243" spans="1:6">
      <c r="A4243" t="s">
        <v>3962</v>
      </c>
      <c r="B4243" s="859" t="s">
        <v>19643</v>
      </c>
      <c r="C4243" t="s">
        <v>19644</v>
      </c>
      <c r="D4243" t="s">
        <v>19645</v>
      </c>
      <c r="E4243" t="s">
        <v>19646</v>
      </c>
      <c r="F4243" t="s">
        <v>11157</v>
      </c>
    </row>
    <row r="4244" spans="1:6">
      <c r="A4244" t="s">
        <v>3962</v>
      </c>
      <c r="B4244" s="859" t="s">
        <v>19647</v>
      </c>
      <c r="C4244" t="s">
        <v>19648</v>
      </c>
      <c r="D4244" t="s">
        <v>19649</v>
      </c>
      <c r="E4244" t="s">
        <v>19650</v>
      </c>
      <c r="F4244" t="s">
        <v>11161</v>
      </c>
    </row>
    <row r="4245" spans="1:6">
      <c r="A4245" t="s">
        <v>3962</v>
      </c>
      <c r="B4245" s="859" t="s">
        <v>19651</v>
      </c>
      <c r="C4245" t="s">
        <v>19652</v>
      </c>
      <c r="D4245" t="s">
        <v>19653</v>
      </c>
      <c r="E4245" t="s">
        <v>19654</v>
      </c>
      <c r="F4245" t="s">
        <v>11161</v>
      </c>
    </row>
    <row r="4246" spans="1:6">
      <c r="A4246" t="s">
        <v>3962</v>
      </c>
      <c r="B4246" s="859" t="s">
        <v>19655</v>
      </c>
      <c r="C4246" t="s">
        <v>19656</v>
      </c>
      <c r="D4246" t="s">
        <v>19657</v>
      </c>
      <c r="E4246" t="s">
        <v>19658</v>
      </c>
      <c r="F4246" t="s">
        <v>11161</v>
      </c>
    </row>
    <row r="4247" spans="1:6">
      <c r="A4247" t="s">
        <v>3962</v>
      </c>
      <c r="B4247" s="859" t="s">
        <v>19659</v>
      </c>
      <c r="C4247" t="s">
        <v>19660</v>
      </c>
      <c r="D4247" t="s">
        <v>19661</v>
      </c>
      <c r="E4247" t="s">
        <v>19662</v>
      </c>
      <c r="F4247" t="s">
        <v>11165</v>
      </c>
    </row>
    <row r="4248" spans="1:6">
      <c r="A4248" t="s">
        <v>3962</v>
      </c>
      <c r="B4248" s="859" t="s">
        <v>19663</v>
      </c>
      <c r="C4248" t="s">
        <v>19664</v>
      </c>
      <c r="D4248" t="s">
        <v>19665</v>
      </c>
      <c r="E4248" t="s">
        <v>19666</v>
      </c>
      <c r="F4248" t="s">
        <v>11165</v>
      </c>
    </row>
    <row r="4249" spans="1:6">
      <c r="A4249" t="s">
        <v>3962</v>
      </c>
      <c r="B4249" s="859" t="s">
        <v>19667</v>
      </c>
      <c r="C4249" t="s">
        <v>19668</v>
      </c>
      <c r="D4249" t="s">
        <v>19669</v>
      </c>
      <c r="E4249" t="s">
        <v>19670</v>
      </c>
      <c r="F4249" t="s">
        <v>11165</v>
      </c>
    </row>
    <row r="4250" spans="1:6">
      <c r="A4250" t="s">
        <v>3962</v>
      </c>
      <c r="B4250" s="859" t="s">
        <v>19671</v>
      </c>
      <c r="C4250" t="s">
        <v>19672</v>
      </c>
      <c r="D4250" t="s">
        <v>19673</v>
      </c>
      <c r="E4250" t="s">
        <v>19674</v>
      </c>
      <c r="F4250" t="s">
        <v>11168</v>
      </c>
    </row>
    <row r="4251" spans="1:6">
      <c r="A4251" t="s">
        <v>3962</v>
      </c>
      <c r="B4251" s="859" t="s">
        <v>19675</v>
      </c>
      <c r="C4251" t="s">
        <v>19676</v>
      </c>
      <c r="D4251" t="s">
        <v>19677</v>
      </c>
      <c r="E4251" t="s">
        <v>19678</v>
      </c>
      <c r="F4251" t="s">
        <v>11168</v>
      </c>
    </row>
    <row r="4252" spans="1:6">
      <c r="A4252" t="s">
        <v>3962</v>
      </c>
      <c r="B4252" s="859" t="s">
        <v>19679</v>
      </c>
      <c r="C4252" t="s">
        <v>19680</v>
      </c>
      <c r="D4252" t="s">
        <v>19681</v>
      </c>
      <c r="E4252" t="s">
        <v>19682</v>
      </c>
      <c r="F4252" t="s">
        <v>11169</v>
      </c>
    </row>
    <row r="4253" spans="1:6">
      <c r="A4253" t="s">
        <v>3962</v>
      </c>
      <c r="B4253" s="859" t="s">
        <v>19683</v>
      </c>
      <c r="C4253" t="s">
        <v>19684</v>
      </c>
      <c r="D4253" t="s">
        <v>19685</v>
      </c>
      <c r="E4253" t="s">
        <v>19686</v>
      </c>
      <c r="F4253" t="s">
        <v>11169</v>
      </c>
    </row>
    <row r="4254" spans="1:6">
      <c r="A4254" t="s">
        <v>3962</v>
      </c>
      <c r="B4254" s="859" t="s">
        <v>19687</v>
      </c>
      <c r="C4254" t="s">
        <v>19688</v>
      </c>
      <c r="D4254" t="s">
        <v>19689</v>
      </c>
      <c r="E4254" t="s">
        <v>19690</v>
      </c>
      <c r="F4254" t="s">
        <v>11173</v>
      </c>
    </row>
    <row r="4255" spans="1:6">
      <c r="A4255" t="s">
        <v>3962</v>
      </c>
      <c r="B4255" s="859" t="s">
        <v>19691</v>
      </c>
      <c r="C4255" t="s">
        <v>19692</v>
      </c>
      <c r="D4255" t="s">
        <v>19693</v>
      </c>
      <c r="E4255" t="s">
        <v>19694</v>
      </c>
      <c r="F4255" t="s">
        <v>11173</v>
      </c>
    </row>
    <row r="4256" spans="1:6">
      <c r="A4256" t="s">
        <v>3962</v>
      </c>
      <c r="B4256" s="859" t="s">
        <v>19695</v>
      </c>
      <c r="C4256" t="s">
        <v>19696</v>
      </c>
      <c r="D4256" t="s">
        <v>19697</v>
      </c>
      <c r="E4256" t="s">
        <v>19697</v>
      </c>
      <c r="F4256" t="s">
        <v>11173</v>
      </c>
    </row>
    <row r="4257" spans="1:6">
      <c r="A4257" t="s">
        <v>3962</v>
      </c>
      <c r="B4257" s="859" t="s">
        <v>19698</v>
      </c>
      <c r="C4257" t="s">
        <v>19699</v>
      </c>
      <c r="D4257" t="s">
        <v>19700</v>
      </c>
      <c r="E4257" t="s">
        <v>19701</v>
      </c>
      <c r="F4257" t="s">
        <v>11173</v>
      </c>
    </row>
    <row r="4258" spans="1:6">
      <c r="A4258" t="s">
        <v>3962</v>
      </c>
      <c r="B4258" s="859" t="s">
        <v>19702</v>
      </c>
      <c r="C4258" t="s">
        <v>19703</v>
      </c>
      <c r="D4258" t="s">
        <v>19704</v>
      </c>
      <c r="E4258" t="s">
        <v>19705</v>
      </c>
      <c r="F4258" t="s">
        <v>11177</v>
      </c>
    </row>
    <row r="4259" spans="1:6">
      <c r="A4259" t="s">
        <v>3962</v>
      </c>
      <c r="B4259" s="859" t="s">
        <v>19706</v>
      </c>
      <c r="C4259" t="s">
        <v>14561</v>
      </c>
      <c r="D4259" t="s">
        <v>14562</v>
      </c>
      <c r="E4259" t="s">
        <v>14563</v>
      </c>
      <c r="F4259" t="s">
        <v>11177</v>
      </c>
    </row>
    <row r="4260" spans="1:6">
      <c r="A4260" t="s">
        <v>3962</v>
      </c>
      <c r="B4260" s="859" t="s">
        <v>19707</v>
      </c>
      <c r="C4260" t="s">
        <v>19708</v>
      </c>
      <c r="D4260" t="s">
        <v>19709</v>
      </c>
      <c r="E4260" t="s">
        <v>19710</v>
      </c>
      <c r="F4260" t="s">
        <v>11177</v>
      </c>
    </row>
    <row r="4261" spans="1:6">
      <c r="A4261" t="s">
        <v>3962</v>
      </c>
      <c r="B4261" s="859" t="s">
        <v>19711</v>
      </c>
      <c r="C4261" t="s">
        <v>19712</v>
      </c>
      <c r="D4261" t="s">
        <v>19713</v>
      </c>
      <c r="E4261" t="s">
        <v>19714</v>
      </c>
      <c r="F4261" t="s">
        <v>11177</v>
      </c>
    </row>
    <row r="4262" spans="1:6">
      <c r="A4262" t="s">
        <v>3962</v>
      </c>
      <c r="B4262" s="859" t="s">
        <v>19715</v>
      </c>
      <c r="C4262" t="s">
        <v>19716</v>
      </c>
      <c r="D4262" t="s">
        <v>19717</v>
      </c>
      <c r="E4262" t="s">
        <v>19718</v>
      </c>
      <c r="F4262" t="s">
        <v>11177</v>
      </c>
    </row>
    <row r="4263" spans="1:6">
      <c r="A4263" t="s">
        <v>3962</v>
      </c>
      <c r="B4263" s="859" t="s">
        <v>19719</v>
      </c>
      <c r="C4263" t="s">
        <v>18975</v>
      </c>
      <c r="D4263" t="s">
        <v>18976</v>
      </c>
      <c r="E4263" t="s">
        <v>18977</v>
      </c>
      <c r="F4263" t="s">
        <v>11177</v>
      </c>
    </row>
    <row r="4264" spans="1:6">
      <c r="A4264" t="s">
        <v>3962</v>
      </c>
      <c r="B4264" s="859" t="s">
        <v>19720</v>
      </c>
      <c r="C4264" t="s">
        <v>19721</v>
      </c>
      <c r="D4264" t="s">
        <v>19722</v>
      </c>
      <c r="E4264" t="s">
        <v>19722</v>
      </c>
      <c r="F4264" t="s">
        <v>11181</v>
      </c>
    </row>
    <row r="4265" spans="1:6">
      <c r="A4265" t="s">
        <v>3962</v>
      </c>
      <c r="B4265" s="859" t="s">
        <v>19723</v>
      </c>
      <c r="C4265" t="s">
        <v>19724</v>
      </c>
      <c r="D4265" t="s">
        <v>19725</v>
      </c>
      <c r="E4265" t="s">
        <v>19726</v>
      </c>
      <c r="F4265" t="s">
        <v>11181</v>
      </c>
    </row>
    <row r="4266" spans="1:6">
      <c r="A4266" t="s">
        <v>3962</v>
      </c>
      <c r="B4266" s="859" t="s">
        <v>19727</v>
      </c>
      <c r="C4266" t="s">
        <v>19728</v>
      </c>
      <c r="D4266" t="s">
        <v>19729</v>
      </c>
      <c r="E4266" t="s">
        <v>19730</v>
      </c>
      <c r="F4266" t="s">
        <v>11185</v>
      </c>
    </row>
    <row r="4267" spans="1:6">
      <c r="A4267" t="s">
        <v>3962</v>
      </c>
      <c r="B4267" s="859" t="s">
        <v>19731</v>
      </c>
      <c r="C4267" t="s">
        <v>19732</v>
      </c>
      <c r="D4267" t="s">
        <v>19733</v>
      </c>
      <c r="E4267" t="s">
        <v>19733</v>
      </c>
      <c r="F4267" t="s">
        <v>11185</v>
      </c>
    </row>
    <row r="4268" spans="1:6">
      <c r="A4268" t="s">
        <v>3962</v>
      </c>
      <c r="B4268" s="859" t="s">
        <v>19734</v>
      </c>
      <c r="C4268" t="s">
        <v>19735</v>
      </c>
      <c r="D4268" t="s">
        <v>19736</v>
      </c>
      <c r="E4268" t="s">
        <v>19736</v>
      </c>
      <c r="F4268" t="s">
        <v>11189</v>
      </c>
    </row>
    <row r="4269" spans="1:6">
      <c r="A4269" t="s">
        <v>3962</v>
      </c>
      <c r="B4269" s="859" t="s">
        <v>19737</v>
      </c>
      <c r="C4269" t="s">
        <v>19738</v>
      </c>
      <c r="D4269" t="s">
        <v>19739</v>
      </c>
      <c r="E4269" t="s">
        <v>19739</v>
      </c>
      <c r="F4269" t="s">
        <v>11189</v>
      </c>
    </row>
    <row r="4270" spans="1:6">
      <c r="A4270" t="s">
        <v>3962</v>
      </c>
      <c r="B4270" s="859" t="s">
        <v>19740</v>
      </c>
      <c r="C4270" t="s">
        <v>19741</v>
      </c>
      <c r="D4270" t="s">
        <v>19742</v>
      </c>
      <c r="E4270" t="s">
        <v>19743</v>
      </c>
      <c r="F4270" t="s">
        <v>11189</v>
      </c>
    </row>
    <row r="4271" spans="1:6">
      <c r="A4271" t="s">
        <v>3962</v>
      </c>
      <c r="B4271" s="859" t="s">
        <v>19744</v>
      </c>
      <c r="C4271" t="s">
        <v>19745</v>
      </c>
      <c r="D4271" t="s">
        <v>19746</v>
      </c>
      <c r="E4271" t="s">
        <v>19747</v>
      </c>
      <c r="F4271" t="s">
        <v>11189</v>
      </c>
    </row>
    <row r="4272" spans="1:6">
      <c r="A4272" t="s">
        <v>3962</v>
      </c>
      <c r="B4272" s="859" t="s">
        <v>19748</v>
      </c>
      <c r="C4272" t="s">
        <v>19749</v>
      </c>
      <c r="D4272" t="s">
        <v>19750</v>
      </c>
      <c r="E4272" t="s">
        <v>19750</v>
      </c>
      <c r="F4272" t="s">
        <v>11193</v>
      </c>
    </row>
    <row r="4273" spans="1:6">
      <c r="A4273" t="s">
        <v>3962</v>
      </c>
      <c r="B4273" s="859" t="s">
        <v>19751</v>
      </c>
      <c r="C4273" t="s">
        <v>19752</v>
      </c>
      <c r="D4273" t="s">
        <v>19753</v>
      </c>
      <c r="E4273" t="s">
        <v>19754</v>
      </c>
      <c r="F4273" t="s">
        <v>11193</v>
      </c>
    </row>
    <row r="4274" spans="1:6">
      <c r="A4274" t="s">
        <v>3962</v>
      </c>
      <c r="B4274" s="859" t="s">
        <v>19755</v>
      </c>
      <c r="C4274" t="s">
        <v>19756</v>
      </c>
      <c r="D4274" t="s">
        <v>19757</v>
      </c>
      <c r="E4274" t="s">
        <v>19757</v>
      </c>
      <c r="F4274" t="s">
        <v>11193</v>
      </c>
    </row>
    <row r="4275" spans="1:6">
      <c r="A4275" t="s">
        <v>3962</v>
      </c>
      <c r="B4275" s="859" t="s">
        <v>19758</v>
      </c>
      <c r="C4275" t="s">
        <v>19759</v>
      </c>
      <c r="D4275" t="s">
        <v>19760</v>
      </c>
      <c r="E4275" t="s">
        <v>19761</v>
      </c>
      <c r="F4275" t="s">
        <v>11201</v>
      </c>
    </row>
    <row r="4276" spans="1:6">
      <c r="A4276" t="s">
        <v>3962</v>
      </c>
      <c r="B4276" s="859" t="s">
        <v>19762</v>
      </c>
      <c r="C4276" t="s">
        <v>19763</v>
      </c>
      <c r="D4276" t="s">
        <v>19764</v>
      </c>
      <c r="E4276" t="s">
        <v>19764</v>
      </c>
      <c r="F4276" t="s">
        <v>11201</v>
      </c>
    </row>
    <row r="4277" spans="1:6">
      <c r="A4277" t="s">
        <v>3962</v>
      </c>
      <c r="B4277" s="859" t="s">
        <v>19765</v>
      </c>
      <c r="C4277" t="s">
        <v>19766</v>
      </c>
      <c r="D4277" t="s">
        <v>19767</v>
      </c>
      <c r="E4277" t="s">
        <v>19768</v>
      </c>
      <c r="F4277" t="s">
        <v>11205</v>
      </c>
    </row>
    <row r="4278" spans="1:6">
      <c r="A4278" t="s">
        <v>3962</v>
      </c>
      <c r="B4278" s="859" t="s">
        <v>19769</v>
      </c>
      <c r="C4278" t="s">
        <v>13540</v>
      </c>
      <c r="D4278" t="s">
        <v>13541</v>
      </c>
      <c r="E4278" t="s">
        <v>13541</v>
      </c>
      <c r="F4278" t="s">
        <v>11209</v>
      </c>
    </row>
    <row r="4279" spans="1:6">
      <c r="A4279" t="s">
        <v>3962</v>
      </c>
      <c r="B4279" s="859" t="s">
        <v>19770</v>
      </c>
      <c r="C4279" t="s">
        <v>17162</v>
      </c>
      <c r="D4279" t="s">
        <v>17163</v>
      </c>
      <c r="E4279" t="s">
        <v>17164</v>
      </c>
      <c r="F4279" t="s">
        <v>11210</v>
      </c>
    </row>
    <row r="4280" spans="1:6">
      <c r="A4280" t="s">
        <v>3962</v>
      </c>
      <c r="B4280" s="859" t="s">
        <v>19771</v>
      </c>
      <c r="C4280" t="s">
        <v>19772</v>
      </c>
      <c r="D4280" t="s">
        <v>19773</v>
      </c>
      <c r="E4280" t="s">
        <v>19774</v>
      </c>
      <c r="F4280" t="s">
        <v>11211</v>
      </c>
    </row>
    <row r="4281" spans="1:6">
      <c r="A4281" t="s">
        <v>3962</v>
      </c>
      <c r="B4281" s="859" t="s">
        <v>19775</v>
      </c>
      <c r="C4281" t="s">
        <v>19776</v>
      </c>
      <c r="D4281" t="s">
        <v>19777</v>
      </c>
      <c r="E4281" t="s">
        <v>19778</v>
      </c>
      <c r="F4281" t="s">
        <v>11215</v>
      </c>
    </row>
    <row r="4282" spans="1:6">
      <c r="A4282" t="s">
        <v>3962</v>
      </c>
      <c r="B4282" s="859" t="s">
        <v>19779</v>
      </c>
      <c r="C4282" t="s">
        <v>19780</v>
      </c>
      <c r="D4282" t="s">
        <v>19781</v>
      </c>
      <c r="E4282" t="s">
        <v>19781</v>
      </c>
      <c r="F4282" t="s">
        <v>11215</v>
      </c>
    </row>
    <row r="4283" spans="1:6">
      <c r="A4283" t="s">
        <v>3962</v>
      </c>
      <c r="B4283" s="859" t="s">
        <v>19782</v>
      </c>
      <c r="C4283" t="s">
        <v>19783</v>
      </c>
      <c r="D4283" t="s">
        <v>19784</v>
      </c>
      <c r="E4283" t="s">
        <v>19784</v>
      </c>
      <c r="F4283" t="s">
        <v>11219</v>
      </c>
    </row>
    <row r="4284" spans="1:6">
      <c r="A4284" t="s">
        <v>3962</v>
      </c>
      <c r="B4284" s="859" t="s">
        <v>19785</v>
      </c>
      <c r="C4284" t="s">
        <v>14143</v>
      </c>
      <c r="D4284" t="s">
        <v>14144</v>
      </c>
      <c r="E4284" t="s">
        <v>14145</v>
      </c>
      <c r="F4284" t="s">
        <v>11231</v>
      </c>
    </row>
    <row r="4285" spans="1:6">
      <c r="A4285" t="s">
        <v>3962</v>
      </c>
      <c r="B4285" s="859" t="s">
        <v>19786</v>
      </c>
      <c r="C4285" t="s">
        <v>19787</v>
      </c>
      <c r="D4285" t="s">
        <v>19788</v>
      </c>
      <c r="E4285" t="s">
        <v>19788</v>
      </c>
      <c r="F4285" t="s">
        <v>11231</v>
      </c>
    </row>
    <row r="4286" spans="1:6">
      <c r="A4286" t="s">
        <v>3962</v>
      </c>
      <c r="B4286" s="859" t="s">
        <v>19789</v>
      </c>
      <c r="C4286" t="s">
        <v>19790</v>
      </c>
      <c r="D4286" t="s">
        <v>19791</v>
      </c>
      <c r="E4286" t="s">
        <v>19792</v>
      </c>
      <c r="F4286" t="s">
        <v>11231</v>
      </c>
    </row>
    <row r="4287" spans="1:6">
      <c r="A4287" t="s">
        <v>3962</v>
      </c>
      <c r="B4287" s="859" t="s">
        <v>19793</v>
      </c>
      <c r="C4287" t="s">
        <v>13410</v>
      </c>
      <c r="D4287" t="s">
        <v>13411</v>
      </c>
      <c r="E4287" t="s">
        <v>13411</v>
      </c>
      <c r="F4287" t="s">
        <v>11231</v>
      </c>
    </row>
    <row r="4288" spans="1:6">
      <c r="A4288" t="s">
        <v>3962</v>
      </c>
      <c r="B4288" s="859" t="s">
        <v>19794</v>
      </c>
      <c r="C4288" t="s">
        <v>19795</v>
      </c>
      <c r="D4288" t="s">
        <v>19796</v>
      </c>
      <c r="E4288" t="s">
        <v>19797</v>
      </c>
      <c r="F4288" t="s">
        <v>11231</v>
      </c>
    </row>
    <row r="4289" spans="1:6">
      <c r="A4289" t="s">
        <v>3962</v>
      </c>
      <c r="B4289" s="859" t="s">
        <v>19798</v>
      </c>
      <c r="C4289" t="s">
        <v>19799</v>
      </c>
      <c r="D4289" t="s">
        <v>19800</v>
      </c>
      <c r="E4289" t="s">
        <v>19801</v>
      </c>
      <c r="F4289" t="s">
        <v>11231</v>
      </c>
    </row>
    <row r="4290" spans="1:6">
      <c r="A4290" t="s">
        <v>3962</v>
      </c>
      <c r="B4290" s="859" t="s">
        <v>19802</v>
      </c>
      <c r="C4290" t="s">
        <v>19803</v>
      </c>
      <c r="D4290" t="s">
        <v>19804</v>
      </c>
      <c r="E4290" t="s">
        <v>19805</v>
      </c>
      <c r="F4290" t="s">
        <v>11232</v>
      </c>
    </row>
    <row r="4291" spans="1:6">
      <c r="A4291" t="s">
        <v>3962</v>
      </c>
      <c r="B4291" s="859" t="s">
        <v>19806</v>
      </c>
      <c r="C4291" t="s">
        <v>14212</v>
      </c>
      <c r="D4291" t="s">
        <v>14213</v>
      </c>
      <c r="E4291" t="s">
        <v>14214</v>
      </c>
      <c r="F4291" t="s">
        <v>11236</v>
      </c>
    </row>
    <row r="4292" spans="1:6">
      <c r="A4292" t="s">
        <v>3962</v>
      </c>
      <c r="B4292" s="859" t="s">
        <v>19807</v>
      </c>
      <c r="C4292" t="s">
        <v>19808</v>
      </c>
      <c r="D4292" t="s">
        <v>19809</v>
      </c>
      <c r="E4292" t="s">
        <v>19810</v>
      </c>
      <c r="F4292" t="s">
        <v>11240</v>
      </c>
    </row>
    <row r="4293" spans="1:6">
      <c r="A4293" t="s">
        <v>3962</v>
      </c>
      <c r="B4293" s="859" t="s">
        <v>19811</v>
      </c>
      <c r="C4293" t="s">
        <v>19812</v>
      </c>
      <c r="D4293" t="s">
        <v>19813</v>
      </c>
      <c r="E4293" t="s">
        <v>19814</v>
      </c>
      <c r="F4293" t="s">
        <v>11240</v>
      </c>
    </row>
    <row r="4294" spans="1:6">
      <c r="A4294" t="s">
        <v>3962</v>
      </c>
      <c r="B4294" s="859" t="s">
        <v>19815</v>
      </c>
      <c r="C4294" t="s">
        <v>19816</v>
      </c>
      <c r="D4294" t="s">
        <v>19817</v>
      </c>
      <c r="E4294" t="s">
        <v>19818</v>
      </c>
      <c r="F4294" t="s">
        <v>11244</v>
      </c>
    </row>
    <row r="4295" spans="1:6">
      <c r="A4295" t="s">
        <v>3962</v>
      </c>
      <c r="B4295" s="859" t="s">
        <v>19819</v>
      </c>
      <c r="C4295" t="s">
        <v>19820</v>
      </c>
      <c r="D4295" t="s">
        <v>19821</v>
      </c>
      <c r="E4295" t="s">
        <v>19822</v>
      </c>
      <c r="F4295" t="s">
        <v>11244</v>
      </c>
    </row>
    <row r="4296" spans="1:6">
      <c r="A4296" t="s">
        <v>3962</v>
      </c>
      <c r="B4296" s="859" t="s">
        <v>19823</v>
      </c>
      <c r="C4296" t="s">
        <v>13617</v>
      </c>
      <c r="D4296" t="s">
        <v>13618</v>
      </c>
      <c r="E4296" t="s">
        <v>13618</v>
      </c>
      <c r="F4296" t="s">
        <v>11244</v>
      </c>
    </row>
    <row r="4297" spans="1:6">
      <c r="A4297" t="s">
        <v>3962</v>
      </c>
      <c r="B4297" s="859" t="s">
        <v>19824</v>
      </c>
      <c r="C4297" t="s">
        <v>19825</v>
      </c>
      <c r="D4297" t="s">
        <v>19826</v>
      </c>
      <c r="E4297" t="s">
        <v>19826</v>
      </c>
      <c r="F4297" t="s">
        <v>11244</v>
      </c>
    </row>
    <row r="4298" spans="1:6">
      <c r="A4298" t="s">
        <v>3962</v>
      </c>
      <c r="B4298" s="859" t="s">
        <v>19827</v>
      </c>
      <c r="C4298" t="s">
        <v>19828</v>
      </c>
      <c r="D4298" t="s">
        <v>19829</v>
      </c>
      <c r="E4298" t="s">
        <v>19830</v>
      </c>
      <c r="F4298" t="s">
        <v>11244</v>
      </c>
    </row>
    <row r="4299" spans="1:6">
      <c r="A4299" t="s">
        <v>3962</v>
      </c>
      <c r="B4299" s="859" t="s">
        <v>19831</v>
      </c>
      <c r="C4299" t="s">
        <v>19832</v>
      </c>
      <c r="D4299" t="s">
        <v>19833</v>
      </c>
      <c r="E4299" t="s">
        <v>19834</v>
      </c>
      <c r="F4299" t="s">
        <v>11256</v>
      </c>
    </row>
    <row r="4300" spans="1:6">
      <c r="A4300" t="s">
        <v>3962</v>
      </c>
      <c r="B4300" s="859" t="s">
        <v>19835</v>
      </c>
      <c r="C4300" t="s">
        <v>19836</v>
      </c>
      <c r="D4300" t="s">
        <v>19837</v>
      </c>
      <c r="E4300" t="s">
        <v>19838</v>
      </c>
      <c r="F4300" t="s">
        <v>11260</v>
      </c>
    </row>
    <row r="4301" spans="1:6">
      <c r="A4301" t="s">
        <v>3962</v>
      </c>
      <c r="B4301" s="859" t="s">
        <v>19839</v>
      </c>
      <c r="C4301" t="s">
        <v>14366</v>
      </c>
      <c r="D4301" t="s">
        <v>14367</v>
      </c>
      <c r="E4301" t="s">
        <v>14368</v>
      </c>
      <c r="F4301" t="s">
        <v>11268</v>
      </c>
    </row>
    <row r="4302" spans="1:6">
      <c r="A4302" t="s">
        <v>3962</v>
      </c>
      <c r="B4302" s="859" t="s">
        <v>19840</v>
      </c>
      <c r="C4302" t="s">
        <v>14261</v>
      </c>
      <c r="D4302" t="s">
        <v>14262</v>
      </c>
      <c r="E4302" t="s">
        <v>14263</v>
      </c>
      <c r="F4302" t="s">
        <v>11268</v>
      </c>
    </row>
    <row r="4303" spans="1:6">
      <c r="A4303" t="s">
        <v>3962</v>
      </c>
      <c r="B4303" s="859" t="s">
        <v>19841</v>
      </c>
      <c r="C4303" t="s">
        <v>19842</v>
      </c>
      <c r="D4303" t="s">
        <v>19843</v>
      </c>
      <c r="E4303" t="s">
        <v>19844</v>
      </c>
      <c r="F4303" t="s">
        <v>11269</v>
      </c>
    </row>
    <row r="4304" spans="1:6">
      <c r="A4304" t="s">
        <v>3962</v>
      </c>
      <c r="B4304" s="859" t="s">
        <v>19845</v>
      </c>
      <c r="C4304" t="s">
        <v>19846</v>
      </c>
      <c r="D4304" t="s">
        <v>19847</v>
      </c>
      <c r="E4304" t="s">
        <v>19848</v>
      </c>
      <c r="F4304" t="s">
        <v>11273</v>
      </c>
    </row>
    <row r="4305" spans="1:6">
      <c r="A4305" t="s">
        <v>3962</v>
      </c>
      <c r="B4305" s="859" t="s">
        <v>19849</v>
      </c>
      <c r="C4305" t="s">
        <v>19850</v>
      </c>
      <c r="D4305" t="s">
        <v>19851</v>
      </c>
      <c r="E4305" t="s">
        <v>19851</v>
      </c>
      <c r="F4305" t="s">
        <v>11274</v>
      </c>
    </row>
    <row r="4306" spans="1:6">
      <c r="A4306" t="s">
        <v>3962</v>
      </c>
      <c r="B4306" s="859" t="s">
        <v>19852</v>
      </c>
      <c r="C4306" t="s">
        <v>19853</v>
      </c>
      <c r="D4306" t="s">
        <v>19854</v>
      </c>
      <c r="E4306" t="s">
        <v>19855</v>
      </c>
      <c r="F4306" t="s">
        <v>11274</v>
      </c>
    </row>
    <row r="4307" spans="1:6">
      <c r="A4307" t="s">
        <v>3962</v>
      </c>
      <c r="B4307" s="859" t="s">
        <v>19856</v>
      </c>
      <c r="C4307" t="s">
        <v>19857</v>
      </c>
      <c r="D4307" t="s">
        <v>19858</v>
      </c>
      <c r="E4307" t="s">
        <v>19859</v>
      </c>
      <c r="F4307" t="s">
        <v>11278</v>
      </c>
    </row>
    <row r="4308" spans="1:6">
      <c r="A4308" t="s">
        <v>3962</v>
      </c>
      <c r="B4308" s="859" t="s">
        <v>19860</v>
      </c>
      <c r="C4308" t="s">
        <v>19861</v>
      </c>
      <c r="D4308" t="s">
        <v>19862</v>
      </c>
      <c r="E4308" t="s">
        <v>19862</v>
      </c>
      <c r="F4308" t="s">
        <v>11278</v>
      </c>
    </row>
    <row r="4309" spans="1:6">
      <c r="A4309" t="s">
        <v>3962</v>
      </c>
      <c r="B4309" s="859" t="s">
        <v>19863</v>
      </c>
      <c r="C4309" t="s">
        <v>19864</v>
      </c>
      <c r="D4309" t="s">
        <v>19865</v>
      </c>
      <c r="E4309" t="s">
        <v>19866</v>
      </c>
      <c r="F4309" t="s">
        <v>11278</v>
      </c>
    </row>
    <row r="4310" spans="1:6">
      <c r="A4310" t="s">
        <v>3962</v>
      </c>
      <c r="B4310" s="859" t="s">
        <v>19867</v>
      </c>
      <c r="C4310" t="s">
        <v>19868</v>
      </c>
      <c r="D4310" t="s">
        <v>19869</v>
      </c>
      <c r="E4310" t="s">
        <v>19869</v>
      </c>
      <c r="F4310" t="s">
        <v>11282</v>
      </c>
    </row>
    <row r="4311" spans="1:6">
      <c r="A4311" t="s">
        <v>3962</v>
      </c>
      <c r="B4311" s="859" t="s">
        <v>19870</v>
      </c>
      <c r="C4311" t="s">
        <v>17256</v>
      </c>
      <c r="D4311" t="s">
        <v>17257</v>
      </c>
      <c r="E4311" t="s">
        <v>17258</v>
      </c>
      <c r="F4311" t="s">
        <v>11282</v>
      </c>
    </row>
    <row r="4312" spans="1:6">
      <c r="A4312" t="s">
        <v>3962</v>
      </c>
      <c r="B4312" s="859" t="s">
        <v>19871</v>
      </c>
      <c r="C4312" t="s">
        <v>19872</v>
      </c>
      <c r="D4312" t="s">
        <v>19873</v>
      </c>
      <c r="E4312" t="s">
        <v>19874</v>
      </c>
      <c r="F4312" t="s">
        <v>11282</v>
      </c>
    </row>
    <row r="4313" spans="1:6">
      <c r="A4313" t="s">
        <v>3962</v>
      </c>
      <c r="B4313" s="859" t="s">
        <v>19875</v>
      </c>
      <c r="C4313" t="s">
        <v>19876</v>
      </c>
      <c r="D4313" t="s">
        <v>19877</v>
      </c>
      <c r="E4313" t="s">
        <v>19878</v>
      </c>
      <c r="F4313" t="s">
        <v>11282</v>
      </c>
    </row>
    <row r="4314" spans="1:6">
      <c r="A4314" t="s">
        <v>3962</v>
      </c>
      <c r="B4314" s="859" t="s">
        <v>19879</v>
      </c>
      <c r="C4314" t="s">
        <v>19880</v>
      </c>
      <c r="D4314" t="s">
        <v>19881</v>
      </c>
      <c r="E4314" t="s">
        <v>19882</v>
      </c>
      <c r="F4314" t="s">
        <v>11286</v>
      </c>
    </row>
    <row r="4315" spans="1:6">
      <c r="A4315" t="s">
        <v>3962</v>
      </c>
      <c r="B4315" s="859" t="s">
        <v>19883</v>
      </c>
      <c r="C4315" t="s">
        <v>19884</v>
      </c>
      <c r="D4315" t="s">
        <v>19885</v>
      </c>
      <c r="E4315" t="s">
        <v>19886</v>
      </c>
      <c r="F4315" t="s">
        <v>11286</v>
      </c>
    </row>
    <row r="4316" spans="1:6">
      <c r="A4316" t="s">
        <v>3962</v>
      </c>
      <c r="B4316" s="859" t="s">
        <v>19887</v>
      </c>
      <c r="C4316" t="s">
        <v>19888</v>
      </c>
      <c r="D4316" t="s">
        <v>19889</v>
      </c>
      <c r="E4316" t="s">
        <v>19890</v>
      </c>
      <c r="F4316" t="s">
        <v>11286</v>
      </c>
    </row>
    <row r="4317" spans="1:6">
      <c r="A4317" t="s">
        <v>3962</v>
      </c>
      <c r="B4317" s="859" t="s">
        <v>19891</v>
      </c>
      <c r="C4317" t="s">
        <v>19892</v>
      </c>
      <c r="D4317" t="s">
        <v>19893</v>
      </c>
      <c r="E4317" t="s">
        <v>19894</v>
      </c>
      <c r="F4317" t="s">
        <v>11286</v>
      </c>
    </row>
    <row r="4318" spans="1:6">
      <c r="A4318" t="s">
        <v>3962</v>
      </c>
      <c r="B4318" s="859" t="s">
        <v>19895</v>
      </c>
      <c r="C4318" t="s">
        <v>19896</v>
      </c>
      <c r="D4318" t="s">
        <v>19897</v>
      </c>
      <c r="E4318" t="s">
        <v>19898</v>
      </c>
      <c r="F4318" t="s">
        <v>11286</v>
      </c>
    </row>
    <row r="4319" spans="1:6">
      <c r="A4319" t="s">
        <v>3962</v>
      </c>
      <c r="B4319" s="859" t="s">
        <v>19899</v>
      </c>
      <c r="C4319" t="s">
        <v>19900</v>
      </c>
      <c r="D4319" t="s">
        <v>19901</v>
      </c>
      <c r="E4319" t="s">
        <v>19902</v>
      </c>
      <c r="F4319" t="s">
        <v>11290</v>
      </c>
    </row>
    <row r="4320" spans="1:6">
      <c r="A4320" t="s">
        <v>3962</v>
      </c>
      <c r="B4320" s="859" t="s">
        <v>19903</v>
      </c>
      <c r="C4320" t="s">
        <v>19904</v>
      </c>
      <c r="D4320" t="s">
        <v>19905</v>
      </c>
      <c r="E4320" t="s">
        <v>19906</v>
      </c>
      <c r="F4320" t="s">
        <v>11294</v>
      </c>
    </row>
    <row r="4321" spans="1:6">
      <c r="A4321" t="s">
        <v>3962</v>
      </c>
      <c r="B4321" s="859" t="s">
        <v>19907</v>
      </c>
      <c r="C4321" t="s">
        <v>19908</v>
      </c>
      <c r="D4321" t="s">
        <v>19909</v>
      </c>
      <c r="E4321" t="s">
        <v>19910</v>
      </c>
      <c r="F4321" t="s">
        <v>11294</v>
      </c>
    </row>
    <row r="4322" spans="1:6">
      <c r="A4322" t="s">
        <v>3962</v>
      </c>
      <c r="B4322" s="859" t="s">
        <v>19911</v>
      </c>
      <c r="C4322" t="s">
        <v>19912</v>
      </c>
      <c r="D4322" t="s">
        <v>19913</v>
      </c>
      <c r="E4322" t="s">
        <v>19914</v>
      </c>
      <c r="F4322" t="s">
        <v>11294</v>
      </c>
    </row>
    <row r="4323" spans="1:6">
      <c r="A4323" t="s">
        <v>3962</v>
      </c>
      <c r="B4323" s="859" t="s">
        <v>19915</v>
      </c>
      <c r="C4323" t="s">
        <v>19916</v>
      </c>
      <c r="D4323" t="s">
        <v>19917</v>
      </c>
      <c r="E4323" t="s">
        <v>19918</v>
      </c>
      <c r="F4323" t="s">
        <v>11294</v>
      </c>
    </row>
    <row r="4324" spans="1:6">
      <c r="A4324" t="s">
        <v>3962</v>
      </c>
      <c r="B4324" s="859" t="s">
        <v>19919</v>
      </c>
      <c r="C4324" t="s">
        <v>19920</v>
      </c>
      <c r="D4324" t="s">
        <v>19921</v>
      </c>
      <c r="E4324" t="s">
        <v>19921</v>
      </c>
      <c r="F4324" t="s">
        <v>11302</v>
      </c>
    </row>
    <row r="4325" spans="1:6">
      <c r="A4325" t="s">
        <v>3962</v>
      </c>
      <c r="B4325" s="859" t="s">
        <v>19922</v>
      </c>
      <c r="C4325" t="s">
        <v>19923</v>
      </c>
      <c r="D4325" t="s">
        <v>19924</v>
      </c>
      <c r="E4325" t="s">
        <v>19925</v>
      </c>
      <c r="F4325" t="s">
        <v>11302</v>
      </c>
    </row>
    <row r="4326" spans="1:6">
      <c r="A4326" t="s">
        <v>3962</v>
      </c>
      <c r="B4326" s="859" t="s">
        <v>19926</v>
      </c>
      <c r="C4326" t="s">
        <v>19927</v>
      </c>
      <c r="D4326" t="s">
        <v>19928</v>
      </c>
      <c r="E4326" t="s">
        <v>19929</v>
      </c>
      <c r="F4326" t="s">
        <v>11302</v>
      </c>
    </row>
    <row r="4327" spans="1:6">
      <c r="A4327" t="s">
        <v>3962</v>
      </c>
      <c r="B4327" s="859" t="s">
        <v>19930</v>
      </c>
      <c r="C4327" t="s">
        <v>19931</v>
      </c>
      <c r="D4327" t="s">
        <v>19932</v>
      </c>
      <c r="E4327" t="s">
        <v>19933</v>
      </c>
      <c r="F4327" t="s">
        <v>11302</v>
      </c>
    </row>
    <row r="4328" spans="1:6">
      <c r="A4328" t="s">
        <v>3962</v>
      </c>
      <c r="B4328" s="859" t="s">
        <v>19934</v>
      </c>
      <c r="C4328" t="s">
        <v>19935</v>
      </c>
      <c r="D4328" t="s">
        <v>19936</v>
      </c>
      <c r="E4328" t="s">
        <v>19936</v>
      </c>
      <c r="F4328" t="s">
        <v>11306</v>
      </c>
    </row>
    <row r="4329" spans="1:6">
      <c r="A4329" t="s">
        <v>3962</v>
      </c>
      <c r="B4329" s="859" t="s">
        <v>19937</v>
      </c>
      <c r="C4329" t="s">
        <v>19938</v>
      </c>
      <c r="D4329" t="s">
        <v>19939</v>
      </c>
      <c r="E4329" t="s">
        <v>19939</v>
      </c>
      <c r="F4329" t="s">
        <v>11310</v>
      </c>
    </row>
    <row r="4330" spans="1:6">
      <c r="A4330" t="s">
        <v>3962</v>
      </c>
      <c r="B4330" s="859" t="s">
        <v>19940</v>
      </c>
      <c r="C4330" t="s">
        <v>19941</v>
      </c>
      <c r="D4330" t="s">
        <v>19942</v>
      </c>
      <c r="E4330" t="s">
        <v>19943</v>
      </c>
      <c r="F4330" t="s">
        <v>11310</v>
      </c>
    </row>
    <row r="4331" spans="1:6">
      <c r="A4331" t="s">
        <v>3962</v>
      </c>
      <c r="B4331" s="859" t="s">
        <v>19944</v>
      </c>
      <c r="C4331" t="s">
        <v>19945</v>
      </c>
      <c r="D4331" t="s">
        <v>19946</v>
      </c>
      <c r="E4331" t="s">
        <v>19947</v>
      </c>
      <c r="F4331" t="s">
        <v>11310</v>
      </c>
    </row>
    <row r="4332" spans="1:6">
      <c r="A4332" t="s">
        <v>3962</v>
      </c>
      <c r="B4332" s="859" t="s">
        <v>19948</v>
      </c>
      <c r="C4332" t="s">
        <v>19949</v>
      </c>
      <c r="D4332" t="s">
        <v>19950</v>
      </c>
      <c r="E4332" t="s">
        <v>19951</v>
      </c>
      <c r="F4332" t="s">
        <v>11310</v>
      </c>
    </row>
    <row r="4333" spans="1:6">
      <c r="A4333" t="s">
        <v>3962</v>
      </c>
      <c r="B4333" s="859" t="s">
        <v>19952</v>
      </c>
      <c r="C4333" t="s">
        <v>15677</v>
      </c>
      <c r="D4333" t="s">
        <v>15678</v>
      </c>
      <c r="E4333" t="s">
        <v>15679</v>
      </c>
      <c r="F4333" t="s">
        <v>11310</v>
      </c>
    </row>
    <row r="4334" spans="1:6">
      <c r="A4334" t="s">
        <v>3962</v>
      </c>
      <c r="B4334" s="859" t="s">
        <v>19953</v>
      </c>
      <c r="C4334" t="s">
        <v>19954</v>
      </c>
      <c r="D4334" t="s">
        <v>19955</v>
      </c>
      <c r="E4334" t="s">
        <v>19956</v>
      </c>
      <c r="F4334" t="s">
        <v>11314</v>
      </c>
    </row>
    <row r="4335" spans="1:6">
      <c r="A4335" t="s">
        <v>3962</v>
      </c>
      <c r="B4335" s="859" t="s">
        <v>19957</v>
      </c>
      <c r="C4335" t="s">
        <v>19958</v>
      </c>
      <c r="D4335" t="s">
        <v>19959</v>
      </c>
      <c r="E4335" t="s">
        <v>19959</v>
      </c>
      <c r="F4335" t="s">
        <v>11317</v>
      </c>
    </row>
    <row r="4336" spans="1:6">
      <c r="A4336" t="s">
        <v>3962</v>
      </c>
      <c r="B4336" s="859" t="s">
        <v>19960</v>
      </c>
      <c r="C4336" t="s">
        <v>19961</v>
      </c>
      <c r="D4336" t="s">
        <v>19962</v>
      </c>
      <c r="E4336" t="s">
        <v>19963</v>
      </c>
      <c r="F4336" t="s">
        <v>11317</v>
      </c>
    </row>
    <row r="4337" spans="1:6">
      <c r="A4337" t="s">
        <v>3962</v>
      </c>
      <c r="B4337" s="859" t="s">
        <v>19964</v>
      </c>
      <c r="C4337" t="s">
        <v>19965</v>
      </c>
      <c r="D4337" t="s">
        <v>19966</v>
      </c>
      <c r="E4337" t="s">
        <v>19967</v>
      </c>
      <c r="F4337" t="s">
        <v>11317</v>
      </c>
    </row>
    <row r="4338" spans="1:6">
      <c r="A4338" t="s">
        <v>3962</v>
      </c>
      <c r="B4338" s="859" t="s">
        <v>19968</v>
      </c>
      <c r="C4338" t="s">
        <v>19969</v>
      </c>
      <c r="D4338" t="s">
        <v>19970</v>
      </c>
      <c r="E4338" t="s">
        <v>19971</v>
      </c>
      <c r="F4338" t="s">
        <v>11321</v>
      </c>
    </row>
    <row r="4339" spans="1:6">
      <c r="A4339" t="s">
        <v>3962</v>
      </c>
      <c r="B4339" s="859" t="s">
        <v>19972</v>
      </c>
      <c r="C4339" t="s">
        <v>14744</v>
      </c>
      <c r="D4339" t="s">
        <v>14745</v>
      </c>
      <c r="E4339" t="s">
        <v>14745</v>
      </c>
      <c r="F4339" t="s">
        <v>11321</v>
      </c>
    </row>
    <row r="4340" spans="1:6">
      <c r="A4340" t="s">
        <v>3962</v>
      </c>
      <c r="B4340" s="859" t="s">
        <v>19973</v>
      </c>
      <c r="C4340" t="s">
        <v>19974</v>
      </c>
      <c r="D4340" t="s">
        <v>19975</v>
      </c>
      <c r="E4340" t="s">
        <v>19976</v>
      </c>
      <c r="F4340" t="s">
        <v>11321</v>
      </c>
    </row>
    <row r="4341" spans="1:6">
      <c r="A4341" t="s">
        <v>3962</v>
      </c>
      <c r="B4341" s="859" t="s">
        <v>19977</v>
      </c>
      <c r="C4341" t="s">
        <v>14143</v>
      </c>
      <c r="D4341" t="s">
        <v>14144</v>
      </c>
      <c r="E4341" t="s">
        <v>14145</v>
      </c>
      <c r="F4341" t="s">
        <v>11325</v>
      </c>
    </row>
    <row r="4342" spans="1:6">
      <c r="A4342" t="s">
        <v>3962</v>
      </c>
      <c r="B4342" s="859" t="s">
        <v>19978</v>
      </c>
      <c r="C4342" t="s">
        <v>19979</v>
      </c>
      <c r="D4342" t="s">
        <v>19980</v>
      </c>
      <c r="E4342" t="s">
        <v>19981</v>
      </c>
      <c r="F4342" t="s">
        <v>11329</v>
      </c>
    </row>
    <row r="4343" spans="1:6">
      <c r="A4343" t="s">
        <v>3962</v>
      </c>
      <c r="B4343" s="859" t="s">
        <v>19982</v>
      </c>
      <c r="C4343" t="s">
        <v>19983</v>
      </c>
      <c r="D4343" t="s">
        <v>19984</v>
      </c>
      <c r="E4343" t="s">
        <v>19985</v>
      </c>
      <c r="F4343" t="s">
        <v>11329</v>
      </c>
    </row>
    <row r="4344" spans="1:6">
      <c r="A4344" t="s">
        <v>3962</v>
      </c>
      <c r="B4344" s="859" t="s">
        <v>19986</v>
      </c>
      <c r="C4344" t="s">
        <v>19987</v>
      </c>
      <c r="D4344" t="s">
        <v>19988</v>
      </c>
      <c r="E4344" t="s">
        <v>19989</v>
      </c>
      <c r="F4344" t="s">
        <v>11329</v>
      </c>
    </row>
    <row r="4345" spans="1:6">
      <c r="A4345" t="s">
        <v>3962</v>
      </c>
      <c r="B4345" s="859" t="s">
        <v>19990</v>
      </c>
      <c r="C4345" t="s">
        <v>19991</v>
      </c>
      <c r="D4345" t="s">
        <v>19992</v>
      </c>
      <c r="E4345" t="s">
        <v>19993</v>
      </c>
      <c r="F4345" t="s">
        <v>11333</v>
      </c>
    </row>
    <row r="4346" spans="1:6">
      <c r="A4346" t="s">
        <v>3962</v>
      </c>
      <c r="B4346" s="859" t="s">
        <v>19994</v>
      </c>
      <c r="C4346" t="s">
        <v>19995</v>
      </c>
      <c r="D4346" t="s">
        <v>19996</v>
      </c>
      <c r="E4346" t="s">
        <v>19997</v>
      </c>
      <c r="F4346" t="s">
        <v>11333</v>
      </c>
    </row>
    <row r="4347" spans="1:6">
      <c r="A4347" t="s">
        <v>3962</v>
      </c>
      <c r="B4347" s="859" t="s">
        <v>19998</v>
      </c>
      <c r="C4347" t="s">
        <v>19999</v>
      </c>
      <c r="D4347" t="s">
        <v>20000</v>
      </c>
      <c r="E4347" t="s">
        <v>20001</v>
      </c>
      <c r="F4347" t="s">
        <v>11333</v>
      </c>
    </row>
    <row r="4348" spans="1:6">
      <c r="A4348" t="s">
        <v>3962</v>
      </c>
      <c r="B4348" s="859" t="s">
        <v>20002</v>
      </c>
      <c r="C4348" t="s">
        <v>20003</v>
      </c>
      <c r="D4348" t="s">
        <v>20004</v>
      </c>
      <c r="E4348" t="s">
        <v>20005</v>
      </c>
      <c r="F4348" t="s">
        <v>11337</v>
      </c>
    </row>
    <row r="4349" spans="1:6">
      <c r="A4349" t="s">
        <v>3962</v>
      </c>
      <c r="B4349" s="859" t="s">
        <v>20006</v>
      </c>
      <c r="C4349" t="s">
        <v>20007</v>
      </c>
      <c r="D4349" t="s">
        <v>20008</v>
      </c>
      <c r="E4349" t="s">
        <v>20009</v>
      </c>
      <c r="F4349" t="s">
        <v>11341</v>
      </c>
    </row>
    <row r="4350" spans="1:6">
      <c r="A4350" t="s">
        <v>3962</v>
      </c>
      <c r="B4350" s="859" t="s">
        <v>20010</v>
      </c>
      <c r="C4350" t="s">
        <v>20011</v>
      </c>
      <c r="D4350" t="s">
        <v>20012</v>
      </c>
      <c r="E4350" t="s">
        <v>20013</v>
      </c>
      <c r="F4350" t="s">
        <v>11345</v>
      </c>
    </row>
    <row r="4351" spans="1:6">
      <c r="A4351" t="s">
        <v>3962</v>
      </c>
      <c r="B4351" s="859" t="s">
        <v>20014</v>
      </c>
      <c r="C4351" t="s">
        <v>20015</v>
      </c>
      <c r="D4351" t="s">
        <v>20016</v>
      </c>
      <c r="E4351" t="s">
        <v>20017</v>
      </c>
      <c r="F4351" t="s">
        <v>11345</v>
      </c>
    </row>
    <row r="4352" spans="1:6">
      <c r="A4352" t="s">
        <v>3962</v>
      </c>
      <c r="B4352" s="859" t="s">
        <v>20018</v>
      </c>
      <c r="C4352" t="s">
        <v>20019</v>
      </c>
      <c r="D4352" t="s">
        <v>20020</v>
      </c>
      <c r="E4352" t="s">
        <v>20021</v>
      </c>
      <c r="F4352" t="s">
        <v>11345</v>
      </c>
    </row>
    <row r="4353" spans="1:6">
      <c r="A4353" t="s">
        <v>3962</v>
      </c>
      <c r="B4353" s="859" t="s">
        <v>20022</v>
      </c>
      <c r="C4353" t="s">
        <v>18295</v>
      </c>
      <c r="D4353" t="s">
        <v>18297</v>
      </c>
      <c r="E4353" t="s">
        <v>18297</v>
      </c>
      <c r="F4353" t="s">
        <v>11349</v>
      </c>
    </row>
    <row r="4354" spans="1:6">
      <c r="A4354" t="s">
        <v>3962</v>
      </c>
      <c r="B4354" s="859" t="s">
        <v>20023</v>
      </c>
      <c r="C4354" t="s">
        <v>20024</v>
      </c>
      <c r="D4354" t="s">
        <v>20025</v>
      </c>
      <c r="E4354" t="s">
        <v>20026</v>
      </c>
      <c r="F4354" t="s">
        <v>11349</v>
      </c>
    </row>
    <row r="4355" spans="1:6">
      <c r="A4355" t="s">
        <v>3962</v>
      </c>
      <c r="B4355" s="859" t="s">
        <v>20027</v>
      </c>
      <c r="C4355" t="s">
        <v>20028</v>
      </c>
      <c r="D4355" t="s">
        <v>20029</v>
      </c>
      <c r="E4355" t="s">
        <v>20029</v>
      </c>
      <c r="F4355" t="s">
        <v>11349</v>
      </c>
    </row>
    <row r="4356" spans="1:6">
      <c r="A4356" t="s">
        <v>3962</v>
      </c>
      <c r="B4356" s="859" t="s">
        <v>20030</v>
      </c>
      <c r="C4356" t="s">
        <v>20031</v>
      </c>
      <c r="D4356" t="s">
        <v>20032</v>
      </c>
      <c r="E4356" t="s">
        <v>20033</v>
      </c>
      <c r="F4356" t="s">
        <v>11357</v>
      </c>
    </row>
    <row r="4357" spans="1:6">
      <c r="A4357" t="s">
        <v>3962</v>
      </c>
      <c r="B4357" s="859" t="s">
        <v>20034</v>
      </c>
      <c r="C4357" t="s">
        <v>20035</v>
      </c>
      <c r="D4357" t="s">
        <v>20036</v>
      </c>
      <c r="E4357" t="s">
        <v>20037</v>
      </c>
      <c r="F4357" t="s">
        <v>11357</v>
      </c>
    </row>
    <row r="4358" spans="1:6">
      <c r="A4358" t="s">
        <v>3962</v>
      </c>
      <c r="B4358" s="859" t="s">
        <v>20038</v>
      </c>
      <c r="C4358" t="s">
        <v>20039</v>
      </c>
      <c r="D4358" t="s">
        <v>20040</v>
      </c>
      <c r="E4358" t="s">
        <v>20041</v>
      </c>
      <c r="F4358" t="s">
        <v>11361</v>
      </c>
    </row>
    <row r="4359" spans="1:6">
      <c r="A4359" t="s">
        <v>3962</v>
      </c>
      <c r="B4359" s="859" t="s">
        <v>20042</v>
      </c>
      <c r="C4359" t="s">
        <v>20043</v>
      </c>
      <c r="D4359" t="s">
        <v>20044</v>
      </c>
      <c r="E4359" t="s">
        <v>20045</v>
      </c>
      <c r="F4359" t="s">
        <v>11361</v>
      </c>
    </row>
    <row r="4360" spans="1:6">
      <c r="A4360" t="s">
        <v>3962</v>
      </c>
      <c r="B4360" s="859" t="s">
        <v>20046</v>
      </c>
      <c r="C4360" t="s">
        <v>20047</v>
      </c>
      <c r="D4360" t="s">
        <v>20048</v>
      </c>
      <c r="E4360" t="s">
        <v>20049</v>
      </c>
      <c r="F4360" t="s">
        <v>11361</v>
      </c>
    </row>
    <row r="4361" spans="1:6">
      <c r="A4361" t="s">
        <v>3962</v>
      </c>
      <c r="B4361" s="859" t="s">
        <v>20050</v>
      </c>
      <c r="C4361" t="s">
        <v>19958</v>
      </c>
      <c r="D4361" t="s">
        <v>19959</v>
      </c>
      <c r="E4361" t="s">
        <v>19959</v>
      </c>
      <c r="F4361" t="s">
        <v>11365</v>
      </c>
    </row>
    <row r="4362" spans="1:6">
      <c r="A4362" t="s">
        <v>3962</v>
      </c>
      <c r="B4362" s="859" t="s">
        <v>20051</v>
      </c>
      <c r="C4362" t="s">
        <v>20052</v>
      </c>
      <c r="D4362" t="s">
        <v>20053</v>
      </c>
      <c r="E4362" t="s">
        <v>20054</v>
      </c>
      <c r="F4362" t="s">
        <v>11369</v>
      </c>
    </row>
    <row r="4363" spans="1:6">
      <c r="A4363" t="s">
        <v>3962</v>
      </c>
      <c r="B4363" s="859" t="s">
        <v>20055</v>
      </c>
      <c r="C4363" t="s">
        <v>20056</v>
      </c>
      <c r="D4363" t="s">
        <v>20057</v>
      </c>
      <c r="E4363" t="s">
        <v>20058</v>
      </c>
      <c r="F4363" t="s">
        <v>11369</v>
      </c>
    </row>
    <row r="4364" spans="1:6">
      <c r="A4364" t="s">
        <v>3962</v>
      </c>
      <c r="B4364" s="859" t="s">
        <v>20059</v>
      </c>
      <c r="C4364" t="s">
        <v>20060</v>
      </c>
      <c r="D4364" t="s">
        <v>20061</v>
      </c>
      <c r="E4364" t="s">
        <v>20061</v>
      </c>
      <c r="F4364" t="s">
        <v>11369</v>
      </c>
    </row>
    <row r="4365" spans="1:6">
      <c r="A4365" t="s">
        <v>3962</v>
      </c>
      <c r="B4365" s="859" t="s">
        <v>20062</v>
      </c>
      <c r="C4365" t="s">
        <v>20063</v>
      </c>
      <c r="D4365" t="s">
        <v>20064</v>
      </c>
      <c r="E4365" t="s">
        <v>20065</v>
      </c>
      <c r="F4365" t="s">
        <v>11369</v>
      </c>
    </row>
    <row r="4366" spans="1:6">
      <c r="A4366" t="s">
        <v>3962</v>
      </c>
      <c r="B4366" s="859" t="s">
        <v>20066</v>
      </c>
      <c r="C4366" t="s">
        <v>20067</v>
      </c>
      <c r="D4366" t="s">
        <v>20068</v>
      </c>
      <c r="E4366" t="s">
        <v>20069</v>
      </c>
      <c r="F4366" t="s">
        <v>11372</v>
      </c>
    </row>
    <row r="4367" spans="1:6">
      <c r="A4367" t="s">
        <v>3962</v>
      </c>
      <c r="B4367" s="859" t="s">
        <v>20070</v>
      </c>
      <c r="C4367" t="s">
        <v>20071</v>
      </c>
      <c r="D4367" t="s">
        <v>20072</v>
      </c>
      <c r="E4367" t="s">
        <v>20072</v>
      </c>
      <c r="F4367" t="s">
        <v>11376</v>
      </c>
    </row>
    <row r="4368" spans="1:6">
      <c r="A4368" t="s">
        <v>3962</v>
      </c>
      <c r="B4368" s="859" t="s">
        <v>20073</v>
      </c>
      <c r="C4368" t="s">
        <v>20074</v>
      </c>
      <c r="D4368" t="s">
        <v>20075</v>
      </c>
      <c r="E4368" t="s">
        <v>20076</v>
      </c>
      <c r="F4368" t="s">
        <v>11376</v>
      </c>
    </row>
    <row r="4369" spans="1:6">
      <c r="A4369" t="s">
        <v>3962</v>
      </c>
      <c r="B4369" s="859" t="s">
        <v>20077</v>
      </c>
      <c r="C4369" t="s">
        <v>20078</v>
      </c>
      <c r="D4369" t="s">
        <v>20079</v>
      </c>
      <c r="E4369" t="s">
        <v>20080</v>
      </c>
      <c r="F4369" t="s">
        <v>11380</v>
      </c>
    </row>
    <row r="4370" spans="1:6">
      <c r="A4370" t="s">
        <v>3962</v>
      </c>
      <c r="B4370" s="859" t="s">
        <v>20081</v>
      </c>
      <c r="C4370" t="s">
        <v>14143</v>
      </c>
      <c r="D4370" t="s">
        <v>14144</v>
      </c>
      <c r="E4370" t="s">
        <v>14145</v>
      </c>
      <c r="F4370" t="s">
        <v>11380</v>
      </c>
    </row>
    <row r="4371" spans="1:6">
      <c r="A4371" t="s">
        <v>3962</v>
      </c>
      <c r="B4371" s="859" t="s">
        <v>20082</v>
      </c>
      <c r="C4371" t="s">
        <v>20083</v>
      </c>
      <c r="D4371" t="s">
        <v>20084</v>
      </c>
      <c r="E4371" t="s">
        <v>20084</v>
      </c>
      <c r="F4371" t="s">
        <v>11388</v>
      </c>
    </row>
    <row r="4372" spans="1:6">
      <c r="A4372" t="s">
        <v>3962</v>
      </c>
      <c r="B4372" s="859" t="s">
        <v>20085</v>
      </c>
      <c r="C4372" t="s">
        <v>20086</v>
      </c>
      <c r="D4372" t="s">
        <v>20087</v>
      </c>
      <c r="E4372" t="s">
        <v>20088</v>
      </c>
      <c r="F4372" t="s">
        <v>11388</v>
      </c>
    </row>
    <row r="4373" spans="1:6">
      <c r="A4373" t="s">
        <v>3962</v>
      </c>
      <c r="B4373" s="859" t="s">
        <v>20089</v>
      </c>
      <c r="C4373" t="s">
        <v>20090</v>
      </c>
      <c r="D4373" t="s">
        <v>20091</v>
      </c>
      <c r="E4373" t="s">
        <v>20092</v>
      </c>
      <c r="F4373" t="s">
        <v>11388</v>
      </c>
    </row>
    <row r="4374" spans="1:6">
      <c r="A4374" t="s">
        <v>3962</v>
      </c>
      <c r="B4374" s="859" t="s">
        <v>20093</v>
      </c>
      <c r="C4374" t="s">
        <v>20094</v>
      </c>
      <c r="D4374" t="s">
        <v>20095</v>
      </c>
      <c r="E4374" t="s">
        <v>20096</v>
      </c>
      <c r="F4374" t="s">
        <v>11392</v>
      </c>
    </row>
    <row r="4375" spans="1:6">
      <c r="A4375" t="s">
        <v>3962</v>
      </c>
      <c r="B4375" s="859" t="s">
        <v>20097</v>
      </c>
      <c r="C4375" t="s">
        <v>20098</v>
      </c>
      <c r="D4375" t="s">
        <v>20099</v>
      </c>
      <c r="E4375" t="s">
        <v>20100</v>
      </c>
      <c r="F4375" t="s">
        <v>11392</v>
      </c>
    </row>
    <row r="4376" spans="1:6">
      <c r="A4376" t="s">
        <v>3962</v>
      </c>
      <c r="B4376" s="859" t="s">
        <v>20101</v>
      </c>
      <c r="C4376" t="s">
        <v>20102</v>
      </c>
      <c r="D4376" t="s">
        <v>20103</v>
      </c>
      <c r="E4376" t="s">
        <v>20104</v>
      </c>
      <c r="F4376" t="s">
        <v>11392</v>
      </c>
    </row>
    <row r="4377" spans="1:6">
      <c r="A4377" t="s">
        <v>3962</v>
      </c>
      <c r="B4377" s="859" t="s">
        <v>20105</v>
      </c>
      <c r="C4377" t="s">
        <v>17162</v>
      </c>
      <c r="D4377" t="s">
        <v>17163</v>
      </c>
      <c r="E4377" t="s">
        <v>17164</v>
      </c>
      <c r="F4377" t="s">
        <v>11396</v>
      </c>
    </row>
    <row r="4378" spans="1:6">
      <c r="A4378" t="s">
        <v>3962</v>
      </c>
      <c r="B4378" s="859" t="s">
        <v>20106</v>
      </c>
      <c r="C4378" t="s">
        <v>20107</v>
      </c>
      <c r="D4378" t="s">
        <v>20108</v>
      </c>
      <c r="E4378" t="s">
        <v>20109</v>
      </c>
      <c r="F4378" t="s">
        <v>11396</v>
      </c>
    </row>
    <row r="4379" spans="1:6">
      <c r="A4379" t="s">
        <v>3962</v>
      </c>
      <c r="B4379" s="859" t="s">
        <v>20110</v>
      </c>
      <c r="C4379" t="s">
        <v>20111</v>
      </c>
      <c r="D4379" t="s">
        <v>20112</v>
      </c>
      <c r="E4379" t="s">
        <v>20113</v>
      </c>
      <c r="F4379" t="s">
        <v>11399</v>
      </c>
    </row>
    <row r="4380" spans="1:6">
      <c r="A4380" t="s">
        <v>3962</v>
      </c>
      <c r="B4380" s="859" t="s">
        <v>20114</v>
      </c>
      <c r="C4380" t="s">
        <v>20115</v>
      </c>
      <c r="D4380" t="s">
        <v>20116</v>
      </c>
      <c r="E4380" t="s">
        <v>20117</v>
      </c>
      <c r="F4380" t="s">
        <v>11400</v>
      </c>
    </row>
    <row r="4381" spans="1:6">
      <c r="A4381" t="s">
        <v>3962</v>
      </c>
      <c r="B4381" s="859" t="s">
        <v>20118</v>
      </c>
      <c r="C4381" t="s">
        <v>20119</v>
      </c>
      <c r="D4381" t="s">
        <v>20120</v>
      </c>
      <c r="E4381" t="s">
        <v>20121</v>
      </c>
      <c r="F4381" t="s">
        <v>11404</v>
      </c>
    </row>
    <row r="4382" spans="1:6">
      <c r="A4382" t="s">
        <v>3962</v>
      </c>
      <c r="B4382" s="859" t="s">
        <v>20122</v>
      </c>
      <c r="C4382" t="s">
        <v>20123</v>
      </c>
      <c r="D4382" t="s">
        <v>20124</v>
      </c>
      <c r="E4382" t="s">
        <v>20125</v>
      </c>
      <c r="F4382" t="s">
        <v>11408</v>
      </c>
    </row>
    <row r="4383" spans="1:6">
      <c r="A4383" t="s">
        <v>3962</v>
      </c>
      <c r="B4383" s="859" t="s">
        <v>20126</v>
      </c>
      <c r="C4383" t="s">
        <v>20127</v>
      </c>
      <c r="D4383" t="s">
        <v>20128</v>
      </c>
      <c r="E4383" t="s">
        <v>20129</v>
      </c>
      <c r="F4383" t="s">
        <v>11412</v>
      </c>
    </row>
    <row r="4384" spans="1:6">
      <c r="A4384" t="s">
        <v>3962</v>
      </c>
      <c r="B4384" s="859" t="s">
        <v>20130</v>
      </c>
      <c r="C4384" t="s">
        <v>20131</v>
      </c>
      <c r="D4384" t="s">
        <v>20132</v>
      </c>
      <c r="E4384" t="s">
        <v>20132</v>
      </c>
      <c r="F4384" t="s">
        <v>11416</v>
      </c>
    </row>
    <row r="4385" spans="1:6">
      <c r="A4385" t="s">
        <v>3962</v>
      </c>
      <c r="B4385" s="859" t="s">
        <v>20133</v>
      </c>
      <c r="C4385" t="s">
        <v>20134</v>
      </c>
      <c r="D4385" t="s">
        <v>20135</v>
      </c>
      <c r="E4385" t="s">
        <v>20136</v>
      </c>
      <c r="F4385" t="s">
        <v>11416</v>
      </c>
    </row>
    <row r="4386" spans="1:6">
      <c r="A4386" t="s">
        <v>3962</v>
      </c>
      <c r="B4386" s="859" t="s">
        <v>20137</v>
      </c>
      <c r="C4386" t="s">
        <v>20138</v>
      </c>
      <c r="D4386" t="s">
        <v>20139</v>
      </c>
      <c r="E4386" t="s">
        <v>20140</v>
      </c>
      <c r="F4386" t="s">
        <v>11420</v>
      </c>
    </row>
    <row r="4387" spans="1:6">
      <c r="A4387" t="s">
        <v>3962</v>
      </c>
      <c r="B4387" s="859" t="s">
        <v>20141</v>
      </c>
      <c r="C4387" t="s">
        <v>20142</v>
      </c>
      <c r="D4387" t="s">
        <v>20143</v>
      </c>
      <c r="E4387" t="s">
        <v>20144</v>
      </c>
      <c r="F4387" t="s">
        <v>11424</v>
      </c>
    </row>
    <row r="4388" spans="1:6">
      <c r="A4388" t="s">
        <v>3962</v>
      </c>
      <c r="B4388" s="859" t="s">
        <v>20145</v>
      </c>
      <c r="C4388" t="s">
        <v>20146</v>
      </c>
      <c r="D4388" t="s">
        <v>20147</v>
      </c>
      <c r="E4388" t="s">
        <v>20148</v>
      </c>
      <c r="F4388" t="s">
        <v>11424</v>
      </c>
    </row>
    <row r="4389" spans="1:6">
      <c r="A4389" t="s">
        <v>3962</v>
      </c>
      <c r="B4389" s="859" t="s">
        <v>20149</v>
      </c>
      <c r="C4389" t="s">
        <v>20150</v>
      </c>
      <c r="D4389" t="s">
        <v>20151</v>
      </c>
      <c r="E4389" t="s">
        <v>20152</v>
      </c>
      <c r="F4389" t="s">
        <v>11424</v>
      </c>
    </row>
    <row r="4390" spans="1:6">
      <c r="A4390" t="s">
        <v>3962</v>
      </c>
      <c r="B4390" s="859" t="s">
        <v>20153</v>
      </c>
      <c r="C4390" t="s">
        <v>14891</v>
      </c>
      <c r="D4390" t="s">
        <v>14892</v>
      </c>
      <c r="E4390" t="s">
        <v>14893</v>
      </c>
      <c r="F4390" t="s">
        <v>11428</v>
      </c>
    </row>
    <row r="4391" spans="1:6">
      <c r="A4391" t="s">
        <v>3962</v>
      </c>
      <c r="B4391" s="859" t="s">
        <v>20154</v>
      </c>
      <c r="C4391" t="s">
        <v>20155</v>
      </c>
      <c r="D4391" t="s">
        <v>20156</v>
      </c>
      <c r="E4391" t="s">
        <v>20156</v>
      </c>
      <c r="F4391" t="s">
        <v>11428</v>
      </c>
    </row>
    <row r="4392" spans="1:6">
      <c r="A4392" t="s">
        <v>3962</v>
      </c>
      <c r="B4392" s="859" t="s">
        <v>20157</v>
      </c>
      <c r="C4392" t="s">
        <v>20158</v>
      </c>
      <c r="D4392" t="s">
        <v>20159</v>
      </c>
      <c r="E4392" t="s">
        <v>20160</v>
      </c>
      <c r="F4392" t="s">
        <v>11428</v>
      </c>
    </row>
    <row r="4393" spans="1:6">
      <c r="A4393" t="s">
        <v>3962</v>
      </c>
      <c r="B4393" s="859" t="s">
        <v>20161</v>
      </c>
      <c r="C4393" t="s">
        <v>20162</v>
      </c>
      <c r="D4393" t="s">
        <v>20163</v>
      </c>
      <c r="E4393" t="s">
        <v>20164</v>
      </c>
      <c r="F4393" t="s">
        <v>11428</v>
      </c>
    </row>
    <row r="4394" spans="1:6">
      <c r="A4394" t="s">
        <v>3962</v>
      </c>
      <c r="B4394" s="859" t="s">
        <v>20165</v>
      </c>
      <c r="C4394" t="s">
        <v>20166</v>
      </c>
      <c r="D4394" t="s">
        <v>20167</v>
      </c>
      <c r="E4394" t="s">
        <v>20168</v>
      </c>
      <c r="F4394" t="s">
        <v>11428</v>
      </c>
    </row>
    <row r="4395" spans="1:6">
      <c r="A4395" t="s">
        <v>3962</v>
      </c>
      <c r="B4395" s="859" t="s">
        <v>20169</v>
      </c>
      <c r="C4395" t="s">
        <v>16758</v>
      </c>
      <c r="D4395" t="s">
        <v>16759</v>
      </c>
      <c r="E4395" t="s">
        <v>16760</v>
      </c>
      <c r="F4395" t="s">
        <v>11428</v>
      </c>
    </row>
    <row r="4396" spans="1:6">
      <c r="A4396" t="s">
        <v>3962</v>
      </c>
      <c r="B4396" s="859" t="s">
        <v>20170</v>
      </c>
      <c r="C4396" t="s">
        <v>20171</v>
      </c>
      <c r="D4396" t="s">
        <v>20172</v>
      </c>
      <c r="E4396" t="s">
        <v>20173</v>
      </c>
      <c r="F4396" t="s">
        <v>11428</v>
      </c>
    </row>
    <row r="4397" spans="1:6">
      <c r="A4397" t="s">
        <v>3962</v>
      </c>
      <c r="B4397" s="859" t="s">
        <v>20174</v>
      </c>
      <c r="C4397" t="s">
        <v>20175</v>
      </c>
      <c r="D4397" t="s">
        <v>20176</v>
      </c>
      <c r="E4397" t="s">
        <v>20177</v>
      </c>
      <c r="F4397" t="s">
        <v>11436</v>
      </c>
    </row>
    <row r="4398" spans="1:6">
      <c r="A4398" t="s">
        <v>3962</v>
      </c>
      <c r="B4398" s="859" t="s">
        <v>20178</v>
      </c>
      <c r="C4398" t="s">
        <v>20179</v>
      </c>
      <c r="D4398" t="s">
        <v>20180</v>
      </c>
      <c r="E4398" t="s">
        <v>20181</v>
      </c>
      <c r="F4398" t="s">
        <v>11436</v>
      </c>
    </row>
    <row r="4399" spans="1:6">
      <c r="A4399" t="s">
        <v>3962</v>
      </c>
      <c r="B4399" s="859" t="s">
        <v>20182</v>
      </c>
      <c r="C4399" t="s">
        <v>20183</v>
      </c>
      <c r="D4399" t="s">
        <v>20184</v>
      </c>
      <c r="E4399" t="s">
        <v>20185</v>
      </c>
      <c r="F4399" t="s">
        <v>11444</v>
      </c>
    </row>
    <row r="4400" spans="1:6">
      <c r="A4400" t="s">
        <v>3962</v>
      </c>
      <c r="B4400" s="859" t="s">
        <v>20186</v>
      </c>
      <c r="C4400" t="s">
        <v>20187</v>
      </c>
      <c r="D4400" t="s">
        <v>20188</v>
      </c>
      <c r="E4400" t="s">
        <v>20189</v>
      </c>
      <c r="F4400" t="s">
        <v>11444</v>
      </c>
    </row>
    <row r="4401" spans="1:6">
      <c r="A4401" t="s">
        <v>3962</v>
      </c>
      <c r="B4401" s="859" t="s">
        <v>20190</v>
      </c>
      <c r="C4401" t="s">
        <v>20191</v>
      </c>
      <c r="D4401" t="s">
        <v>20192</v>
      </c>
      <c r="E4401" t="s">
        <v>20193</v>
      </c>
      <c r="F4401" t="s">
        <v>11444</v>
      </c>
    </row>
    <row r="4402" spans="1:6">
      <c r="A4402" t="s">
        <v>3962</v>
      </c>
      <c r="B4402" s="859" t="s">
        <v>20194</v>
      </c>
      <c r="C4402" t="s">
        <v>20195</v>
      </c>
      <c r="D4402" t="s">
        <v>20196</v>
      </c>
      <c r="E4402" t="s">
        <v>20196</v>
      </c>
      <c r="F4402" t="s">
        <v>11448</v>
      </c>
    </row>
    <row r="4403" spans="1:6">
      <c r="A4403" t="s">
        <v>3962</v>
      </c>
      <c r="B4403" s="859" t="s">
        <v>20197</v>
      </c>
      <c r="C4403" t="s">
        <v>20198</v>
      </c>
      <c r="D4403" t="s">
        <v>20199</v>
      </c>
      <c r="E4403" t="s">
        <v>20199</v>
      </c>
      <c r="F4403" t="s">
        <v>11452</v>
      </c>
    </row>
    <row r="4404" spans="1:6">
      <c r="A4404" t="s">
        <v>3962</v>
      </c>
      <c r="B4404" s="859" t="s">
        <v>20200</v>
      </c>
      <c r="C4404" t="s">
        <v>20201</v>
      </c>
      <c r="D4404" t="s">
        <v>20202</v>
      </c>
      <c r="E4404" t="s">
        <v>20203</v>
      </c>
      <c r="F4404" t="s">
        <v>11456</v>
      </c>
    </row>
    <row r="4405" spans="1:6">
      <c r="A4405" t="s">
        <v>3962</v>
      </c>
      <c r="B4405" s="859" t="s">
        <v>20204</v>
      </c>
      <c r="C4405" t="s">
        <v>20205</v>
      </c>
      <c r="D4405" t="s">
        <v>20206</v>
      </c>
      <c r="E4405" t="s">
        <v>20207</v>
      </c>
      <c r="F4405" t="s">
        <v>11460</v>
      </c>
    </row>
    <row r="4406" spans="1:6">
      <c r="A4406" t="s">
        <v>3962</v>
      </c>
      <c r="B4406" s="859" t="s">
        <v>20208</v>
      </c>
      <c r="C4406" t="s">
        <v>20209</v>
      </c>
      <c r="D4406" t="s">
        <v>20210</v>
      </c>
      <c r="E4406" t="s">
        <v>20211</v>
      </c>
      <c r="F4406" t="s">
        <v>11460</v>
      </c>
    </row>
    <row r="4407" spans="1:6">
      <c r="A4407" t="s">
        <v>3962</v>
      </c>
      <c r="B4407" s="859" t="s">
        <v>20212</v>
      </c>
      <c r="C4407" t="s">
        <v>20213</v>
      </c>
      <c r="D4407" t="s">
        <v>20214</v>
      </c>
      <c r="E4407" t="s">
        <v>20215</v>
      </c>
      <c r="F4407" t="s">
        <v>11460</v>
      </c>
    </row>
    <row r="4408" spans="1:6">
      <c r="A4408" t="s">
        <v>3962</v>
      </c>
      <c r="B4408" s="859" t="s">
        <v>20216</v>
      </c>
      <c r="C4408" t="s">
        <v>20217</v>
      </c>
      <c r="D4408" t="s">
        <v>20218</v>
      </c>
      <c r="E4408" t="s">
        <v>20219</v>
      </c>
      <c r="F4408" t="s">
        <v>11460</v>
      </c>
    </row>
    <row r="4409" spans="1:6">
      <c r="A4409" t="s">
        <v>3962</v>
      </c>
      <c r="B4409" s="859" t="s">
        <v>20220</v>
      </c>
      <c r="C4409" t="s">
        <v>20221</v>
      </c>
      <c r="D4409" t="s">
        <v>20222</v>
      </c>
      <c r="E4409" t="s">
        <v>20223</v>
      </c>
      <c r="F4409" t="s">
        <v>11464</v>
      </c>
    </row>
    <row r="4410" spans="1:6">
      <c r="A4410" t="s">
        <v>3962</v>
      </c>
      <c r="B4410" s="859" t="s">
        <v>20224</v>
      </c>
      <c r="C4410" t="s">
        <v>20225</v>
      </c>
      <c r="D4410" t="s">
        <v>20226</v>
      </c>
      <c r="E4410" t="s">
        <v>20227</v>
      </c>
      <c r="F4410" t="s">
        <v>11468</v>
      </c>
    </row>
    <row r="4411" spans="1:6">
      <c r="A4411" t="s">
        <v>3962</v>
      </c>
      <c r="B4411" s="859" t="s">
        <v>20228</v>
      </c>
      <c r="C4411" t="s">
        <v>20229</v>
      </c>
      <c r="D4411" t="s">
        <v>20230</v>
      </c>
      <c r="E4411" t="s">
        <v>20231</v>
      </c>
      <c r="F4411" t="s">
        <v>11468</v>
      </c>
    </row>
    <row r="4412" spans="1:6">
      <c r="A4412" t="s">
        <v>3962</v>
      </c>
      <c r="B4412" s="859" t="s">
        <v>20232</v>
      </c>
      <c r="C4412" t="s">
        <v>20233</v>
      </c>
      <c r="D4412" t="s">
        <v>20234</v>
      </c>
      <c r="E4412" t="s">
        <v>20235</v>
      </c>
      <c r="F4412" t="s">
        <v>11468</v>
      </c>
    </row>
    <row r="4413" spans="1:6">
      <c r="A4413" t="s">
        <v>3962</v>
      </c>
      <c r="B4413" s="859" t="s">
        <v>20236</v>
      </c>
      <c r="C4413" t="s">
        <v>20237</v>
      </c>
      <c r="D4413" t="s">
        <v>20238</v>
      </c>
      <c r="E4413" t="s">
        <v>20238</v>
      </c>
      <c r="F4413" t="s">
        <v>11469</v>
      </c>
    </row>
    <row r="4414" spans="1:6">
      <c r="A4414" t="s">
        <v>3962</v>
      </c>
      <c r="B4414" s="859" t="s">
        <v>20239</v>
      </c>
      <c r="C4414" t="s">
        <v>20240</v>
      </c>
      <c r="D4414" t="s">
        <v>20241</v>
      </c>
      <c r="E4414" t="s">
        <v>20242</v>
      </c>
      <c r="F4414" t="s">
        <v>11469</v>
      </c>
    </row>
    <row r="4415" spans="1:6">
      <c r="A4415" t="s">
        <v>3962</v>
      </c>
      <c r="B4415" s="859" t="s">
        <v>20243</v>
      </c>
      <c r="C4415" t="s">
        <v>20244</v>
      </c>
      <c r="D4415" t="s">
        <v>20245</v>
      </c>
      <c r="E4415" t="s">
        <v>20245</v>
      </c>
      <c r="F4415" t="s">
        <v>11469</v>
      </c>
    </row>
    <row r="4416" spans="1:6">
      <c r="A4416" t="s">
        <v>3962</v>
      </c>
      <c r="B4416" s="859" t="s">
        <v>20246</v>
      </c>
      <c r="C4416" t="s">
        <v>20247</v>
      </c>
      <c r="D4416" t="s">
        <v>20248</v>
      </c>
      <c r="E4416" t="s">
        <v>20248</v>
      </c>
      <c r="F4416" t="s">
        <v>11473</v>
      </c>
    </row>
    <row r="4417" spans="1:6">
      <c r="A4417" t="s">
        <v>3962</v>
      </c>
      <c r="B4417" s="859" t="s">
        <v>20249</v>
      </c>
      <c r="C4417" t="s">
        <v>20250</v>
      </c>
      <c r="D4417" t="s">
        <v>20251</v>
      </c>
      <c r="E4417" t="s">
        <v>20252</v>
      </c>
      <c r="F4417" t="s">
        <v>11473</v>
      </c>
    </row>
    <row r="4418" spans="1:6">
      <c r="A4418" t="s">
        <v>3962</v>
      </c>
      <c r="B4418" s="859" t="s">
        <v>20253</v>
      </c>
      <c r="C4418" t="s">
        <v>20254</v>
      </c>
      <c r="D4418" t="s">
        <v>20255</v>
      </c>
      <c r="E4418" t="s">
        <v>20256</v>
      </c>
      <c r="F4418" t="s">
        <v>11505</v>
      </c>
    </row>
    <row r="4419" spans="1:6">
      <c r="A4419" t="s">
        <v>3962</v>
      </c>
      <c r="B4419" s="859" t="s">
        <v>20257</v>
      </c>
      <c r="C4419" t="s">
        <v>20258</v>
      </c>
      <c r="D4419" t="s">
        <v>20259</v>
      </c>
      <c r="E4419" t="s">
        <v>20260</v>
      </c>
      <c r="F4419" t="s">
        <v>11540</v>
      </c>
    </row>
    <row r="4420" spans="1:6">
      <c r="A4420" t="s">
        <v>3962</v>
      </c>
      <c r="B4420" s="859" t="s">
        <v>20261</v>
      </c>
      <c r="C4420" t="s">
        <v>20262</v>
      </c>
      <c r="D4420" t="s">
        <v>20263</v>
      </c>
      <c r="E4420" t="s">
        <v>20263</v>
      </c>
      <c r="F4420" t="s">
        <v>11577</v>
      </c>
    </row>
    <row r="4421" spans="1:6">
      <c r="A4421" t="s">
        <v>3962</v>
      </c>
      <c r="B4421" s="859" t="s">
        <v>20264</v>
      </c>
      <c r="C4421" t="s">
        <v>20265</v>
      </c>
      <c r="D4421" t="s">
        <v>20266</v>
      </c>
      <c r="E4421" t="s">
        <v>20266</v>
      </c>
      <c r="F4421" t="s">
        <v>11593</v>
      </c>
    </row>
    <row r="4422" spans="1:6">
      <c r="A4422" t="s">
        <v>3962</v>
      </c>
      <c r="B4422" s="859" t="s">
        <v>20267</v>
      </c>
      <c r="C4422" t="s">
        <v>20268</v>
      </c>
      <c r="D4422" t="s">
        <v>20269</v>
      </c>
      <c r="E4422" t="s">
        <v>20270</v>
      </c>
      <c r="F4422" t="s">
        <v>11632</v>
      </c>
    </row>
    <row r="4423" spans="1:6">
      <c r="A4423" t="s">
        <v>3962</v>
      </c>
      <c r="B4423" s="859" t="s">
        <v>20271</v>
      </c>
      <c r="C4423" t="s">
        <v>17572</v>
      </c>
      <c r="D4423" t="s">
        <v>17573</v>
      </c>
      <c r="E4423" t="s">
        <v>17574</v>
      </c>
      <c r="F4423" t="s">
        <v>11632</v>
      </c>
    </row>
    <row r="4424" spans="1:6">
      <c r="A4424" t="s">
        <v>3962</v>
      </c>
      <c r="B4424" s="859" t="s">
        <v>20272</v>
      </c>
      <c r="C4424" t="s">
        <v>20273</v>
      </c>
      <c r="D4424" t="s">
        <v>20274</v>
      </c>
      <c r="E4424" t="s">
        <v>20275</v>
      </c>
      <c r="F4424" t="s">
        <v>11644</v>
      </c>
    </row>
    <row r="4425" spans="1:6">
      <c r="A4425" t="s">
        <v>3962</v>
      </c>
      <c r="B4425" s="859" t="s">
        <v>20276</v>
      </c>
      <c r="C4425" t="s">
        <v>20277</v>
      </c>
      <c r="D4425" t="s">
        <v>20278</v>
      </c>
      <c r="E4425" t="s">
        <v>20279</v>
      </c>
      <c r="F4425" t="s">
        <v>11653</v>
      </c>
    </row>
    <row r="4426" spans="1:6">
      <c r="A4426" t="s">
        <v>3962</v>
      </c>
      <c r="B4426" s="859" t="s">
        <v>20280</v>
      </c>
      <c r="C4426" t="s">
        <v>20281</v>
      </c>
      <c r="D4426" t="s">
        <v>20282</v>
      </c>
      <c r="E4426" t="s">
        <v>20283</v>
      </c>
      <c r="F4426" t="s">
        <v>11653</v>
      </c>
    </row>
    <row r="4427" spans="1:6">
      <c r="A4427" t="s">
        <v>3962</v>
      </c>
      <c r="B4427" s="859" t="s">
        <v>20284</v>
      </c>
      <c r="C4427" t="s">
        <v>20285</v>
      </c>
      <c r="D4427" t="s">
        <v>20286</v>
      </c>
      <c r="E4427" t="s">
        <v>20287</v>
      </c>
      <c r="F4427" t="s">
        <v>11677</v>
      </c>
    </row>
    <row r="4428" spans="1:6">
      <c r="A4428" t="s">
        <v>3962</v>
      </c>
      <c r="B4428" s="859" t="s">
        <v>20288</v>
      </c>
      <c r="C4428" t="s">
        <v>6297</v>
      </c>
      <c r="D4428" t="s">
        <v>6298</v>
      </c>
      <c r="E4428" t="s">
        <v>6299</v>
      </c>
      <c r="F4428" t="s">
        <v>11678</v>
      </c>
    </row>
    <row r="4429" spans="1:6">
      <c r="A4429" t="s">
        <v>3962</v>
      </c>
      <c r="B4429" t="s">
        <v>2412</v>
      </c>
      <c r="C4429" t="s">
        <v>2062</v>
      </c>
      <c r="D4429" t="s">
        <v>2063</v>
      </c>
      <c r="E4429" t="s">
        <v>1768</v>
      </c>
      <c r="F4429" t="s">
        <v>3961</v>
      </c>
    </row>
    <row r="4430" spans="1:6">
      <c r="A4430" t="s">
        <v>3962</v>
      </c>
      <c r="B4430" t="s">
        <v>2412</v>
      </c>
      <c r="C4430" t="s">
        <v>2062</v>
      </c>
      <c r="D4430" t="s">
        <v>2063</v>
      </c>
      <c r="E4430" t="s">
        <v>1768</v>
      </c>
      <c r="F4430" t="s">
        <v>6300</v>
      </c>
    </row>
    <row r="4431" spans="1:6">
      <c r="A4431" t="s">
        <v>3962</v>
      </c>
      <c r="B4431" t="s">
        <v>2412</v>
      </c>
      <c r="C4431" t="s">
        <v>2062</v>
      </c>
      <c r="D4431" t="s">
        <v>2063</v>
      </c>
      <c r="E4431" t="s">
        <v>1768</v>
      </c>
      <c r="F4431" t="s">
        <v>6304</v>
      </c>
    </row>
    <row r="4432" spans="1:6">
      <c r="A4432" t="s">
        <v>3962</v>
      </c>
      <c r="B4432" t="s">
        <v>2412</v>
      </c>
      <c r="C4432" t="s">
        <v>2062</v>
      </c>
      <c r="D4432" t="s">
        <v>2063</v>
      </c>
      <c r="E4432" t="s">
        <v>1768</v>
      </c>
      <c r="F4432" t="s">
        <v>6308</v>
      </c>
    </row>
    <row r="4433" spans="1:6">
      <c r="A4433" t="s">
        <v>3962</v>
      </c>
      <c r="B4433" t="s">
        <v>2412</v>
      </c>
      <c r="C4433" t="s">
        <v>2062</v>
      </c>
      <c r="D4433" t="s">
        <v>2063</v>
      </c>
      <c r="E4433" t="s">
        <v>1768</v>
      </c>
      <c r="F4433" t="s">
        <v>6312</v>
      </c>
    </row>
    <row r="4434" spans="1:6">
      <c r="A4434" t="s">
        <v>3962</v>
      </c>
      <c r="B4434" t="s">
        <v>2412</v>
      </c>
      <c r="C4434" t="s">
        <v>2062</v>
      </c>
      <c r="D4434" t="s">
        <v>2063</v>
      </c>
      <c r="E4434" t="s">
        <v>1768</v>
      </c>
      <c r="F4434" t="s">
        <v>6316</v>
      </c>
    </row>
    <row r="4435" spans="1:6">
      <c r="A4435" t="s">
        <v>3962</v>
      </c>
      <c r="B4435" t="s">
        <v>2412</v>
      </c>
      <c r="C4435" t="s">
        <v>2062</v>
      </c>
      <c r="D4435" t="s">
        <v>2063</v>
      </c>
      <c r="E4435" t="s">
        <v>1768</v>
      </c>
      <c r="F4435" t="s">
        <v>6320</v>
      </c>
    </row>
    <row r="4436" spans="1:6">
      <c r="A4436" t="s">
        <v>3962</v>
      </c>
      <c r="B4436" t="s">
        <v>2412</v>
      </c>
      <c r="C4436" t="s">
        <v>2062</v>
      </c>
      <c r="D4436" t="s">
        <v>2063</v>
      </c>
      <c r="E4436" t="s">
        <v>1768</v>
      </c>
      <c r="F4436" t="s">
        <v>6324</v>
      </c>
    </row>
    <row r="4437" spans="1:6">
      <c r="A4437" t="s">
        <v>3962</v>
      </c>
      <c r="B4437" t="s">
        <v>2412</v>
      </c>
      <c r="C4437" t="s">
        <v>2062</v>
      </c>
      <c r="D4437" t="s">
        <v>2063</v>
      </c>
      <c r="E4437" t="s">
        <v>1768</v>
      </c>
      <c r="F4437" t="s">
        <v>6328</v>
      </c>
    </row>
    <row r="4438" spans="1:6">
      <c r="A4438" t="s">
        <v>3962</v>
      </c>
      <c r="B4438" t="s">
        <v>2412</v>
      </c>
      <c r="C4438" t="s">
        <v>2062</v>
      </c>
      <c r="D4438" t="s">
        <v>2063</v>
      </c>
      <c r="E4438" t="s">
        <v>1768</v>
      </c>
      <c r="F4438" t="s">
        <v>6332</v>
      </c>
    </row>
    <row r="4439" spans="1:6">
      <c r="A4439" t="s">
        <v>3962</v>
      </c>
      <c r="B4439" t="s">
        <v>2412</v>
      </c>
      <c r="C4439" t="s">
        <v>2062</v>
      </c>
      <c r="D4439" t="s">
        <v>2063</v>
      </c>
      <c r="E4439" t="s">
        <v>1768</v>
      </c>
      <c r="F4439" t="s">
        <v>6336</v>
      </c>
    </row>
    <row r="4440" spans="1:6">
      <c r="A4440" t="s">
        <v>3962</v>
      </c>
      <c r="B4440" t="s">
        <v>2412</v>
      </c>
      <c r="C4440" t="s">
        <v>2062</v>
      </c>
      <c r="D4440" t="s">
        <v>2063</v>
      </c>
      <c r="E4440" t="s">
        <v>1768</v>
      </c>
      <c r="F4440" t="s">
        <v>6340</v>
      </c>
    </row>
    <row r="4441" spans="1:6">
      <c r="A4441" t="s">
        <v>3962</v>
      </c>
      <c r="B4441" t="s">
        <v>2412</v>
      </c>
      <c r="C4441" t="s">
        <v>2062</v>
      </c>
      <c r="D4441" t="s">
        <v>2063</v>
      </c>
      <c r="E4441" t="s">
        <v>1768</v>
      </c>
      <c r="F4441" t="s">
        <v>6344</v>
      </c>
    </row>
    <row r="4442" spans="1:6">
      <c r="A4442" t="s">
        <v>3962</v>
      </c>
      <c r="B4442" t="s">
        <v>2412</v>
      </c>
      <c r="C4442" t="s">
        <v>2062</v>
      </c>
      <c r="D4442" t="s">
        <v>2063</v>
      </c>
      <c r="E4442" t="s">
        <v>1768</v>
      </c>
      <c r="F4442" t="s">
        <v>6348</v>
      </c>
    </row>
    <row r="4443" spans="1:6">
      <c r="A4443" t="s">
        <v>3962</v>
      </c>
      <c r="B4443" t="s">
        <v>2412</v>
      </c>
      <c r="C4443" t="s">
        <v>2062</v>
      </c>
      <c r="D4443" t="s">
        <v>2063</v>
      </c>
      <c r="E4443" t="s">
        <v>1768</v>
      </c>
      <c r="F4443" t="s">
        <v>6352</v>
      </c>
    </row>
    <row r="4444" spans="1:6">
      <c r="A4444" t="s">
        <v>3962</v>
      </c>
      <c r="B4444" t="s">
        <v>2412</v>
      </c>
      <c r="C4444" t="s">
        <v>2062</v>
      </c>
      <c r="D4444" t="s">
        <v>2063</v>
      </c>
      <c r="E4444" t="s">
        <v>1768</v>
      </c>
      <c r="F4444" t="s">
        <v>6356</v>
      </c>
    </row>
    <row r="4445" spans="1:6">
      <c r="A4445" t="s">
        <v>3962</v>
      </c>
      <c r="B4445" t="s">
        <v>2412</v>
      </c>
      <c r="C4445" t="s">
        <v>2062</v>
      </c>
      <c r="D4445" t="s">
        <v>2063</v>
      </c>
      <c r="E4445" t="s">
        <v>1768</v>
      </c>
      <c r="F4445" t="s">
        <v>6360</v>
      </c>
    </row>
    <row r="4446" spans="1:6">
      <c r="A4446" t="s">
        <v>3962</v>
      </c>
      <c r="B4446" t="s">
        <v>2412</v>
      </c>
      <c r="C4446" t="s">
        <v>2062</v>
      </c>
      <c r="D4446" t="s">
        <v>2063</v>
      </c>
      <c r="E4446" t="s">
        <v>1768</v>
      </c>
      <c r="F4446" t="s">
        <v>6364</v>
      </c>
    </row>
    <row r="4447" spans="1:6">
      <c r="A4447" t="s">
        <v>3962</v>
      </c>
      <c r="B4447" t="s">
        <v>2412</v>
      </c>
      <c r="C4447" t="s">
        <v>2062</v>
      </c>
      <c r="D4447" t="s">
        <v>2063</v>
      </c>
      <c r="E4447" t="s">
        <v>1768</v>
      </c>
      <c r="F4447" t="s">
        <v>6368</v>
      </c>
    </row>
    <row r="4448" spans="1:6">
      <c r="A4448" t="s">
        <v>3962</v>
      </c>
      <c r="B4448" t="s">
        <v>2412</v>
      </c>
      <c r="C4448" t="s">
        <v>2062</v>
      </c>
      <c r="D4448" t="s">
        <v>2063</v>
      </c>
      <c r="E4448" t="s">
        <v>1768</v>
      </c>
      <c r="F4448" t="s">
        <v>6372</v>
      </c>
    </row>
    <row r="4449" spans="1:6">
      <c r="A4449" t="s">
        <v>3962</v>
      </c>
      <c r="B4449" t="s">
        <v>2412</v>
      </c>
      <c r="C4449" t="s">
        <v>2062</v>
      </c>
      <c r="D4449" t="s">
        <v>2063</v>
      </c>
      <c r="E4449" t="s">
        <v>1768</v>
      </c>
      <c r="F4449" t="s">
        <v>6376</v>
      </c>
    </row>
    <row r="4450" spans="1:6">
      <c r="A4450" t="s">
        <v>3962</v>
      </c>
      <c r="B4450" t="s">
        <v>2412</v>
      </c>
      <c r="C4450" t="s">
        <v>2062</v>
      </c>
      <c r="D4450" t="s">
        <v>2063</v>
      </c>
      <c r="E4450" t="s">
        <v>1768</v>
      </c>
      <c r="F4450" t="s">
        <v>6380</v>
      </c>
    </row>
    <row r="4451" spans="1:6">
      <c r="A4451" t="s">
        <v>3962</v>
      </c>
      <c r="B4451" t="s">
        <v>2412</v>
      </c>
      <c r="C4451" t="s">
        <v>2062</v>
      </c>
      <c r="D4451" t="s">
        <v>2063</v>
      </c>
      <c r="E4451" t="s">
        <v>1768</v>
      </c>
      <c r="F4451" t="s">
        <v>6384</v>
      </c>
    </row>
    <row r="4452" spans="1:6">
      <c r="A4452" t="s">
        <v>3962</v>
      </c>
      <c r="B4452" t="s">
        <v>2412</v>
      </c>
      <c r="C4452" t="s">
        <v>2062</v>
      </c>
      <c r="D4452" t="s">
        <v>2063</v>
      </c>
      <c r="E4452" t="s">
        <v>1768</v>
      </c>
      <c r="F4452" t="s">
        <v>6388</v>
      </c>
    </row>
    <row r="4453" spans="1:6">
      <c r="A4453" t="s">
        <v>3962</v>
      </c>
      <c r="B4453" t="s">
        <v>2412</v>
      </c>
      <c r="C4453" t="s">
        <v>2062</v>
      </c>
      <c r="D4453" t="s">
        <v>2063</v>
      </c>
      <c r="E4453" t="s">
        <v>1768</v>
      </c>
      <c r="F4453" t="s">
        <v>6392</v>
      </c>
    </row>
    <row r="4454" spans="1:6">
      <c r="A4454" t="s">
        <v>3962</v>
      </c>
      <c r="B4454" t="s">
        <v>2412</v>
      </c>
      <c r="C4454" t="s">
        <v>2062</v>
      </c>
      <c r="D4454" t="s">
        <v>2063</v>
      </c>
      <c r="E4454" t="s">
        <v>1768</v>
      </c>
      <c r="F4454" t="s">
        <v>6396</v>
      </c>
    </row>
    <row r="4455" spans="1:6">
      <c r="A4455" t="s">
        <v>3962</v>
      </c>
      <c r="B4455" t="s">
        <v>2412</v>
      </c>
      <c r="C4455" t="s">
        <v>2062</v>
      </c>
      <c r="D4455" t="s">
        <v>2063</v>
      </c>
      <c r="E4455" t="s">
        <v>1768</v>
      </c>
      <c r="F4455" t="s">
        <v>6400</v>
      </c>
    </row>
    <row r="4456" spans="1:6">
      <c r="A4456" t="s">
        <v>3962</v>
      </c>
      <c r="B4456" t="s">
        <v>2412</v>
      </c>
      <c r="C4456" t="s">
        <v>2062</v>
      </c>
      <c r="D4456" t="s">
        <v>2063</v>
      </c>
      <c r="E4456" t="s">
        <v>1768</v>
      </c>
      <c r="F4456" t="s">
        <v>6404</v>
      </c>
    </row>
    <row r="4457" spans="1:6">
      <c r="A4457" t="s">
        <v>3962</v>
      </c>
      <c r="B4457" t="s">
        <v>2412</v>
      </c>
      <c r="C4457" t="s">
        <v>2062</v>
      </c>
      <c r="D4457" t="s">
        <v>2063</v>
      </c>
      <c r="E4457" t="s">
        <v>1768</v>
      </c>
      <c r="F4457" t="s">
        <v>6408</v>
      </c>
    </row>
    <row r="4458" spans="1:6">
      <c r="A4458" t="s">
        <v>3962</v>
      </c>
      <c r="B4458" t="s">
        <v>2412</v>
      </c>
      <c r="C4458" t="s">
        <v>2062</v>
      </c>
      <c r="D4458" t="s">
        <v>2063</v>
      </c>
      <c r="E4458" t="s">
        <v>1768</v>
      </c>
      <c r="F4458" t="s">
        <v>6412</v>
      </c>
    </row>
    <row r="4459" spans="1:6">
      <c r="A4459" t="s">
        <v>3962</v>
      </c>
      <c r="B4459" t="s">
        <v>2412</v>
      </c>
      <c r="C4459" t="s">
        <v>2062</v>
      </c>
      <c r="D4459" t="s">
        <v>2063</v>
      </c>
      <c r="E4459" t="s">
        <v>1768</v>
      </c>
      <c r="F4459" t="s">
        <v>6416</v>
      </c>
    </row>
    <row r="4460" spans="1:6">
      <c r="A4460" t="s">
        <v>3962</v>
      </c>
      <c r="B4460" t="s">
        <v>2412</v>
      </c>
      <c r="C4460" t="s">
        <v>2062</v>
      </c>
      <c r="D4460" t="s">
        <v>2063</v>
      </c>
      <c r="E4460" t="s">
        <v>1768</v>
      </c>
      <c r="F4460" t="s">
        <v>6420</v>
      </c>
    </row>
    <row r="4461" spans="1:6">
      <c r="A4461" t="s">
        <v>3962</v>
      </c>
      <c r="B4461" t="s">
        <v>2412</v>
      </c>
      <c r="C4461" t="s">
        <v>2062</v>
      </c>
      <c r="D4461" t="s">
        <v>2063</v>
      </c>
      <c r="E4461" t="s">
        <v>1768</v>
      </c>
      <c r="F4461" t="s">
        <v>6424</v>
      </c>
    </row>
    <row r="4462" spans="1:6">
      <c r="A4462" t="s">
        <v>3962</v>
      </c>
      <c r="B4462" t="s">
        <v>2412</v>
      </c>
      <c r="C4462" t="s">
        <v>2062</v>
      </c>
      <c r="D4462" t="s">
        <v>2063</v>
      </c>
      <c r="E4462" t="s">
        <v>1768</v>
      </c>
      <c r="F4462" t="s">
        <v>6428</v>
      </c>
    </row>
    <row r="4463" spans="1:6">
      <c r="A4463" t="s">
        <v>3962</v>
      </c>
      <c r="B4463" t="s">
        <v>2412</v>
      </c>
      <c r="C4463" t="s">
        <v>2062</v>
      </c>
      <c r="D4463" t="s">
        <v>2063</v>
      </c>
      <c r="E4463" t="s">
        <v>1768</v>
      </c>
      <c r="F4463" t="s">
        <v>6432</v>
      </c>
    </row>
    <row r="4464" spans="1:6">
      <c r="A4464" t="s">
        <v>3962</v>
      </c>
      <c r="B4464" t="s">
        <v>2412</v>
      </c>
      <c r="C4464" t="s">
        <v>2062</v>
      </c>
      <c r="D4464" t="s">
        <v>2063</v>
      </c>
      <c r="E4464" t="s">
        <v>1768</v>
      </c>
      <c r="F4464" t="s">
        <v>6436</v>
      </c>
    </row>
    <row r="4465" spans="1:6">
      <c r="A4465" t="s">
        <v>3962</v>
      </c>
      <c r="B4465" t="s">
        <v>2412</v>
      </c>
      <c r="C4465" t="s">
        <v>2062</v>
      </c>
      <c r="D4465" t="s">
        <v>2063</v>
      </c>
      <c r="E4465" t="s">
        <v>1768</v>
      </c>
      <c r="F4465" t="s">
        <v>6440</v>
      </c>
    </row>
    <row r="4466" spans="1:6">
      <c r="A4466" t="s">
        <v>3962</v>
      </c>
      <c r="B4466" t="s">
        <v>2412</v>
      </c>
      <c r="C4466" t="s">
        <v>2062</v>
      </c>
      <c r="D4466" t="s">
        <v>2063</v>
      </c>
      <c r="E4466" t="s">
        <v>1768</v>
      </c>
      <c r="F4466" t="s">
        <v>6444</v>
      </c>
    </row>
    <row r="4467" spans="1:6">
      <c r="A4467" t="s">
        <v>3962</v>
      </c>
      <c r="B4467" t="s">
        <v>2412</v>
      </c>
      <c r="C4467" t="s">
        <v>2062</v>
      </c>
      <c r="D4467" t="s">
        <v>2063</v>
      </c>
      <c r="E4467" t="s">
        <v>1768</v>
      </c>
      <c r="F4467" t="s">
        <v>6448</v>
      </c>
    </row>
    <row r="4468" spans="1:6">
      <c r="A4468" t="s">
        <v>3962</v>
      </c>
      <c r="B4468" t="s">
        <v>2412</v>
      </c>
      <c r="C4468" t="s">
        <v>2062</v>
      </c>
      <c r="D4468" t="s">
        <v>2063</v>
      </c>
      <c r="E4468" t="s">
        <v>1768</v>
      </c>
      <c r="F4468" t="s">
        <v>6452</v>
      </c>
    </row>
    <row r="4469" spans="1:6">
      <c r="A4469" t="s">
        <v>3962</v>
      </c>
      <c r="B4469" t="s">
        <v>2412</v>
      </c>
      <c r="C4469" t="s">
        <v>2062</v>
      </c>
      <c r="D4469" t="s">
        <v>2063</v>
      </c>
      <c r="E4469" t="s">
        <v>1768</v>
      </c>
      <c r="F4469" t="s">
        <v>6456</v>
      </c>
    </row>
    <row r="4470" spans="1:6">
      <c r="A4470" t="s">
        <v>3962</v>
      </c>
      <c r="B4470" t="s">
        <v>2412</v>
      </c>
      <c r="C4470" t="s">
        <v>2062</v>
      </c>
      <c r="D4470" t="s">
        <v>2063</v>
      </c>
      <c r="E4470" t="s">
        <v>1768</v>
      </c>
      <c r="F4470" t="s">
        <v>6460</v>
      </c>
    </row>
    <row r="4471" spans="1:6">
      <c r="A4471" t="s">
        <v>3962</v>
      </c>
      <c r="B4471" t="s">
        <v>2412</v>
      </c>
      <c r="C4471" t="s">
        <v>2062</v>
      </c>
      <c r="D4471" t="s">
        <v>2063</v>
      </c>
      <c r="E4471" t="s">
        <v>1768</v>
      </c>
      <c r="F4471" t="s">
        <v>6464</v>
      </c>
    </row>
    <row r="4472" spans="1:6">
      <c r="A4472" t="s">
        <v>3962</v>
      </c>
      <c r="B4472" t="s">
        <v>2412</v>
      </c>
      <c r="C4472" t="s">
        <v>2062</v>
      </c>
      <c r="D4472" t="s">
        <v>2063</v>
      </c>
      <c r="E4472" t="s">
        <v>1768</v>
      </c>
      <c r="F4472" t="s">
        <v>6466</v>
      </c>
    </row>
    <row r="4473" spans="1:6">
      <c r="A4473" t="s">
        <v>3962</v>
      </c>
      <c r="B4473" t="s">
        <v>2412</v>
      </c>
      <c r="C4473" t="s">
        <v>2062</v>
      </c>
      <c r="D4473" t="s">
        <v>2063</v>
      </c>
      <c r="E4473" t="s">
        <v>1768</v>
      </c>
      <c r="F4473" t="s">
        <v>6470</v>
      </c>
    </row>
    <row r="4474" spans="1:6">
      <c r="A4474" t="s">
        <v>3962</v>
      </c>
      <c r="B4474" t="s">
        <v>2412</v>
      </c>
      <c r="C4474" t="s">
        <v>2062</v>
      </c>
      <c r="D4474" t="s">
        <v>2063</v>
      </c>
      <c r="E4474" t="s">
        <v>1768</v>
      </c>
      <c r="F4474" t="s">
        <v>6474</v>
      </c>
    </row>
    <row r="4475" spans="1:6">
      <c r="A4475" t="s">
        <v>3962</v>
      </c>
      <c r="B4475" t="s">
        <v>2412</v>
      </c>
      <c r="C4475" t="s">
        <v>2062</v>
      </c>
      <c r="D4475" t="s">
        <v>2063</v>
      </c>
      <c r="E4475" t="s">
        <v>1768</v>
      </c>
      <c r="F4475" t="s">
        <v>6478</v>
      </c>
    </row>
    <row r="4476" spans="1:6">
      <c r="A4476" t="s">
        <v>3962</v>
      </c>
      <c r="B4476" t="s">
        <v>2412</v>
      </c>
      <c r="C4476" t="s">
        <v>2062</v>
      </c>
      <c r="D4476" t="s">
        <v>2063</v>
      </c>
      <c r="E4476" t="s">
        <v>1768</v>
      </c>
      <c r="F4476" t="s">
        <v>6482</v>
      </c>
    </row>
    <row r="4477" spans="1:6">
      <c r="A4477" t="s">
        <v>3962</v>
      </c>
      <c r="B4477" t="s">
        <v>2412</v>
      </c>
      <c r="C4477" t="s">
        <v>2062</v>
      </c>
      <c r="D4477" t="s">
        <v>2063</v>
      </c>
      <c r="E4477" t="s">
        <v>1768</v>
      </c>
      <c r="F4477" t="s">
        <v>6486</v>
      </c>
    </row>
    <row r="4478" spans="1:6">
      <c r="A4478" t="s">
        <v>3962</v>
      </c>
      <c r="B4478" t="s">
        <v>2412</v>
      </c>
      <c r="C4478" t="s">
        <v>2062</v>
      </c>
      <c r="D4478" t="s">
        <v>2063</v>
      </c>
      <c r="E4478" t="s">
        <v>1768</v>
      </c>
      <c r="F4478" t="s">
        <v>6490</v>
      </c>
    </row>
    <row r="4479" spans="1:6">
      <c r="A4479" t="s">
        <v>3962</v>
      </c>
      <c r="B4479" t="s">
        <v>2412</v>
      </c>
      <c r="C4479" t="s">
        <v>2062</v>
      </c>
      <c r="D4479" t="s">
        <v>2063</v>
      </c>
      <c r="E4479" t="s">
        <v>1768</v>
      </c>
      <c r="F4479" t="s">
        <v>6494</v>
      </c>
    </row>
    <row r="4480" spans="1:6">
      <c r="A4480" t="s">
        <v>3962</v>
      </c>
      <c r="B4480" t="s">
        <v>2412</v>
      </c>
      <c r="C4480" t="s">
        <v>2062</v>
      </c>
      <c r="D4480" t="s">
        <v>2063</v>
      </c>
      <c r="E4480" t="s">
        <v>1768</v>
      </c>
      <c r="F4480" t="s">
        <v>6498</v>
      </c>
    </row>
    <row r="4481" spans="1:6">
      <c r="A4481" t="s">
        <v>3962</v>
      </c>
      <c r="B4481" t="s">
        <v>2412</v>
      </c>
      <c r="C4481" t="s">
        <v>2062</v>
      </c>
      <c r="D4481" t="s">
        <v>2063</v>
      </c>
      <c r="E4481" t="s">
        <v>1768</v>
      </c>
      <c r="F4481" t="s">
        <v>6502</v>
      </c>
    </row>
    <row r="4482" spans="1:6">
      <c r="A4482" t="s">
        <v>3962</v>
      </c>
      <c r="B4482" t="s">
        <v>2412</v>
      </c>
      <c r="C4482" t="s">
        <v>2062</v>
      </c>
      <c r="D4482" t="s">
        <v>2063</v>
      </c>
      <c r="E4482" t="s">
        <v>1768</v>
      </c>
      <c r="F4482" t="s">
        <v>6506</v>
      </c>
    </row>
    <row r="4483" spans="1:6">
      <c r="A4483" t="s">
        <v>3962</v>
      </c>
      <c r="B4483" t="s">
        <v>2412</v>
      </c>
      <c r="C4483" t="s">
        <v>2062</v>
      </c>
      <c r="D4483" t="s">
        <v>2063</v>
      </c>
      <c r="E4483" t="s">
        <v>1768</v>
      </c>
      <c r="F4483" t="s">
        <v>6510</v>
      </c>
    </row>
    <row r="4484" spans="1:6">
      <c r="A4484" t="s">
        <v>3962</v>
      </c>
      <c r="B4484" t="s">
        <v>2412</v>
      </c>
      <c r="C4484" t="s">
        <v>2062</v>
      </c>
      <c r="D4484" t="s">
        <v>2063</v>
      </c>
      <c r="E4484" t="s">
        <v>1768</v>
      </c>
      <c r="F4484" t="s">
        <v>6514</v>
      </c>
    </row>
    <row r="4485" spans="1:6">
      <c r="A4485" t="s">
        <v>3962</v>
      </c>
      <c r="B4485" t="s">
        <v>2412</v>
      </c>
      <c r="C4485" t="s">
        <v>2062</v>
      </c>
      <c r="D4485" t="s">
        <v>2063</v>
      </c>
      <c r="E4485" t="s">
        <v>1768</v>
      </c>
      <c r="F4485" t="s">
        <v>6518</v>
      </c>
    </row>
    <row r="4486" spans="1:6">
      <c r="A4486" t="s">
        <v>3962</v>
      </c>
      <c r="B4486" t="s">
        <v>2412</v>
      </c>
      <c r="C4486" t="s">
        <v>2062</v>
      </c>
      <c r="D4486" t="s">
        <v>2063</v>
      </c>
      <c r="E4486" t="s">
        <v>1768</v>
      </c>
      <c r="F4486" t="s">
        <v>6522</v>
      </c>
    </row>
    <row r="4487" spans="1:6">
      <c r="A4487" t="s">
        <v>3962</v>
      </c>
      <c r="B4487" t="s">
        <v>2412</v>
      </c>
      <c r="C4487" t="s">
        <v>2062</v>
      </c>
      <c r="D4487" t="s">
        <v>2063</v>
      </c>
      <c r="E4487" t="s">
        <v>1768</v>
      </c>
      <c r="F4487" t="s">
        <v>6526</v>
      </c>
    </row>
    <row r="4488" spans="1:6">
      <c r="A4488" t="s">
        <v>3962</v>
      </c>
      <c r="B4488" t="s">
        <v>2412</v>
      </c>
      <c r="C4488" t="s">
        <v>2062</v>
      </c>
      <c r="D4488" t="s">
        <v>2063</v>
      </c>
      <c r="E4488" t="s">
        <v>1768</v>
      </c>
      <c r="F4488" t="s">
        <v>6530</v>
      </c>
    </row>
    <row r="4489" spans="1:6">
      <c r="A4489" t="s">
        <v>3962</v>
      </c>
      <c r="B4489" t="s">
        <v>2412</v>
      </c>
      <c r="C4489" t="s">
        <v>2062</v>
      </c>
      <c r="D4489" t="s">
        <v>2063</v>
      </c>
      <c r="E4489" t="s">
        <v>1768</v>
      </c>
      <c r="F4489" t="s">
        <v>6534</v>
      </c>
    </row>
    <row r="4490" spans="1:6">
      <c r="A4490" t="s">
        <v>3962</v>
      </c>
      <c r="B4490" t="s">
        <v>2412</v>
      </c>
      <c r="C4490" t="s">
        <v>2062</v>
      </c>
      <c r="D4490" t="s">
        <v>2063</v>
      </c>
      <c r="E4490" t="s">
        <v>1768</v>
      </c>
      <c r="F4490" t="s">
        <v>6538</v>
      </c>
    </row>
    <row r="4491" spans="1:6">
      <c r="A4491" t="s">
        <v>3962</v>
      </c>
      <c r="B4491" t="s">
        <v>2412</v>
      </c>
      <c r="C4491" t="s">
        <v>2062</v>
      </c>
      <c r="D4491" t="s">
        <v>2063</v>
      </c>
      <c r="E4491" t="s">
        <v>1768</v>
      </c>
      <c r="F4491" t="s">
        <v>6542</v>
      </c>
    </row>
    <row r="4492" spans="1:6">
      <c r="A4492" t="s">
        <v>3962</v>
      </c>
      <c r="B4492" t="s">
        <v>2412</v>
      </c>
      <c r="C4492" t="s">
        <v>2062</v>
      </c>
      <c r="D4492" t="s">
        <v>2063</v>
      </c>
      <c r="E4492" t="s">
        <v>1768</v>
      </c>
      <c r="F4492" t="s">
        <v>6545</v>
      </c>
    </row>
    <row r="4493" spans="1:6">
      <c r="A4493" t="s">
        <v>3962</v>
      </c>
      <c r="B4493" t="s">
        <v>2412</v>
      </c>
      <c r="C4493" t="s">
        <v>2062</v>
      </c>
      <c r="D4493" t="s">
        <v>2063</v>
      </c>
      <c r="E4493" t="s">
        <v>1768</v>
      </c>
      <c r="F4493" t="s">
        <v>6549</v>
      </c>
    </row>
    <row r="4494" spans="1:6">
      <c r="A4494" t="s">
        <v>3962</v>
      </c>
      <c r="B4494" t="s">
        <v>2412</v>
      </c>
      <c r="C4494" t="s">
        <v>2062</v>
      </c>
      <c r="D4494" t="s">
        <v>2063</v>
      </c>
      <c r="E4494" t="s">
        <v>1768</v>
      </c>
      <c r="F4494" t="s">
        <v>6553</v>
      </c>
    </row>
    <row r="4495" spans="1:6">
      <c r="A4495" t="s">
        <v>3962</v>
      </c>
      <c r="B4495" t="s">
        <v>2412</v>
      </c>
      <c r="C4495" t="s">
        <v>2062</v>
      </c>
      <c r="D4495" t="s">
        <v>2063</v>
      </c>
      <c r="E4495" t="s">
        <v>1768</v>
      </c>
      <c r="F4495" t="s">
        <v>6557</v>
      </c>
    </row>
    <row r="4496" spans="1:6">
      <c r="A4496" t="s">
        <v>3962</v>
      </c>
      <c r="B4496" t="s">
        <v>2412</v>
      </c>
      <c r="C4496" t="s">
        <v>2062</v>
      </c>
      <c r="D4496" t="s">
        <v>2063</v>
      </c>
      <c r="E4496" t="s">
        <v>1768</v>
      </c>
      <c r="F4496" t="s">
        <v>6561</v>
      </c>
    </row>
    <row r="4497" spans="1:6">
      <c r="A4497" t="s">
        <v>3962</v>
      </c>
      <c r="B4497" t="s">
        <v>2412</v>
      </c>
      <c r="C4497" t="s">
        <v>2062</v>
      </c>
      <c r="D4497" t="s">
        <v>2063</v>
      </c>
      <c r="E4497" t="s">
        <v>1768</v>
      </c>
      <c r="F4497" t="s">
        <v>6565</v>
      </c>
    </row>
    <row r="4498" spans="1:6">
      <c r="A4498" t="s">
        <v>3962</v>
      </c>
      <c r="B4498" t="s">
        <v>2412</v>
      </c>
      <c r="C4498" t="s">
        <v>2062</v>
      </c>
      <c r="D4498" t="s">
        <v>2063</v>
      </c>
      <c r="E4498" t="s">
        <v>1768</v>
      </c>
      <c r="F4498" t="s">
        <v>6569</v>
      </c>
    </row>
    <row r="4499" spans="1:6">
      <c r="A4499" t="s">
        <v>3962</v>
      </c>
      <c r="B4499" t="s">
        <v>2412</v>
      </c>
      <c r="C4499" t="s">
        <v>2062</v>
      </c>
      <c r="D4499" t="s">
        <v>2063</v>
      </c>
      <c r="E4499" t="s">
        <v>1768</v>
      </c>
      <c r="F4499" t="s">
        <v>6573</v>
      </c>
    </row>
    <row r="4500" spans="1:6">
      <c r="A4500" t="s">
        <v>3962</v>
      </c>
      <c r="B4500" t="s">
        <v>2412</v>
      </c>
      <c r="C4500" t="s">
        <v>2062</v>
      </c>
      <c r="D4500" t="s">
        <v>2063</v>
      </c>
      <c r="E4500" t="s">
        <v>1768</v>
      </c>
      <c r="F4500" t="s">
        <v>6577</v>
      </c>
    </row>
    <row r="4501" spans="1:6">
      <c r="A4501" t="s">
        <v>3962</v>
      </c>
      <c r="B4501" t="s">
        <v>2412</v>
      </c>
      <c r="C4501" t="s">
        <v>2062</v>
      </c>
      <c r="D4501" t="s">
        <v>2063</v>
      </c>
      <c r="E4501" t="s">
        <v>1768</v>
      </c>
      <c r="F4501" t="s">
        <v>6581</v>
      </c>
    </row>
    <row r="4502" spans="1:6">
      <c r="A4502" t="s">
        <v>3962</v>
      </c>
      <c r="B4502" t="s">
        <v>2412</v>
      </c>
      <c r="C4502" t="s">
        <v>2062</v>
      </c>
      <c r="D4502" t="s">
        <v>2063</v>
      </c>
      <c r="E4502" t="s">
        <v>1768</v>
      </c>
      <c r="F4502" t="s">
        <v>6585</v>
      </c>
    </row>
    <row r="4503" spans="1:6">
      <c r="A4503" t="s">
        <v>3962</v>
      </c>
      <c r="B4503" t="s">
        <v>2412</v>
      </c>
      <c r="C4503" t="s">
        <v>2062</v>
      </c>
      <c r="D4503" t="s">
        <v>2063</v>
      </c>
      <c r="E4503" t="s">
        <v>1768</v>
      </c>
      <c r="F4503" t="s">
        <v>6589</v>
      </c>
    </row>
    <row r="4504" spans="1:6">
      <c r="A4504" t="s">
        <v>3962</v>
      </c>
      <c r="B4504" t="s">
        <v>2412</v>
      </c>
      <c r="C4504" t="s">
        <v>2062</v>
      </c>
      <c r="D4504" t="s">
        <v>2063</v>
      </c>
      <c r="E4504" t="s">
        <v>1768</v>
      </c>
      <c r="F4504" t="s">
        <v>6593</v>
      </c>
    </row>
    <row r="4505" spans="1:6">
      <c r="A4505" t="s">
        <v>3962</v>
      </c>
      <c r="B4505" t="s">
        <v>2412</v>
      </c>
      <c r="C4505" t="s">
        <v>2062</v>
      </c>
      <c r="D4505" t="s">
        <v>2063</v>
      </c>
      <c r="E4505" t="s">
        <v>1768</v>
      </c>
      <c r="F4505" t="s">
        <v>6597</v>
      </c>
    </row>
    <row r="4506" spans="1:6">
      <c r="A4506" t="s">
        <v>3962</v>
      </c>
      <c r="B4506" t="s">
        <v>2412</v>
      </c>
      <c r="C4506" t="s">
        <v>2062</v>
      </c>
      <c r="D4506" t="s">
        <v>2063</v>
      </c>
      <c r="E4506" t="s">
        <v>1768</v>
      </c>
      <c r="F4506" t="s">
        <v>6601</v>
      </c>
    </row>
    <row r="4507" spans="1:6">
      <c r="A4507" t="s">
        <v>3962</v>
      </c>
      <c r="B4507" t="s">
        <v>2412</v>
      </c>
      <c r="C4507" t="s">
        <v>2062</v>
      </c>
      <c r="D4507" t="s">
        <v>2063</v>
      </c>
      <c r="E4507" t="s">
        <v>1768</v>
      </c>
      <c r="F4507" t="s">
        <v>6605</v>
      </c>
    </row>
    <row r="4508" spans="1:6">
      <c r="A4508" t="s">
        <v>3962</v>
      </c>
      <c r="B4508" t="s">
        <v>2412</v>
      </c>
      <c r="C4508" t="s">
        <v>2062</v>
      </c>
      <c r="D4508" t="s">
        <v>2063</v>
      </c>
      <c r="E4508" t="s">
        <v>1768</v>
      </c>
      <c r="F4508" t="s">
        <v>6609</v>
      </c>
    </row>
    <row r="4509" spans="1:6">
      <c r="A4509" t="s">
        <v>3962</v>
      </c>
      <c r="B4509" t="s">
        <v>2412</v>
      </c>
      <c r="C4509" t="s">
        <v>2062</v>
      </c>
      <c r="D4509" t="s">
        <v>2063</v>
      </c>
      <c r="E4509" t="s">
        <v>1768</v>
      </c>
      <c r="F4509" t="s">
        <v>6613</v>
      </c>
    </row>
    <row r="4510" spans="1:6">
      <c r="A4510" t="s">
        <v>3962</v>
      </c>
      <c r="B4510" t="s">
        <v>2412</v>
      </c>
      <c r="C4510" t="s">
        <v>2062</v>
      </c>
      <c r="D4510" t="s">
        <v>2063</v>
      </c>
      <c r="E4510" t="s">
        <v>1768</v>
      </c>
      <c r="F4510" t="s">
        <v>6617</v>
      </c>
    </row>
    <row r="4511" spans="1:6">
      <c r="A4511" t="s">
        <v>3962</v>
      </c>
      <c r="B4511" t="s">
        <v>2412</v>
      </c>
      <c r="C4511" t="s">
        <v>2062</v>
      </c>
      <c r="D4511" t="s">
        <v>2063</v>
      </c>
      <c r="E4511" t="s">
        <v>1768</v>
      </c>
      <c r="F4511" t="s">
        <v>6621</v>
      </c>
    </row>
    <row r="4512" spans="1:6">
      <c r="A4512" t="s">
        <v>3962</v>
      </c>
      <c r="B4512" t="s">
        <v>2412</v>
      </c>
      <c r="C4512" t="s">
        <v>2062</v>
      </c>
      <c r="D4512" t="s">
        <v>2063</v>
      </c>
      <c r="E4512" t="s">
        <v>1768</v>
      </c>
      <c r="F4512" t="s">
        <v>6625</v>
      </c>
    </row>
    <row r="4513" spans="1:6">
      <c r="A4513" t="s">
        <v>3962</v>
      </c>
      <c r="B4513" t="s">
        <v>2412</v>
      </c>
      <c r="C4513" t="s">
        <v>2062</v>
      </c>
      <c r="D4513" t="s">
        <v>2063</v>
      </c>
      <c r="E4513" t="s">
        <v>1768</v>
      </c>
      <c r="F4513" t="s">
        <v>6629</v>
      </c>
    </row>
    <row r="4514" spans="1:6">
      <c r="A4514" t="s">
        <v>3962</v>
      </c>
      <c r="B4514" t="s">
        <v>2412</v>
      </c>
      <c r="C4514" t="s">
        <v>2062</v>
      </c>
      <c r="D4514" t="s">
        <v>2063</v>
      </c>
      <c r="E4514" t="s">
        <v>1768</v>
      </c>
      <c r="F4514" t="s">
        <v>6633</v>
      </c>
    </row>
    <row r="4515" spans="1:6">
      <c r="A4515" t="s">
        <v>3962</v>
      </c>
      <c r="B4515" t="s">
        <v>2412</v>
      </c>
      <c r="C4515" t="s">
        <v>2062</v>
      </c>
      <c r="D4515" t="s">
        <v>2063</v>
      </c>
      <c r="E4515" t="s">
        <v>1768</v>
      </c>
      <c r="F4515" t="s">
        <v>6637</v>
      </c>
    </row>
    <row r="4516" spans="1:6">
      <c r="A4516" t="s">
        <v>3962</v>
      </c>
      <c r="B4516" t="s">
        <v>2412</v>
      </c>
      <c r="C4516" t="s">
        <v>2062</v>
      </c>
      <c r="D4516" t="s">
        <v>2063</v>
      </c>
      <c r="E4516" t="s">
        <v>1768</v>
      </c>
      <c r="F4516" t="s">
        <v>6641</v>
      </c>
    </row>
    <row r="4517" spans="1:6">
      <c r="A4517" t="s">
        <v>3962</v>
      </c>
      <c r="B4517" t="s">
        <v>2412</v>
      </c>
      <c r="C4517" t="s">
        <v>2062</v>
      </c>
      <c r="D4517" t="s">
        <v>2063</v>
      </c>
      <c r="E4517" t="s">
        <v>1768</v>
      </c>
      <c r="F4517" t="s">
        <v>6645</v>
      </c>
    </row>
    <row r="4518" spans="1:6">
      <c r="A4518" t="s">
        <v>3962</v>
      </c>
      <c r="B4518" t="s">
        <v>2412</v>
      </c>
      <c r="C4518" t="s">
        <v>2062</v>
      </c>
      <c r="D4518" t="s">
        <v>2063</v>
      </c>
      <c r="E4518" t="s">
        <v>1768</v>
      </c>
      <c r="F4518" t="s">
        <v>6649</v>
      </c>
    </row>
    <row r="4519" spans="1:6">
      <c r="A4519" t="s">
        <v>3962</v>
      </c>
      <c r="B4519" t="s">
        <v>2412</v>
      </c>
      <c r="C4519" t="s">
        <v>2062</v>
      </c>
      <c r="D4519" t="s">
        <v>2063</v>
      </c>
      <c r="E4519" t="s">
        <v>1768</v>
      </c>
      <c r="F4519" t="s">
        <v>6653</v>
      </c>
    </row>
    <row r="4520" spans="1:6">
      <c r="A4520" t="s">
        <v>3962</v>
      </c>
      <c r="B4520" t="s">
        <v>2412</v>
      </c>
      <c r="C4520" t="s">
        <v>2062</v>
      </c>
      <c r="D4520" t="s">
        <v>2063</v>
      </c>
      <c r="E4520" t="s">
        <v>1768</v>
      </c>
      <c r="F4520" t="s">
        <v>6657</v>
      </c>
    </row>
    <row r="4521" spans="1:6">
      <c r="A4521" t="s">
        <v>3962</v>
      </c>
      <c r="B4521" t="s">
        <v>2412</v>
      </c>
      <c r="C4521" t="s">
        <v>2062</v>
      </c>
      <c r="D4521" t="s">
        <v>2063</v>
      </c>
      <c r="E4521" t="s">
        <v>1768</v>
      </c>
      <c r="F4521" t="s">
        <v>6661</v>
      </c>
    </row>
    <row r="4522" spans="1:6">
      <c r="A4522" t="s">
        <v>3962</v>
      </c>
      <c r="B4522" t="s">
        <v>2412</v>
      </c>
      <c r="C4522" t="s">
        <v>2062</v>
      </c>
      <c r="D4522" t="s">
        <v>2063</v>
      </c>
      <c r="E4522" t="s">
        <v>1768</v>
      </c>
      <c r="F4522" t="s">
        <v>6665</v>
      </c>
    </row>
    <row r="4523" spans="1:6">
      <c r="A4523" t="s">
        <v>3962</v>
      </c>
      <c r="B4523" t="s">
        <v>2412</v>
      </c>
      <c r="C4523" t="s">
        <v>2062</v>
      </c>
      <c r="D4523" t="s">
        <v>2063</v>
      </c>
      <c r="E4523" t="s">
        <v>1768</v>
      </c>
      <c r="F4523" t="s">
        <v>6669</v>
      </c>
    </row>
    <row r="4524" spans="1:6">
      <c r="A4524" t="s">
        <v>3962</v>
      </c>
      <c r="B4524" t="s">
        <v>2412</v>
      </c>
      <c r="C4524" t="s">
        <v>2062</v>
      </c>
      <c r="D4524" t="s">
        <v>2063</v>
      </c>
      <c r="E4524" t="s">
        <v>1768</v>
      </c>
      <c r="F4524" t="s">
        <v>6673</v>
      </c>
    </row>
    <row r="4525" spans="1:6">
      <c r="A4525" t="s">
        <v>3962</v>
      </c>
      <c r="B4525" t="s">
        <v>2412</v>
      </c>
      <c r="C4525" t="s">
        <v>2062</v>
      </c>
      <c r="D4525" t="s">
        <v>2063</v>
      </c>
      <c r="E4525" t="s">
        <v>1768</v>
      </c>
      <c r="F4525" t="s">
        <v>6674</v>
      </c>
    </row>
    <row r="4526" spans="1:6">
      <c r="A4526" t="s">
        <v>3962</v>
      </c>
      <c r="B4526" t="s">
        <v>2412</v>
      </c>
      <c r="C4526" t="s">
        <v>2062</v>
      </c>
      <c r="D4526" t="s">
        <v>2063</v>
      </c>
      <c r="E4526" t="s">
        <v>1768</v>
      </c>
      <c r="F4526" t="s">
        <v>6678</v>
      </c>
    </row>
    <row r="4527" spans="1:6">
      <c r="A4527" t="s">
        <v>3962</v>
      </c>
      <c r="B4527" t="s">
        <v>2412</v>
      </c>
      <c r="C4527" t="s">
        <v>2062</v>
      </c>
      <c r="D4527" t="s">
        <v>2063</v>
      </c>
      <c r="E4527" t="s">
        <v>1768</v>
      </c>
      <c r="F4527" t="s">
        <v>6682</v>
      </c>
    </row>
    <row r="4528" spans="1:6">
      <c r="A4528" t="s">
        <v>3962</v>
      </c>
      <c r="B4528" t="s">
        <v>2412</v>
      </c>
      <c r="C4528" t="s">
        <v>2062</v>
      </c>
      <c r="D4528" t="s">
        <v>2063</v>
      </c>
      <c r="E4528" t="s">
        <v>1768</v>
      </c>
      <c r="F4528" t="s">
        <v>6686</v>
      </c>
    </row>
    <row r="4529" spans="1:6">
      <c r="A4529" t="s">
        <v>3962</v>
      </c>
      <c r="B4529" t="s">
        <v>2412</v>
      </c>
      <c r="C4529" t="s">
        <v>2062</v>
      </c>
      <c r="D4529" t="s">
        <v>2063</v>
      </c>
      <c r="E4529" t="s">
        <v>1768</v>
      </c>
      <c r="F4529" t="s">
        <v>6690</v>
      </c>
    </row>
    <row r="4530" spans="1:6">
      <c r="A4530" t="s">
        <v>3962</v>
      </c>
      <c r="B4530" t="s">
        <v>2412</v>
      </c>
      <c r="C4530" t="s">
        <v>2062</v>
      </c>
      <c r="D4530" t="s">
        <v>2063</v>
      </c>
      <c r="E4530" t="s">
        <v>1768</v>
      </c>
      <c r="F4530" t="s">
        <v>6694</v>
      </c>
    </row>
    <row r="4531" spans="1:6">
      <c r="A4531" t="s">
        <v>3962</v>
      </c>
      <c r="B4531" t="s">
        <v>2412</v>
      </c>
      <c r="C4531" t="s">
        <v>2062</v>
      </c>
      <c r="D4531" t="s">
        <v>2063</v>
      </c>
      <c r="E4531" t="s">
        <v>1768</v>
      </c>
      <c r="F4531" t="s">
        <v>6698</v>
      </c>
    </row>
    <row r="4532" spans="1:6">
      <c r="A4532" t="s">
        <v>3962</v>
      </c>
      <c r="B4532" t="s">
        <v>2412</v>
      </c>
      <c r="C4532" t="s">
        <v>2062</v>
      </c>
      <c r="D4532" t="s">
        <v>2063</v>
      </c>
      <c r="E4532" t="s">
        <v>1768</v>
      </c>
      <c r="F4532" t="s">
        <v>6702</v>
      </c>
    </row>
    <row r="4533" spans="1:6">
      <c r="A4533" t="s">
        <v>3962</v>
      </c>
      <c r="B4533" t="s">
        <v>2412</v>
      </c>
      <c r="C4533" t="s">
        <v>2062</v>
      </c>
      <c r="D4533" t="s">
        <v>2063</v>
      </c>
      <c r="E4533" t="s">
        <v>1768</v>
      </c>
      <c r="F4533" t="s">
        <v>6706</v>
      </c>
    </row>
    <row r="4534" spans="1:6">
      <c r="A4534" t="s">
        <v>3962</v>
      </c>
      <c r="B4534" t="s">
        <v>2412</v>
      </c>
      <c r="C4534" t="s">
        <v>2062</v>
      </c>
      <c r="D4534" t="s">
        <v>2063</v>
      </c>
      <c r="E4534" t="s">
        <v>1768</v>
      </c>
      <c r="F4534" t="s">
        <v>6710</v>
      </c>
    </row>
    <row r="4535" spans="1:6">
      <c r="A4535" t="s">
        <v>3962</v>
      </c>
      <c r="B4535" t="s">
        <v>2412</v>
      </c>
      <c r="C4535" t="s">
        <v>2062</v>
      </c>
      <c r="D4535" t="s">
        <v>2063</v>
      </c>
      <c r="E4535" t="s">
        <v>1768</v>
      </c>
      <c r="F4535" t="s">
        <v>6714</v>
      </c>
    </row>
    <row r="4536" spans="1:6">
      <c r="A4536" t="s">
        <v>3962</v>
      </c>
      <c r="B4536" t="s">
        <v>2412</v>
      </c>
      <c r="C4536" t="s">
        <v>2062</v>
      </c>
      <c r="D4536" t="s">
        <v>2063</v>
      </c>
      <c r="E4536" t="s">
        <v>1768</v>
      </c>
      <c r="F4536" t="s">
        <v>6718</v>
      </c>
    </row>
    <row r="4537" spans="1:6">
      <c r="A4537" t="s">
        <v>3962</v>
      </c>
      <c r="B4537" t="s">
        <v>2412</v>
      </c>
      <c r="C4537" t="s">
        <v>2062</v>
      </c>
      <c r="D4537" t="s">
        <v>2063</v>
      </c>
      <c r="E4537" t="s">
        <v>1768</v>
      </c>
      <c r="F4537" t="s">
        <v>6722</v>
      </c>
    </row>
    <row r="4538" spans="1:6">
      <c r="A4538" t="s">
        <v>3962</v>
      </c>
      <c r="B4538" t="s">
        <v>2412</v>
      </c>
      <c r="C4538" t="s">
        <v>2062</v>
      </c>
      <c r="D4538" t="s">
        <v>2063</v>
      </c>
      <c r="E4538" t="s">
        <v>1768</v>
      </c>
      <c r="F4538" t="s">
        <v>6726</v>
      </c>
    </row>
    <row r="4539" spans="1:6">
      <c r="A4539" t="s">
        <v>3962</v>
      </c>
      <c r="B4539" t="s">
        <v>2412</v>
      </c>
      <c r="C4539" t="s">
        <v>2062</v>
      </c>
      <c r="D4539" t="s">
        <v>2063</v>
      </c>
      <c r="E4539" t="s">
        <v>1768</v>
      </c>
      <c r="F4539" t="s">
        <v>6730</v>
      </c>
    </row>
    <row r="4540" spans="1:6">
      <c r="A4540" t="s">
        <v>3962</v>
      </c>
      <c r="B4540" t="s">
        <v>2412</v>
      </c>
      <c r="C4540" t="s">
        <v>2062</v>
      </c>
      <c r="D4540" t="s">
        <v>2063</v>
      </c>
      <c r="E4540" t="s">
        <v>1768</v>
      </c>
      <c r="F4540" t="s">
        <v>6734</v>
      </c>
    </row>
    <row r="4541" spans="1:6">
      <c r="A4541" t="s">
        <v>3962</v>
      </c>
      <c r="B4541" t="s">
        <v>2412</v>
      </c>
      <c r="C4541" t="s">
        <v>2062</v>
      </c>
      <c r="D4541" t="s">
        <v>2063</v>
      </c>
      <c r="E4541" t="s">
        <v>1768</v>
      </c>
      <c r="F4541" t="s">
        <v>6738</v>
      </c>
    </row>
    <row r="4542" spans="1:6">
      <c r="A4542" t="s">
        <v>3962</v>
      </c>
      <c r="B4542" t="s">
        <v>2412</v>
      </c>
      <c r="C4542" t="s">
        <v>2062</v>
      </c>
      <c r="D4542" t="s">
        <v>2063</v>
      </c>
      <c r="E4542" t="s">
        <v>1768</v>
      </c>
      <c r="F4542" t="s">
        <v>6742</v>
      </c>
    </row>
    <row r="4543" spans="1:6">
      <c r="A4543" t="s">
        <v>3962</v>
      </c>
      <c r="B4543" t="s">
        <v>2412</v>
      </c>
      <c r="C4543" t="s">
        <v>2062</v>
      </c>
      <c r="D4543" t="s">
        <v>2063</v>
      </c>
      <c r="E4543" t="s">
        <v>1768</v>
      </c>
      <c r="F4543" t="s">
        <v>6746</v>
      </c>
    </row>
    <row r="4544" spans="1:6">
      <c r="A4544" t="s">
        <v>3962</v>
      </c>
      <c r="B4544" t="s">
        <v>2412</v>
      </c>
      <c r="C4544" t="s">
        <v>2062</v>
      </c>
      <c r="D4544" t="s">
        <v>2063</v>
      </c>
      <c r="E4544" t="s">
        <v>1768</v>
      </c>
      <c r="F4544" t="s">
        <v>6750</v>
      </c>
    </row>
    <row r="4545" spans="1:6">
      <c r="A4545" t="s">
        <v>3962</v>
      </c>
      <c r="B4545" t="s">
        <v>2412</v>
      </c>
      <c r="C4545" t="s">
        <v>2062</v>
      </c>
      <c r="D4545" t="s">
        <v>2063</v>
      </c>
      <c r="E4545" t="s">
        <v>1768</v>
      </c>
      <c r="F4545" t="s">
        <v>6754</v>
      </c>
    </row>
    <row r="4546" spans="1:6">
      <c r="A4546" t="s">
        <v>3962</v>
      </c>
      <c r="B4546" t="s">
        <v>2412</v>
      </c>
      <c r="C4546" t="s">
        <v>2062</v>
      </c>
      <c r="D4546" t="s">
        <v>2063</v>
      </c>
      <c r="E4546" t="s">
        <v>1768</v>
      </c>
      <c r="F4546" t="s">
        <v>6758</v>
      </c>
    </row>
    <row r="4547" spans="1:6">
      <c r="A4547" t="s">
        <v>3962</v>
      </c>
      <c r="B4547" t="s">
        <v>2412</v>
      </c>
      <c r="C4547" t="s">
        <v>2062</v>
      </c>
      <c r="D4547" t="s">
        <v>2063</v>
      </c>
      <c r="E4547" t="s">
        <v>1768</v>
      </c>
      <c r="F4547" t="s">
        <v>6762</v>
      </c>
    </row>
    <row r="4548" spans="1:6">
      <c r="A4548" t="s">
        <v>3962</v>
      </c>
      <c r="B4548" t="s">
        <v>2412</v>
      </c>
      <c r="C4548" t="s">
        <v>2062</v>
      </c>
      <c r="D4548" t="s">
        <v>2063</v>
      </c>
      <c r="E4548" t="s">
        <v>1768</v>
      </c>
      <c r="F4548" t="s">
        <v>6766</v>
      </c>
    </row>
    <row r="4549" spans="1:6">
      <c r="A4549" t="s">
        <v>3962</v>
      </c>
      <c r="B4549" t="s">
        <v>2412</v>
      </c>
      <c r="C4549" t="s">
        <v>2062</v>
      </c>
      <c r="D4549" t="s">
        <v>2063</v>
      </c>
      <c r="E4549" t="s">
        <v>1768</v>
      </c>
      <c r="F4549" t="s">
        <v>6770</v>
      </c>
    </row>
    <row r="4550" spans="1:6">
      <c r="A4550" t="s">
        <v>3962</v>
      </c>
      <c r="B4550" t="s">
        <v>2412</v>
      </c>
      <c r="C4550" t="s">
        <v>2062</v>
      </c>
      <c r="D4550" t="s">
        <v>2063</v>
      </c>
      <c r="E4550" t="s">
        <v>1768</v>
      </c>
      <c r="F4550" t="s">
        <v>6774</v>
      </c>
    </row>
    <row r="4551" spans="1:6">
      <c r="A4551" t="s">
        <v>3962</v>
      </c>
      <c r="B4551" t="s">
        <v>2412</v>
      </c>
      <c r="C4551" t="s">
        <v>2062</v>
      </c>
      <c r="D4551" t="s">
        <v>2063</v>
      </c>
      <c r="E4551" t="s">
        <v>1768</v>
      </c>
      <c r="F4551" t="s">
        <v>6775</v>
      </c>
    </row>
    <row r="4552" spans="1:6">
      <c r="A4552" t="s">
        <v>3962</v>
      </c>
      <c r="B4552" t="s">
        <v>2412</v>
      </c>
      <c r="C4552" t="s">
        <v>2062</v>
      </c>
      <c r="D4552" t="s">
        <v>2063</v>
      </c>
      <c r="E4552" t="s">
        <v>1768</v>
      </c>
      <c r="F4552" t="s">
        <v>6779</v>
      </c>
    </row>
    <row r="4553" spans="1:6">
      <c r="A4553" t="s">
        <v>3962</v>
      </c>
      <c r="B4553" t="s">
        <v>2412</v>
      </c>
      <c r="C4553" t="s">
        <v>2062</v>
      </c>
      <c r="D4553" t="s">
        <v>2063</v>
      </c>
      <c r="E4553" t="s">
        <v>1768</v>
      </c>
      <c r="F4553" t="s">
        <v>6783</v>
      </c>
    </row>
    <row r="4554" spans="1:6">
      <c r="A4554" t="s">
        <v>3962</v>
      </c>
      <c r="B4554" t="s">
        <v>2412</v>
      </c>
      <c r="C4554" t="s">
        <v>2062</v>
      </c>
      <c r="D4554" t="s">
        <v>2063</v>
      </c>
      <c r="E4554" t="s">
        <v>1768</v>
      </c>
      <c r="F4554" t="s">
        <v>6787</v>
      </c>
    </row>
    <row r="4555" spans="1:6">
      <c r="A4555" t="s">
        <v>3962</v>
      </c>
      <c r="B4555" t="s">
        <v>2412</v>
      </c>
      <c r="C4555" t="s">
        <v>2062</v>
      </c>
      <c r="D4555" t="s">
        <v>2063</v>
      </c>
      <c r="E4555" t="s">
        <v>1768</v>
      </c>
      <c r="F4555" t="s">
        <v>6791</v>
      </c>
    </row>
    <row r="4556" spans="1:6">
      <c r="A4556" t="s">
        <v>3962</v>
      </c>
      <c r="B4556" t="s">
        <v>2412</v>
      </c>
      <c r="C4556" t="s">
        <v>2062</v>
      </c>
      <c r="D4556" t="s">
        <v>2063</v>
      </c>
      <c r="E4556" t="s">
        <v>1768</v>
      </c>
      <c r="F4556" t="s">
        <v>6795</v>
      </c>
    </row>
    <row r="4557" spans="1:6">
      <c r="A4557" t="s">
        <v>3962</v>
      </c>
      <c r="B4557" t="s">
        <v>2412</v>
      </c>
      <c r="C4557" t="s">
        <v>2062</v>
      </c>
      <c r="D4557" t="s">
        <v>2063</v>
      </c>
      <c r="E4557" t="s">
        <v>1768</v>
      </c>
      <c r="F4557" t="s">
        <v>6799</v>
      </c>
    </row>
    <row r="4558" spans="1:6">
      <c r="A4558" t="s">
        <v>3962</v>
      </c>
      <c r="B4558" t="s">
        <v>2412</v>
      </c>
      <c r="C4558" t="s">
        <v>2062</v>
      </c>
      <c r="D4558" t="s">
        <v>2063</v>
      </c>
      <c r="E4558" t="s">
        <v>1768</v>
      </c>
      <c r="F4558" t="s">
        <v>6803</v>
      </c>
    </row>
    <row r="4559" spans="1:6">
      <c r="A4559" t="s">
        <v>3962</v>
      </c>
      <c r="B4559" t="s">
        <v>2412</v>
      </c>
      <c r="C4559" t="s">
        <v>2062</v>
      </c>
      <c r="D4559" t="s">
        <v>2063</v>
      </c>
      <c r="E4559" t="s">
        <v>1768</v>
      </c>
      <c r="F4559" t="s">
        <v>6807</v>
      </c>
    </row>
    <row r="4560" spans="1:6">
      <c r="A4560" t="s">
        <v>3962</v>
      </c>
      <c r="B4560" t="s">
        <v>2412</v>
      </c>
      <c r="C4560" t="s">
        <v>2062</v>
      </c>
      <c r="D4560" t="s">
        <v>2063</v>
      </c>
      <c r="E4560" t="s">
        <v>1768</v>
      </c>
      <c r="F4560" t="s">
        <v>6811</v>
      </c>
    </row>
    <row r="4561" spans="1:6">
      <c r="A4561" t="s">
        <v>3962</v>
      </c>
      <c r="B4561" t="s">
        <v>2412</v>
      </c>
      <c r="C4561" t="s">
        <v>2062</v>
      </c>
      <c r="D4561" t="s">
        <v>2063</v>
      </c>
      <c r="E4561" t="s">
        <v>1768</v>
      </c>
      <c r="F4561" t="s">
        <v>6815</v>
      </c>
    </row>
    <row r="4562" spans="1:6">
      <c r="A4562" t="s">
        <v>3962</v>
      </c>
      <c r="B4562" t="s">
        <v>2412</v>
      </c>
      <c r="C4562" t="s">
        <v>2062</v>
      </c>
      <c r="D4562" t="s">
        <v>2063</v>
      </c>
      <c r="E4562" t="s">
        <v>1768</v>
      </c>
      <c r="F4562" t="s">
        <v>6819</v>
      </c>
    </row>
    <row r="4563" spans="1:6">
      <c r="A4563" t="s">
        <v>3962</v>
      </c>
      <c r="B4563" t="s">
        <v>2412</v>
      </c>
      <c r="C4563" t="s">
        <v>2062</v>
      </c>
      <c r="D4563" t="s">
        <v>2063</v>
      </c>
      <c r="E4563" t="s">
        <v>1768</v>
      </c>
      <c r="F4563" t="s">
        <v>6823</v>
      </c>
    </row>
    <row r="4564" spans="1:6">
      <c r="A4564" t="s">
        <v>3962</v>
      </c>
      <c r="B4564" t="s">
        <v>2412</v>
      </c>
      <c r="C4564" t="s">
        <v>2062</v>
      </c>
      <c r="D4564" t="s">
        <v>2063</v>
      </c>
      <c r="E4564" t="s">
        <v>1768</v>
      </c>
      <c r="F4564" t="s">
        <v>6827</v>
      </c>
    </row>
    <row r="4565" spans="1:6">
      <c r="A4565" t="s">
        <v>3962</v>
      </c>
      <c r="B4565" t="s">
        <v>2412</v>
      </c>
      <c r="C4565" t="s">
        <v>2062</v>
      </c>
      <c r="D4565" t="s">
        <v>2063</v>
      </c>
      <c r="E4565" t="s">
        <v>1768</v>
      </c>
      <c r="F4565" t="s">
        <v>6831</v>
      </c>
    </row>
    <row r="4566" spans="1:6">
      <c r="A4566" t="s">
        <v>3962</v>
      </c>
      <c r="B4566" t="s">
        <v>2412</v>
      </c>
      <c r="C4566" t="s">
        <v>2062</v>
      </c>
      <c r="D4566" t="s">
        <v>2063</v>
      </c>
      <c r="E4566" t="s">
        <v>1768</v>
      </c>
      <c r="F4566" t="s">
        <v>6835</v>
      </c>
    </row>
    <row r="4567" spans="1:6">
      <c r="A4567" t="s">
        <v>3962</v>
      </c>
      <c r="B4567" t="s">
        <v>2412</v>
      </c>
      <c r="C4567" t="s">
        <v>2062</v>
      </c>
      <c r="D4567" t="s">
        <v>2063</v>
      </c>
      <c r="E4567" t="s">
        <v>1768</v>
      </c>
      <c r="F4567" t="s">
        <v>6836</v>
      </c>
    </row>
    <row r="4568" spans="1:6">
      <c r="A4568" t="s">
        <v>3962</v>
      </c>
      <c r="B4568" t="s">
        <v>2412</v>
      </c>
      <c r="C4568" t="s">
        <v>2062</v>
      </c>
      <c r="D4568" t="s">
        <v>2063</v>
      </c>
      <c r="E4568" t="s">
        <v>1768</v>
      </c>
      <c r="F4568" t="s">
        <v>6840</v>
      </c>
    </row>
    <row r="4569" spans="1:6">
      <c r="A4569" t="s">
        <v>3962</v>
      </c>
      <c r="B4569" t="s">
        <v>2412</v>
      </c>
      <c r="C4569" t="s">
        <v>2062</v>
      </c>
      <c r="D4569" t="s">
        <v>2063</v>
      </c>
      <c r="E4569" t="s">
        <v>1768</v>
      </c>
      <c r="F4569" t="s">
        <v>6844</v>
      </c>
    </row>
    <row r="4570" spans="1:6">
      <c r="A4570" t="s">
        <v>3962</v>
      </c>
      <c r="B4570" t="s">
        <v>2412</v>
      </c>
      <c r="C4570" t="s">
        <v>2062</v>
      </c>
      <c r="D4570" t="s">
        <v>2063</v>
      </c>
      <c r="E4570" t="s">
        <v>1768</v>
      </c>
      <c r="F4570" t="s">
        <v>6848</v>
      </c>
    </row>
    <row r="4571" spans="1:6">
      <c r="A4571" t="s">
        <v>3962</v>
      </c>
      <c r="B4571" t="s">
        <v>2412</v>
      </c>
      <c r="C4571" t="s">
        <v>2062</v>
      </c>
      <c r="D4571" t="s">
        <v>2063</v>
      </c>
      <c r="E4571" t="s">
        <v>1768</v>
      </c>
      <c r="F4571" t="s">
        <v>6852</v>
      </c>
    </row>
    <row r="4572" spans="1:6">
      <c r="A4572" t="s">
        <v>3962</v>
      </c>
      <c r="B4572" t="s">
        <v>2412</v>
      </c>
      <c r="C4572" t="s">
        <v>2062</v>
      </c>
      <c r="D4572" t="s">
        <v>2063</v>
      </c>
      <c r="E4572" t="s">
        <v>1768</v>
      </c>
      <c r="F4572" t="s">
        <v>6856</v>
      </c>
    </row>
    <row r="4573" spans="1:6">
      <c r="A4573" t="s">
        <v>3962</v>
      </c>
      <c r="B4573" t="s">
        <v>2412</v>
      </c>
      <c r="C4573" t="s">
        <v>2062</v>
      </c>
      <c r="D4573" t="s">
        <v>2063</v>
      </c>
      <c r="E4573" t="s">
        <v>1768</v>
      </c>
      <c r="F4573" t="s">
        <v>6860</v>
      </c>
    </row>
    <row r="4574" spans="1:6">
      <c r="A4574" t="s">
        <v>3962</v>
      </c>
      <c r="B4574" t="s">
        <v>2412</v>
      </c>
      <c r="C4574" t="s">
        <v>2062</v>
      </c>
      <c r="D4574" t="s">
        <v>2063</v>
      </c>
      <c r="E4574" t="s">
        <v>1768</v>
      </c>
      <c r="F4574" t="s">
        <v>6864</v>
      </c>
    </row>
    <row r="4575" spans="1:6">
      <c r="A4575" t="s">
        <v>3962</v>
      </c>
      <c r="B4575" t="s">
        <v>2412</v>
      </c>
      <c r="C4575" t="s">
        <v>2062</v>
      </c>
      <c r="D4575" t="s">
        <v>2063</v>
      </c>
      <c r="E4575" t="s">
        <v>1768</v>
      </c>
      <c r="F4575" t="s">
        <v>6868</v>
      </c>
    </row>
    <row r="4576" spans="1:6">
      <c r="A4576" t="s">
        <v>3962</v>
      </c>
      <c r="B4576" t="s">
        <v>2412</v>
      </c>
      <c r="C4576" t="s">
        <v>2062</v>
      </c>
      <c r="D4576" t="s">
        <v>2063</v>
      </c>
      <c r="E4576" t="s">
        <v>1768</v>
      </c>
      <c r="F4576" t="s">
        <v>6872</v>
      </c>
    </row>
    <row r="4577" spans="1:6">
      <c r="A4577" t="s">
        <v>3962</v>
      </c>
      <c r="B4577" t="s">
        <v>2412</v>
      </c>
      <c r="C4577" t="s">
        <v>2062</v>
      </c>
      <c r="D4577" t="s">
        <v>2063</v>
      </c>
      <c r="E4577" t="s">
        <v>1768</v>
      </c>
      <c r="F4577" t="s">
        <v>6876</v>
      </c>
    </row>
    <row r="4578" spans="1:6">
      <c r="A4578" t="s">
        <v>3962</v>
      </c>
      <c r="B4578" t="s">
        <v>2412</v>
      </c>
      <c r="C4578" t="s">
        <v>2062</v>
      </c>
      <c r="D4578" t="s">
        <v>2063</v>
      </c>
      <c r="E4578" t="s">
        <v>1768</v>
      </c>
      <c r="F4578" t="s">
        <v>6880</v>
      </c>
    </row>
    <row r="4579" spans="1:6">
      <c r="A4579" t="s">
        <v>3962</v>
      </c>
      <c r="B4579" t="s">
        <v>2412</v>
      </c>
      <c r="C4579" t="s">
        <v>2062</v>
      </c>
      <c r="D4579" t="s">
        <v>2063</v>
      </c>
      <c r="E4579" t="s">
        <v>1768</v>
      </c>
      <c r="F4579" t="s">
        <v>6884</v>
      </c>
    </row>
    <row r="4580" spans="1:6">
      <c r="A4580" t="s">
        <v>3962</v>
      </c>
      <c r="B4580" t="s">
        <v>2412</v>
      </c>
      <c r="C4580" t="s">
        <v>2062</v>
      </c>
      <c r="D4580" t="s">
        <v>2063</v>
      </c>
      <c r="E4580" t="s">
        <v>1768</v>
      </c>
      <c r="F4580" t="s">
        <v>6888</v>
      </c>
    </row>
    <row r="4581" spans="1:6">
      <c r="A4581" t="s">
        <v>3962</v>
      </c>
      <c r="B4581" t="s">
        <v>2412</v>
      </c>
      <c r="C4581" t="s">
        <v>2062</v>
      </c>
      <c r="D4581" t="s">
        <v>2063</v>
      </c>
      <c r="E4581" t="s">
        <v>1768</v>
      </c>
      <c r="F4581" t="s">
        <v>6892</v>
      </c>
    </row>
    <row r="4582" spans="1:6">
      <c r="A4582" t="s">
        <v>3962</v>
      </c>
      <c r="B4582" t="s">
        <v>2412</v>
      </c>
      <c r="C4582" t="s">
        <v>2062</v>
      </c>
      <c r="D4582" t="s">
        <v>2063</v>
      </c>
      <c r="E4582" t="s">
        <v>1768</v>
      </c>
      <c r="F4582" t="s">
        <v>6896</v>
      </c>
    </row>
    <row r="4583" spans="1:6">
      <c r="A4583" t="s">
        <v>3962</v>
      </c>
      <c r="B4583" t="s">
        <v>2412</v>
      </c>
      <c r="C4583" t="s">
        <v>2062</v>
      </c>
      <c r="D4583" t="s">
        <v>2063</v>
      </c>
      <c r="E4583" t="s">
        <v>1768</v>
      </c>
      <c r="F4583" t="s">
        <v>6900</v>
      </c>
    </row>
    <row r="4584" spans="1:6">
      <c r="A4584" t="s">
        <v>3962</v>
      </c>
      <c r="B4584" t="s">
        <v>2412</v>
      </c>
      <c r="C4584" t="s">
        <v>2062</v>
      </c>
      <c r="D4584" t="s">
        <v>2063</v>
      </c>
      <c r="E4584" t="s">
        <v>1768</v>
      </c>
      <c r="F4584" t="s">
        <v>6904</v>
      </c>
    </row>
    <row r="4585" spans="1:6">
      <c r="A4585" t="s">
        <v>3962</v>
      </c>
      <c r="B4585" t="s">
        <v>2412</v>
      </c>
      <c r="C4585" t="s">
        <v>2062</v>
      </c>
      <c r="D4585" t="s">
        <v>2063</v>
      </c>
      <c r="E4585" t="s">
        <v>1768</v>
      </c>
      <c r="F4585" t="s">
        <v>6908</v>
      </c>
    </row>
    <row r="4586" spans="1:6">
      <c r="A4586" t="s">
        <v>3962</v>
      </c>
      <c r="B4586" t="s">
        <v>2412</v>
      </c>
      <c r="C4586" t="s">
        <v>2062</v>
      </c>
      <c r="D4586" t="s">
        <v>2063</v>
      </c>
      <c r="E4586" t="s">
        <v>1768</v>
      </c>
      <c r="F4586" t="s">
        <v>6912</v>
      </c>
    </row>
    <row r="4587" spans="1:6">
      <c r="A4587" t="s">
        <v>3962</v>
      </c>
      <c r="B4587" t="s">
        <v>2412</v>
      </c>
      <c r="C4587" t="s">
        <v>2062</v>
      </c>
      <c r="D4587" t="s">
        <v>2063</v>
      </c>
      <c r="E4587" t="s">
        <v>1768</v>
      </c>
      <c r="F4587" t="s">
        <v>6916</v>
      </c>
    </row>
    <row r="4588" spans="1:6">
      <c r="A4588" t="s">
        <v>3962</v>
      </c>
      <c r="B4588" t="s">
        <v>2412</v>
      </c>
      <c r="C4588" t="s">
        <v>2062</v>
      </c>
      <c r="D4588" t="s">
        <v>2063</v>
      </c>
      <c r="E4588" t="s">
        <v>1768</v>
      </c>
      <c r="F4588" t="s">
        <v>6920</v>
      </c>
    </row>
    <row r="4589" spans="1:6">
      <c r="A4589" t="s">
        <v>3962</v>
      </c>
      <c r="B4589" t="s">
        <v>2412</v>
      </c>
      <c r="C4589" t="s">
        <v>2062</v>
      </c>
      <c r="D4589" t="s">
        <v>2063</v>
      </c>
      <c r="E4589" t="s">
        <v>1768</v>
      </c>
      <c r="F4589" t="s">
        <v>6924</v>
      </c>
    </row>
    <row r="4590" spans="1:6">
      <c r="A4590" t="s">
        <v>3962</v>
      </c>
      <c r="B4590" t="s">
        <v>2412</v>
      </c>
      <c r="C4590" t="s">
        <v>2062</v>
      </c>
      <c r="D4590" t="s">
        <v>2063</v>
      </c>
      <c r="E4590" t="s">
        <v>1768</v>
      </c>
      <c r="F4590" t="s">
        <v>6928</v>
      </c>
    </row>
    <row r="4591" spans="1:6">
      <c r="A4591" t="s">
        <v>3962</v>
      </c>
      <c r="B4591" t="s">
        <v>2412</v>
      </c>
      <c r="C4591" t="s">
        <v>2062</v>
      </c>
      <c r="D4591" t="s">
        <v>2063</v>
      </c>
      <c r="E4591" t="s">
        <v>1768</v>
      </c>
      <c r="F4591" t="s">
        <v>6932</v>
      </c>
    </row>
    <row r="4592" spans="1:6">
      <c r="A4592" t="s">
        <v>3962</v>
      </c>
      <c r="B4592" t="s">
        <v>2412</v>
      </c>
      <c r="C4592" t="s">
        <v>2062</v>
      </c>
      <c r="D4592" t="s">
        <v>2063</v>
      </c>
      <c r="E4592" t="s">
        <v>1768</v>
      </c>
      <c r="F4592" t="s">
        <v>6936</v>
      </c>
    </row>
    <row r="4593" spans="1:6">
      <c r="A4593" t="s">
        <v>3962</v>
      </c>
      <c r="B4593" t="s">
        <v>2412</v>
      </c>
      <c r="C4593" t="s">
        <v>2062</v>
      </c>
      <c r="D4593" t="s">
        <v>2063</v>
      </c>
      <c r="E4593" t="s">
        <v>1768</v>
      </c>
      <c r="F4593" t="s">
        <v>6940</v>
      </c>
    </row>
    <row r="4594" spans="1:6">
      <c r="A4594" t="s">
        <v>3962</v>
      </c>
      <c r="B4594" t="s">
        <v>2412</v>
      </c>
      <c r="C4594" t="s">
        <v>2062</v>
      </c>
      <c r="D4594" t="s">
        <v>2063</v>
      </c>
      <c r="E4594" t="s">
        <v>1768</v>
      </c>
      <c r="F4594" t="s">
        <v>6944</v>
      </c>
    </row>
    <row r="4595" spans="1:6">
      <c r="A4595" t="s">
        <v>3962</v>
      </c>
      <c r="B4595" t="s">
        <v>2412</v>
      </c>
      <c r="C4595" t="s">
        <v>2062</v>
      </c>
      <c r="D4595" t="s">
        <v>2063</v>
      </c>
      <c r="E4595" t="s">
        <v>1768</v>
      </c>
      <c r="F4595" t="s">
        <v>6948</v>
      </c>
    </row>
    <row r="4596" spans="1:6">
      <c r="A4596" t="s">
        <v>3962</v>
      </c>
      <c r="B4596" t="s">
        <v>2412</v>
      </c>
      <c r="C4596" t="s">
        <v>2062</v>
      </c>
      <c r="D4596" t="s">
        <v>2063</v>
      </c>
      <c r="E4596" t="s">
        <v>1768</v>
      </c>
      <c r="F4596" t="s">
        <v>6949</v>
      </c>
    </row>
    <row r="4597" spans="1:6">
      <c r="A4597" t="s">
        <v>3962</v>
      </c>
      <c r="B4597" t="s">
        <v>2412</v>
      </c>
      <c r="C4597" t="s">
        <v>2062</v>
      </c>
      <c r="D4597" t="s">
        <v>2063</v>
      </c>
      <c r="E4597" t="s">
        <v>1768</v>
      </c>
      <c r="F4597" t="s">
        <v>6953</v>
      </c>
    </row>
    <row r="4598" spans="1:6">
      <c r="A4598" t="s">
        <v>3962</v>
      </c>
      <c r="B4598" t="s">
        <v>2412</v>
      </c>
      <c r="C4598" t="s">
        <v>2062</v>
      </c>
      <c r="D4598" t="s">
        <v>2063</v>
      </c>
      <c r="E4598" t="s">
        <v>1768</v>
      </c>
      <c r="F4598" t="s">
        <v>6957</v>
      </c>
    </row>
    <row r="4599" spans="1:6">
      <c r="A4599" t="s">
        <v>3962</v>
      </c>
      <c r="B4599" t="s">
        <v>2412</v>
      </c>
      <c r="C4599" t="s">
        <v>2062</v>
      </c>
      <c r="D4599" t="s">
        <v>2063</v>
      </c>
      <c r="E4599" t="s">
        <v>1768</v>
      </c>
      <c r="F4599" t="s">
        <v>6961</v>
      </c>
    </row>
    <row r="4600" spans="1:6">
      <c r="A4600" t="s">
        <v>3962</v>
      </c>
      <c r="B4600" t="s">
        <v>2412</v>
      </c>
      <c r="C4600" t="s">
        <v>2062</v>
      </c>
      <c r="D4600" t="s">
        <v>2063</v>
      </c>
      <c r="E4600" t="s">
        <v>1768</v>
      </c>
      <c r="F4600" t="s">
        <v>6965</v>
      </c>
    </row>
    <row r="4601" spans="1:6">
      <c r="A4601" t="s">
        <v>3962</v>
      </c>
      <c r="B4601" t="s">
        <v>2412</v>
      </c>
      <c r="C4601" t="s">
        <v>2062</v>
      </c>
      <c r="D4601" t="s">
        <v>2063</v>
      </c>
      <c r="E4601" t="s">
        <v>1768</v>
      </c>
      <c r="F4601" t="s">
        <v>6969</v>
      </c>
    </row>
    <row r="4602" spans="1:6">
      <c r="A4602" t="s">
        <v>3962</v>
      </c>
      <c r="B4602" t="s">
        <v>2412</v>
      </c>
      <c r="C4602" t="s">
        <v>2062</v>
      </c>
      <c r="D4602" t="s">
        <v>2063</v>
      </c>
      <c r="E4602" t="s">
        <v>1768</v>
      </c>
      <c r="F4602" t="s">
        <v>6973</v>
      </c>
    </row>
    <row r="4603" spans="1:6">
      <c r="A4603" t="s">
        <v>3962</v>
      </c>
      <c r="B4603" t="s">
        <v>2412</v>
      </c>
      <c r="C4603" t="s">
        <v>2062</v>
      </c>
      <c r="D4603" t="s">
        <v>2063</v>
      </c>
      <c r="E4603" t="s">
        <v>1768</v>
      </c>
      <c r="F4603" t="s">
        <v>6977</v>
      </c>
    </row>
    <row r="4604" spans="1:6">
      <c r="A4604" t="s">
        <v>3962</v>
      </c>
      <c r="B4604" t="s">
        <v>2412</v>
      </c>
      <c r="C4604" t="s">
        <v>2062</v>
      </c>
      <c r="D4604" t="s">
        <v>2063</v>
      </c>
      <c r="E4604" t="s">
        <v>1768</v>
      </c>
      <c r="F4604" t="s">
        <v>6978</v>
      </c>
    </row>
    <row r="4605" spans="1:6">
      <c r="A4605" t="s">
        <v>3962</v>
      </c>
      <c r="B4605" t="s">
        <v>2412</v>
      </c>
      <c r="C4605" t="s">
        <v>2062</v>
      </c>
      <c r="D4605" t="s">
        <v>2063</v>
      </c>
      <c r="E4605" t="s">
        <v>1768</v>
      </c>
      <c r="F4605" t="s">
        <v>6979</v>
      </c>
    </row>
    <row r="4606" spans="1:6">
      <c r="A4606" t="s">
        <v>3962</v>
      </c>
      <c r="B4606" t="s">
        <v>2412</v>
      </c>
      <c r="C4606" t="s">
        <v>2062</v>
      </c>
      <c r="D4606" t="s">
        <v>2063</v>
      </c>
      <c r="E4606" t="s">
        <v>1768</v>
      </c>
      <c r="F4606" t="s">
        <v>6983</v>
      </c>
    </row>
    <row r="4607" spans="1:6">
      <c r="A4607" t="s">
        <v>3962</v>
      </c>
      <c r="B4607" t="s">
        <v>2412</v>
      </c>
      <c r="C4607" t="s">
        <v>2062</v>
      </c>
      <c r="D4607" t="s">
        <v>2063</v>
      </c>
      <c r="E4607" t="s">
        <v>1768</v>
      </c>
      <c r="F4607" t="s">
        <v>6987</v>
      </c>
    </row>
    <row r="4608" spans="1:6">
      <c r="A4608" t="s">
        <v>3962</v>
      </c>
      <c r="B4608" t="s">
        <v>2412</v>
      </c>
      <c r="C4608" t="s">
        <v>2062</v>
      </c>
      <c r="D4608" t="s">
        <v>2063</v>
      </c>
      <c r="E4608" t="s">
        <v>1768</v>
      </c>
      <c r="F4608" t="s">
        <v>6991</v>
      </c>
    </row>
    <row r="4609" spans="1:6">
      <c r="A4609" t="s">
        <v>3962</v>
      </c>
      <c r="B4609" t="s">
        <v>2412</v>
      </c>
      <c r="C4609" t="s">
        <v>2062</v>
      </c>
      <c r="D4609" t="s">
        <v>2063</v>
      </c>
      <c r="E4609" t="s">
        <v>1768</v>
      </c>
      <c r="F4609" t="s">
        <v>6995</v>
      </c>
    </row>
    <row r="4610" spans="1:6">
      <c r="A4610" t="s">
        <v>3962</v>
      </c>
      <c r="B4610" t="s">
        <v>2412</v>
      </c>
      <c r="C4610" t="s">
        <v>2062</v>
      </c>
      <c r="D4610" t="s">
        <v>2063</v>
      </c>
      <c r="E4610" t="s">
        <v>1768</v>
      </c>
      <c r="F4610" t="s">
        <v>6999</v>
      </c>
    </row>
    <row r="4611" spans="1:6">
      <c r="A4611" t="s">
        <v>3962</v>
      </c>
      <c r="B4611" t="s">
        <v>2412</v>
      </c>
      <c r="C4611" t="s">
        <v>2062</v>
      </c>
      <c r="D4611" t="s">
        <v>2063</v>
      </c>
      <c r="E4611" t="s">
        <v>1768</v>
      </c>
      <c r="F4611" t="s">
        <v>7003</v>
      </c>
    </row>
    <row r="4612" spans="1:6">
      <c r="A4612" t="s">
        <v>3962</v>
      </c>
      <c r="B4612" t="s">
        <v>2412</v>
      </c>
      <c r="C4612" t="s">
        <v>2062</v>
      </c>
      <c r="D4612" t="s">
        <v>2063</v>
      </c>
      <c r="E4612" t="s">
        <v>1768</v>
      </c>
      <c r="F4612" t="s">
        <v>7007</v>
      </c>
    </row>
    <row r="4613" spans="1:6">
      <c r="A4613" t="s">
        <v>3962</v>
      </c>
      <c r="B4613" t="s">
        <v>2412</v>
      </c>
      <c r="C4613" t="s">
        <v>2062</v>
      </c>
      <c r="D4613" t="s">
        <v>2063</v>
      </c>
      <c r="E4613" t="s">
        <v>1768</v>
      </c>
      <c r="F4613" t="s">
        <v>7011</v>
      </c>
    </row>
    <row r="4614" spans="1:6">
      <c r="A4614" t="s">
        <v>3962</v>
      </c>
      <c r="B4614" t="s">
        <v>2412</v>
      </c>
      <c r="C4614" t="s">
        <v>2062</v>
      </c>
      <c r="D4614" t="s">
        <v>2063</v>
      </c>
      <c r="E4614" t="s">
        <v>1768</v>
      </c>
      <c r="F4614" t="s">
        <v>7015</v>
      </c>
    </row>
    <row r="4615" spans="1:6">
      <c r="A4615" t="s">
        <v>3962</v>
      </c>
      <c r="B4615" t="s">
        <v>2412</v>
      </c>
      <c r="C4615" t="s">
        <v>2062</v>
      </c>
      <c r="D4615" t="s">
        <v>2063</v>
      </c>
      <c r="E4615" t="s">
        <v>1768</v>
      </c>
      <c r="F4615" t="s">
        <v>7019</v>
      </c>
    </row>
    <row r="4616" spans="1:6">
      <c r="A4616" t="s">
        <v>3962</v>
      </c>
      <c r="B4616" t="s">
        <v>2412</v>
      </c>
      <c r="C4616" t="s">
        <v>2062</v>
      </c>
      <c r="D4616" t="s">
        <v>2063</v>
      </c>
      <c r="E4616" t="s">
        <v>1768</v>
      </c>
      <c r="F4616" t="s">
        <v>7023</v>
      </c>
    </row>
    <row r="4617" spans="1:6">
      <c r="A4617" t="s">
        <v>3962</v>
      </c>
      <c r="B4617" t="s">
        <v>2412</v>
      </c>
      <c r="C4617" t="s">
        <v>2062</v>
      </c>
      <c r="D4617" t="s">
        <v>2063</v>
      </c>
      <c r="E4617" t="s">
        <v>1768</v>
      </c>
      <c r="F4617" t="s">
        <v>7027</v>
      </c>
    </row>
    <row r="4618" spans="1:6">
      <c r="A4618" t="s">
        <v>3962</v>
      </c>
      <c r="B4618" t="s">
        <v>2412</v>
      </c>
      <c r="C4618" t="s">
        <v>2062</v>
      </c>
      <c r="D4618" t="s">
        <v>2063</v>
      </c>
      <c r="E4618" t="s">
        <v>1768</v>
      </c>
      <c r="F4618" t="s">
        <v>7031</v>
      </c>
    </row>
    <row r="4619" spans="1:6">
      <c r="A4619" t="s">
        <v>3962</v>
      </c>
      <c r="B4619" t="s">
        <v>2412</v>
      </c>
      <c r="C4619" t="s">
        <v>2062</v>
      </c>
      <c r="D4619" t="s">
        <v>2063</v>
      </c>
      <c r="E4619" t="s">
        <v>1768</v>
      </c>
      <c r="F4619" t="s">
        <v>7035</v>
      </c>
    </row>
    <row r="4620" spans="1:6">
      <c r="A4620" t="s">
        <v>3962</v>
      </c>
      <c r="B4620" t="s">
        <v>2412</v>
      </c>
      <c r="C4620" t="s">
        <v>2062</v>
      </c>
      <c r="D4620" t="s">
        <v>2063</v>
      </c>
      <c r="E4620" t="s">
        <v>1768</v>
      </c>
      <c r="F4620" t="s">
        <v>7039</v>
      </c>
    </row>
    <row r="4621" spans="1:6">
      <c r="A4621" t="s">
        <v>3962</v>
      </c>
      <c r="B4621" t="s">
        <v>2412</v>
      </c>
      <c r="C4621" t="s">
        <v>2062</v>
      </c>
      <c r="D4621" t="s">
        <v>2063</v>
      </c>
      <c r="E4621" t="s">
        <v>1768</v>
      </c>
      <c r="F4621" t="s">
        <v>7043</v>
      </c>
    </row>
    <row r="4622" spans="1:6">
      <c r="A4622" t="s">
        <v>3962</v>
      </c>
      <c r="B4622" t="s">
        <v>2412</v>
      </c>
      <c r="C4622" t="s">
        <v>2062</v>
      </c>
      <c r="D4622" t="s">
        <v>2063</v>
      </c>
      <c r="E4622" t="s">
        <v>1768</v>
      </c>
      <c r="F4622" t="s">
        <v>7044</v>
      </c>
    </row>
    <row r="4623" spans="1:6">
      <c r="A4623" t="s">
        <v>3962</v>
      </c>
      <c r="B4623" t="s">
        <v>2412</v>
      </c>
      <c r="C4623" t="s">
        <v>2062</v>
      </c>
      <c r="D4623" t="s">
        <v>2063</v>
      </c>
      <c r="E4623" t="s">
        <v>1768</v>
      </c>
      <c r="F4623" t="s">
        <v>7048</v>
      </c>
    </row>
    <row r="4624" spans="1:6">
      <c r="A4624" t="s">
        <v>3962</v>
      </c>
      <c r="B4624" t="s">
        <v>2412</v>
      </c>
      <c r="C4624" t="s">
        <v>2062</v>
      </c>
      <c r="D4624" t="s">
        <v>2063</v>
      </c>
      <c r="E4624" t="s">
        <v>1768</v>
      </c>
      <c r="F4624" t="s">
        <v>7052</v>
      </c>
    </row>
    <row r="4625" spans="1:6">
      <c r="A4625" t="s">
        <v>3962</v>
      </c>
      <c r="B4625" t="s">
        <v>2412</v>
      </c>
      <c r="C4625" t="s">
        <v>2062</v>
      </c>
      <c r="D4625" t="s">
        <v>2063</v>
      </c>
      <c r="E4625" t="s">
        <v>1768</v>
      </c>
      <c r="F4625" t="s">
        <v>7056</v>
      </c>
    </row>
    <row r="4626" spans="1:6">
      <c r="A4626" t="s">
        <v>3962</v>
      </c>
      <c r="B4626" t="s">
        <v>2412</v>
      </c>
      <c r="C4626" t="s">
        <v>2062</v>
      </c>
      <c r="D4626" t="s">
        <v>2063</v>
      </c>
      <c r="E4626" t="s">
        <v>1768</v>
      </c>
      <c r="F4626" t="s">
        <v>7057</v>
      </c>
    </row>
    <row r="4627" spans="1:6">
      <c r="A4627" t="s">
        <v>3962</v>
      </c>
      <c r="B4627" t="s">
        <v>2412</v>
      </c>
      <c r="C4627" t="s">
        <v>2062</v>
      </c>
      <c r="D4627" t="s">
        <v>2063</v>
      </c>
      <c r="E4627" t="s">
        <v>1768</v>
      </c>
      <c r="F4627" t="s">
        <v>7061</v>
      </c>
    </row>
    <row r="4628" spans="1:6">
      <c r="A4628" t="s">
        <v>3962</v>
      </c>
      <c r="B4628" t="s">
        <v>2412</v>
      </c>
      <c r="C4628" t="s">
        <v>2062</v>
      </c>
      <c r="D4628" t="s">
        <v>2063</v>
      </c>
      <c r="E4628" t="s">
        <v>1768</v>
      </c>
      <c r="F4628" t="s">
        <v>7065</v>
      </c>
    </row>
    <row r="4629" spans="1:6">
      <c r="A4629" t="s">
        <v>3962</v>
      </c>
      <c r="B4629" t="s">
        <v>2412</v>
      </c>
      <c r="C4629" t="s">
        <v>2062</v>
      </c>
      <c r="D4629" t="s">
        <v>2063</v>
      </c>
      <c r="E4629" t="s">
        <v>1768</v>
      </c>
      <c r="F4629" t="s">
        <v>7069</v>
      </c>
    </row>
    <row r="4630" spans="1:6">
      <c r="A4630" t="s">
        <v>3962</v>
      </c>
      <c r="B4630" t="s">
        <v>2412</v>
      </c>
      <c r="C4630" t="s">
        <v>2062</v>
      </c>
      <c r="D4630" t="s">
        <v>2063</v>
      </c>
      <c r="E4630" t="s">
        <v>1768</v>
      </c>
      <c r="F4630" t="s">
        <v>7073</v>
      </c>
    </row>
    <row r="4631" spans="1:6">
      <c r="A4631" t="s">
        <v>3962</v>
      </c>
      <c r="B4631" t="s">
        <v>2412</v>
      </c>
      <c r="C4631" t="s">
        <v>2062</v>
      </c>
      <c r="D4631" t="s">
        <v>2063</v>
      </c>
      <c r="E4631" t="s">
        <v>1768</v>
      </c>
      <c r="F4631" t="s">
        <v>7077</v>
      </c>
    </row>
    <row r="4632" spans="1:6">
      <c r="A4632" t="s">
        <v>3962</v>
      </c>
      <c r="B4632" t="s">
        <v>2412</v>
      </c>
      <c r="C4632" t="s">
        <v>2062</v>
      </c>
      <c r="D4632" t="s">
        <v>2063</v>
      </c>
      <c r="E4632" t="s">
        <v>1768</v>
      </c>
      <c r="F4632" t="s">
        <v>7081</v>
      </c>
    </row>
    <row r="4633" spans="1:6">
      <c r="A4633" t="s">
        <v>3962</v>
      </c>
      <c r="B4633" t="s">
        <v>2412</v>
      </c>
      <c r="C4633" t="s">
        <v>2062</v>
      </c>
      <c r="D4633" t="s">
        <v>2063</v>
      </c>
      <c r="E4633" t="s">
        <v>1768</v>
      </c>
      <c r="F4633" t="s">
        <v>7085</v>
      </c>
    </row>
    <row r="4634" spans="1:6">
      <c r="A4634" t="s">
        <v>3962</v>
      </c>
      <c r="B4634" t="s">
        <v>2412</v>
      </c>
      <c r="C4634" t="s">
        <v>2062</v>
      </c>
      <c r="D4634" t="s">
        <v>2063</v>
      </c>
      <c r="E4634" t="s">
        <v>1768</v>
      </c>
      <c r="F4634" t="s">
        <v>7089</v>
      </c>
    </row>
    <row r="4635" spans="1:6">
      <c r="A4635" t="s">
        <v>3962</v>
      </c>
      <c r="B4635" t="s">
        <v>2412</v>
      </c>
      <c r="C4635" t="s">
        <v>2062</v>
      </c>
      <c r="D4635" t="s">
        <v>2063</v>
      </c>
      <c r="E4635" t="s">
        <v>1768</v>
      </c>
      <c r="F4635" t="s">
        <v>7093</v>
      </c>
    </row>
    <row r="4636" spans="1:6">
      <c r="A4636" t="s">
        <v>3962</v>
      </c>
      <c r="B4636" t="s">
        <v>2412</v>
      </c>
      <c r="C4636" t="s">
        <v>2062</v>
      </c>
      <c r="D4636" t="s">
        <v>2063</v>
      </c>
      <c r="E4636" t="s">
        <v>1768</v>
      </c>
      <c r="F4636" t="s">
        <v>7097</v>
      </c>
    </row>
    <row r="4637" spans="1:6">
      <c r="A4637" t="s">
        <v>3962</v>
      </c>
      <c r="B4637" t="s">
        <v>2412</v>
      </c>
      <c r="C4637" t="s">
        <v>2062</v>
      </c>
      <c r="D4637" t="s">
        <v>2063</v>
      </c>
      <c r="E4637" t="s">
        <v>1768</v>
      </c>
      <c r="F4637" t="s">
        <v>7101</v>
      </c>
    </row>
    <row r="4638" spans="1:6">
      <c r="A4638" t="s">
        <v>3962</v>
      </c>
      <c r="B4638" t="s">
        <v>2412</v>
      </c>
      <c r="C4638" t="s">
        <v>2062</v>
      </c>
      <c r="D4638" t="s">
        <v>2063</v>
      </c>
      <c r="E4638" t="s">
        <v>1768</v>
      </c>
      <c r="F4638" t="s">
        <v>7105</v>
      </c>
    </row>
    <row r="4639" spans="1:6">
      <c r="A4639" t="s">
        <v>3962</v>
      </c>
      <c r="B4639" t="s">
        <v>2412</v>
      </c>
      <c r="C4639" t="s">
        <v>2062</v>
      </c>
      <c r="D4639" t="s">
        <v>2063</v>
      </c>
      <c r="E4639" t="s">
        <v>1768</v>
      </c>
      <c r="F4639" t="s">
        <v>7109</v>
      </c>
    </row>
    <row r="4640" spans="1:6">
      <c r="A4640" t="s">
        <v>3962</v>
      </c>
      <c r="B4640" t="s">
        <v>2412</v>
      </c>
      <c r="C4640" t="s">
        <v>2062</v>
      </c>
      <c r="D4640" t="s">
        <v>2063</v>
      </c>
      <c r="E4640" t="s">
        <v>1768</v>
      </c>
      <c r="F4640" t="s">
        <v>7113</v>
      </c>
    </row>
    <row r="4641" spans="1:6">
      <c r="A4641" t="s">
        <v>3962</v>
      </c>
      <c r="B4641" t="s">
        <v>2412</v>
      </c>
      <c r="C4641" t="s">
        <v>2062</v>
      </c>
      <c r="D4641" t="s">
        <v>2063</v>
      </c>
      <c r="E4641" t="s">
        <v>1768</v>
      </c>
      <c r="F4641" t="s">
        <v>7117</v>
      </c>
    </row>
    <row r="4642" spans="1:6">
      <c r="A4642" t="s">
        <v>3962</v>
      </c>
      <c r="B4642" t="s">
        <v>2412</v>
      </c>
      <c r="C4642" t="s">
        <v>2062</v>
      </c>
      <c r="D4642" t="s">
        <v>2063</v>
      </c>
      <c r="E4642" t="s">
        <v>1768</v>
      </c>
      <c r="F4642" t="s">
        <v>7121</v>
      </c>
    </row>
    <row r="4643" spans="1:6">
      <c r="A4643" t="s">
        <v>3962</v>
      </c>
      <c r="B4643" t="s">
        <v>2412</v>
      </c>
      <c r="C4643" t="s">
        <v>2062</v>
      </c>
      <c r="D4643" t="s">
        <v>2063</v>
      </c>
      <c r="E4643" t="s">
        <v>1768</v>
      </c>
      <c r="F4643" t="s">
        <v>7125</v>
      </c>
    </row>
    <row r="4644" spans="1:6">
      <c r="A4644" t="s">
        <v>3962</v>
      </c>
      <c r="B4644" t="s">
        <v>2412</v>
      </c>
      <c r="C4644" t="s">
        <v>2062</v>
      </c>
      <c r="D4644" t="s">
        <v>2063</v>
      </c>
      <c r="E4644" t="s">
        <v>1768</v>
      </c>
      <c r="F4644" t="s">
        <v>7129</v>
      </c>
    </row>
    <row r="4645" spans="1:6">
      <c r="A4645" t="s">
        <v>3962</v>
      </c>
      <c r="B4645" t="s">
        <v>2412</v>
      </c>
      <c r="C4645" t="s">
        <v>2062</v>
      </c>
      <c r="D4645" t="s">
        <v>2063</v>
      </c>
      <c r="E4645" t="s">
        <v>1768</v>
      </c>
      <c r="F4645" t="s">
        <v>7133</v>
      </c>
    </row>
    <row r="4646" spans="1:6">
      <c r="A4646" t="s">
        <v>3962</v>
      </c>
      <c r="B4646" t="s">
        <v>2412</v>
      </c>
      <c r="C4646" t="s">
        <v>2062</v>
      </c>
      <c r="D4646" t="s">
        <v>2063</v>
      </c>
      <c r="E4646" t="s">
        <v>1768</v>
      </c>
      <c r="F4646" t="s">
        <v>7137</v>
      </c>
    </row>
    <row r="4647" spans="1:6">
      <c r="A4647" t="s">
        <v>3962</v>
      </c>
      <c r="B4647" t="s">
        <v>2412</v>
      </c>
      <c r="C4647" t="s">
        <v>2062</v>
      </c>
      <c r="D4647" t="s">
        <v>2063</v>
      </c>
      <c r="E4647" t="s">
        <v>1768</v>
      </c>
      <c r="F4647" t="s">
        <v>7141</v>
      </c>
    </row>
    <row r="4648" spans="1:6">
      <c r="A4648" t="s">
        <v>3962</v>
      </c>
      <c r="B4648" t="s">
        <v>2412</v>
      </c>
      <c r="C4648" t="s">
        <v>2062</v>
      </c>
      <c r="D4648" t="s">
        <v>2063</v>
      </c>
      <c r="E4648" t="s">
        <v>1768</v>
      </c>
      <c r="F4648" t="s">
        <v>7145</v>
      </c>
    </row>
    <row r="4649" spans="1:6">
      <c r="A4649" t="s">
        <v>3962</v>
      </c>
      <c r="B4649" t="s">
        <v>2412</v>
      </c>
      <c r="C4649" t="s">
        <v>2062</v>
      </c>
      <c r="D4649" t="s">
        <v>2063</v>
      </c>
      <c r="E4649" t="s">
        <v>1768</v>
      </c>
      <c r="F4649" t="s">
        <v>7149</v>
      </c>
    </row>
    <row r="4650" spans="1:6">
      <c r="A4650" t="s">
        <v>3962</v>
      </c>
      <c r="B4650" t="s">
        <v>2412</v>
      </c>
      <c r="C4650" t="s">
        <v>2062</v>
      </c>
      <c r="D4650" t="s">
        <v>2063</v>
      </c>
      <c r="E4650" t="s">
        <v>1768</v>
      </c>
      <c r="F4650" t="s">
        <v>7153</v>
      </c>
    </row>
    <row r="4651" spans="1:6">
      <c r="A4651" t="s">
        <v>3962</v>
      </c>
      <c r="B4651" t="s">
        <v>2412</v>
      </c>
      <c r="C4651" t="s">
        <v>2062</v>
      </c>
      <c r="D4651" t="s">
        <v>2063</v>
      </c>
      <c r="E4651" t="s">
        <v>1768</v>
      </c>
      <c r="F4651" t="s">
        <v>7157</v>
      </c>
    </row>
    <row r="4652" spans="1:6">
      <c r="A4652" t="s">
        <v>3962</v>
      </c>
      <c r="B4652" t="s">
        <v>2412</v>
      </c>
      <c r="C4652" t="s">
        <v>2062</v>
      </c>
      <c r="D4652" t="s">
        <v>2063</v>
      </c>
      <c r="E4652" t="s">
        <v>1768</v>
      </c>
      <c r="F4652" t="s">
        <v>7158</v>
      </c>
    </row>
    <row r="4653" spans="1:6">
      <c r="A4653" t="s">
        <v>3962</v>
      </c>
      <c r="B4653" t="s">
        <v>2412</v>
      </c>
      <c r="C4653" t="s">
        <v>2062</v>
      </c>
      <c r="D4653" t="s">
        <v>2063</v>
      </c>
      <c r="E4653" t="s">
        <v>1768</v>
      </c>
      <c r="F4653" t="s">
        <v>7162</v>
      </c>
    </row>
    <row r="4654" spans="1:6">
      <c r="A4654" t="s">
        <v>3962</v>
      </c>
      <c r="B4654" t="s">
        <v>2412</v>
      </c>
      <c r="C4654" t="s">
        <v>2062</v>
      </c>
      <c r="D4654" t="s">
        <v>2063</v>
      </c>
      <c r="E4654" t="s">
        <v>1768</v>
      </c>
      <c r="F4654" t="s">
        <v>7166</v>
      </c>
    </row>
    <row r="4655" spans="1:6">
      <c r="A4655" t="s">
        <v>3962</v>
      </c>
      <c r="B4655" t="s">
        <v>2412</v>
      </c>
      <c r="C4655" t="s">
        <v>2062</v>
      </c>
      <c r="D4655" t="s">
        <v>2063</v>
      </c>
      <c r="E4655" t="s">
        <v>1768</v>
      </c>
      <c r="F4655" t="s">
        <v>7170</v>
      </c>
    </row>
    <row r="4656" spans="1:6">
      <c r="A4656" t="s">
        <v>3962</v>
      </c>
      <c r="B4656" t="s">
        <v>2412</v>
      </c>
      <c r="C4656" t="s">
        <v>2062</v>
      </c>
      <c r="D4656" t="s">
        <v>2063</v>
      </c>
      <c r="E4656" t="s">
        <v>1768</v>
      </c>
      <c r="F4656" t="s">
        <v>7174</v>
      </c>
    </row>
    <row r="4657" spans="1:6">
      <c r="A4657" t="s">
        <v>3962</v>
      </c>
      <c r="B4657" t="s">
        <v>2412</v>
      </c>
      <c r="C4657" t="s">
        <v>2062</v>
      </c>
      <c r="D4657" t="s">
        <v>2063</v>
      </c>
      <c r="E4657" t="s">
        <v>1768</v>
      </c>
      <c r="F4657" t="s">
        <v>7178</v>
      </c>
    </row>
    <row r="4658" spans="1:6">
      <c r="A4658" t="s">
        <v>3962</v>
      </c>
      <c r="B4658" t="s">
        <v>2412</v>
      </c>
      <c r="C4658" t="s">
        <v>2062</v>
      </c>
      <c r="D4658" t="s">
        <v>2063</v>
      </c>
      <c r="E4658" t="s">
        <v>1768</v>
      </c>
      <c r="F4658" t="s">
        <v>7179</v>
      </c>
    </row>
    <row r="4659" spans="1:6">
      <c r="A4659" t="s">
        <v>3962</v>
      </c>
      <c r="B4659" t="s">
        <v>2412</v>
      </c>
      <c r="C4659" t="s">
        <v>2062</v>
      </c>
      <c r="D4659" t="s">
        <v>2063</v>
      </c>
      <c r="E4659" t="s">
        <v>1768</v>
      </c>
      <c r="F4659" t="s">
        <v>7183</v>
      </c>
    </row>
    <row r="4660" spans="1:6">
      <c r="A4660" t="s">
        <v>3962</v>
      </c>
      <c r="B4660" t="s">
        <v>2412</v>
      </c>
      <c r="C4660" t="s">
        <v>2062</v>
      </c>
      <c r="D4660" t="s">
        <v>2063</v>
      </c>
      <c r="E4660" t="s">
        <v>1768</v>
      </c>
      <c r="F4660" t="s">
        <v>7187</v>
      </c>
    </row>
    <row r="4661" spans="1:6">
      <c r="A4661" t="s">
        <v>3962</v>
      </c>
      <c r="B4661" t="s">
        <v>2412</v>
      </c>
      <c r="C4661" t="s">
        <v>2062</v>
      </c>
      <c r="D4661" t="s">
        <v>2063</v>
      </c>
      <c r="E4661" t="s">
        <v>1768</v>
      </c>
      <c r="F4661" t="s">
        <v>7191</v>
      </c>
    </row>
    <row r="4662" spans="1:6">
      <c r="A4662" t="s">
        <v>3962</v>
      </c>
      <c r="B4662" t="s">
        <v>2412</v>
      </c>
      <c r="C4662" t="s">
        <v>2062</v>
      </c>
      <c r="D4662" t="s">
        <v>2063</v>
      </c>
      <c r="E4662" t="s">
        <v>1768</v>
      </c>
      <c r="F4662" t="s">
        <v>7195</v>
      </c>
    </row>
    <row r="4663" spans="1:6">
      <c r="A4663" t="s">
        <v>3962</v>
      </c>
      <c r="B4663" t="s">
        <v>2412</v>
      </c>
      <c r="C4663" t="s">
        <v>2062</v>
      </c>
      <c r="D4663" t="s">
        <v>2063</v>
      </c>
      <c r="E4663" t="s">
        <v>1768</v>
      </c>
      <c r="F4663" t="s">
        <v>7199</v>
      </c>
    </row>
    <row r="4664" spans="1:6">
      <c r="A4664" t="s">
        <v>3962</v>
      </c>
      <c r="B4664" t="s">
        <v>2412</v>
      </c>
      <c r="C4664" t="s">
        <v>2062</v>
      </c>
      <c r="D4664" t="s">
        <v>2063</v>
      </c>
      <c r="E4664" t="s">
        <v>1768</v>
      </c>
      <c r="F4664" t="s">
        <v>7203</v>
      </c>
    </row>
    <row r="4665" spans="1:6">
      <c r="A4665" t="s">
        <v>3962</v>
      </c>
      <c r="B4665" t="s">
        <v>2412</v>
      </c>
      <c r="C4665" t="s">
        <v>2062</v>
      </c>
      <c r="D4665" t="s">
        <v>2063</v>
      </c>
      <c r="E4665" t="s">
        <v>1768</v>
      </c>
      <c r="F4665" t="s">
        <v>7207</v>
      </c>
    </row>
    <row r="4666" spans="1:6">
      <c r="A4666" t="s">
        <v>3962</v>
      </c>
      <c r="B4666" t="s">
        <v>2412</v>
      </c>
      <c r="C4666" t="s">
        <v>2062</v>
      </c>
      <c r="D4666" t="s">
        <v>2063</v>
      </c>
      <c r="E4666" t="s">
        <v>1768</v>
      </c>
      <c r="F4666" t="s">
        <v>7211</v>
      </c>
    </row>
    <row r="4667" spans="1:6">
      <c r="A4667" t="s">
        <v>3962</v>
      </c>
      <c r="B4667" t="s">
        <v>2412</v>
      </c>
      <c r="C4667" t="s">
        <v>2062</v>
      </c>
      <c r="D4667" t="s">
        <v>2063</v>
      </c>
      <c r="E4667" t="s">
        <v>1768</v>
      </c>
      <c r="F4667" t="s">
        <v>7215</v>
      </c>
    </row>
    <row r="4668" spans="1:6">
      <c r="A4668" t="s">
        <v>3962</v>
      </c>
      <c r="B4668" t="s">
        <v>2412</v>
      </c>
      <c r="C4668" t="s">
        <v>2062</v>
      </c>
      <c r="D4668" t="s">
        <v>2063</v>
      </c>
      <c r="E4668" t="s">
        <v>1768</v>
      </c>
      <c r="F4668" t="s">
        <v>7219</v>
      </c>
    </row>
    <row r="4669" spans="1:6">
      <c r="A4669" t="s">
        <v>3962</v>
      </c>
      <c r="B4669" t="s">
        <v>2412</v>
      </c>
      <c r="C4669" t="s">
        <v>2062</v>
      </c>
      <c r="D4669" t="s">
        <v>2063</v>
      </c>
      <c r="E4669" t="s">
        <v>1768</v>
      </c>
      <c r="F4669" t="s">
        <v>7223</v>
      </c>
    </row>
    <row r="4670" spans="1:6">
      <c r="A4670" t="s">
        <v>3962</v>
      </c>
      <c r="B4670" t="s">
        <v>2412</v>
      </c>
      <c r="C4670" t="s">
        <v>2062</v>
      </c>
      <c r="D4670" t="s">
        <v>2063</v>
      </c>
      <c r="E4670" t="s">
        <v>1768</v>
      </c>
      <c r="F4670" t="s">
        <v>7227</v>
      </c>
    </row>
    <row r="4671" spans="1:6">
      <c r="A4671" t="s">
        <v>3962</v>
      </c>
      <c r="B4671" t="s">
        <v>2412</v>
      </c>
      <c r="C4671" t="s">
        <v>2062</v>
      </c>
      <c r="D4671" t="s">
        <v>2063</v>
      </c>
      <c r="E4671" t="s">
        <v>1768</v>
      </c>
      <c r="F4671" t="s">
        <v>7231</v>
      </c>
    </row>
    <row r="4672" spans="1:6">
      <c r="A4672" t="s">
        <v>3962</v>
      </c>
      <c r="B4672" t="s">
        <v>2412</v>
      </c>
      <c r="C4672" t="s">
        <v>2062</v>
      </c>
      <c r="D4672" t="s">
        <v>2063</v>
      </c>
      <c r="E4672" t="s">
        <v>1768</v>
      </c>
      <c r="F4672" t="s">
        <v>7235</v>
      </c>
    </row>
    <row r="4673" spans="1:6">
      <c r="A4673" t="s">
        <v>3962</v>
      </c>
      <c r="B4673" t="s">
        <v>2412</v>
      </c>
      <c r="C4673" t="s">
        <v>2062</v>
      </c>
      <c r="D4673" t="s">
        <v>2063</v>
      </c>
      <c r="E4673" t="s">
        <v>1768</v>
      </c>
      <c r="F4673" t="s">
        <v>7239</v>
      </c>
    </row>
    <row r="4674" spans="1:6">
      <c r="A4674" t="s">
        <v>3962</v>
      </c>
      <c r="B4674" t="s">
        <v>2412</v>
      </c>
      <c r="C4674" t="s">
        <v>2062</v>
      </c>
      <c r="D4674" t="s">
        <v>2063</v>
      </c>
      <c r="E4674" t="s">
        <v>1768</v>
      </c>
      <c r="F4674" t="s">
        <v>7240</v>
      </c>
    </row>
    <row r="4675" spans="1:6">
      <c r="A4675" t="s">
        <v>3962</v>
      </c>
      <c r="B4675" t="s">
        <v>2412</v>
      </c>
      <c r="C4675" t="s">
        <v>2062</v>
      </c>
      <c r="D4675" t="s">
        <v>2063</v>
      </c>
      <c r="E4675" t="s">
        <v>1768</v>
      </c>
      <c r="F4675" t="s">
        <v>7244</v>
      </c>
    </row>
    <row r="4676" spans="1:6">
      <c r="A4676" t="s">
        <v>3962</v>
      </c>
      <c r="B4676" t="s">
        <v>2412</v>
      </c>
      <c r="C4676" t="s">
        <v>2062</v>
      </c>
      <c r="D4676" t="s">
        <v>2063</v>
      </c>
      <c r="E4676" t="s">
        <v>1768</v>
      </c>
      <c r="F4676" t="s">
        <v>7248</v>
      </c>
    </row>
    <row r="4677" spans="1:6">
      <c r="A4677" t="s">
        <v>3962</v>
      </c>
      <c r="B4677" t="s">
        <v>2412</v>
      </c>
      <c r="C4677" t="s">
        <v>2062</v>
      </c>
      <c r="D4677" t="s">
        <v>2063</v>
      </c>
      <c r="E4677" t="s">
        <v>1768</v>
      </c>
      <c r="F4677" t="s">
        <v>7252</v>
      </c>
    </row>
    <row r="4678" spans="1:6">
      <c r="A4678" t="s">
        <v>3962</v>
      </c>
      <c r="B4678" t="s">
        <v>2412</v>
      </c>
      <c r="C4678" t="s">
        <v>2062</v>
      </c>
      <c r="D4678" t="s">
        <v>2063</v>
      </c>
      <c r="E4678" t="s">
        <v>1768</v>
      </c>
      <c r="F4678" t="s">
        <v>7253</v>
      </c>
    </row>
    <row r="4679" spans="1:6">
      <c r="A4679" t="s">
        <v>3962</v>
      </c>
      <c r="B4679" t="s">
        <v>2412</v>
      </c>
      <c r="C4679" t="s">
        <v>2062</v>
      </c>
      <c r="D4679" t="s">
        <v>2063</v>
      </c>
      <c r="E4679" t="s">
        <v>1768</v>
      </c>
      <c r="F4679" t="s">
        <v>7254</v>
      </c>
    </row>
    <row r="4680" spans="1:6">
      <c r="A4680" t="s">
        <v>3962</v>
      </c>
      <c r="B4680" t="s">
        <v>2412</v>
      </c>
      <c r="C4680" t="s">
        <v>2062</v>
      </c>
      <c r="D4680" t="s">
        <v>2063</v>
      </c>
      <c r="E4680" t="s">
        <v>1768</v>
      </c>
      <c r="F4680" t="s">
        <v>7258</v>
      </c>
    </row>
    <row r="4681" spans="1:6">
      <c r="A4681" t="s">
        <v>3962</v>
      </c>
      <c r="B4681" t="s">
        <v>2412</v>
      </c>
      <c r="C4681" t="s">
        <v>2062</v>
      </c>
      <c r="D4681" t="s">
        <v>2063</v>
      </c>
      <c r="E4681" t="s">
        <v>1768</v>
      </c>
      <c r="F4681" t="s">
        <v>7262</v>
      </c>
    </row>
    <row r="4682" spans="1:6">
      <c r="A4682" t="s">
        <v>3962</v>
      </c>
      <c r="B4682" t="s">
        <v>2412</v>
      </c>
      <c r="C4682" t="s">
        <v>2062</v>
      </c>
      <c r="D4682" t="s">
        <v>2063</v>
      </c>
      <c r="E4682" t="s">
        <v>1768</v>
      </c>
      <c r="F4682" t="s">
        <v>7266</v>
      </c>
    </row>
    <row r="4683" spans="1:6">
      <c r="A4683" t="s">
        <v>3962</v>
      </c>
      <c r="B4683" t="s">
        <v>2412</v>
      </c>
      <c r="C4683" t="s">
        <v>2062</v>
      </c>
      <c r="D4683" t="s">
        <v>2063</v>
      </c>
      <c r="E4683" t="s">
        <v>1768</v>
      </c>
      <c r="F4683" t="s">
        <v>7270</v>
      </c>
    </row>
    <row r="4684" spans="1:6">
      <c r="A4684" t="s">
        <v>3962</v>
      </c>
      <c r="B4684" t="s">
        <v>2412</v>
      </c>
      <c r="C4684" t="s">
        <v>2062</v>
      </c>
      <c r="D4684" t="s">
        <v>2063</v>
      </c>
      <c r="E4684" t="s">
        <v>1768</v>
      </c>
      <c r="F4684" t="s">
        <v>7274</v>
      </c>
    </row>
    <row r="4685" spans="1:6">
      <c r="A4685" t="s">
        <v>3962</v>
      </c>
      <c r="B4685" t="s">
        <v>2412</v>
      </c>
      <c r="C4685" t="s">
        <v>2062</v>
      </c>
      <c r="D4685" t="s">
        <v>2063</v>
      </c>
      <c r="E4685" t="s">
        <v>1768</v>
      </c>
      <c r="F4685" t="s">
        <v>7278</v>
      </c>
    </row>
    <row r="4686" spans="1:6">
      <c r="A4686" t="s">
        <v>3962</v>
      </c>
      <c r="B4686" t="s">
        <v>2412</v>
      </c>
      <c r="C4686" t="s">
        <v>2062</v>
      </c>
      <c r="D4686" t="s">
        <v>2063</v>
      </c>
      <c r="E4686" t="s">
        <v>1768</v>
      </c>
      <c r="F4686" t="s">
        <v>7282</v>
      </c>
    </row>
    <row r="4687" spans="1:6">
      <c r="A4687" t="s">
        <v>3962</v>
      </c>
      <c r="B4687" t="s">
        <v>2412</v>
      </c>
      <c r="C4687" t="s">
        <v>2062</v>
      </c>
      <c r="D4687" t="s">
        <v>2063</v>
      </c>
      <c r="E4687" t="s">
        <v>1768</v>
      </c>
      <c r="F4687" t="s">
        <v>7286</v>
      </c>
    </row>
    <row r="4688" spans="1:6">
      <c r="A4688" t="s">
        <v>3962</v>
      </c>
      <c r="B4688" t="s">
        <v>2412</v>
      </c>
      <c r="C4688" t="s">
        <v>2062</v>
      </c>
      <c r="D4688" t="s">
        <v>2063</v>
      </c>
      <c r="E4688" t="s">
        <v>1768</v>
      </c>
      <c r="F4688" t="s">
        <v>7290</v>
      </c>
    </row>
    <row r="4689" spans="1:6">
      <c r="A4689" t="s">
        <v>3962</v>
      </c>
      <c r="B4689" t="s">
        <v>2412</v>
      </c>
      <c r="C4689" t="s">
        <v>2062</v>
      </c>
      <c r="D4689" t="s">
        <v>2063</v>
      </c>
      <c r="E4689" t="s">
        <v>1768</v>
      </c>
      <c r="F4689" t="s">
        <v>7291</v>
      </c>
    </row>
    <row r="4690" spans="1:6">
      <c r="A4690" t="s">
        <v>3962</v>
      </c>
      <c r="B4690" t="s">
        <v>2412</v>
      </c>
      <c r="C4690" t="s">
        <v>2062</v>
      </c>
      <c r="D4690" t="s">
        <v>2063</v>
      </c>
      <c r="E4690" t="s">
        <v>1768</v>
      </c>
      <c r="F4690" t="s">
        <v>7295</v>
      </c>
    </row>
    <row r="4691" spans="1:6">
      <c r="A4691" t="s">
        <v>3962</v>
      </c>
      <c r="B4691" t="s">
        <v>2412</v>
      </c>
      <c r="C4691" t="s">
        <v>2062</v>
      </c>
      <c r="D4691" t="s">
        <v>2063</v>
      </c>
      <c r="E4691" t="s">
        <v>1768</v>
      </c>
      <c r="F4691" t="s">
        <v>7299</v>
      </c>
    </row>
    <row r="4692" spans="1:6">
      <c r="A4692" t="s">
        <v>3962</v>
      </c>
      <c r="B4692" t="s">
        <v>2412</v>
      </c>
      <c r="C4692" t="s">
        <v>2062</v>
      </c>
      <c r="D4692" t="s">
        <v>2063</v>
      </c>
      <c r="E4692" t="s">
        <v>1768</v>
      </c>
      <c r="F4692" t="s">
        <v>7303</v>
      </c>
    </row>
    <row r="4693" spans="1:6">
      <c r="A4693" t="s">
        <v>3962</v>
      </c>
      <c r="B4693" t="s">
        <v>2412</v>
      </c>
      <c r="C4693" t="s">
        <v>2062</v>
      </c>
      <c r="D4693" t="s">
        <v>2063</v>
      </c>
      <c r="E4693" t="s">
        <v>1768</v>
      </c>
      <c r="F4693" t="s">
        <v>7307</v>
      </c>
    </row>
    <row r="4694" spans="1:6">
      <c r="A4694" t="s">
        <v>3962</v>
      </c>
      <c r="B4694" t="s">
        <v>2412</v>
      </c>
      <c r="C4694" t="s">
        <v>2062</v>
      </c>
      <c r="D4694" t="s">
        <v>2063</v>
      </c>
      <c r="E4694" t="s">
        <v>1768</v>
      </c>
      <c r="F4694" t="s">
        <v>7311</v>
      </c>
    </row>
    <row r="4695" spans="1:6">
      <c r="A4695" t="s">
        <v>3962</v>
      </c>
      <c r="B4695" t="s">
        <v>2412</v>
      </c>
      <c r="C4695" t="s">
        <v>2062</v>
      </c>
      <c r="D4695" t="s">
        <v>2063</v>
      </c>
      <c r="E4695" t="s">
        <v>1768</v>
      </c>
      <c r="F4695" t="s">
        <v>7312</v>
      </c>
    </row>
    <row r="4696" spans="1:6">
      <c r="A4696" t="s">
        <v>3962</v>
      </c>
      <c r="B4696" t="s">
        <v>2412</v>
      </c>
      <c r="C4696" t="s">
        <v>2062</v>
      </c>
      <c r="D4696" t="s">
        <v>2063</v>
      </c>
      <c r="E4696" t="s">
        <v>1768</v>
      </c>
      <c r="F4696" t="s">
        <v>7316</v>
      </c>
    </row>
    <row r="4697" spans="1:6">
      <c r="A4697" t="s">
        <v>3962</v>
      </c>
      <c r="B4697" t="s">
        <v>2412</v>
      </c>
      <c r="C4697" t="s">
        <v>2062</v>
      </c>
      <c r="D4697" t="s">
        <v>2063</v>
      </c>
      <c r="E4697" t="s">
        <v>1768</v>
      </c>
      <c r="F4697" t="s">
        <v>7320</v>
      </c>
    </row>
    <row r="4698" spans="1:6">
      <c r="A4698" t="s">
        <v>3962</v>
      </c>
      <c r="B4698" t="s">
        <v>2412</v>
      </c>
      <c r="C4698" t="s">
        <v>2062</v>
      </c>
      <c r="D4698" t="s">
        <v>2063</v>
      </c>
      <c r="E4698" t="s">
        <v>1768</v>
      </c>
      <c r="F4698" t="s">
        <v>7324</v>
      </c>
    </row>
    <row r="4699" spans="1:6">
      <c r="A4699" t="s">
        <v>3962</v>
      </c>
      <c r="B4699" t="s">
        <v>2412</v>
      </c>
      <c r="C4699" t="s">
        <v>2062</v>
      </c>
      <c r="D4699" t="s">
        <v>2063</v>
      </c>
      <c r="E4699" t="s">
        <v>1768</v>
      </c>
      <c r="F4699" t="s">
        <v>7328</v>
      </c>
    </row>
    <row r="4700" spans="1:6">
      <c r="A4700" t="s">
        <v>3962</v>
      </c>
      <c r="B4700" t="s">
        <v>2412</v>
      </c>
      <c r="C4700" t="s">
        <v>2062</v>
      </c>
      <c r="D4700" t="s">
        <v>2063</v>
      </c>
      <c r="E4700" t="s">
        <v>1768</v>
      </c>
      <c r="F4700" t="s">
        <v>7332</v>
      </c>
    </row>
    <row r="4701" spans="1:6">
      <c r="A4701" t="s">
        <v>3962</v>
      </c>
      <c r="B4701" t="s">
        <v>2412</v>
      </c>
      <c r="C4701" t="s">
        <v>2062</v>
      </c>
      <c r="D4701" t="s">
        <v>2063</v>
      </c>
      <c r="E4701" t="s">
        <v>1768</v>
      </c>
      <c r="F4701" t="s">
        <v>7336</v>
      </c>
    </row>
    <row r="4702" spans="1:6">
      <c r="A4702" t="s">
        <v>3962</v>
      </c>
      <c r="B4702" t="s">
        <v>2412</v>
      </c>
      <c r="C4702" t="s">
        <v>2062</v>
      </c>
      <c r="D4702" t="s">
        <v>2063</v>
      </c>
      <c r="E4702" t="s">
        <v>1768</v>
      </c>
      <c r="F4702" t="s">
        <v>7340</v>
      </c>
    </row>
    <row r="4703" spans="1:6">
      <c r="A4703" t="s">
        <v>3962</v>
      </c>
      <c r="B4703" t="s">
        <v>2412</v>
      </c>
      <c r="C4703" t="s">
        <v>2062</v>
      </c>
      <c r="D4703" t="s">
        <v>2063</v>
      </c>
      <c r="E4703" t="s">
        <v>1768</v>
      </c>
      <c r="F4703" t="s">
        <v>7341</v>
      </c>
    </row>
    <row r="4704" spans="1:6">
      <c r="A4704" t="s">
        <v>3962</v>
      </c>
      <c r="B4704" t="s">
        <v>2412</v>
      </c>
      <c r="C4704" t="s">
        <v>2062</v>
      </c>
      <c r="D4704" t="s">
        <v>2063</v>
      </c>
      <c r="E4704" t="s">
        <v>1768</v>
      </c>
      <c r="F4704" t="s">
        <v>7345</v>
      </c>
    </row>
    <row r="4705" spans="1:6">
      <c r="A4705" t="s">
        <v>3962</v>
      </c>
      <c r="B4705" t="s">
        <v>2412</v>
      </c>
      <c r="C4705" t="s">
        <v>2062</v>
      </c>
      <c r="D4705" t="s">
        <v>2063</v>
      </c>
      <c r="E4705" t="s">
        <v>1768</v>
      </c>
      <c r="F4705" t="s">
        <v>7349</v>
      </c>
    </row>
    <row r="4706" spans="1:6">
      <c r="A4706" t="s">
        <v>3962</v>
      </c>
      <c r="B4706" t="s">
        <v>2412</v>
      </c>
      <c r="C4706" t="s">
        <v>2062</v>
      </c>
      <c r="D4706" t="s">
        <v>2063</v>
      </c>
      <c r="E4706" t="s">
        <v>1768</v>
      </c>
      <c r="F4706" t="s">
        <v>7353</v>
      </c>
    </row>
    <row r="4707" spans="1:6">
      <c r="A4707" t="s">
        <v>3962</v>
      </c>
      <c r="B4707" t="s">
        <v>2412</v>
      </c>
      <c r="C4707" t="s">
        <v>2062</v>
      </c>
      <c r="D4707" t="s">
        <v>2063</v>
      </c>
      <c r="E4707" t="s">
        <v>1768</v>
      </c>
      <c r="F4707" t="s">
        <v>7357</v>
      </c>
    </row>
    <row r="4708" spans="1:6">
      <c r="A4708" t="s">
        <v>3962</v>
      </c>
      <c r="B4708" t="s">
        <v>2412</v>
      </c>
      <c r="C4708" t="s">
        <v>2062</v>
      </c>
      <c r="D4708" t="s">
        <v>2063</v>
      </c>
      <c r="E4708" t="s">
        <v>1768</v>
      </c>
      <c r="F4708" t="s">
        <v>7361</v>
      </c>
    </row>
    <row r="4709" spans="1:6">
      <c r="A4709" t="s">
        <v>3962</v>
      </c>
      <c r="B4709" t="s">
        <v>2412</v>
      </c>
      <c r="C4709" t="s">
        <v>2062</v>
      </c>
      <c r="D4709" t="s">
        <v>2063</v>
      </c>
      <c r="E4709" t="s">
        <v>1768</v>
      </c>
      <c r="F4709" t="s">
        <v>7365</v>
      </c>
    </row>
    <row r="4710" spans="1:6">
      <c r="A4710" t="s">
        <v>3962</v>
      </c>
      <c r="B4710" t="s">
        <v>2412</v>
      </c>
      <c r="C4710" t="s">
        <v>2062</v>
      </c>
      <c r="D4710" t="s">
        <v>2063</v>
      </c>
      <c r="E4710" t="s">
        <v>1768</v>
      </c>
      <c r="F4710" t="s">
        <v>7369</v>
      </c>
    </row>
    <row r="4711" spans="1:6">
      <c r="A4711" t="s">
        <v>3962</v>
      </c>
      <c r="B4711" t="s">
        <v>2412</v>
      </c>
      <c r="C4711" t="s">
        <v>2062</v>
      </c>
      <c r="D4711" t="s">
        <v>2063</v>
      </c>
      <c r="E4711" t="s">
        <v>1768</v>
      </c>
      <c r="F4711" t="s">
        <v>7373</v>
      </c>
    </row>
    <row r="4712" spans="1:6">
      <c r="A4712" t="s">
        <v>3962</v>
      </c>
      <c r="B4712" t="s">
        <v>2412</v>
      </c>
      <c r="C4712" t="s">
        <v>2062</v>
      </c>
      <c r="D4712" t="s">
        <v>2063</v>
      </c>
      <c r="E4712" t="s">
        <v>1768</v>
      </c>
      <c r="F4712" t="s">
        <v>7377</v>
      </c>
    </row>
    <row r="4713" spans="1:6">
      <c r="A4713" t="s">
        <v>3962</v>
      </c>
      <c r="B4713" t="s">
        <v>2412</v>
      </c>
      <c r="C4713" t="s">
        <v>2062</v>
      </c>
      <c r="D4713" t="s">
        <v>2063</v>
      </c>
      <c r="E4713" t="s">
        <v>1768</v>
      </c>
      <c r="F4713" t="s">
        <v>7381</v>
      </c>
    </row>
    <row r="4714" spans="1:6">
      <c r="A4714" t="s">
        <v>3962</v>
      </c>
      <c r="B4714" t="s">
        <v>2412</v>
      </c>
      <c r="C4714" t="s">
        <v>2062</v>
      </c>
      <c r="D4714" t="s">
        <v>2063</v>
      </c>
      <c r="E4714" t="s">
        <v>1768</v>
      </c>
      <c r="F4714" t="s">
        <v>7385</v>
      </c>
    </row>
    <row r="4715" spans="1:6">
      <c r="A4715" t="s">
        <v>3962</v>
      </c>
      <c r="B4715" t="s">
        <v>2412</v>
      </c>
      <c r="C4715" t="s">
        <v>2062</v>
      </c>
      <c r="D4715" t="s">
        <v>2063</v>
      </c>
      <c r="E4715" t="s">
        <v>1768</v>
      </c>
      <c r="F4715" t="s">
        <v>7389</v>
      </c>
    </row>
    <row r="4716" spans="1:6">
      <c r="A4716" t="s">
        <v>3962</v>
      </c>
      <c r="B4716" t="s">
        <v>2412</v>
      </c>
      <c r="C4716" t="s">
        <v>2062</v>
      </c>
      <c r="D4716" t="s">
        <v>2063</v>
      </c>
      <c r="E4716" t="s">
        <v>1768</v>
      </c>
      <c r="F4716" t="s">
        <v>7393</v>
      </c>
    </row>
    <row r="4717" spans="1:6">
      <c r="A4717" t="s">
        <v>3962</v>
      </c>
      <c r="B4717" t="s">
        <v>2412</v>
      </c>
      <c r="C4717" t="s">
        <v>2062</v>
      </c>
      <c r="D4717" t="s">
        <v>2063</v>
      </c>
      <c r="E4717" t="s">
        <v>1768</v>
      </c>
      <c r="F4717" t="s">
        <v>7397</v>
      </c>
    </row>
    <row r="4718" spans="1:6">
      <c r="A4718" t="s">
        <v>3962</v>
      </c>
      <c r="B4718" t="s">
        <v>2412</v>
      </c>
      <c r="C4718" t="s">
        <v>2062</v>
      </c>
      <c r="D4718" t="s">
        <v>2063</v>
      </c>
      <c r="E4718" t="s">
        <v>1768</v>
      </c>
      <c r="F4718" t="s">
        <v>7398</v>
      </c>
    </row>
    <row r="4719" spans="1:6">
      <c r="A4719" t="s">
        <v>3962</v>
      </c>
      <c r="B4719" t="s">
        <v>2412</v>
      </c>
      <c r="C4719" t="s">
        <v>2062</v>
      </c>
      <c r="D4719" t="s">
        <v>2063</v>
      </c>
      <c r="E4719" t="s">
        <v>1768</v>
      </c>
      <c r="F4719" t="s">
        <v>7402</v>
      </c>
    </row>
    <row r="4720" spans="1:6">
      <c r="A4720" t="s">
        <v>3962</v>
      </c>
      <c r="B4720" t="s">
        <v>2412</v>
      </c>
      <c r="C4720" t="s">
        <v>2062</v>
      </c>
      <c r="D4720" t="s">
        <v>2063</v>
      </c>
      <c r="E4720" t="s">
        <v>1768</v>
      </c>
      <c r="F4720" t="s">
        <v>7406</v>
      </c>
    </row>
    <row r="4721" spans="1:6">
      <c r="A4721" t="s">
        <v>3962</v>
      </c>
      <c r="B4721" t="s">
        <v>2412</v>
      </c>
      <c r="C4721" t="s">
        <v>2062</v>
      </c>
      <c r="D4721" t="s">
        <v>2063</v>
      </c>
      <c r="E4721" t="s">
        <v>1768</v>
      </c>
      <c r="F4721" t="s">
        <v>7410</v>
      </c>
    </row>
    <row r="4722" spans="1:6">
      <c r="A4722" t="s">
        <v>3962</v>
      </c>
      <c r="B4722" t="s">
        <v>2412</v>
      </c>
      <c r="C4722" t="s">
        <v>2062</v>
      </c>
      <c r="D4722" t="s">
        <v>2063</v>
      </c>
      <c r="E4722" t="s">
        <v>1768</v>
      </c>
      <c r="F4722" t="s">
        <v>7414</v>
      </c>
    </row>
    <row r="4723" spans="1:6">
      <c r="A4723" t="s">
        <v>3962</v>
      </c>
      <c r="B4723" t="s">
        <v>2412</v>
      </c>
      <c r="C4723" t="s">
        <v>2062</v>
      </c>
      <c r="D4723" t="s">
        <v>2063</v>
      </c>
      <c r="E4723" t="s">
        <v>1768</v>
      </c>
      <c r="F4723" t="s">
        <v>7418</v>
      </c>
    </row>
    <row r="4724" spans="1:6">
      <c r="A4724" t="s">
        <v>3962</v>
      </c>
      <c r="B4724" t="s">
        <v>2412</v>
      </c>
      <c r="C4724" t="s">
        <v>2062</v>
      </c>
      <c r="D4724" t="s">
        <v>2063</v>
      </c>
      <c r="E4724" t="s">
        <v>1768</v>
      </c>
      <c r="F4724" t="s">
        <v>7422</v>
      </c>
    </row>
    <row r="4725" spans="1:6">
      <c r="A4725" t="s">
        <v>3962</v>
      </c>
      <c r="B4725" t="s">
        <v>2412</v>
      </c>
      <c r="C4725" t="s">
        <v>2062</v>
      </c>
      <c r="D4725" t="s">
        <v>2063</v>
      </c>
      <c r="E4725" t="s">
        <v>1768</v>
      </c>
      <c r="F4725" t="s">
        <v>7426</v>
      </c>
    </row>
    <row r="4726" spans="1:6">
      <c r="A4726" t="s">
        <v>3962</v>
      </c>
      <c r="B4726" t="s">
        <v>2412</v>
      </c>
      <c r="C4726" t="s">
        <v>2062</v>
      </c>
      <c r="D4726" t="s">
        <v>2063</v>
      </c>
      <c r="E4726" t="s">
        <v>1768</v>
      </c>
      <c r="F4726" t="s">
        <v>7430</v>
      </c>
    </row>
    <row r="4727" spans="1:6">
      <c r="A4727" t="s">
        <v>3962</v>
      </c>
      <c r="B4727" t="s">
        <v>2412</v>
      </c>
      <c r="C4727" t="s">
        <v>2062</v>
      </c>
      <c r="D4727" t="s">
        <v>2063</v>
      </c>
      <c r="E4727" t="s">
        <v>1768</v>
      </c>
      <c r="F4727" t="s">
        <v>7434</v>
      </c>
    </row>
    <row r="4728" spans="1:6">
      <c r="A4728" t="s">
        <v>3962</v>
      </c>
      <c r="B4728" t="s">
        <v>2412</v>
      </c>
      <c r="C4728" t="s">
        <v>2062</v>
      </c>
      <c r="D4728" t="s">
        <v>2063</v>
      </c>
      <c r="E4728" t="s">
        <v>1768</v>
      </c>
      <c r="F4728" t="s">
        <v>7438</v>
      </c>
    </row>
    <row r="4729" spans="1:6">
      <c r="A4729" t="s">
        <v>3962</v>
      </c>
      <c r="B4729" t="s">
        <v>2412</v>
      </c>
      <c r="C4729" t="s">
        <v>2062</v>
      </c>
      <c r="D4729" t="s">
        <v>2063</v>
      </c>
      <c r="E4729" t="s">
        <v>1768</v>
      </c>
      <c r="F4729" t="s">
        <v>7442</v>
      </c>
    </row>
    <row r="4730" spans="1:6">
      <c r="A4730" t="s">
        <v>3962</v>
      </c>
      <c r="B4730" t="s">
        <v>2412</v>
      </c>
      <c r="C4730" t="s">
        <v>2062</v>
      </c>
      <c r="D4730" t="s">
        <v>2063</v>
      </c>
      <c r="E4730" t="s">
        <v>1768</v>
      </c>
      <c r="F4730" t="s">
        <v>7446</v>
      </c>
    </row>
    <row r="4731" spans="1:6">
      <c r="A4731" t="s">
        <v>3962</v>
      </c>
      <c r="B4731" t="s">
        <v>2412</v>
      </c>
      <c r="C4731" t="s">
        <v>2062</v>
      </c>
      <c r="D4731" t="s">
        <v>2063</v>
      </c>
      <c r="E4731" t="s">
        <v>1768</v>
      </c>
      <c r="F4731" t="s">
        <v>7450</v>
      </c>
    </row>
    <row r="4732" spans="1:6">
      <c r="A4732" t="s">
        <v>3962</v>
      </c>
      <c r="B4732" t="s">
        <v>2412</v>
      </c>
      <c r="C4732" t="s">
        <v>2062</v>
      </c>
      <c r="D4732" t="s">
        <v>2063</v>
      </c>
      <c r="E4732" t="s">
        <v>1768</v>
      </c>
      <c r="F4732" t="s">
        <v>7454</v>
      </c>
    </row>
    <row r="4733" spans="1:6">
      <c r="A4733" t="s">
        <v>3962</v>
      </c>
      <c r="B4733" t="s">
        <v>2412</v>
      </c>
      <c r="C4733" t="s">
        <v>2062</v>
      </c>
      <c r="D4733" t="s">
        <v>2063</v>
      </c>
      <c r="E4733" t="s">
        <v>1768</v>
      </c>
      <c r="F4733" t="s">
        <v>7458</v>
      </c>
    </row>
    <row r="4734" spans="1:6">
      <c r="A4734" t="s">
        <v>3962</v>
      </c>
      <c r="B4734" t="s">
        <v>2412</v>
      </c>
      <c r="C4734" t="s">
        <v>2062</v>
      </c>
      <c r="D4734" t="s">
        <v>2063</v>
      </c>
      <c r="E4734" t="s">
        <v>1768</v>
      </c>
      <c r="F4734" t="s">
        <v>7462</v>
      </c>
    </row>
    <row r="4735" spans="1:6">
      <c r="A4735" t="s">
        <v>3962</v>
      </c>
      <c r="B4735" t="s">
        <v>2412</v>
      </c>
      <c r="C4735" t="s">
        <v>2062</v>
      </c>
      <c r="D4735" t="s">
        <v>2063</v>
      </c>
      <c r="E4735" t="s">
        <v>1768</v>
      </c>
      <c r="F4735" t="s">
        <v>7466</v>
      </c>
    </row>
    <row r="4736" spans="1:6">
      <c r="A4736" t="s">
        <v>3962</v>
      </c>
      <c r="B4736" t="s">
        <v>2412</v>
      </c>
      <c r="C4736" t="s">
        <v>2062</v>
      </c>
      <c r="D4736" t="s">
        <v>2063</v>
      </c>
      <c r="E4736" t="s">
        <v>1768</v>
      </c>
      <c r="F4736" t="s">
        <v>7470</v>
      </c>
    </row>
    <row r="4737" spans="1:6">
      <c r="A4737" t="s">
        <v>3962</v>
      </c>
      <c r="B4737" t="s">
        <v>2412</v>
      </c>
      <c r="C4737" t="s">
        <v>2062</v>
      </c>
      <c r="D4737" t="s">
        <v>2063</v>
      </c>
      <c r="E4737" t="s">
        <v>1768</v>
      </c>
      <c r="F4737" t="s">
        <v>7474</v>
      </c>
    </row>
    <row r="4738" spans="1:6">
      <c r="A4738" t="s">
        <v>3962</v>
      </c>
      <c r="B4738" t="s">
        <v>2412</v>
      </c>
      <c r="C4738" t="s">
        <v>2062</v>
      </c>
      <c r="D4738" t="s">
        <v>2063</v>
      </c>
      <c r="E4738" t="s">
        <v>1768</v>
      </c>
      <c r="F4738" t="s">
        <v>7478</v>
      </c>
    </row>
    <row r="4739" spans="1:6">
      <c r="A4739" t="s">
        <v>3962</v>
      </c>
      <c r="B4739" t="s">
        <v>2412</v>
      </c>
      <c r="C4739" t="s">
        <v>2062</v>
      </c>
      <c r="D4739" t="s">
        <v>2063</v>
      </c>
      <c r="E4739" t="s">
        <v>1768</v>
      </c>
      <c r="F4739" t="s">
        <v>7482</v>
      </c>
    </row>
    <row r="4740" spans="1:6">
      <c r="A4740" t="s">
        <v>3962</v>
      </c>
      <c r="B4740" t="s">
        <v>2412</v>
      </c>
      <c r="C4740" t="s">
        <v>2062</v>
      </c>
      <c r="D4740" t="s">
        <v>2063</v>
      </c>
      <c r="E4740" t="s">
        <v>1768</v>
      </c>
      <c r="F4740" t="s">
        <v>7486</v>
      </c>
    </row>
    <row r="4741" spans="1:6">
      <c r="A4741" t="s">
        <v>3962</v>
      </c>
      <c r="B4741" t="s">
        <v>2412</v>
      </c>
      <c r="C4741" t="s">
        <v>2062</v>
      </c>
      <c r="D4741" t="s">
        <v>2063</v>
      </c>
      <c r="E4741" t="s">
        <v>1768</v>
      </c>
      <c r="F4741" t="s">
        <v>7490</v>
      </c>
    </row>
    <row r="4742" spans="1:6">
      <c r="A4742" t="s">
        <v>3962</v>
      </c>
      <c r="B4742" t="s">
        <v>2412</v>
      </c>
      <c r="C4742" t="s">
        <v>2062</v>
      </c>
      <c r="D4742" t="s">
        <v>2063</v>
      </c>
      <c r="E4742" t="s">
        <v>1768</v>
      </c>
      <c r="F4742" t="s">
        <v>7494</v>
      </c>
    </row>
    <row r="4743" spans="1:6">
      <c r="A4743" t="s">
        <v>3962</v>
      </c>
      <c r="B4743" t="s">
        <v>2412</v>
      </c>
      <c r="C4743" t="s">
        <v>2062</v>
      </c>
      <c r="D4743" t="s">
        <v>2063</v>
      </c>
      <c r="E4743" t="s">
        <v>1768</v>
      </c>
      <c r="F4743" t="s">
        <v>7498</v>
      </c>
    </row>
    <row r="4744" spans="1:6">
      <c r="A4744" t="s">
        <v>3962</v>
      </c>
      <c r="B4744" t="s">
        <v>2412</v>
      </c>
      <c r="C4744" t="s">
        <v>2062</v>
      </c>
      <c r="D4744" t="s">
        <v>2063</v>
      </c>
      <c r="E4744" t="s">
        <v>1768</v>
      </c>
      <c r="F4744" t="s">
        <v>7502</v>
      </c>
    </row>
    <row r="4745" spans="1:6">
      <c r="A4745" t="s">
        <v>3962</v>
      </c>
      <c r="B4745" t="s">
        <v>2412</v>
      </c>
      <c r="C4745" t="s">
        <v>2062</v>
      </c>
      <c r="D4745" t="s">
        <v>2063</v>
      </c>
      <c r="E4745" t="s">
        <v>1768</v>
      </c>
      <c r="F4745" t="s">
        <v>7506</v>
      </c>
    </row>
    <row r="4746" spans="1:6">
      <c r="A4746" t="s">
        <v>3962</v>
      </c>
      <c r="B4746" t="s">
        <v>2412</v>
      </c>
      <c r="C4746" t="s">
        <v>2062</v>
      </c>
      <c r="D4746" t="s">
        <v>2063</v>
      </c>
      <c r="E4746" t="s">
        <v>1768</v>
      </c>
      <c r="F4746" t="s">
        <v>7510</v>
      </c>
    </row>
    <row r="4747" spans="1:6">
      <c r="A4747" t="s">
        <v>3962</v>
      </c>
      <c r="B4747" t="s">
        <v>2412</v>
      </c>
      <c r="C4747" t="s">
        <v>2062</v>
      </c>
      <c r="D4747" t="s">
        <v>2063</v>
      </c>
      <c r="E4747" t="s">
        <v>1768</v>
      </c>
      <c r="F4747" t="s">
        <v>7514</v>
      </c>
    </row>
    <row r="4748" spans="1:6">
      <c r="A4748" t="s">
        <v>3962</v>
      </c>
      <c r="B4748" t="s">
        <v>2412</v>
      </c>
      <c r="C4748" t="s">
        <v>2062</v>
      </c>
      <c r="D4748" t="s">
        <v>2063</v>
      </c>
      <c r="E4748" t="s">
        <v>1768</v>
      </c>
      <c r="F4748" t="s">
        <v>7518</v>
      </c>
    </row>
    <row r="4749" spans="1:6">
      <c r="A4749" t="s">
        <v>3962</v>
      </c>
      <c r="B4749" t="s">
        <v>2412</v>
      </c>
      <c r="C4749" t="s">
        <v>2062</v>
      </c>
      <c r="D4749" t="s">
        <v>2063</v>
      </c>
      <c r="E4749" t="s">
        <v>1768</v>
      </c>
      <c r="F4749" t="s">
        <v>7522</v>
      </c>
    </row>
    <row r="4750" spans="1:6">
      <c r="A4750" t="s">
        <v>3962</v>
      </c>
      <c r="B4750" t="s">
        <v>2412</v>
      </c>
      <c r="C4750" t="s">
        <v>2062</v>
      </c>
      <c r="D4750" t="s">
        <v>2063</v>
      </c>
      <c r="E4750" t="s">
        <v>1768</v>
      </c>
      <c r="F4750" t="s">
        <v>7526</v>
      </c>
    </row>
    <row r="4751" spans="1:6">
      <c r="A4751" t="s">
        <v>3962</v>
      </c>
      <c r="B4751" t="s">
        <v>2412</v>
      </c>
      <c r="C4751" t="s">
        <v>2062</v>
      </c>
      <c r="D4751" t="s">
        <v>2063</v>
      </c>
      <c r="E4751" t="s">
        <v>1768</v>
      </c>
      <c r="F4751" t="s">
        <v>7530</v>
      </c>
    </row>
    <row r="4752" spans="1:6">
      <c r="A4752" t="s">
        <v>3962</v>
      </c>
      <c r="B4752" t="s">
        <v>2412</v>
      </c>
      <c r="C4752" t="s">
        <v>2062</v>
      </c>
      <c r="D4752" t="s">
        <v>2063</v>
      </c>
      <c r="E4752" t="s">
        <v>1768</v>
      </c>
      <c r="F4752" t="s">
        <v>7534</v>
      </c>
    </row>
    <row r="4753" spans="1:6">
      <c r="A4753" t="s">
        <v>3962</v>
      </c>
      <c r="B4753" t="s">
        <v>2412</v>
      </c>
      <c r="C4753" t="s">
        <v>2062</v>
      </c>
      <c r="D4753" t="s">
        <v>2063</v>
      </c>
      <c r="E4753" t="s">
        <v>1768</v>
      </c>
      <c r="F4753" t="s">
        <v>7538</v>
      </c>
    </row>
    <row r="4754" spans="1:6">
      <c r="A4754" t="s">
        <v>3962</v>
      </c>
      <c r="B4754" t="s">
        <v>2412</v>
      </c>
      <c r="C4754" t="s">
        <v>2062</v>
      </c>
      <c r="D4754" t="s">
        <v>2063</v>
      </c>
      <c r="E4754" t="s">
        <v>1768</v>
      </c>
      <c r="F4754" t="s">
        <v>7542</v>
      </c>
    </row>
    <row r="4755" spans="1:6">
      <c r="A4755" t="s">
        <v>3962</v>
      </c>
      <c r="B4755" t="s">
        <v>2412</v>
      </c>
      <c r="C4755" t="s">
        <v>2062</v>
      </c>
      <c r="D4755" t="s">
        <v>2063</v>
      </c>
      <c r="E4755" t="s">
        <v>1768</v>
      </c>
      <c r="F4755" t="s">
        <v>7546</v>
      </c>
    </row>
    <row r="4756" spans="1:6">
      <c r="A4756" t="s">
        <v>3962</v>
      </c>
      <c r="B4756" t="s">
        <v>2412</v>
      </c>
      <c r="C4756" t="s">
        <v>2062</v>
      </c>
      <c r="D4756" t="s">
        <v>2063</v>
      </c>
      <c r="E4756" t="s">
        <v>1768</v>
      </c>
      <c r="F4756" t="s">
        <v>7550</v>
      </c>
    </row>
    <row r="4757" spans="1:6">
      <c r="A4757" t="s">
        <v>3962</v>
      </c>
      <c r="B4757" t="s">
        <v>2412</v>
      </c>
      <c r="C4757" t="s">
        <v>2062</v>
      </c>
      <c r="D4757" t="s">
        <v>2063</v>
      </c>
      <c r="E4757" t="s">
        <v>1768</v>
      </c>
      <c r="F4757" t="s">
        <v>7554</v>
      </c>
    </row>
    <row r="4758" spans="1:6">
      <c r="A4758" t="s">
        <v>3962</v>
      </c>
      <c r="B4758" t="s">
        <v>2412</v>
      </c>
      <c r="C4758" t="s">
        <v>2062</v>
      </c>
      <c r="D4758" t="s">
        <v>2063</v>
      </c>
      <c r="E4758" t="s">
        <v>1768</v>
      </c>
      <c r="F4758" t="s">
        <v>7558</v>
      </c>
    </row>
    <row r="4759" spans="1:6">
      <c r="A4759" t="s">
        <v>3962</v>
      </c>
      <c r="B4759" t="s">
        <v>2412</v>
      </c>
      <c r="C4759" t="s">
        <v>2062</v>
      </c>
      <c r="D4759" t="s">
        <v>2063</v>
      </c>
      <c r="E4759" t="s">
        <v>1768</v>
      </c>
      <c r="F4759" t="s">
        <v>7562</v>
      </c>
    </row>
    <row r="4760" spans="1:6">
      <c r="A4760" t="s">
        <v>3962</v>
      </c>
      <c r="B4760" t="s">
        <v>2412</v>
      </c>
      <c r="C4760" t="s">
        <v>2062</v>
      </c>
      <c r="D4760" t="s">
        <v>2063</v>
      </c>
      <c r="E4760" t="s">
        <v>1768</v>
      </c>
      <c r="F4760" t="s">
        <v>7566</v>
      </c>
    </row>
    <row r="4761" spans="1:6">
      <c r="A4761" t="s">
        <v>3962</v>
      </c>
      <c r="B4761" t="s">
        <v>2412</v>
      </c>
      <c r="C4761" t="s">
        <v>2062</v>
      </c>
      <c r="D4761" t="s">
        <v>2063</v>
      </c>
      <c r="E4761" t="s">
        <v>1768</v>
      </c>
      <c r="F4761" t="s">
        <v>7570</v>
      </c>
    </row>
    <row r="4762" spans="1:6">
      <c r="A4762" t="s">
        <v>3962</v>
      </c>
      <c r="B4762" t="s">
        <v>2412</v>
      </c>
      <c r="C4762" t="s">
        <v>2062</v>
      </c>
      <c r="D4762" t="s">
        <v>2063</v>
      </c>
      <c r="E4762" t="s">
        <v>1768</v>
      </c>
      <c r="F4762" t="s">
        <v>7574</v>
      </c>
    </row>
    <row r="4763" spans="1:6">
      <c r="A4763" t="s">
        <v>3962</v>
      </c>
      <c r="B4763" t="s">
        <v>2412</v>
      </c>
      <c r="C4763" t="s">
        <v>2062</v>
      </c>
      <c r="D4763" t="s">
        <v>2063</v>
      </c>
      <c r="E4763" t="s">
        <v>1768</v>
      </c>
      <c r="F4763" t="s">
        <v>7578</v>
      </c>
    </row>
    <row r="4764" spans="1:6">
      <c r="A4764" t="s">
        <v>3962</v>
      </c>
      <c r="B4764" t="s">
        <v>2412</v>
      </c>
      <c r="C4764" t="s">
        <v>2062</v>
      </c>
      <c r="D4764" t="s">
        <v>2063</v>
      </c>
      <c r="E4764" t="s">
        <v>1768</v>
      </c>
      <c r="F4764" t="s">
        <v>7582</v>
      </c>
    </row>
    <row r="4765" spans="1:6">
      <c r="A4765" t="s">
        <v>3962</v>
      </c>
      <c r="B4765" t="s">
        <v>2412</v>
      </c>
      <c r="C4765" t="s">
        <v>2062</v>
      </c>
      <c r="D4765" t="s">
        <v>2063</v>
      </c>
      <c r="E4765" t="s">
        <v>1768</v>
      </c>
      <c r="F4765" t="s">
        <v>7586</v>
      </c>
    </row>
    <row r="4766" spans="1:6">
      <c r="A4766" t="s">
        <v>3962</v>
      </c>
      <c r="B4766" t="s">
        <v>2412</v>
      </c>
      <c r="C4766" t="s">
        <v>2062</v>
      </c>
      <c r="D4766" t="s">
        <v>2063</v>
      </c>
      <c r="E4766" t="s">
        <v>1768</v>
      </c>
      <c r="F4766" t="s">
        <v>7590</v>
      </c>
    </row>
    <row r="4767" spans="1:6">
      <c r="A4767" t="s">
        <v>3962</v>
      </c>
      <c r="B4767" t="s">
        <v>2412</v>
      </c>
      <c r="C4767" t="s">
        <v>2062</v>
      </c>
      <c r="D4767" t="s">
        <v>2063</v>
      </c>
      <c r="E4767" t="s">
        <v>1768</v>
      </c>
      <c r="F4767" t="s">
        <v>7594</v>
      </c>
    </row>
    <row r="4768" spans="1:6">
      <c r="A4768" t="s">
        <v>3962</v>
      </c>
      <c r="B4768" t="s">
        <v>2412</v>
      </c>
      <c r="C4768" t="s">
        <v>2062</v>
      </c>
      <c r="D4768" t="s">
        <v>2063</v>
      </c>
      <c r="E4768" t="s">
        <v>1768</v>
      </c>
      <c r="F4768" t="s">
        <v>7598</v>
      </c>
    </row>
    <row r="4769" spans="1:6">
      <c r="A4769" t="s">
        <v>3962</v>
      </c>
      <c r="B4769" t="s">
        <v>2412</v>
      </c>
      <c r="C4769" t="s">
        <v>2062</v>
      </c>
      <c r="D4769" t="s">
        <v>2063</v>
      </c>
      <c r="E4769" t="s">
        <v>1768</v>
      </c>
      <c r="F4769" t="s">
        <v>7602</v>
      </c>
    </row>
    <row r="4770" spans="1:6">
      <c r="A4770" t="s">
        <v>3962</v>
      </c>
      <c r="B4770" t="s">
        <v>2412</v>
      </c>
      <c r="C4770" t="s">
        <v>2062</v>
      </c>
      <c r="D4770" t="s">
        <v>2063</v>
      </c>
      <c r="E4770" t="s">
        <v>1768</v>
      </c>
      <c r="F4770" t="s">
        <v>7606</v>
      </c>
    </row>
    <row r="4771" spans="1:6">
      <c r="A4771" t="s">
        <v>3962</v>
      </c>
      <c r="B4771" t="s">
        <v>2412</v>
      </c>
      <c r="C4771" t="s">
        <v>2062</v>
      </c>
      <c r="D4771" t="s">
        <v>2063</v>
      </c>
      <c r="E4771" t="s">
        <v>1768</v>
      </c>
      <c r="F4771" t="s">
        <v>7607</v>
      </c>
    </row>
    <row r="4772" spans="1:6">
      <c r="A4772" t="s">
        <v>3962</v>
      </c>
      <c r="B4772" t="s">
        <v>2412</v>
      </c>
      <c r="C4772" t="s">
        <v>2062</v>
      </c>
      <c r="D4772" t="s">
        <v>2063</v>
      </c>
      <c r="E4772" t="s">
        <v>1768</v>
      </c>
      <c r="F4772" t="s">
        <v>7611</v>
      </c>
    </row>
    <row r="4773" spans="1:6">
      <c r="A4773" t="s">
        <v>3962</v>
      </c>
      <c r="B4773" t="s">
        <v>2412</v>
      </c>
      <c r="C4773" t="s">
        <v>2062</v>
      </c>
      <c r="D4773" t="s">
        <v>2063</v>
      </c>
      <c r="E4773" t="s">
        <v>1768</v>
      </c>
      <c r="F4773" t="s">
        <v>7615</v>
      </c>
    </row>
    <row r="4774" spans="1:6">
      <c r="A4774" t="s">
        <v>3962</v>
      </c>
      <c r="B4774" t="s">
        <v>2412</v>
      </c>
      <c r="C4774" t="s">
        <v>2062</v>
      </c>
      <c r="D4774" t="s">
        <v>2063</v>
      </c>
      <c r="E4774" t="s">
        <v>1768</v>
      </c>
      <c r="F4774" t="s">
        <v>7619</v>
      </c>
    </row>
    <row r="4775" spans="1:6">
      <c r="A4775" t="s">
        <v>3962</v>
      </c>
      <c r="B4775" t="s">
        <v>2412</v>
      </c>
      <c r="C4775" t="s">
        <v>2062</v>
      </c>
      <c r="D4775" t="s">
        <v>2063</v>
      </c>
      <c r="E4775" t="s">
        <v>1768</v>
      </c>
      <c r="F4775" t="s">
        <v>7623</v>
      </c>
    </row>
    <row r="4776" spans="1:6">
      <c r="A4776" t="s">
        <v>3962</v>
      </c>
      <c r="B4776" t="s">
        <v>2412</v>
      </c>
      <c r="C4776" t="s">
        <v>2062</v>
      </c>
      <c r="D4776" t="s">
        <v>2063</v>
      </c>
      <c r="E4776" t="s">
        <v>1768</v>
      </c>
      <c r="F4776" t="s">
        <v>7627</v>
      </c>
    </row>
    <row r="4777" spans="1:6">
      <c r="A4777" t="s">
        <v>3962</v>
      </c>
      <c r="B4777" t="s">
        <v>2412</v>
      </c>
      <c r="C4777" t="s">
        <v>2062</v>
      </c>
      <c r="D4777" t="s">
        <v>2063</v>
      </c>
      <c r="E4777" t="s">
        <v>1768</v>
      </c>
      <c r="F4777" t="s">
        <v>7631</v>
      </c>
    </row>
    <row r="4778" spans="1:6">
      <c r="A4778" t="s">
        <v>3962</v>
      </c>
      <c r="B4778" t="s">
        <v>2412</v>
      </c>
      <c r="C4778" t="s">
        <v>2062</v>
      </c>
      <c r="D4778" t="s">
        <v>2063</v>
      </c>
      <c r="E4778" t="s">
        <v>1768</v>
      </c>
      <c r="F4778" t="s">
        <v>7635</v>
      </c>
    </row>
    <row r="4779" spans="1:6">
      <c r="A4779" t="s">
        <v>3962</v>
      </c>
      <c r="B4779" t="s">
        <v>2412</v>
      </c>
      <c r="C4779" t="s">
        <v>2062</v>
      </c>
      <c r="D4779" t="s">
        <v>2063</v>
      </c>
      <c r="E4779" t="s">
        <v>1768</v>
      </c>
      <c r="F4779" t="s">
        <v>7639</v>
      </c>
    </row>
    <row r="4780" spans="1:6">
      <c r="A4780" t="s">
        <v>3962</v>
      </c>
      <c r="B4780" t="s">
        <v>2412</v>
      </c>
      <c r="C4780" t="s">
        <v>2062</v>
      </c>
      <c r="D4780" t="s">
        <v>2063</v>
      </c>
      <c r="E4780" t="s">
        <v>1768</v>
      </c>
      <c r="F4780" t="s">
        <v>7643</v>
      </c>
    </row>
    <row r="4781" spans="1:6">
      <c r="A4781" t="s">
        <v>3962</v>
      </c>
      <c r="B4781" t="s">
        <v>2412</v>
      </c>
      <c r="C4781" t="s">
        <v>2062</v>
      </c>
      <c r="D4781" t="s">
        <v>2063</v>
      </c>
      <c r="E4781" t="s">
        <v>1768</v>
      </c>
      <c r="F4781" t="s">
        <v>7647</v>
      </c>
    </row>
    <row r="4782" spans="1:6">
      <c r="A4782" t="s">
        <v>3962</v>
      </c>
      <c r="B4782" t="s">
        <v>2412</v>
      </c>
      <c r="C4782" t="s">
        <v>2062</v>
      </c>
      <c r="D4782" t="s">
        <v>2063</v>
      </c>
      <c r="E4782" t="s">
        <v>1768</v>
      </c>
      <c r="F4782" t="s">
        <v>7651</v>
      </c>
    </row>
    <row r="4783" spans="1:6">
      <c r="A4783" t="s">
        <v>3962</v>
      </c>
      <c r="B4783" t="s">
        <v>2412</v>
      </c>
      <c r="C4783" t="s">
        <v>2062</v>
      </c>
      <c r="D4783" t="s">
        <v>2063</v>
      </c>
      <c r="E4783" t="s">
        <v>1768</v>
      </c>
      <c r="F4783" t="s">
        <v>7655</v>
      </c>
    </row>
    <row r="4784" spans="1:6">
      <c r="A4784" t="s">
        <v>3962</v>
      </c>
      <c r="B4784" t="s">
        <v>2412</v>
      </c>
      <c r="C4784" t="s">
        <v>2062</v>
      </c>
      <c r="D4784" t="s">
        <v>2063</v>
      </c>
      <c r="E4784" t="s">
        <v>1768</v>
      </c>
      <c r="F4784" t="s">
        <v>7659</v>
      </c>
    </row>
    <row r="4785" spans="1:6">
      <c r="A4785" t="s">
        <v>3962</v>
      </c>
      <c r="B4785" t="s">
        <v>2412</v>
      </c>
      <c r="C4785" t="s">
        <v>2062</v>
      </c>
      <c r="D4785" t="s">
        <v>2063</v>
      </c>
      <c r="E4785" t="s">
        <v>1768</v>
      </c>
      <c r="F4785" t="s">
        <v>7663</v>
      </c>
    </row>
    <row r="4786" spans="1:6">
      <c r="A4786" t="s">
        <v>3962</v>
      </c>
      <c r="B4786" t="s">
        <v>2412</v>
      </c>
      <c r="C4786" t="s">
        <v>2062</v>
      </c>
      <c r="D4786" t="s">
        <v>2063</v>
      </c>
      <c r="E4786" t="s">
        <v>1768</v>
      </c>
      <c r="F4786" t="s">
        <v>7667</v>
      </c>
    </row>
    <row r="4787" spans="1:6">
      <c r="A4787" t="s">
        <v>3962</v>
      </c>
      <c r="B4787" t="s">
        <v>2412</v>
      </c>
      <c r="C4787" t="s">
        <v>2062</v>
      </c>
      <c r="D4787" t="s">
        <v>2063</v>
      </c>
      <c r="E4787" t="s">
        <v>1768</v>
      </c>
      <c r="F4787" t="s">
        <v>7671</v>
      </c>
    </row>
    <row r="4788" spans="1:6">
      <c r="A4788" t="s">
        <v>3962</v>
      </c>
      <c r="B4788" t="s">
        <v>2412</v>
      </c>
      <c r="C4788" t="s">
        <v>2062</v>
      </c>
      <c r="D4788" t="s">
        <v>2063</v>
      </c>
      <c r="E4788" t="s">
        <v>1768</v>
      </c>
      <c r="F4788" t="s">
        <v>7675</v>
      </c>
    </row>
    <row r="4789" spans="1:6">
      <c r="A4789" t="s">
        <v>3962</v>
      </c>
      <c r="B4789" t="s">
        <v>2412</v>
      </c>
      <c r="C4789" t="s">
        <v>2062</v>
      </c>
      <c r="D4789" t="s">
        <v>2063</v>
      </c>
      <c r="E4789" t="s">
        <v>1768</v>
      </c>
      <c r="F4789" t="s">
        <v>7679</v>
      </c>
    </row>
    <row r="4790" spans="1:6">
      <c r="A4790" t="s">
        <v>3962</v>
      </c>
      <c r="B4790" t="s">
        <v>2412</v>
      </c>
      <c r="C4790" t="s">
        <v>2062</v>
      </c>
      <c r="D4790" t="s">
        <v>2063</v>
      </c>
      <c r="E4790" t="s">
        <v>1768</v>
      </c>
      <c r="F4790" t="s">
        <v>7683</v>
      </c>
    </row>
    <row r="4791" spans="1:6">
      <c r="A4791" t="s">
        <v>3962</v>
      </c>
      <c r="B4791" t="s">
        <v>2412</v>
      </c>
      <c r="C4791" t="s">
        <v>2062</v>
      </c>
      <c r="D4791" t="s">
        <v>2063</v>
      </c>
      <c r="E4791" t="s">
        <v>1768</v>
      </c>
      <c r="F4791" t="s">
        <v>7687</v>
      </c>
    </row>
    <row r="4792" spans="1:6">
      <c r="A4792" t="s">
        <v>3962</v>
      </c>
      <c r="B4792" t="s">
        <v>2412</v>
      </c>
      <c r="C4792" t="s">
        <v>2062</v>
      </c>
      <c r="D4792" t="s">
        <v>2063</v>
      </c>
      <c r="E4792" t="s">
        <v>1768</v>
      </c>
      <c r="F4792" t="s">
        <v>7691</v>
      </c>
    </row>
    <row r="4793" spans="1:6">
      <c r="A4793" t="s">
        <v>3962</v>
      </c>
      <c r="B4793" t="s">
        <v>2412</v>
      </c>
      <c r="C4793" t="s">
        <v>2062</v>
      </c>
      <c r="D4793" t="s">
        <v>2063</v>
      </c>
      <c r="E4793" t="s">
        <v>1768</v>
      </c>
      <c r="F4793" t="s">
        <v>7695</v>
      </c>
    </row>
    <row r="4794" spans="1:6">
      <c r="A4794" t="s">
        <v>3962</v>
      </c>
      <c r="B4794" t="s">
        <v>2412</v>
      </c>
      <c r="C4794" t="s">
        <v>2062</v>
      </c>
      <c r="D4794" t="s">
        <v>2063</v>
      </c>
      <c r="E4794" t="s">
        <v>1768</v>
      </c>
      <c r="F4794" t="s">
        <v>7699</v>
      </c>
    </row>
    <row r="4795" spans="1:6">
      <c r="A4795" t="s">
        <v>3962</v>
      </c>
      <c r="B4795" t="s">
        <v>2412</v>
      </c>
      <c r="C4795" t="s">
        <v>2062</v>
      </c>
      <c r="D4795" t="s">
        <v>2063</v>
      </c>
      <c r="E4795" t="s">
        <v>1768</v>
      </c>
      <c r="F4795" t="s">
        <v>7700</v>
      </c>
    </row>
    <row r="4796" spans="1:6">
      <c r="A4796" t="s">
        <v>3962</v>
      </c>
      <c r="B4796" t="s">
        <v>2412</v>
      </c>
      <c r="C4796" t="s">
        <v>2062</v>
      </c>
      <c r="D4796" t="s">
        <v>2063</v>
      </c>
      <c r="E4796" t="s">
        <v>1768</v>
      </c>
      <c r="F4796" t="s">
        <v>7704</v>
      </c>
    </row>
    <row r="4797" spans="1:6">
      <c r="A4797" t="s">
        <v>3962</v>
      </c>
      <c r="B4797" t="s">
        <v>2412</v>
      </c>
      <c r="C4797" t="s">
        <v>2062</v>
      </c>
      <c r="D4797" t="s">
        <v>2063</v>
      </c>
      <c r="E4797" t="s">
        <v>1768</v>
      </c>
      <c r="F4797" t="s">
        <v>7708</v>
      </c>
    </row>
    <row r="4798" spans="1:6">
      <c r="A4798" t="s">
        <v>3962</v>
      </c>
      <c r="B4798" t="s">
        <v>2412</v>
      </c>
      <c r="C4798" t="s">
        <v>2062</v>
      </c>
      <c r="D4798" t="s">
        <v>2063</v>
      </c>
      <c r="E4798" t="s">
        <v>1768</v>
      </c>
      <c r="F4798" t="s">
        <v>7712</v>
      </c>
    </row>
    <row r="4799" spans="1:6">
      <c r="A4799" t="s">
        <v>3962</v>
      </c>
      <c r="B4799" t="s">
        <v>2412</v>
      </c>
      <c r="C4799" t="s">
        <v>2062</v>
      </c>
      <c r="D4799" t="s">
        <v>2063</v>
      </c>
      <c r="E4799" t="s">
        <v>1768</v>
      </c>
      <c r="F4799" t="s">
        <v>7716</v>
      </c>
    </row>
    <row r="4800" spans="1:6">
      <c r="A4800" t="s">
        <v>3962</v>
      </c>
      <c r="B4800" t="s">
        <v>2412</v>
      </c>
      <c r="C4800" t="s">
        <v>2062</v>
      </c>
      <c r="D4800" t="s">
        <v>2063</v>
      </c>
      <c r="E4800" t="s">
        <v>1768</v>
      </c>
      <c r="F4800" t="s">
        <v>7720</v>
      </c>
    </row>
    <row r="4801" spans="1:6">
      <c r="A4801" t="s">
        <v>3962</v>
      </c>
      <c r="B4801" t="s">
        <v>2412</v>
      </c>
      <c r="C4801" t="s">
        <v>2062</v>
      </c>
      <c r="D4801" t="s">
        <v>2063</v>
      </c>
      <c r="E4801" t="s">
        <v>1768</v>
      </c>
      <c r="F4801" t="s">
        <v>7724</v>
      </c>
    </row>
    <row r="4802" spans="1:6">
      <c r="A4802" t="s">
        <v>3962</v>
      </c>
      <c r="B4802" t="s">
        <v>2412</v>
      </c>
      <c r="C4802" t="s">
        <v>2062</v>
      </c>
      <c r="D4802" t="s">
        <v>2063</v>
      </c>
      <c r="E4802" t="s">
        <v>1768</v>
      </c>
      <c r="F4802" t="s">
        <v>7728</v>
      </c>
    </row>
    <row r="4803" spans="1:6">
      <c r="A4803" t="s">
        <v>3962</v>
      </c>
      <c r="B4803" t="s">
        <v>2412</v>
      </c>
      <c r="C4803" t="s">
        <v>2062</v>
      </c>
      <c r="D4803" t="s">
        <v>2063</v>
      </c>
      <c r="E4803" t="s">
        <v>1768</v>
      </c>
      <c r="F4803" t="s">
        <v>7732</v>
      </c>
    </row>
    <row r="4804" spans="1:6">
      <c r="A4804" t="s">
        <v>3962</v>
      </c>
      <c r="B4804" t="s">
        <v>2412</v>
      </c>
      <c r="C4804" t="s">
        <v>2062</v>
      </c>
      <c r="D4804" t="s">
        <v>2063</v>
      </c>
      <c r="E4804" t="s">
        <v>1768</v>
      </c>
      <c r="F4804" t="s">
        <v>7736</v>
      </c>
    </row>
    <row r="4805" spans="1:6">
      <c r="A4805" t="s">
        <v>3962</v>
      </c>
      <c r="B4805" t="s">
        <v>2412</v>
      </c>
      <c r="C4805" t="s">
        <v>2062</v>
      </c>
      <c r="D4805" t="s">
        <v>2063</v>
      </c>
      <c r="E4805" t="s">
        <v>1768</v>
      </c>
      <c r="F4805" t="s">
        <v>7740</v>
      </c>
    </row>
    <row r="4806" spans="1:6">
      <c r="A4806" t="s">
        <v>3962</v>
      </c>
      <c r="B4806" t="s">
        <v>2412</v>
      </c>
      <c r="C4806" t="s">
        <v>2062</v>
      </c>
      <c r="D4806" t="s">
        <v>2063</v>
      </c>
      <c r="E4806" t="s">
        <v>1768</v>
      </c>
      <c r="F4806" t="s">
        <v>7744</v>
      </c>
    </row>
    <row r="4807" spans="1:6">
      <c r="A4807" t="s">
        <v>3962</v>
      </c>
      <c r="B4807" t="s">
        <v>2412</v>
      </c>
      <c r="C4807" t="s">
        <v>2062</v>
      </c>
      <c r="D4807" t="s">
        <v>2063</v>
      </c>
      <c r="E4807" t="s">
        <v>1768</v>
      </c>
      <c r="F4807" t="s">
        <v>7748</v>
      </c>
    </row>
    <row r="4808" spans="1:6">
      <c r="A4808" t="s">
        <v>3962</v>
      </c>
      <c r="B4808" t="s">
        <v>2412</v>
      </c>
      <c r="C4808" t="s">
        <v>2062</v>
      </c>
      <c r="D4808" t="s">
        <v>2063</v>
      </c>
      <c r="E4808" t="s">
        <v>1768</v>
      </c>
      <c r="F4808" t="s">
        <v>7752</v>
      </c>
    </row>
    <row r="4809" spans="1:6">
      <c r="A4809" t="s">
        <v>3962</v>
      </c>
      <c r="B4809" t="s">
        <v>2412</v>
      </c>
      <c r="C4809" t="s">
        <v>2062</v>
      </c>
      <c r="D4809" t="s">
        <v>2063</v>
      </c>
      <c r="E4809" t="s">
        <v>1768</v>
      </c>
      <c r="F4809" t="s">
        <v>7756</v>
      </c>
    </row>
    <row r="4810" spans="1:6">
      <c r="A4810" t="s">
        <v>3962</v>
      </c>
      <c r="B4810" t="s">
        <v>2412</v>
      </c>
      <c r="C4810" t="s">
        <v>2062</v>
      </c>
      <c r="D4810" t="s">
        <v>2063</v>
      </c>
      <c r="E4810" t="s">
        <v>1768</v>
      </c>
      <c r="F4810" t="s">
        <v>7760</v>
      </c>
    </row>
    <row r="4811" spans="1:6">
      <c r="A4811" t="s">
        <v>3962</v>
      </c>
      <c r="B4811" t="s">
        <v>2412</v>
      </c>
      <c r="C4811" t="s">
        <v>2062</v>
      </c>
      <c r="D4811" t="s">
        <v>2063</v>
      </c>
      <c r="E4811" t="s">
        <v>1768</v>
      </c>
      <c r="F4811" t="s">
        <v>7764</v>
      </c>
    </row>
    <row r="4812" spans="1:6">
      <c r="A4812" t="s">
        <v>3962</v>
      </c>
      <c r="B4812" t="s">
        <v>2412</v>
      </c>
      <c r="C4812" t="s">
        <v>2062</v>
      </c>
      <c r="D4812" t="s">
        <v>2063</v>
      </c>
      <c r="E4812" t="s">
        <v>1768</v>
      </c>
      <c r="F4812" t="s">
        <v>7768</v>
      </c>
    </row>
    <row r="4813" spans="1:6">
      <c r="A4813" t="s">
        <v>3962</v>
      </c>
      <c r="B4813" t="s">
        <v>2412</v>
      </c>
      <c r="C4813" t="s">
        <v>2062</v>
      </c>
      <c r="D4813" t="s">
        <v>2063</v>
      </c>
      <c r="E4813" t="s">
        <v>1768</v>
      </c>
      <c r="F4813" t="s">
        <v>7772</v>
      </c>
    </row>
    <row r="4814" spans="1:6">
      <c r="A4814" t="s">
        <v>3962</v>
      </c>
      <c r="B4814" t="s">
        <v>2412</v>
      </c>
      <c r="C4814" t="s">
        <v>2062</v>
      </c>
      <c r="D4814" t="s">
        <v>2063</v>
      </c>
      <c r="E4814" t="s">
        <v>1768</v>
      </c>
      <c r="F4814" t="s">
        <v>7776</v>
      </c>
    </row>
    <row r="4815" spans="1:6">
      <c r="A4815" t="s">
        <v>3962</v>
      </c>
      <c r="B4815" t="s">
        <v>2412</v>
      </c>
      <c r="C4815" t="s">
        <v>2062</v>
      </c>
      <c r="D4815" t="s">
        <v>2063</v>
      </c>
      <c r="E4815" t="s">
        <v>1768</v>
      </c>
      <c r="F4815" t="s">
        <v>7780</v>
      </c>
    </row>
    <row r="4816" spans="1:6">
      <c r="A4816" t="s">
        <v>3962</v>
      </c>
      <c r="B4816" t="s">
        <v>2412</v>
      </c>
      <c r="C4816" t="s">
        <v>2062</v>
      </c>
      <c r="D4816" t="s">
        <v>2063</v>
      </c>
      <c r="E4816" t="s">
        <v>1768</v>
      </c>
      <c r="F4816" t="s">
        <v>7784</v>
      </c>
    </row>
    <row r="4817" spans="1:6">
      <c r="A4817" t="s">
        <v>3962</v>
      </c>
      <c r="B4817" t="s">
        <v>2412</v>
      </c>
      <c r="C4817" t="s">
        <v>2062</v>
      </c>
      <c r="D4817" t="s">
        <v>2063</v>
      </c>
      <c r="E4817" t="s">
        <v>1768</v>
      </c>
      <c r="F4817" t="s">
        <v>7788</v>
      </c>
    </row>
    <row r="4818" spans="1:6">
      <c r="A4818" t="s">
        <v>3962</v>
      </c>
      <c r="B4818" t="s">
        <v>2412</v>
      </c>
      <c r="C4818" t="s">
        <v>2062</v>
      </c>
      <c r="D4818" t="s">
        <v>2063</v>
      </c>
      <c r="E4818" t="s">
        <v>1768</v>
      </c>
      <c r="F4818" t="s">
        <v>7792</v>
      </c>
    </row>
    <row r="4819" spans="1:6">
      <c r="A4819" t="s">
        <v>3962</v>
      </c>
      <c r="B4819" t="s">
        <v>2412</v>
      </c>
      <c r="C4819" t="s">
        <v>2062</v>
      </c>
      <c r="D4819" t="s">
        <v>2063</v>
      </c>
      <c r="E4819" t="s">
        <v>1768</v>
      </c>
      <c r="F4819" t="s">
        <v>7796</v>
      </c>
    </row>
    <row r="4820" spans="1:6">
      <c r="A4820" t="s">
        <v>3962</v>
      </c>
      <c r="B4820" t="s">
        <v>2412</v>
      </c>
      <c r="C4820" t="s">
        <v>2062</v>
      </c>
      <c r="D4820" t="s">
        <v>2063</v>
      </c>
      <c r="E4820" t="s">
        <v>1768</v>
      </c>
      <c r="F4820" t="s">
        <v>7800</v>
      </c>
    </row>
    <row r="4821" spans="1:6">
      <c r="A4821" t="s">
        <v>3962</v>
      </c>
      <c r="B4821" t="s">
        <v>2412</v>
      </c>
      <c r="C4821" t="s">
        <v>2062</v>
      </c>
      <c r="D4821" t="s">
        <v>2063</v>
      </c>
      <c r="E4821" t="s">
        <v>1768</v>
      </c>
      <c r="F4821" t="s">
        <v>7804</v>
      </c>
    </row>
    <row r="4822" spans="1:6">
      <c r="A4822" t="s">
        <v>3962</v>
      </c>
      <c r="B4822" t="s">
        <v>2412</v>
      </c>
      <c r="C4822" t="s">
        <v>2062</v>
      </c>
      <c r="D4822" t="s">
        <v>2063</v>
      </c>
      <c r="E4822" t="s">
        <v>1768</v>
      </c>
      <c r="F4822" t="s">
        <v>7808</v>
      </c>
    </row>
    <row r="4823" spans="1:6">
      <c r="A4823" t="s">
        <v>3962</v>
      </c>
      <c r="B4823" t="s">
        <v>2412</v>
      </c>
      <c r="C4823" t="s">
        <v>2062</v>
      </c>
      <c r="D4823" t="s">
        <v>2063</v>
      </c>
      <c r="E4823" t="s">
        <v>1768</v>
      </c>
      <c r="F4823" t="s">
        <v>7812</v>
      </c>
    </row>
    <row r="4824" spans="1:6">
      <c r="A4824" t="s">
        <v>3962</v>
      </c>
      <c r="B4824" t="s">
        <v>2412</v>
      </c>
      <c r="C4824" t="s">
        <v>2062</v>
      </c>
      <c r="D4824" t="s">
        <v>2063</v>
      </c>
      <c r="E4824" t="s">
        <v>1768</v>
      </c>
      <c r="F4824" t="s">
        <v>7816</v>
      </c>
    </row>
    <row r="4825" spans="1:6">
      <c r="A4825" t="s">
        <v>3962</v>
      </c>
      <c r="B4825" t="s">
        <v>2412</v>
      </c>
      <c r="C4825" t="s">
        <v>2062</v>
      </c>
      <c r="D4825" t="s">
        <v>2063</v>
      </c>
      <c r="E4825" t="s">
        <v>1768</v>
      </c>
      <c r="F4825" t="s">
        <v>7820</v>
      </c>
    </row>
    <row r="4826" spans="1:6">
      <c r="A4826" t="s">
        <v>3962</v>
      </c>
      <c r="B4826" t="s">
        <v>2412</v>
      </c>
      <c r="C4826" t="s">
        <v>2062</v>
      </c>
      <c r="D4826" t="s">
        <v>2063</v>
      </c>
      <c r="E4826" t="s">
        <v>1768</v>
      </c>
      <c r="F4826" t="s">
        <v>7824</v>
      </c>
    </row>
    <row r="4827" spans="1:6">
      <c r="A4827" t="s">
        <v>3962</v>
      </c>
      <c r="B4827" t="s">
        <v>2412</v>
      </c>
      <c r="C4827" t="s">
        <v>2062</v>
      </c>
      <c r="D4827" t="s">
        <v>2063</v>
      </c>
      <c r="E4827" t="s">
        <v>1768</v>
      </c>
      <c r="F4827" t="s">
        <v>7828</v>
      </c>
    </row>
    <row r="4828" spans="1:6">
      <c r="A4828" t="s">
        <v>3962</v>
      </c>
      <c r="B4828" t="s">
        <v>2412</v>
      </c>
      <c r="C4828" t="s">
        <v>2062</v>
      </c>
      <c r="D4828" t="s">
        <v>2063</v>
      </c>
      <c r="E4828" t="s">
        <v>1768</v>
      </c>
      <c r="F4828" t="s">
        <v>7832</v>
      </c>
    </row>
    <row r="4829" spans="1:6">
      <c r="A4829" t="s">
        <v>3962</v>
      </c>
      <c r="B4829" t="s">
        <v>2412</v>
      </c>
      <c r="C4829" t="s">
        <v>2062</v>
      </c>
      <c r="D4829" t="s">
        <v>2063</v>
      </c>
      <c r="E4829" t="s">
        <v>1768</v>
      </c>
      <c r="F4829" t="s">
        <v>7836</v>
      </c>
    </row>
    <row r="4830" spans="1:6">
      <c r="A4830" t="s">
        <v>3962</v>
      </c>
      <c r="B4830" t="s">
        <v>2412</v>
      </c>
      <c r="C4830" t="s">
        <v>2062</v>
      </c>
      <c r="D4830" t="s">
        <v>2063</v>
      </c>
      <c r="E4830" t="s">
        <v>1768</v>
      </c>
      <c r="F4830" t="s">
        <v>7837</v>
      </c>
    </row>
    <row r="4831" spans="1:6">
      <c r="A4831" t="s">
        <v>3962</v>
      </c>
      <c r="B4831" t="s">
        <v>2412</v>
      </c>
      <c r="C4831" t="s">
        <v>2062</v>
      </c>
      <c r="D4831" t="s">
        <v>2063</v>
      </c>
      <c r="E4831" t="s">
        <v>1768</v>
      </c>
      <c r="F4831" t="s">
        <v>7841</v>
      </c>
    </row>
    <row r="4832" spans="1:6">
      <c r="A4832" t="s">
        <v>3962</v>
      </c>
      <c r="B4832" t="s">
        <v>2412</v>
      </c>
      <c r="C4832" t="s">
        <v>2062</v>
      </c>
      <c r="D4832" t="s">
        <v>2063</v>
      </c>
      <c r="E4832" t="s">
        <v>1768</v>
      </c>
      <c r="F4832" t="s">
        <v>7845</v>
      </c>
    </row>
    <row r="4833" spans="1:6">
      <c r="A4833" t="s">
        <v>3962</v>
      </c>
      <c r="B4833" t="s">
        <v>2412</v>
      </c>
      <c r="C4833" t="s">
        <v>2062</v>
      </c>
      <c r="D4833" t="s">
        <v>2063</v>
      </c>
      <c r="E4833" t="s">
        <v>1768</v>
      </c>
      <c r="F4833" t="s">
        <v>7849</v>
      </c>
    </row>
    <row r="4834" spans="1:6">
      <c r="A4834" t="s">
        <v>3962</v>
      </c>
      <c r="B4834" t="s">
        <v>2412</v>
      </c>
      <c r="C4834" t="s">
        <v>2062</v>
      </c>
      <c r="D4834" t="s">
        <v>2063</v>
      </c>
      <c r="E4834" t="s">
        <v>1768</v>
      </c>
      <c r="F4834" t="s">
        <v>7853</v>
      </c>
    </row>
    <row r="4835" spans="1:6">
      <c r="A4835" t="s">
        <v>3962</v>
      </c>
      <c r="B4835" t="s">
        <v>2412</v>
      </c>
      <c r="C4835" t="s">
        <v>2062</v>
      </c>
      <c r="D4835" t="s">
        <v>2063</v>
      </c>
      <c r="E4835" t="s">
        <v>1768</v>
      </c>
      <c r="F4835" t="s">
        <v>7857</v>
      </c>
    </row>
    <row r="4836" spans="1:6">
      <c r="A4836" t="s">
        <v>3962</v>
      </c>
      <c r="B4836" t="s">
        <v>2412</v>
      </c>
      <c r="C4836" t="s">
        <v>2062</v>
      </c>
      <c r="D4836" t="s">
        <v>2063</v>
      </c>
      <c r="E4836" t="s">
        <v>1768</v>
      </c>
      <c r="F4836" t="s">
        <v>7858</v>
      </c>
    </row>
    <row r="4837" spans="1:6">
      <c r="A4837" t="s">
        <v>3962</v>
      </c>
      <c r="B4837" t="s">
        <v>2412</v>
      </c>
      <c r="C4837" t="s">
        <v>2062</v>
      </c>
      <c r="D4837" t="s">
        <v>2063</v>
      </c>
      <c r="E4837" t="s">
        <v>1768</v>
      </c>
      <c r="F4837" t="s">
        <v>7862</v>
      </c>
    </row>
    <row r="4838" spans="1:6">
      <c r="A4838" t="s">
        <v>3962</v>
      </c>
      <c r="B4838" t="s">
        <v>2412</v>
      </c>
      <c r="C4838" t="s">
        <v>2062</v>
      </c>
      <c r="D4838" t="s">
        <v>2063</v>
      </c>
      <c r="E4838" t="s">
        <v>1768</v>
      </c>
      <c r="F4838" t="s">
        <v>7866</v>
      </c>
    </row>
    <row r="4839" spans="1:6">
      <c r="A4839" t="s">
        <v>3962</v>
      </c>
      <c r="B4839" t="s">
        <v>2412</v>
      </c>
      <c r="C4839" t="s">
        <v>2062</v>
      </c>
      <c r="D4839" t="s">
        <v>2063</v>
      </c>
      <c r="E4839" t="s">
        <v>1768</v>
      </c>
      <c r="F4839" t="s">
        <v>7870</v>
      </c>
    </row>
    <row r="4840" spans="1:6">
      <c r="A4840" t="s">
        <v>3962</v>
      </c>
      <c r="B4840" t="s">
        <v>2412</v>
      </c>
      <c r="C4840" t="s">
        <v>2062</v>
      </c>
      <c r="D4840" t="s">
        <v>2063</v>
      </c>
      <c r="E4840" t="s">
        <v>1768</v>
      </c>
      <c r="F4840" t="s">
        <v>7874</v>
      </c>
    </row>
    <row r="4841" spans="1:6">
      <c r="A4841" t="s">
        <v>3962</v>
      </c>
      <c r="B4841" t="s">
        <v>2412</v>
      </c>
      <c r="C4841" t="s">
        <v>2062</v>
      </c>
      <c r="D4841" t="s">
        <v>2063</v>
      </c>
      <c r="E4841" t="s">
        <v>1768</v>
      </c>
      <c r="F4841" t="s">
        <v>7878</v>
      </c>
    </row>
    <row r="4842" spans="1:6">
      <c r="A4842" t="s">
        <v>3962</v>
      </c>
      <c r="B4842" t="s">
        <v>2412</v>
      </c>
      <c r="C4842" t="s">
        <v>2062</v>
      </c>
      <c r="D4842" t="s">
        <v>2063</v>
      </c>
      <c r="E4842" t="s">
        <v>1768</v>
      </c>
      <c r="F4842" t="s">
        <v>7882</v>
      </c>
    </row>
    <row r="4843" spans="1:6">
      <c r="A4843" t="s">
        <v>3962</v>
      </c>
      <c r="B4843" t="s">
        <v>2412</v>
      </c>
      <c r="C4843" t="s">
        <v>2062</v>
      </c>
      <c r="D4843" t="s">
        <v>2063</v>
      </c>
      <c r="E4843" t="s">
        <v>1768</v>
      </c>
      <c r="F4843" t="s">
        <v>7886</v>
      </c>
    </row>
    <row r="4844" spans="1:6">
      <c r="A4844" t="s">
        <v>3962</v>
      </c>
      <c r="B4844" t="s">
        <v>2412</v>
      </c>
      <c r="C4844" t="s">
        <v>2062</v>
      </c>
      <c r="D4844" t="s">
        <v>2063</v>
      </c>
      <c r="E4844" t="s">
        <v>1768</v>
      </c>
      <c r="F4844" t="s">
        <v>7890</v>
      </c>
    </row>
    <row r="4845" spans="1:6">
      <c r="A4845" t="s">
        <v>3962</v>
      </c>
      <c r="B4845" t="s">
        <v>2412</v>
      </c>
      <c r="C4845" t="s">
        <v>2062</v>
      </c>
      <c r="D4845" t="s">
        <v>2063</v>
      </c>
      <c r="E4845" t="s">
        <v>1768</v>
      </c>
      <c r="F4845" t="s">
        <v>7894</v>
      </c>
    </row>
    <row r="4846" spans="1:6">
      <c r="A4846" t="s">
        <v>3962</v>
      </c>
      <c r="B4846" t="s">
        <v>2412</v>
      </c>
      <c r="C4846" t="s">
        <v>2062</v>
      </c>
      <c r="D4846" t="s">
        <v>2063</v>
      </c>
      <c r="E4846" t="s">
        <v>1768</v>
      </c>
      <c r="F4846" t="s">
        <v>7898</v>
      </c>
    </row>
    <row r="4847" spans="1:6">
      <c r="A4847" t="s">
        <v>3962</v>
      </c>
      <c r="B4847" t="s">
        <v>2412</v>
      </c>
      <c r="C4847" t="s">
        <v>2062</v>
      </c>
      <c r="D4847" t="s">
        <v>2063</v>
      </c>
      <c r="E4847" t="s">
        <v>1768</v>
      </c>
      <c r="F4847" t="s">
        <v>7902</v>
      </c>
    </row>
    <row r="4848" spans="1:6">
      <c r="A4848" t="s">
        <v>3962</v>
      </c>
      <c r="B4848" t="s">
        <v>2412</v>
      </c>
      <c r="C4848" t="s">
        <v>2062</v>
      </c>
      <c r="D4848" t="s">
        <v>2063</v>
      </c>
      <c r="E4848" t="s">
        <v>1768</v>
      </c>
      <c r="F4848" t="s">
        <v>7906</v>
      </c>
    </row>
    <row r="4849" spans="1:6">
      <c r="A4849" t="s">
        <v>3962</v>
      </c>
      <c r="B4849" t="s">
        <v>2412</v>
      </c>
      <c r="C4849" t="s">
        <v>2062</v>
      </c>
      <c r="D4849" t="s">
        <v>2063</v>
      </c>
      <c r="E4849" t="s">
        <v>1768</v>
      </c>
      <c r="F4849" t="s">
        <v>7910</v>
      </c>
    </row>
    <row r="4850" spans="1:6">
      <c r="A4850" t="s">
        <v>3962</v>
      </c>
      <c r="B4850" t="s">
        <v>2412</v>
      </c>
      <c r="C4850" t="s">
        <v>2062</v>
      </c>
      <c r="D4850" t="s">
        <v>2063</v>
      </c>
      <c r="E4850" t="s">
        <v>1768</v>
      </c>
      <c r="F4850" t="s">
        <v>7914</v>
      </c>
    </row>
    <row r="4851" spans="1:6">
      <c r="A4851" t="s">
        <v>3962</v>
      </c>
      <c r="B4851" t="s">
        <v>2412</v>
      </c>
      <c r="C4851" t="s">
        <v>2062</v>
      </c>
      <c r="D4851" t="s">
        <v>2063</v>
      </c>
      <c r="E4851" t="s">
        <v>1768</v>
      </c>
      <c r="F4851" t="s">
        <v>7915</v>
      </c>
    </row>
    <row r="4852" spans="1:6">
      <c r="A4852" t="s">
        <v>3962</v>
      </c>
      <c r="B4852" t="s">
        <v>2412</v>
      </c>
      <c r="C4852" t="s">
        <v>2062</v>
      </c>
      <c r="D4852" t="s">
        <v>2063</v>
      </c>
      <c r="E4852" t="s">
        <v>1768</v>
      </c>
      <c r="F4852" t="s">
        <v>7919</v>
      </c>
    </row>
    <row r="4853" spans="1:6">
      <c r="A4853" t="s">
        <v>3962</v>
      </c>
      <c r="B4853" t="s">
        <v>2412</v>
      </c>
      <c r="C4853" t="s">
        <v>2062</v>
      </c>
      <c r="D4853" t="s">
        <v>2063</v>
      </c>
      <c r="E4853" t="s">
        <v>1768</v>
      </c>
      <c r="F4853" t="s">
        <v>7923</v>
      </c>
    </row>
    <row r="4854" spans="1:6">
      <c r="A4854" t="s">
        <v>3962</v>
      </c>
      <c r="B4854" t="s">
        <v>2412</v>
      </c>
      <c r="C4854" t="s">
        <v>2062</v>
      </c>
      <c r="D4854" t="s">
        <v>2063</v>
      </c>
      <c r="E4854" t="s">
        <v>1768</v>
      </c>
      <c r="F4854" t="s">
        <v>7927</v>
      </c>
    </row>
    <row r="4855" spans="1:6">
      <c r="A4855" t="s">
        <v>3962</v>
      </c>
      <c r="B4855" t="s">
        <v>2412</v>
      </c>
      <c r="C4855" t="s">
        <v>2062</v>
      </c>
      <c r="D4855" t="s">
        <v>2063</v>
      </c>
      <c r="E4855" t="s">
        <v>1768</v>
      </c>
      <c r="F4855" t="s">
        <v>7928</v>
      </c>
    </row>
    <row r="4856" spans="1:6">
      <c r="A4856" t="s">
        <v>3962</v>
      </c>
      <c r="B4856" t="s">
        <v>2412</v>
      </c>
      <c r="C4856" t="s">
        <v>2062</v>
      </c>
      <c r="D4856" t="s">
        <v>2063</v>
      </c>
      <c r="E4856" t="s">
        <v>1768</v>
      </c>
      <c r="F4856" t="s">
        <v>7932</v>
      </c>
    </row>
    <row r="4857" spans="1:6">
      <c r="A4857" t="s">
        <v>3962</v>
      </c>
      <c r="B4857" t="s">
        <v>2412</v>
      </c>
      <c r="C4857" t="s">
        <v>2062</v>
      </c>
      <c r="D4857" t="s">
        <v>2063</v>
      </c>
      <c r="E4857" t="s">
        <v>1768</v>
      </c>
      <c r="F4857" t="s">
        <v>7936</v>
      </c>
    </row>
    <row r="4858" spans="1:6">
      <c r="A4858" t="s">
        <v>3962</v>
      </c>
      <c r="B4858" t="s">
        <v>2412</v>
      </c>
      <c r="C4858" t="s">
        <v>2062</v>
      </c>
      <c r="D4858" t="s">
        <v>2063</v>
      </c>
      <c r="E4858" t="s">
        <v>1768</v>
      </c>
      <c r="F4858" t="s">
        <v>7937</v>
      </c>
    </row>
    <row r="4859" spans="1:6">
      <c r="A4859" t="s">
        <v>3962</v>
      </c>
      <c r="B4859" t="s">
        <v>2412</v>
      </c>
      <c r="C4859" t="s">
        <v>2062</v>
      </c>
      <c r="D4859" t="s">
        <v>2063</v>
      </c>
      <c r="E4859" t="s">
        <v>1768</v>
      </c>
      <c r="F4859" t="s">
        <v>7938</v>
      </c>
    </row>
    <row r="4860" spans="1:6">
      <c r="A4860" t="s">
        <v>3962</v>
      </c>
      <c r="B4860" t="s">
        <v>2412</v>
      </c>
      <c r="C4860" t="s">
        <v>2062</v>
      </c>
      <c r="D4860" t="s">
        <v>2063</v>
      </c>
      <c r="E4860" t="s">
        <v>1768</v>
      </c>
      <c r="F4860" t="s">
        <v>7942</v>
      </c>
    </row>
    <row r="4861" spans="1:6">
      <c r="A4861" t="s">
        <v>3962</v>
      </c>
      <c r="B4861" t="s">
        <v>2412</v>
      </c>
      <c r="C4861" t="s">
        <v>2062</v>
      </c>
      <c r="D4861" t="s">
        <v>2063</v>
      </c>
      <c r="E4861" t="s">
        <v>1768</v>
      </c>
      <c r="F4861" t="s">
        <v>7946</v>
      </c>
    </row>
    <row r="4862" spans="1:6">
      <c r="A4862" t="s">
        <v>3962</v>
      </c>
      <c r="B4862" t="s">
        <v>2412</v>
      </c>
      <c r="C4862" t="s">
        <v>2062</v>
      </c>
      <c r="D4862" t="s">
        <v>2063</v>
      </c>
      <c r="E4862" t="s">
        <v>1768</v>
      </c>
      <c r="F4862" t="s">
        <v>7950</v>
      </c>
    </row>
    <row r="4863" spans="1:6">
      <c r="A4863" t="s">
        <v>3962</v>
      </c>
      <c r="B4863" t="s">
        <v>2412</v>
      </c>
      <c r="C4863" t="s">
        <v>2062</v>
      </c>
      <c r="D4863" t="s">
        <v>2063</v>
      </c>
      <c r="E4863" t="s">
        <v>1768</v>
      </c>
      <c r="F4863" t="s">
        <v>7954</v>
      </c>
    </row>
    <row r="4864" spans="1:6">
      <c r="A4864" t="s">
        <v>3962</v>
      </c>
      <c r="B4864" t="s">
        <v>2412</v>
      </c>
      <c r="C4864" t="s">
        <v>2062</v>
      </c>
      <c r="D4864" t="s">
        <v>2063</v>
      </c>
      <c r="E4864" t="s">
        <v>1768</v>
      </c>
      <c r="F4864" t="s">
        <v>7955</v>
      </c>
    </row>
    <row r="4865" spans="1:6">
      <c r="A4865" t="s">
        <v>3962</v>
      </c>
      <c r="B4865" t="s">
        <v>2412</v>
      </c>
      <c r="C4865" t="s">
        <v>2062</v>
      </c>
      <c r="D4865" t="s">
        <v>2063</v>
      </c>
      <c r="E4865" t="s">
        <v>1768</v>
      </c>
      <c r="F4865" t="s">
        <v>7959</v>
      </c>
    </row>
    <row r="4866" spans="1:6">
      <c r="A4866" t="s">
        <v>3962</v>
      </c>
      <c r="B4866" t="s">
        <v>2412</v>
      </c>
      <c r="C4866" t="s">
        <v>2062</v>
      </c>
      <c r="D4866" t="s">
        <v>2063</v>
      </c>
      <c r="E4866" t="s">
        <v>1768</v>
      </c>
      <c r="F4866" t="s">
        <v>7963</v>
      </c>
    </row>
    <row r="4867" spans="1:6">
      <c r="A4867" t="s">
        <v>3962</v>
      </c>
      <c r="B4867" t="s">
        <v>2412</v>
      </c>
      <c r="C4867" t="s">
        <v>2062</v>
      </c>
      <c r="D4867" t="s">
        <v>2063</v>
      </c>
      <c r="E4867" t="s">
        <v>1768</v>
      </c>
      <c r="F4867" t="s">
        <v>7964</v>
      </c>
    </row>
    <row r="4868" spans="1:6">
      <c r="A4868" t="s">
        <v>3962</v>
      </c>
      <c r="B4868" t="s">
        <v>2412</v>
      </c>
      <c r="C4868" t="s">
        <v>2062</v>
      </c>
      <c r="D4868" t="s">
        <v>2063</v>
      </c>
      <c r="E4868" t="s">
        <v>1768</v>
      </c>
      <c r="F4868" t="s">
        <v>7968</v>
      </c>
    </row>
    <row r="4869" spans="1:6">
      <c r="A4869" t="s">
        <v>3962</v>
      </c>
      <c r="B4869" t="s">
        <v>2412</v>
      </c>
      <c r="C4869" t="s">
        <v>2062</v>
      </c>
      <c r="D4869" t="s">
        <v>2063</v>
      </c>
      <c r="E4869" t="s">
        <v>1768</v>
      </c>
      <c r="F4869" t="s">
        <v>7969</v>
      </c>
    </row>
    <row r="4870" spans="1:6">
      <c r="A4870" t="s">
        <v>3962</v>
      </c>
      <c r="B4870" t="s">
        <v>2412</v>
      </c>
      <c r="C4870" t="s">
        <v>2062</v>
      </c>
      <c r="D4870" t="s">
        <v>2063</v>
      </c>
      <c r="E4870" t="s">
        <v>1768</v>
      </c>
      <c r="F4870" t="s">
        <v>7973</v>
      </c>
    </row>
    <row r="4871" spans="1:6">
      <c r="A4871" t="s">
        <v>3962</v>
      </c>
      <c r="B4871" t="s">
        <v>2412</v>
      </c>
      <c r="C4871" t="s">
        <v>2062</v>
      </c>
      <c r="D4871" t="s">
        <v>2063</v>
      </c>
      <c r="E4871" t="s">
        <v>1768</v>
      </c>
      <c r="F4871" t="s">
        <v>7977</v>
      </c>
    </row>
    <row r="4872" spans="1:6">
      <c r="A4872" t="s">
        <v>3962</v>
      </c>
      <c r="B4872" t="s">
        <v>2412</v>
      </c>
      <c r="C4872" t="s">
        <v>2062</v>
      </c>
      <c r="D4872" t="s">
        <v>2063</v>
      </c>
      <c r="E4872" t="s">
        <v>1768</v>
      </c>
      <c r="F4872" t="s">
        <v>7981</v>
      </c>
    </row>
    <row r="4873" spans="1:6">
      <c r="A4873" t="s">
        <v>3962</v>
      </c>
      <c r="B4873" t="s">
        <v>2412</v>
      </c>
      <c r="C4873" t="s">
        <v>2062</v>
      </c>
      <c r="D4873" t="s">
        <v>2063</v>
      </c>
      <c r="E4873" t="s">
        <v>1768</v>
      </c>
      <c r="F4873" t="s">
        <v>7985</v>
      </c>
    </row>
    <row r="4874" spans="1:6">
      <c r="A4874" t="s">
        <v>3962</v>
      </c>
      <c r="B4874" t="s">
        <v>2412</v>
      </c>
      <c r="C4874" t="s">
        <v>2062</v>
      </c>
      <c r="D4874" t="s">
        <v>2063</v>
      </c>
      <c r="E4874" t="s">
        <v>1768</v>
      </c>
      <c r="F4874" t="s">
        <v>7986</v>
      </c>
    </row>
    <row r="4875" spans="1:6">
      <c r="A4875" t="s">
        <v>3962</v>
      </c>
      <c r="B4875" t="s">
        <v>2412</v>
      </c>
      <c r="C4875" t="s">
        <v>2062</v>
      </c>
      <c r="D4875" t="s">
        <v>2063</v>
      </c>
      <c r="E4875" t="s">
        <v>1768</v>
      </c>
      <c r="F4875" t="s">
        <v>7990</v>
      </c>
    </row>
    <row r="4876" spans="1:6">
      <c r="A4876" t="s">
        <v>3962</v>
      </c>
      <c r="B4876" t="s">
        <v>2412</v>
      </c>
      <c r="C4876" t="s">
        <v>2062</v>
      </c>
      <c r="D4876" t="s">
        <v>2063</v>
      </c>
      <c r="E4876" t="s">
        <v>1768</v>
      </c>
      <c r="F4876" t="s">
        <v>7994</v>
      </c>
    </row>
    <row r="4877" spans="1:6">
      <c r="A4877" t="s">
        <v>3962</v>
      </c>
      <c r="B4877" t="s">
        <v>2412</v>
      </c>
      <c r="C4877" t="s">
        <v>2062</v>
      </c>
      <c r="D4877" t="s">
        <v>2063</v>
      </c>
      <c r="E4877" t="s">
        <v>1768</v>
      </c>
      <c r="F4877" t="s">
        <v>7995</v>
      </c>
    </row>
    <row r="4878" spans="1:6">
      <c r="A4878" t="s">
        <v>3962</v>
      </c>
      <c r="B4878" t="s">
        <v>2412</v>
      </c>
      <c r="C4878" t="s">
        <v>2062</v>
      </c>
      <c r="D4878" t="s">
        <v>2063</v>
      </c>
      <c r="E4878" t="s">
        <v>1768</v>
      </c>
      <c r="F4878" t="s">
        <v>7999</v>
      </c>
    </row>
    <row r="4879" spans="1:6">
      <c r="A4879" t="s">
        <v>3962</v>
      </c>
      <c r="B4879" t="s">
        <v>2412</v>
      </c>
      <c r="C4879" t="s">
        <v>2062</v>
      </c>
      <c r="D4879" t="s">
        <v>2063</v>
      </c>
      <c r="E4879" t="s">
        <v>1768</v>
      </c>
      <c r="F4879" t="s">
        <v>8003</v>
      </c>
    </row>
    <row r="4880" spans="1:6">
      <c r="A4880" t="s">
        <v>3962</v>
      </c>
      <c r="B4880" t="s">
        <v>2412</v>
      </c>
      <c r="C4880" t="s">
        <v>2062</v>
      </c>
      <c r="D4880" t="s">
        <v>2063</v>
      </c>
      <c r="E4880" t="s">
        <v>1768</v>
      </c>
      <c r="F4880" t="s">
        <v>8007</v>
      </c>
    </row>
    <row r="4881" spans="1:6">
      <c r="A4881" t="s">
        <v>3962</v>
      </c>
      <c r="B4881" t="s">
        <v>2412</v>
      </c>
      <c r="C4881" t="s">
        <v>2062</v>
      </c>
      <c r="D4881" t="s">
        <v>2063</v>
      </c>
      <c r="E4881" t="s">
        <v>1768</v>
      </c>
      <c r="F4881" t="s">
        <v>8011</v>
      </c>
    </row>
    <row r="4882" spans="1:6">
      <c r="A4882" t="s">
        <v>3962</v>
      </c>
      <c r="B4882" t="s">
        <v>2412</v>
      </c>
      <c r="C4882" t="s">
        <v>2062</v>
      </c>
      <c r="D4882" t="s">
        <v>2063</v>
      </c>
      <c r="E4882" t="s">
        <v>1768</v>
      </c>
      <c r="F4882" t="s">
        <v>8015</v>
      </c>
    </row>
    <row r="4883" spans="1:6">
      <c r="A4883" t="s">
        <v>3962</v>
      </c>
      <c r="B4883" t="s">
        <v>2412</v>
      </c>
      <c r="C4883" t="s">
        <v>2062</v>
      </c>
      <c r="D4883" t="s">
        <v>2063</v>
      </c>
      <c r="E4883" t="s">
        <v>1768</v>
      </c>
      <c r="F4883" t="s">
        <v>8019</v>
      </c>
    </row>
    <row r="4884" spans="1:6">
      <c r="A4884" t="s">
        <v>3962</v>
      </c>
      <c r="B4884" t="s">
        <v>2412</v>
      </c>
      <c r="C4884" t="s">
        <v>2062</v>
      </c>
      <c r="D4884" t="s">
        <v>2063</v>
      </c>
      <c r="E4884" t="s">
        <v>1768</v>
      </c>
      <c r="F4884" t="s">
        <v>8023</v>
      </c>
    </row>
    <row r="4885" spans="1:6">
      <c r="A4885" t="s">
        <v>3962</v>
      </c>
      <c r="B4885" t="s">
        <v>2412</v>
      </c>
      <c r="C4885" t="s">
        <v>2062</v>
      </c>
      <c r="D4885" t="s">
        <v>2063</v>
      </c>
      <c r="E4885" t="s">
        <v>1768</v>
      </c>
      <c r="F4885" t="s">
        <v>8027</v>
      </c>
    </row>
    <row r="4886" spans="1:6">
      <c r="A4886" t="s">
        <v>3962</v>
      </c>
      <c r="B4886" t="s">
        <v>2412</v>
      </c>
      <c r="C4886" t="s">
        <v>2062</v>
      </c>
      <c r="D4886" t="s">
        <v>2063</v>
      </c>
      <c r="E4886" t="s">
        <v>1768</v>
      </c>
      <c r="F4886" t="s">
        <v>8031</v>
      </c>
    </row>
    <row r="4887" spans="1:6">
      <c r="A4887" t="s">
        <v>3962</v>
      </c>
      <c r="B4887" t="s">
        <v>2412</v>
      </c>
      <c r="C4887" t="s">
        <v>2062</v>
      </c>
      <c r="D4887" t="s">
        <v>2063</v>
      </c>
      <c r="E4887" t="s">
        <v>1768</v>
      </c>
      <c r="F4887" t="s">
        <v>8035</v>
      </c>
    </row>
    <row r="4888" spans="1:6">
      <c r="A4888" t="s">
        <v>3962</v>
      </c>
      <c r="B4888" t="s">
        <v>2412</v>
      </c>
      <c r="C4888" t="s">
        <v>2062</v>
      </c>
      <c r="D4888" t="s">
        <v>2063</v>
      </c>
      <c r="E4888" t="s">
        <v>1768</v>
      </c>
      <c r="F4888" t="s">
        <v>8039</v>
      </c>
    </row>
    <row r="4889" spans="1:6">
      <c r="A4889" t="s">
        <v>3962</v>
      </c>
      <c r="B4889" t="s">
        <v>2412</v>
      </c>
      <c r="C4889" t="s">
        <v>2062</v>
      </c>
      <c r="D4889" t="s">
        <v>2063</v>
      </c>
      <c r="E4889" t="s">
        <v>1768</v>
      </c>
      <c r="F4889" t="s">
        <v>8043</v>
      </c>
    </row>
    <row r="4890" spans="1:6">
      <c r="A4890" t="s">
        <v>3962</v>
      </c>
      <c r="B4890" t="s">
        <v>2412</v>
      </c>
      <c r="C4890" t="s">
        <v>2062</v>
      </c>
      <c r="D4890" t="s">
        <v>2063</v>
      </c>
      <c r="E4890" t="s">
        <v>1768</v>
      </c>
      <c r="F4890" t="s">
        <v>8047</v>
      </c>
    </row>
    <row r="4891" spans="1:6">
      <c r="A4891" t="s">
        <v>3962</v>
      </c>
      <c r="B4891" t="s">
        <v>2412</v>
      </c>
      <c r="C4891" t="s">
        <v>2062</v>
      </c>
      <c r="D4891" t="s">
        <v>2063</v>
      </c>
      <c r="E4891" t="s">
        <v>1768</v>
      </c>
      <c r="F4891" t="s">
        <v>8051</v>
      </c>
    </row>
    <row r="4892" spans="1:6">
      <c r="A4892" t="s">
        <v>3962</v>
      </c>
      <c r="B4892" t="s">
        <v>2412</v>
      </c>
      <c r="C4892" t="s">
        <v>2062</v>
      </c>
      <c r="D4892" t="s">
        <v>2063</v>
      </c>
      <c r="E4892" t="s">
        <v>1768</v>
      </c>
      <c r="F4892" t="s">
        <v>8055</v>
      </c>
    </row>
    <row r="4893" spans="1:6">
      <c r="A4893" t="s">
        <v>3962</v>
      </c>
      <c r="B4893" t="s">
        <v>2412</v>
      </c>
      <c r="C4893" t="s">
        <v>2062</v>
      </c>
      <c r="D4893" t="s">
        <v>2063</v>
      </c>
      <c r="E4893" t="s">
        <v>1768</v>
      </c>
      <c r="F4893" t="s">
        <v>8059</v>
      </c>
    </row>
    <row r="4894" spans="1:6">
      <c r="A4894" t="s">
        <v>3962</v>
      </c>
      <c r="B4894" t="s">
        <v>2412</v>
      </c>
      <c r="C4894" t="s">
        <v>2062</v>
      </c>
      <c r="D4894" t="s">
        <v>2063</v>
      </c>
      <c r="E4894" t="s">
        <v>1768</v>
      </c>
      <c r="F4894" t="s">
        <v>8063</v>
      </c>
    </row>
    <row r="4895" spans="1:6">
      <c r="A4895" t="s">
        <v>3962</v>
      </c>
      <c r="B4895" t="s">
        <v>2412</v>
      </c>
      <c r="C4895" t="s">
        <v>2062</v>
      </c>
      <c r="D4895" t="s">
        <v>2063</v>
      </c>
      <c r="E4895" t="s">
        <v>1768</v>
      </c>
      <c r="F4895" t="s">
        <v>8067</v>
      </c>
    </row>
    <row r="4896" spans="1:6">
      <c r="A4896" t="s">
        <v>3962</v>
      </c>
      <c r="B4896" t="s">
        <v>2412</v>
      </c>
      <c r="C4896" t="s">
        <v>2062</v>
      </c>
      <c r="D4896" t="s">
        <v>2063</v>
      </c>
      <c r="E4896" t="s">
        <v>1768</v>
      </c>
      <c r="F4896" t="s">
        <v>8071</v>
      </c>
    </row>
    <row r="4897" spans="1:6">
      <c r="A4897" t="s">
        <v>3962</v>
      </c>
      <c r="B4897" t="s">
        <v>2412</v>
      </c>
      <c r="C4897" t="s">
        <v>2062</v>
      </c>
      <c r="D4897" t="s">
        <v>2063</v>
      </c>
      <c r="E4897" t="s">
        <v>1768</v>
      </c>
      <c r="F4897" t="s">
        <v>8075</v>
      </c>
    </row>
    <row r="4898" spans="1:6">
      <c r="A4898" t="s">
        <v>3962</v>
      </c>
      <c r="B4898" t="s">
        <v>2412</v>
      </c>
      <c r="C4898" t="s">
        <v>2062</v>
      </c>
      <c r="D4898" t="s">
        <v>2063</v>
      </c>
      <c r="E4898" t="s">
        <v>1768</v>
      </c>
      <c r="F4898" t="s">
        <v>8079</v>
      </c>
    </row>
    <row r="4899" spans="1:6">
      <c r="A4899" t="s">
        <v>3962</v>
      </c>
      <c r="B4899" t="s">
        <v>2412</v>
      </c>
      <c r="C4899" t="s">
        <v>2062</v>
      </c>
      <c r="D4899" t="s">
        <v>2063</v>
      </c>
      <c r="E4899" t="s">
        <v>1768</v>
      </c>
      <c r="F4899" t="s">
        <v>8083</v>
      </c>
    </row>
    <row r="4900" spans="1:6">
      <c r="A4900" t="s">
        <v>3962</v>
      </c>
      <c r="B4900" t="s">
        <v>2412</v>
      </c>
      <c r="C4900" t="s">
        <v>2062</v>
      </c>
      <c r="D4900" t="s">
        <v>2063</v>
      </c>
      <c r="E4900" t="s">
        <v>1768</v>
      </c>
      <c r="F4900" t="s">
        <v>8087</v>
      </c>
    </row>
    <row r="4901" spans="1:6">
      <c r="A4901" t="s">
        <v>3962</v>
      </c>
      <c r="B4901" t="s">
        <v>2412</v>
      </c>
      <c r="C4901" t="s">
        <v>2062</v>
      </c>
      <c r="D4901" t="s">
        <v>2063</v>
      </c>
      <c r="E4901" t="s">
        <v>1768</v>
      </c>
      <c r="F4901" t="s">
        <v>8091</v>
      </c>
    </row>
    <row r="4902" spans="1:6">
      <c r="A4902" t="s">
        <v>3962</v>
      </c>
      <c r="B4902" t="s">
        <v>2412</v>
      </c>
      <c r="C4902" t="s">
        <v>2062</v>
      </c>
      <c r="D4902" t="s">
        <v>2063</v>
      </c>
      <c r="E4902" t="s">
        <v>1768</v>
      </c>
      <c r="F4902" t="s">
        <v>8095</v>
      </c>
    </row>
    <row r="4903" spans="1:6">
      <c r="A4903" t="s">
        <v>3962</v>
      </c>
      <c r="B4903" t="s">
        <v>2412</v>
      </c>
      <c r="C4903" t="s">
        <v>2062</v>
      </c>
      <c r="D4903" t="s">
        <v>2063</v>
      </c>
      <c r="E4903" t="s">
        <v>1768</v>
      </c>
      <c r="F4903" t="s">
        <v>8099</v>
      </c>
    </row>
    <row r="4904" spans="1:6">
      <c r="A4904" t="s">
        <v>3962</v>
      </c>
      <c r="B4904" t="s">
        <v>2412</v>
      </c>
      <c r="C4904" t="s">
        <v>2062</v>
      </c>
      <c r="D4904" t="s">
        <v>2063</v>
      </c>
      <c r="E4904" t="s">
        <v>1768</v>
      </c>
      <c r="F4904" t="s">
        <v>8103</v>
      </c>
    </row>
    <row r="4905" spans="1:6">
      <c r="A4905" t="s">
        <v>3962</v>
      </c>
      <c r="B4905" t="s">
        <v>2412</v>
      </c>
      <c r="C4905" t="s">
        <v>2062</v>
      </c>
      <c r="D4905" t="s">
        <v>2063</v>
      </c>
      <c r="E4905" t="s">
        <v>1768</v>
      </c>
      <c r="F4905" t="s">
        <v>8107</v>
      </c>
    </row>
    <row r="4906" spans="1:6">
      <c r="A4906" t="s">
        <v>3962</v>
      </c>
      <c r="B4906" t="s">
        <v>2412</v>
      </c>
      <c r="C4906" t="s">
        <v>2062</v>
      </c>
      <c r="D4906" t="s">
        <v>2063</v>
      </c>
      <c r="E4906" t="s">
        <v>1768</v>
      </c>
      <c r="F4906" t="s">
        <v>8111</v>
      </c>
    </row>
    <row r="4907" spans="1:6">
      <c r="A4907" t="s">
        <v>3962</v>
      </c>
      <c r="B4907" t="s">
        <v>2412</v>
      </c>
      <c r="C4907" t="s">
        <v>2062</v>
      </c>
      <c r="D4907" t="s">
        <v>2063</v>
      </c>
      <c r="E4907" t="s">
        <v>1768</v>
      </c>
      <c r="F4907" t="s">
        <v>8115</v>
      </c>
    </row>
    <row r="4908" spans="1:6">
      <c r="A4908" t="s">
        <v>3962</v>
      </c>
      <c r="B4908" t="s">
        <v>2412</v>
      </c>
      <c r="C4908" t="s">
        <v>2062</v>
      </c>
      <c r="D4908" t="s">
        <v>2063</v>
      </c>
      <c r="E4908" t="s">
        <v>1768</v>
      </c>
      <c r="F4908" t="s">
        <v>8116</v>
      </c>
    </row>
    <row r="4909" spans="1:6">
      <c r="A4909" t="s">
        <v>3962</v>
      </c>
      <c r="B4909" t="s">
        <v>2412</v>
      </c>
      <c r="C4909" t="s">
        <v>2062</v>
      </c>
      <c r="D4909" t="s">
        <v>2063</v>
      </c>
      <c r="E4909" t="s">
        <v>1768</v>
      </c>
      <c r="F4909" t="s">
        <v>8120</v>
      </c>
    </row>
    <row r="4910" spans="1:6">
      <c r="A4910" t="s">
        <v>3962</v>
      </c>
      <c r="B4910" t="s">
        <v>2412</v>
      </c>
      <c r="C4910" t="s">
        <v>2062</v>
      </c>
      <c r="D4910" t="s">
        <v>2063</v>
      </c>
      <c r="E4910" t="s">
        <v>1768</v>
      </c>
      <c r="F4910" t="s">
        <v>8124</v>
      </c>
    </row>
    <row r="4911" spans="1:6">
      <c r="A4911" t="s">
        <v>3962</v>
      </c>
      <c r="B4911" t="s">
        <v>2412</v>
      </c>
      <c r="C4911" t="s">
        <v>2062</v>
      </c>
      <c r="D4911" t="s">
        <v>2063</v>
      </c>
      <c r="E4911" t="s">
        <v>1768</v>
      </c>
      <c r="F4911" t="s">
        <v>8128</v>
      </c>
    </row>
    <row r="4912" spans="1:6">
      <c r="A4912" t="s">
        <v>3962</v>
      </c>
      <c r="B4912" t="s">
        <v>2412</v>
      </c>
      <c r="C4912" t="s">
        <v>2062</v>
      </c>
      <c r="D4912" t="s">
        <v>2063</v>
      </c>
      <c r="E4912" t="s">
        <v>1768</v>
      </c>
      <c r="F4912" t="s">
        <v>8132</v>
      </c>
    </row>
    <row r="4913" spans="1:6">
      <c r="A4913" t="s">
        <v>3962</v>
      </c>
      <c r="B4913" t="s">
        <v>2412</v>
      </c>
      <c r="C4913" t="s">
        <v>2062</v>
      </c>
      <c r="D4913" t="s">
        <v>2063</v>
      </c>
      <c r="E4913" t="s">
        <v>1768</v>
      </c>
      <c r="F4913" t="s">
        <v>8133</v>
      </c>
    </row>
    <row r="4914" spans="1:6">
      <c r="A4914" t="s">
        <v>3962</v>
      </c>
      <c r="B4914" t="s">
        <v>2412</v>
      </c>
      <c r="C4914" t="s">
        <v>2062</v>
      </c>
      <c r="D4914" t="s">
        <v>2063</v>
      </c>
      <c r="E4914" t="s">
        <v>1768</v>
      </c>
      <c r="F4914" t="s">
        <v>8137</v>
      </c>
    </row>
    <row r="4915" spans="1:6">
      <c r="A4915" t="s">
        <v>3962</v>
      </c>
      <c r="B4915" t="s">
        <v>2412</v>
      </c>
      <c r="C4915" t="s">
        <v>2062</v>
      </c>
      <c r="D4915" t="s">
        <v>2063</v>
      </c>
      <c r="E4915" t="s">
        <v>1768</v>
      </c>
      <c r="F4915" t="s">
        <v>8141</v>
      </c>
    </row>
    <row r="4916" spans="1:6">
      <c r="A4916" t="s">
        <v>3962</v>
      </c>
      <c r="B4916" t="s">
        <v>2412</v>
      </c>
      <c r="C4916" t="s">
        <v>2062</v>
      </c>
      <c r="D4916" t="s">
        <v>2063</v>
      </c>
      <c r="E4916" t="s">
        <v>1768</v>
      </c>
      <c r="F4916" t="s">
        <v>8145</v>
      </c>
    </row>
    <row r="4917" spans="1:6">
      <c r="A4917" t="s">
        <v>3962</v>
      </c>
      <c r="B4917" t="s">
        <v>2412</v>
      </c>
      <c r="C4917" t="s">
        <v>2062</v>
      </c>
      <c r="D4917" t="s">
        <v>2063</v>
      </c>
      <c r="E4917" t="s">
        <v>1768</v>
      </c>
      <c r="F4917" t="s">
        <v>8149</v>
      </c>
    </row>
    <row r="4918" spans="1:6">
      <c r="A4918" t="s">
        <v>3962</v>
      </c>
      <c r="B4918" t="s">
        <v>2412</v>
      </c>
      <c r="C4918" t="s">
        <v>2062</v>
      </c>
      <c r="D4918" t="s">
        <v>2063</v>
      </c>
      <c r="E4918" t="s">
        <v>1768</v>
      </c>
      <c r="F4918" t="s">
        <v>8153</v>
      </c>
    </row>
    <row r="4919" spans="1:6">
      <c r="A4919" t="s">
        <v>3962</v>
      </c>
      <c r="B4919" t="s">
        <v>2412</v>
      </c>
      <c r="C4919" t="s">
        <v>2062</v>
      </c>
      <c r="D4919" t="s">
        <v>2063</v>
      </c>
      <c r="E4919" t="s">
        <v>1768</v>
      </c>
      <c r="F4919" t="s">
        <v>8157</v>
      </c>
    </row>
    <row r="4920" spans="1:6">
      <c r="A4920" t="s">
        <v>3962</v>
      </c>
      <c r="B4920" t="s">
        <v>2412</v>
      </c>
      <c r="C4920" t="s">
        <v>2062</v>
      </c>
      <c r="D4920" t="s">
        <v>2063</v>
      </c>
      <c r="E4920" t="s">
        <v>1768</v>
      </c>
      <c r="F4920" t="s">
        <v>8161</v>
      </c>
    </row>
    <row r="4921" spans="1:6">
      <c r="A4921" t="s">
        <v>3962</v>
      </c>
      <c r="B4921" t="s">
        <v>2412</v>
      </c>
      <c r="C4921" t="s">
        <v>2062</v>
      </c>
      <c r="D4921" t="s">
        <v>2063</v>
      </c>
      <c r="E4921" t="s">
        <v>1768</v>
      </c>
      <c r="F4921" t="s">
        <v>8165</v>
      </c>
    </row>
    <row r="4922" spans="1:6">
      <c r="A4922" t="s">
        <v>3962</v>
      </c>
      <c r="B4922" t="s">
        <v>2412</v>
      </c>
      <c r="C4922" t="s">
        <v>2062</v>
      </c>
      <c r="D4922" t="s">
        <v>2063</v>
      </c>
      <c r="E4922" t="s">
        <v>1768</v>
      </c>
      <c r="F4922" t="s">
        <v>8169</v>
      </c>
    </row>
    <row r="4923" spans="1:6">
      <c r="A4923" t="s">
        <v>3962</v>
      </c>
      <c r="B4923" t="s">
        <v>2412</v>
      </c>
      <c r="C4923" t="s">
        <v>2062</v>
      </c>
      <c r="D4923" t="s">
        <v>2063</v>
      </c>
      <c r="E4923" t="s">
        <v>1768</v>
      </c>
      <c r="F4923" t="s">
        <v>8173</v>
      </c>
    </row>
    <row r="4924" spans="1:6">
      <c r="A4924" t="s">
        <v>3962</v>
      </c>
      <c r="B4924" t="s">
        <v>2412</v>
      </c>
      <c r="C4924" t="s">
        <v>2062</v>
      </c>
      <c r="D4924" t="s">
        <v>2063</v>
      </c>
      <c r="E4924" t="s">
        <v>1768</v>
      </c>
      <c r="F4924" t="s">
        <v>8177</v>
      </c>
    </row>
    <row r="4925" spans="1:6">
      <c r="A4925" t="s">
        <v>3962</v>
      </c>
      <c r="B4925" t="s">
        <v>2412</v>
      </c>
      <c r="C4925" t="s">
        <v>2062</v>
      </c>
      <c r="D4925" t="s">
        <v>2063</v>
      </c>
      <c r="E4925" t="s">
        <v>1768</v>
      </c>
      <c r="F4925" t="s">
        <v>8178</v>
      </c>
    </row>
    <row r="4926" spans="1:6">
      <c r="A4926" t="s">
        <v>3962</v>
      </c>
      <c r="B4926" t="s">
        <v>2412</v>
      </c>
      <c r="C4926" t="s">
        <v>2062</v>
      </c>
      <c r="D4926" t="s">
        <v>2063</v>
      </c>
      <c r="E4926" t="s">
        <v>1768</v>
      </c>
      <c r="F4926" t="s">
        <v>8179</v>
      </c>
    </row>
    <row r="4927" spans="1:6">
      <c r="A4927" t="s">
        <v>3962</v>
      </c>
      <c r="B4927" t="s">
        <v>2412</v>
      </c>
      <c r="C4927" t="s">
        <v>2062</v>
      </c>
      <c r="D4927" t="s">
        <v>2063</v>
      </c>
      <c r="E4927" t="s">
        <v>1768</v>
      </c>
      <c r="F4927" t="s">
        <v>8183</v>
      </c>
    </row>
    <row r="4928" spans="1:6">
      <c r="A4928" t="s">
        <v>3962</v>
      </c>
      <c r="B4928" t="s">
        <v>2412</v>
      </c>
      <c r="C4928" t="s">
        <v>2062</v>
      </c>
      <c r="D4928" t="s">
        <v>2063</v>
      </c>
      <c r="E4928" t="s">
        <v>1768</v>
      </c>
      <c r="F4928" t="s">
        <v>8187</v>
      </c>
    </row>
    <row r="4929" spans="1:6">
      <c r="A4929" t="s">
        <v>3962</v>
      </c>
      <c r="B4929" t="s">
        <v>2412</v>
      </c>
      <c r="C4929" t="s">
        <v>2062</v>
      </c>
      <c r="D4929" t="s">
        <v>2063</v>
      </c>
      <c r="E4929" t="s">
        <v>1768</v>
      </c>
      <c r="F4929" t="s">
        <v>8191</v>
      </c>
    </row>
    <row r="4930" spans="1:6">
      <c r="A4930" t="s">
        <v>3962</v>
      </c>
      <c r="B4930" t="s">
        <v>2412</v>
      </c>
      <c r="C4930" t="s">
        <v>2062</v>
      </c>
      <c r="D4930" t="s">
        <v>2063</v>
      </c>
      <c r="E4930" t="s">
        <v>1768</v>
      </c>
      <c r="F4930" t="s">
        <v>8195</v>
      </c>
    </row>
    <row r="4931" spans="1:6">
      <c r="A4931" t="s">
        <v>3962</v>
      </c>
      <c r="B4931" t="s">
        <v>2412</v>
      </c>
      <c r="C4931" t="s">
        <v>2062</v>
      </c>
      <c r="D4931" t="s">
        <v>2063</v>
      </c>
      <c r="E4931" t="s">
        <v>1768</v>
      </c>
      <c r="F4931" t="s">
        <v>8199</v>
      </c>
    </row>
    <row r="4932" spans="1:6">
      <c r="A4932" t="s">
        <v>3962</v>
      </c>
      <c r="B4932" t="s">
        <v>2412</v>
      </c>
      <c r="C4932" t="s">
        <v>2062</v>
      </c>
      <c r="D4932" t="s">
        <v>2063</v>
      </c>
      <c r="E4932" t="s">
        <v>1768</v>
      </c>
      <c r="F4932" t="s">
        <v>8203</v>
      </c>
    </row>
    <row r="4933" spans="1:6">
      <c r="A4933" t="s">
        <v>3962</v>
      </c>
      <c r="B4933" t="s">
        <v>2412</v>
      </c>
      <c r="C4933" t="s">
        <v>2062</v>
      </c>
      <c r="D4933" t="s">
        <v>2063</v>
      </c>
      <c r="E4933" t="s">
        <v>1768</v>
      </c>
      <c r="F4933" t="s">
        <v>8207</v>
      </c>
    </row>
    <row r="4934" spans="1:6">
      <c r="A4934" t="s">
        <v>3962</v>
      </c>
      <c r="B4934" t="s">
        <v>2412</v>
      </c>
      <c r="C4934" t="s">
        <v>2062</v>
      </c>
      <c r="D4934" t="s">
        <v>2063</v>
      </c>
      <c r="E4934" t="s">
        <v>1768</v>
      </c>
      <c r="F4934" t="s">
        <v>8211</v>
      </c>
    </row>
    <row r="4935" spans="1:6">
      <c r="A4935" t="s">
        <v>3962</v>
      </c>
      <c r="B4935" t="s">
        <v>2412</v>
      </c>
      <c r="C4935" t="s">
        <v>2062</v>
      </c>
      <c r="D4935" t="s">
        <v>2063</v>
      </c>
      <c r="E4935" t="s">
        <v>1768</v>
      </c>
      <c r="F4935" t="s">
        <v>8215</v>
      </c>
    </row>
    <row r="4936" spans="1:6">
      <c r="A4936" t="s">
        <v>3962</v>
      </c>
      <c r="B4936" t="s">
        <v>2412</v>
      </c>
      <c r="C4936" t="s">
        <v>2062</v>
      </c>
      <c r="D4936" t="s">
        <v>2063</v>
      </c>
      <c r="E4936" t="s">
        <v>1768</v>
      </c>
      <c r="F4936" t="s">
        <v>8219</v>
      </c>
    </row>
    <row r="4937" spans="1:6">
      <c r="A4937" t="s">
        <v>3962</v>
      </c>
      <c r="B4937" t="s">
        <v>2412</v>
      </c>
      <c r="C4937" t="s">
        <v>2062</v>
      </c>
      <c r="D4937" t="s">
        <v>2063</v>
      </c>
      <c r="E4937" t="s">
        <v>1768</v>
      </c>
      <c r="F4937" t="s">
        <v>8223</v>
      </c>
    </row>
    <row r="4938" spans="1:6">
      <c r="A4938" t="s">
        <v>3962</v>
      </c>
      <c r="B4938" t="s">
        <v>2412</v>
      </c>
      <c r="C4938" t="s">
        <v>2062</v>
      </c>
      <c r="D4938" t="s">
        <v>2063</v>
      </c>
      <c r="E4938" t="s">
        <v>1768</v>
      </c>
      <c r="F4938" t="s">
        <v>8227</v>
      </c>
    </row>
    <row r="4939" spans="1:6">
      <c r="A4939" t="s">
        <v>3962</v>
      </c>
      <c r="B4939" t="s">
        <v>2412</v>
      </c>
      <c r="C4939" t="s">
        <v>2062</v>
      </c>
      <c r="D4939" t="s">
        <v>2063</v>
      </c>
      <c r="E4939" t="s">
        <v>1768</v>
      </c>
      <c r="F4939" t="s">
        <v>8231</v>
      </c>
    </row>
    <row r="4940" spans="1:6">
      <c r="A4940" t="s">
        <v>3962</v>
      </c>
      <c r="B4940" t="s">
        <v>2412</v>
      </c>
      <c r="C4940" t="s">
        <v>2062</v>
      </c>
      <c r="D4940" t="s">
        <v>2063</v>
      </c>
      <c r="E4940" t="s">
        <v>1768</v>
      </c>
      <c r="F4940" t="s">
        <v>8235</v>
      </c>
    </row>
    <row r="4941" spans="1:6">
      <c r="A4941" t="s">
        <v>3962</v>
      </c>
      <c r="B4941" t="s">
        <v>2412</v>
      </c>
      <c r="C4941" t="s">
        <v>2062</v>
      </c>
      <c r="D4941" t="s">
        <v>2063</v>
      </c>
      <c r="E4941" t="s">
        <v>1768</v>
      </c>
      <c r="F4941" t="s">
        <v>8239</v>
      </c>
    </row>
    <row r="4942" spans="1:6">
      <c r="A4942" t="s">
        <v>3962</v>
      </c>
      <c r="B4942" t="s">
        <v>2412</v>
      </c>
      <c r="C4942" t="s">
        <v>2062</v>
      </c>
      <c r="D4942" t="s">
        <v>2063</v>
      </c>
      <c r="E4942" t="s">
        <v>1768</v>
      </c>
      <c r="F4942" t="s">
        <v>8243</v>
      </c>
    </row>
    <row r="4943" spans="1:6">
      <c r="A4943" t="s">
        <v>3962</v>
      </c>
      <c r="B4943" t="s">
        <v>2412</v>
      </c>
      <c r="C4943" t="s">
        <v>2062</v>
      </c>
      <c r="D4943" t="s">
        <v>2063</v>
      </c>
      <c r="E4943" t="s">
        <v>1768</v>
      </c>
      <c r="F4943" t="s">
        <v>8247</v>
      </c>
    </row>
    <row r="4944" spans="1:6">
      <c r="A4944" t="s">
        <v>3962</v>
      </c>
      <c r="B4944" t="s">
        <v>2412</v>
      </c>
      <c r="C4944" t="s">
        <v>2062</v>
      </c>
      <c r="D4944" t="s">
        <v>2063</v>
      </c>
      <c r="E4944" t="s">
        <v>1768</v>
      </c>
      <c r="F4944" t="s">
        <v>8251</v>
      </c>
    </row>
    <row r="4945" spans="1:6">
      <c r="A4945" t="s">
        <v>3962</v>
      </c>
      <c r="B4945" t="s">
        <v>2412</v>
      </c>
      <c r="C4945" t="s">
        <v>2062</v>
      </c>
      <c r="D4945" t="s">
        <v>2063</v>
      </c>
      <c r="E4945" t="s">
        <v>1768</v>
      </c>
      <c r="F4945" t="s">
        <v>8255</v>
      </c>
    </row>
    <row r="4946" spans="1:6">
      <c r="A4946" t="s">
        <v>3962</v>
      </c>
      <c r="B4946" t="s">
        <v>2412</v>
      </c>
      <c r="C4946" t="s">
        <v>2062</v>
      </c>
      <c r="D4946" t="s">
        <v>2063</v>
      </c>
      <c r="E4946" t="s">
        <v>1768</v>
      </c>
      <c r="F4946" t="s">
        <v>8259</v>
      </c>
    </row>
    <row r="4947" spans="1:6">
      <c r="A4947" t="s">
        <v>3962</v>
      </c>
      <c r="B4947" t="s">
        <v>2412</v>
      </c>
      <c r="C4947" t="s">
        <v>2062</v>
      </c>
      <c r="D4947" t="s">
        <v>2063</v>
      </c>
      <c r="E4947" t="s">
        <v>1768</v>
      </c>
      <c r="F4947" t="s">
        <v>8263</v>
      </c>
    </row>
    <row r="4948" spans="1:6">
      <c r="A4948" t="s">
        <v>3962</v>
      </c>
      <c r="B4948" t="s">
        <v>2412</v>
      </c>
      <c r="C4948" t="s">
        <v>2062</v>
      </c>
      <c r="D4948" t="s">
        <v>2063</v>
      </c>
      <c r="E4948" t="s">
        <v>1768</v>
      </c>
      <c r="F4948" t="s">
        <v>8267</v>
      </c>
    </row>
    <row r="4949" spans="1:6">
      <c r="A4949" t="s">
        <v>3962</v>
      </c>
      <c r="B4949" t="s">
        <v>2412</v>
      </c>
      <c r="C4949" t="s">
        <v>2062</v>
      </c>
      <c r="D4949" t="s">
        <v>2063</v>
      </c>
      <c r="E4949" t="s">
        <v>1768</v>
      </c>
      <c r="F4949" t="s">
        <v>8271</v>
      </c>
    </row>
    <row r="4950" spans="1:6">
      <c r="A4950" t="s">
        <v>3962</v>
      </c>
      <c r="B4950" t="s">
        <v>2412</v>
      </c>
      <c r="C4950" t="s">
        <v>2062</v>
      </c>
      <c r="D4950" t="s">
        <v>2063</v>
      </c>
      <c r="E4950" t="s">
        <v>1768</v>
      </c>
      <c r="F4950" t="s">
        <v>8275</v>
      </c>
    </row>
    <row r="4951" spans="1:6">
      <c r="A4951" t="s">
        <v>3962</v>
      </c>
      <c r="B4951" t="s">
        <v>2412</v>
      </c>
      <c r="C4951" t="s">
        <v>2062</v>
      </c>
      <c r="D4951" t="s">
        <v>2063</v>
      </c>
      <c r="E4951" t="s">
        <v>1768</v>
      </c>
      <c r="F4951" t="s">
        <v>8279</v>
      </c>
    </row>
    <row r="4952" spans="1:6">
      <c r="A4952" t="s">
        <v>3962</v>
      </c>
      <c r="B4952" t="s">
        <v>2412</v>
      </c>
      <c r="C4952" t="s">
        <v>2062</v>
      </c>
      <c r="D4952" t="s">
        <v>2063</v>
      </c>
      <c r="E4952" t="s">
        <v>1768</v>
      </c>
      <c r="F4952" t="s">
        <v>8283</v>
      </c>
    </row>
    <row r="4953" spans="1:6">
      <c r="A4953" t="s">
        <v>3962</v>
      </c>
      <c r="B4953" t="s">
        <v>2412</v>
      </c>
      <c r="C4953" t="s">
        <v>2062</v>
      </c>
      <c r="D4953" t="s">
        <v>2063</v>
      </c>
      <c r="E4953" t="s">
        <v>1768</v>
      </c>
      <c r="F4953" t="s">
        <v>8287</v>
      </c>
    </row>
    <row r="4954" spans="1:6">
      <c r="A4954" t="s">
        <v>3962</v>
      </c>
      <c r="B4954" t="s">
        <v>2412</v>
      </c>
      <c r="C4954" t="s">
        <v>2062</v>
      </c>
      <c r="D4954" t="s">
        <v>2063</v>
      </c>
      <c r="E4954" t="s">
        <v>1768</v>
      </c>
      <c r="F4954" t="s">
        <v>8291</v>
      </c>
    </row>
    <row r="4955" spans="1:6">
      <c r="A4955" t="s">
        <v>3962</v>
      </c>
      <c r="B4955" t="s">
        <v>2412</v>
      </c>
      <c r="C4955" t="s">
        <v>2062</v>
      </c>
      <c r="D4955" t="s">
        <v>2063</v>
      </c>
      <c r="E4955" t="s">
        <v>1768</v>
      </c>
      <c r="F4955" t="s">
        <v>8295</v>
      </c>
    </row>
    <row r="4956" spans="1:6">
      <c r="A4956" t="s">
        <v>3962</v>
      </c>
      <c r="B4956" t="s">
        <v>2412</v>
      </c>
      <c r="C4956" t="s">
        <v>2062</v>
      </c>
      <c r="D4956" t="s">
        <v>2063</v>
      </c>
      <c r="E4956" t="s">
        <v>1768</v>
      </c>
      <c r="F4956" t="s">
        <v>8299</v>
      </c>
    </row>
    <row r="4957" spans="1:6">
      <c r="A4957" t="s">
        <v>3962</v>
      </c>
      <c r="B4957" t="s">
        <v>2412</v>
      </c>
      <c r="C4957" t="s">
        <v>2062</v>
      </c>
      <c r="D4957" t="s">
        <v>2063</v>
      </c>
      <c r="E4957" t="s">
        <v>1768</v>
      </c>
      <c r="F4957" t="s">
        <v>8303</v>
      </c>
    </row>
    <row r="4958" spans="1:6">
      <c r="A4958" t="s">
        <v>3962</v>
      </c>
      <c r="B4958" t="s">
        <v>2412</v>
      </c>
      <c r="C4958" t="s">
        <v>2062</v>
      </c>
      <c r="D4958" t="s">
        <v>2063</v>
      </c>
      <c r="E4958" t="s">
        <v>1768</v>
      </c>
      <c r="F4958" t="s">
        <v>8304</v>
      </c>
    </row>
    <row r="4959" spans="1:6">
      <c r="A4959" t="s">
        <v>3962</v>
      </c>
      <c r="B4959" t="s">
        <v>2412</v>
      </c>
      <c r="C4959" t="s">
        <v>2062</v>
      </c>
      <c r="D4959" t="s">
        <v>2063</v>
      </c>
      <c r="E4959" t="s">
        <v>1768</v>
      </c>
      <c r="F4959" t="s">
        <v>8308</v>
      </c>
    </row>
    <row r="4960" spans="1:6">
      <c r="A4960" t="s">
        <v>3962</v>
      </c>
      <c r="B4960" t="s">
        <v>2412</v>
      </c>
      <c r="C4960" t="s">
        <v>2062</v>
      </c>
      <c r="D4960" t="s">
        <v>2063</v>
      </c>
      <c r="E4960" t="s">
        <v>1768</v>
      </c>
      <c r="F4960" t="s">
        <v>8312</v>
      </c>
    </row>
    <row r="4961" spans="1:6">
      <c r="A4961" t="s">
        <v>3962</v>
      </c>
      <c r="B4961" t="s">
        <v>2412</v>
      </c>
      <c r="C4961" t="s">
        <v>2062</v>
      </c>
      <c r="D4961" t="s">
        <v>2063</v>
      </c>
      <c r="E4961" t="s">
        <v>1768</v>
      </c>
      <c r="F4961" t="s">
        <v>8316</v>
      </c>
    </row>
    <row r="4962" spans="1:6">
      <c r="A4962" t="s">
        <v>3962</v>
      </c>
      <c r="B4962" t="s">
        <v>2412</v>
      </c>
      <c r="C4962" t="s">
        <v>2062</v>
      </c>
      <c r="D4962" t="s">
        <v>2063</v>
      </c>
      <c r="E4962" t="s">
        <v>1768</v>
      </c>
      <c r="F4962" t="s">
        <v>8320</v>
      </c>
    </row>
    <row r="4963" spans="1:6">
      <c r="A4963" t="s">
        <v>3962</v>
      </c>
      <c r="B4963" t="s">
        <v>2412</v>
      </c>
      <c r="C4963" t="s">
        <v>2062</v>
      </c>
      <c r="D4963" t="s">
        <v>2063</v>
      </c>
      <c r="E4963" t="s">
        <v>1768</v>
      </c>
      <c r="F4963" t="s">
        <v>8324</v>
      </c>
    </row>
    <row r="4964" spans="1:6">
      <c r="A4964" t="s">
        <v>3962</v>
      </c>
      <c r="B4964" t="s">
        <v>2412</v>
      </c>
      <c r="C4964" t="s">
        <v>2062</v>
      </c>
      <c r="D4964" t="s">
        <v>2063</v>
      </c>
      <c r="E4964" t="s">
        <v>1768</v>
      </c>
      <c r="F4964" t="s">
        <v>8328</v>
      </c>
    </row>
    <row r="4965" spans="1:6">
      <c r="A4965" t="s">
        <v>3962</v>
      </c>
      <c r="B4965" t="s">
        <v>2412</v>
      </c>
      <c r="C4965" t="s">
        <v>2062</v>
      </c>
      <c r="D4965" t="s">
        <v>2063</v>
      </c>
      <c r="E4965" t="s">
        <v>1768</v>
      </c>
      <c r="F4965" t="s">
        <v>8332</v>
      </c>
    </row>
    <row r="4966" spans="1:6">
      <c r="A4966" t="s">
        <v>3962</v>
      </c>
      <c r="B4966" t="s">
        <v>2412</v>
      </c>
      <c r="C4966" t="s">
        <v>2062</v>
      </c>
      <c r="D4966" t="s">
        <v>2063</v>
      </c>
      <c r="E4966" t="s">
        <v>1768</v>
      </c>
      <c r="F4966" t="s">
        <v>8336</v>
      </c>
    </row>
    <row r="4967" spans="1:6">
      <c r="A4967" t="s">
        <v>3962</v>
      </c>
      <c r="B4967" t="s">
        <v>2412</v>
      </c>
      <c r="C4967" t="s">
        <v>2062</v>
      </c>
      <c r="D4967" t="s">
        <v>2063</v>
      </c>
      <c r="E4967" t="s">
        <v>1768</v>
      </c>
      <c r="F4967" t="s">
        <v>8340</v>
      </c>
    </row>
    <row r="4968" spans="1:6">
      <c r="A4968" t="s">
        <v>3962</v>
      </c>
      <c r="B4968" t="s">
        <v>2412</v>
      </c>
      <c r="C4968" t="s">
        <v>2062</v>
      </c>
      <c r="D4968" t="s">
        <v>2063</v>
      </c>
      <c r="E4968" t="s">
        <v>1768</v>
      </c>
      <c r="F4968" t="s">
        <v>8344</v>
      </c>
    </row>
    <row r="4969" spans="1:6">
      <c r="A4969" t="s">
        <v>3962</v>
      </c>
      <c r="B4969" t="s">
        <v>2412</v>
      </c>
      <c r="C4969" t="s">
        <v>2062</v>
      </c>
      <c r="D4969" t="s">
        <v>2063</v>
      </c>
      <c r="E4969" t="s">
        <v>1768</v>
      </c>
      <c r="F4969" t="s">
        <v>8348</v>
      </c>
    </row>
    <row r="4970" spans="1:6">
      <c r="A4970" t="s">
        <v>3962</v>
      </c>
      <c r="B4970" t="s">
        <v>2412</v>
      </c>
      <c r="C4970" t="s">
        <v>2062</v>
      </c>
      <c r="D4970" t="s">
        <v>2063</v>
      </c>
      <c r="E4970" t="s">
        <v>1768</v>
      </c>
      <c r="F4970" t="s">
        <v>8352</v>
      </c>
    </row>
    <row r="4971" spans="1:6">
      <c r="A4971" t="s">
        <v>3962</v>
      </c>
      <c r="B4971" t="s">
        <v>2412</v>
      </c>
      <c r="C4971" t="s">
        <v>2062</v>
      </c>
      <c r="D4971" t="s">
        <v>2063</v>
      </c>
      <c r="E4971" t="s">
        <v>1768</v>
      </c>
      <c r="F4971" t="s">
        <v>8356</v>
      </c>
    </row>
    <row r="4972" spans="1:6">
      <c r="A4972" t="s">
        <v>3962</v>
      </c>
      <c r="B4972" t="s">
        <v>2412</v>
      </c>
      <c r="C4972" t="s">
        <v>2062</v>
      </c>
      <c r="D4972" t="s">
        <v>2063</v>
      </c>
      <c r="E4972" t="s">
        <v>1768</v>
      </c>
      <c r="F4972" t="s">
        <v>8360</v>
      </c>
    </row>
    <row r="4973" spans="1:6">
      <c r="A4973" t="s">
        <v>3962</v>
      </c>
      <c r="B4973" t="s">
        <v>2412</v>
      </c>
      <c r="C4973" t="s">
        <v>2062</v>
      </c>
      <c r="D4973" t="s">
        <v>2063</v>
      </c>
      <c r="E4973" t="s">
        <v>1768</v>
      </c>
      <c r="F4973" t="s">
        <v>8364</v>
      </c>
    </row>
    <row r="4974" spans="1:6">
      <c r="A4974" t="s">
        <v>3962</v>
      </c>
      <c r="B4974" t="s">
        <v>2412</v>
      </c>
      <c r="C4974" t="s">
        <v>2062</v>
      </c>
      <c r="D4974" t="s">
        <v>2063</v>
      </c>
      <c r="E4974" t="s">
        <v>1768</v>
      </c>
      <c r="F4974" t="s">
        <v>8368</v>
      </c>
    </row>
    <row r="4975" spans="1:6">
      <c r="A4975" t="s">
        <v>3962</v>
      </c>
      <c r="B4975" t="s">
        <v>2412</v>
      </c>
      <c r="C4975" t="s">
        <v>2062</v>
      </c>
      <c r="D4975" t="s">
        <v>2063</v>
      </c>
      <c r="E4975" t="s">
        <v>1768</v>
      </c>
      <c r="F4975" t="s">
        <v>8372</v>
      </c>
    </row>
    <row r="4976" spans="1:6">
      <c r="A4976" t="s">
        <v>3962</v>
      </c>
      <c r="B4976" t="s">
        <v>2412</v>
      </c>
      <c r="C4976" t="s">
        <v>2062</v>
      </c>
      <c r="D4976" t="s">
        <v>2063</v>
      </c>
      <c r="E4976" t="s">
        <v>1768</v>
      </c>
      <c r="F4976" t="s">
        <v>8376</v>
      </c>
    </row>
    <row r="4977" spans="1:6">
      <c r="A4977" t="s">
        <v>3962</v>
      </c>
      <c r="B4977" t="s">
        <v>2412</v>
      </c>
      <c r="C4977" t="s">
        <v>2062</v>
      </c>
      <c r="D4977" t="s">
        <v>2063</v>
      </c>
      <c r="E4977" t="s">
        <v>1768</v>
      </c>
      <c r="F4977" t="s">
        <v>8380</v>
      </c>
    </row>
    <row r="4978" spans="1:6">
      <c r="A4978" t="s">
        <v>3962</v>
      </c>
      <c r="B4978" t="s">
        <v>2412</v>
      </c>
      <c r="C4978" t="s">
        <v>2062</v>
      </c>
      <c r="D4978" t="s">
        <v>2063</v>
      </c>
      <c r="E4978" t="s">
        <v>1768</v>
      </c>
      <c r="F4978" t="s">
        <v>8384</v>
      </c>
    </row>
    <row r="4979" spans="1:6">
      <c r="A4979" t="s">
        <v>3962</v>
      </c>
      <c r="B4979" t="s">
        <v>2412</v>
      </c>
      <c r="C4979" t="s">
        <v>2062</v>
      </c>
      <c r="D4979" t="s">
        <v>2063</v>
      </c>
      <c r="E4979" t="s">
        <v>1768</v>
      </c>
      <c r="F4979" t="s">
        <v>8388</v>
      </c>
    </row>
    <row r="4980" spans="1:6">
      <c r="A4980" t="s">
        <v>3962</v>
      </c>
      <c r="B4980" t="s">
        <v>2412</v>
      </c>
      <c r="C4980" t="s">
        <v>2062</v>
      </c>
      <c r="D4980" t="s">
        <v>2063</v>
      </c>
      <c r="E4980" t="s">
        <v>1768</v>
      </c>
      <c r="F4980" t="s">
        <v>8392</v>
      </c>
    </row>
    <row r="4981" spans="1:6">
      <c r="A4981" t="s">
        <v>3962</v>
      </c>
      <c r="B4981" t="s">
        <v>2412</v>
      </c>
      <c r="C4981" t="s">
        <v>2062</v>
      </c>
      <c r="D4981" t="s">
        <v>2063</v>
      </c>
      <c r="E4981" t="s">
        <v>1768</v>
      </c>
      <c r="F4981" t="s">
        <v>8396</v>
      </c>
    </row>
    <row r="4982" spans="1:6">
      <c r="A4982" t="s">
        <v>3962</v>
      </c>
      <c r="B4982" t="s">
        <v>2412</v>
      </c>
      <c r="C4982" t="s">
        <v>2062</v>
      </c>
      <c r="D4982" t="s">
        <v>2063</v>
      </c>
      <c r="E4982" t="s">
        <v>1768</v>
      </c>
      <c r="F4982" t="s">
        <v>8400</v>
      </c>
    </row>
    <row r="4983" spans="1:6">
      <c r="A4983" t="s">
        <v>3962</v>
      </c>
      <c r="B4983" t="s">
        <v>2412</v>
      </c>
      <c r="C4983" t="s">
        <v>2062</v>
      </c>
      <c r="D4983" t="s">
        <v>2063</v>
      </c>
      <c r="E4983" t="s">
        <v>1768</v>
      </c>
      <c r="F4983" t="s">
        <v>8404</v>
      </c>
    </row>
    <row r="4984" spans="1:6">
      <c r="A4984" t="s">
        <v>3962</v>
      </c>
      <c r="B4984" t="s">
        <v>2412</v>
      </c>
      <c r="C4984" t="s">
        <v>2062</v>
      </c>
      <c r="D4984" t="s">
        <v>2063</v>
      </c>
      <c r="E4984" t="s">
        <v>1768</v>
      </c>
      <c r="F4984" t="s">
        <v>8408</v>
      </c>
    </row>
    <row r="4985" spans="1:6">
      <c r="A4985" t="s">
        <v>3962</v>
      </c>
      <c r="B4985" t="s">
        <v>2412</v>
      </c>
      <c r="C4985" t="s">
        <v>2062</v>
      </c>
      <c r="D4985" t="s">
        <v>2063</v>
      </c>
      <c r="E4985" t="s">
        <v>1768</v>
      </c>
      <c r="F4985" t="s">
        <v>8412</v>
      </c>
    </row>
    <row r="4986" spans="1:6">
      <c r="A4986" t="s">
        <v>3962</v>
      </c>
      <c r="B4986" t="s">
        <v>2412</v>
      </c>
      <c r="C4986" t="s">
        <v>2062</v>
      </c>
      <c r="D4986" t="s">
        <v>2063</v>
      </c>
      <c r="E4986" t="s">
        <v>1768</v>
      </c>
      <c r="F4986" t="s">
        <v>8416</v>
      </c>
    </row>
    <row r="4987" spans="1:6">
      <c r="A4987" t="s">
        <v>3962</v>
      </c>
      <c r="B4987" t="s">
        <v>2412</v>
      </c>
      <c r="C4987" t="s">
        <v>2062</v>
      </c>
      <c r="D4987" t="s">
        <v>2063</v>
      </c>
      <c r="E4987" t="s">
        <v>1768</v>
      </c>
      <c r="F4987" t="s">
        <v>8420</v>
      </c>
    </row>
    <row r="4988" spans="1:6">
      <c r="A4988" t="s">
        <v>3962</v>
      </c>
      <c r="B4988" t="s">
        <v>2412</v>
      </c>
      <c r="C4988" t="s">
        <v>2062</v>
      </c>
      <c r="D4988" t="s">
        <v>2063</v>
      </c>
      <c r="E4988" t="s">
        <v>1768</v>
      </c>
      <c r="F4988" t="s">
        <v>8424</v>
      </c>
    </row>
    <row r="4989" spans="1:6">
      <c r="A4989" t="s">
        <v>3962</v>
      </c>
      <c r="B4989" t="s">
        <v>2412</v>
      </c>
      <c r="C4989" t="s">
        <v>2062</v>
      </c>
      <c r="D4989" t="s">
        <v>2063</v>
      </c>
      <c r="E4989" t="s">
        <v>1768</v>
      </c>
      <c r="F4989" t="s">
        <v>8425</v>
      </c>
    </row>
    <row r="4990" spans="1:6">
      <c r="A4990" t="s">
        <v>3962</v>
      </c>
      <c r="B4990" t="s">
        <v>2412</v>
      </c>
      <c r="C4990" t="s">
        <v>2062</v>
      </c>
      <c r="D4990" t="s">
        <v>2063</v>
      </c>
      <c r="E4990" t="s">
        <v>1768</v>
      </c>
      <c r="F4990" t="s">
        <v>8429</v>
      </c>
    </row>
    <row r="4991" spans="1:6">
      <c r="A4991" t="s">
        <v>3962</v>
      </c>
      <c r="B4991" t="s">
        <v>2412</v>
      </c>
      <c r="C4991" t="s">
        <v>2062</v>
      </c>
      <c r="D4991" t="s">
        <v>2063</v>
      </c>
      <c r="E4991" t="s">
        <v>1768</v>
      </c>
      <c r="F4991" t="s">
        <v>8433</v>
      </c>
    </row>
    <row r="4992" spans="1:6">
      <c r="A4992" t="s">
        <v>3962</v>
      </c>
      <c r="B4992" t="s">
        <v>2412</v>
      </c>
      <c r="C4992" t="s">
        <v>2062</v>
      </c>
      <c r="D4992" t="s">
        <v>2063</v>
      </c>
      <c r="E4992" t="s">
        <v>1768</v>
      </c>
      <c r="F4992" t="s">
        <v>8437</v>
      </c>
    </row>
    <row r="4993" spans="1:6">
      <c r="A4993" t="s">
        <v>3962</v>
      </c>
      <c r="B4993" t="s">
        <v>2412</v>
      </c>
      <c r="C4993" t="s">
        <v>2062</v>
      </c>
      <c r="D4993" t="s">
        <v>2063</v>
      </c>
      <c r="E4993" t="s">
        <v>1768</v>
      </c>
      <c r="F4993" t="s">
        <v>8441</v>
      </c>
    </row>
    <row r="4994" spans="1:6">
      <c r="A4994" t="s">
        <v>3962</v>
      </c>
      <c r="B4994" t="s">
        <v>2412</v>
      </c>
      <c r="C4994" t="s">
        <v>2062</v>
      </c>
      <c r="D4994" t="s">
        <v>2063</v>
      </c>
      <c r="E4994" t="s">
        <v>1768</v>
      </c>
      <c r="F4994" t="s">
        <v>8445</v>
      </c>
    </row>
    <row r="4995" spans="1:6">
      <c r="A4995" t="s">
        <v>3962</v>
      </c>
      <c r="B4995" t="s">
        <v>2412</v>
      </c>
      <c r="C4995" t="s">
        <v>2062</v>
      </c>
      <c r="D4995" t="s">
        <v>2063</v>
      </c>
      <c r="E4995" t="s">
        <v>1768</v>
      </c>
      <c r="F4995" t="s">
        <v>8449</v>
      </c>
    </row>
    <row r="4996" spans="1:6">
      <c r="A4996" t="s">
        <v>3962</v>
      </c>
      <c r="B4996" t="s">
        <v>2412</v>
      </c>
      <c r="C4996" t="s">
        <v>2062</v>
      </c>
      <c r="D4996" t="s">
        <v>2063</v>
      </c>
      <c r="E4996" t="s">
        <v>1768</v>
      </c>
      <c r="F4996" t="s">
        <v>8453</v>
      </c>
    </row>
    <row r="4997" spans="1:6">
      <c r="A4997" t="s">
        <v>3962</v>
      </c>
      <c r="B4997" t="s">
        <v>2412</v>
      </c>
      <c r="C4997" t="s">
        <v>2062</v>
      </c>
      <c r="D4997" t="s">
        <v>2063</v>
      </c>
      <c r="E4997" t="s">
        <v>1768</v>
      </c>
      <c r="F4997" t="s">
        <v>8457</v>
      </c>
    </row>
    <row r="4998" spans="1:6">
      <c r="A4998" t="s">
        <v>3962</v>
      </c>
      <c r="B4998" t="s">
        <v>2412</v>
      </c>
      <c r="C4998" t="s">
        <v>2062</v>
      </c>
      <c r="D4998" t="s">
        <v>2063</v>
      </c>
      <c r="E4998" t="s">
        <v>1768</v>
      </c>
      <c r="F4998" t="s">
        <v>8461</v>
      </c>
    </row>
    <row r="4999" spans="1:6">
      <c r="A4999" t="s">
        <v>3962</v>
      </c>
      <c r="B4999" t="s">
        <v>2412</v>
      </c>
      <c r="C4999" t="s">
        <v>2062</v>
      </c>
      <c r="D4999" t="s">
        <v>2063</v>
      </c>
      <c r="E4999" t="s">
        <v>1768</v>
      </c>
      <c r="F4999" t="s">
        <v>8465</v>
      </c>
    </row>
    <row r="5000" spans="1:6">
      <c r="A5000" t="s">
        <v>3962</v>
      </c>
      <c r="B5000" t="s">
        <v>2412</v>
      </c>
      <c r="C5000" t="s">
        <v>2062</v>
      </c>
      <c r="D5000" t="s">
        <v>2063</v>
      </c>
      <c r="E5000" t="s">
        <v>1768</v>
      </c>
      <c r="F5000" t="s">
        <v>8469</v>
      </c>
    </row>
    <row r="5001" spans="1:6">
      <c r="A5001" t="s">
        <v>3962</v>
      </c>
      <c r="B5001" t="s">
        <v>2412</v>
      </c>
      <c r="C5001" t="s">
        <v>2062</v>
      </c>
      <c r="D5001" t="s">
        <v>2063</v>
      </c>
      <c r="E5001" t="s">
        <v>1768</v>
      </c>
      <c r="F5001" t="s">
        <v>8473</v>
      </c>
    </row>
    <row r="5002" spans="1:6">
      <c r="A5002" t="s">
        <v>3962</v>
      </c>
      <c r="B5002" t="s">
        <v>2412</v>
      </c>
      <c r="C5002" t="s">
        <v>2062</v>
      </c>
      <c r="D5002" t="s">
        <v>2063</v>
      </c>
      <c r="E5002" t="s">
        <v>1768</v>
      </c>
      <c r="F5002" t="s">
        <v>8477</v>
      </c>
    </row>
    <row r="5003" spans="1:6">
      <c r="A5003" t="s">
        <v>3962</v>
      </c>
      <c r="B5003" t="s">
        <v>2412</v>
      </c>
      <c r="C5003" t="s">
        <v>2062</v>
      </c>
      <c r="D5003" t="s">
        <v>2063</v>
      </c>
      <c r="E5003" t="s">
        <v>1768</v>
      </c>
      <c r="F5003" t="s">
        <v>8481</v>
      </c>
    </row>
    <row r="5004" spans="1:6">
      <c r="A5004" t="s">
        <v>3962</v>
      </c>
      <c r="B5004" t="s">
        <v>2412</v>
      </c>
      <c r="C5004" t="s">
        <v>2062</v>
      </c>
      <c r="D5004" t="s">
        <v>2063</v>
      </c>
      <c r="E5004" t="s">
        <v>1768</v>
      </c>
      <c r="F5004" t="s">
        <v>8485</v>
      </c>
    </row>
    <row r="5005" spans="1:6">
      <c r="A5005" t="s">
        <v>3962</v>
      </c>
      <c r="B5005" t="s">
        <v>2412</v>
      </c>
      <c r="C5005" t="s">
        <v>2062</v>
      </c>
      <c r="D5005" t="s">
        <v>2063</v>
      </c>
      <c r="E5005" t="s">
        <v>1768</v>
      </c>
      <c r="F5005" t="s">
        <v>8489</v>
      </c>
    </row>
    <row r="5006" spans="1:6">
      <c r="A5006" t="s">
        <v>3962</v>
      </c>
      <c r="B5006" t="s">
        <v>2412</v>
      </c>
      <c r="C5006" t="s">
        <v>2062</v>
      </c>
      <c r="D5006" t="s">
        <v>2063</v>
      </c>
      <c r="E5006" t="s">
        <v>1768</v>
      </c>
      <c r="F5006" t="s">
        <v>8493</v>
      </c>
    </row>
    <row r="5007" spans="1:6">
      <c r="A5007" t="s">
        <v>3962</v>
      </c>
      <c r="B5007" t="s">
        <v>2412</v>
      </c>
      <c r="C5007" t="s">
        <v>2062</v>
      </c>
      <c r="D5007" t="s">
        <v>2063</v>
      </c>
      <c r="E5007" t="s">
        <v>1768</v>
      </c>
      <c r="F5007" t="s">
        <v>8497</v>
      </c>
    </row>
    <row r="5008" spans="1:6">
      <c r="A5008" t="s">
        <v>3962</v>
      </c>
      <c r="B5008" t="s">
        <v>2412</v>
      </c>
      <c r="C5008" t="s">
        <v>2062</v>
      </c>
      <c r="D5008" t="s">
        <v>2063</v>
      </c>
      <c r="E5008" t="s">
        <v>1768</v>
      </c>
      <c r="F5008" t="s">
        <v>8501</v>
      </c>
    </row>
    <row r="5009" spans="1:6">
      <c r="A5009" t="s">
        <v>3962</v>
      </c>
      <c r="B5009" t="s">
        <v>2412</v>
      </c>
      <c r="C5009" t="s">
        <v>2062</v>
      </c>
      <c r="D5009" t="s">
        <v>2063</v>
      </c>
      <c r="E5009" t="s">
        <v>1768</v>
      </c>
      <c r="F5009" t="s">
        <v>8505</v>
      </c>
    </row>
    <row r="5010" spans="1:6">
      <c r="A5010" t="s">
        <v>3962</v>
      </c>
      <c r="B5010" t="s">
        <v>2412</v>
      </c>
      <c r="C5010" t="s">
        <v>2062</v>
      </c>
      <c r="D5010" t="s">
        <v>2063</v>
      </c>
      <c r="E5010" t="s">
        <v>1768</v>
      </c>
      <c r="F5010" t="s">
        <v>8509</v>
      </c>
    </row>
    <row r="5011" spans="1:6">
      <c r="A5011" t="s">
        <v>3962</v>
      </c>
      <c r="B5011" t="s">
        <v>2412</v>
      </c>
      <c r="C5011" t="s">
        <v>2062</v>
      </c>
      <c r="D5011" t="s">
        <v>2063</v>
      </c>
      <c r="E5011" t="s">
        <v>1768</v>
      </c>
      <c r="F5011" t="s">
        <v>8510</v>
      </c>
    </row>
    <row r="5012" spans="1:6">
      <c r="A5012" t="s">
        <v>3962</v>
      </c>
      <c r="B5012" t="s">
        <v>2412</v>
      </c>
      <c r="C5012" t="s">
        <v>2062</v>
      </c>
      <c r="D5012" t="s">
        <v>2063</v>
      </c>
      <c r="E5012" t="s">
        <v>1768</v>
      </c>
      <c r="F5012" t="s">
        <v>8514</v>
      </c>
    </row>
    <row r="5013" spans="1:6">
      <c r="A5013" t="s">
        <v>3962</v>
      </c>
      <c r="B5013" t="s">
        <v>2412</v>
      </c>
      <c r="C5013" t="s">
        <v>2062</v>
      </c>
      <c r="D5013" t="s">
        <v>2063</v>
      </c>
      <c r="E5013" t="s">
        <v>1768</v>
      </c>
      <c r="F5013" t="s">
        <v>8518</v>
      </c>
    </row>
    <row r="5014" spans="1:6">
      <c r="A5014" t="s">
        <v>3962</v>
      </c>
      <c r="B5014" t="s">
        <v>2412</v>
      </c>
      <c r="C5014" t="s">
        <v>2062</v>
      </c>
      <c r="D5014" t="s">
        <v>2063</v>
      </c>
      <c r="E5014" t="s">
        <v>1768</v>
      </c>
      <c r="F5014" t="s">
        <v>8522</v>
      </c>
    </row>
    <row r="5015" spans="1:6">
      <c r="A5015" t="s">
        <v>3962</v>
      </c>
      <c r="B5015" t="s">
        <v>2412</v>
      </c>
      <c r="C5015" t="s">
        <v>2062</v>
      </c>
      <c r="D5015" t="s">
        <v>2063</v>
      </c>
      <c r="E5015" t="s">
        <v>1768</v>
      </c>
      <c r="F5015" t="s">
        <v>8523</v>
      </c>
    </row>
    <row r="5016" spans="1:6">
      <c r="A5016" t="s">
        <v>3962</v>
      </c>
      <c r="B5016" t="s">
        <v>2412</v>
      </c>
      <c r="C5016" t="s">
        <v>2062</v>
      </c>
      <c r="D5016" t="s">
        <v>2063</v>
      </c>
      <c r="E5016" t="s">
        <v>1768</v>
      </c>
      <c r="F5016" t="s">
        <v>8527</v>
      </c>
    </row>
    <row r="5017" spans="1:6">
      <c r="A5017" t="s">
        <v>3962</v>
      </c>
      <c r="B5017" t="s">
        <v>2412</v>
      </c>
      <c r="C5017" t="s">
        <v>2062</v>
      </c>
      <c r="D5017" t="s">
        <v>2063</v>
      </c>
      <c r="E5017" t="s">
        <v>1768</v>
      </c>
      <c r="F5017" t="s">
        <v>8528</v>
      </c>
    </row>
    <row r="5018" spans="1:6">
      <c r="A5018" t="s">
        <v>3962</v>
      </c>
      <c r="B5018" t="s">
        <v>2412</v>
      </c>
      <c r="C5018" t="s">
        <v>2062</v>
      </c>
      <c r="D5018" t="s">
        <v>2063</v>
      </c>
      <c r="E5018" t="s">
        <v>1768</v>
      </c>
      <c r="F5018" t="s">
        <v>8532</v>
      </c>
    </row>
    <row r="5019" spans="1:6">
      <c r="A5019" t="s">
        <v>3962</v>
      </c>
      <c r="B5019" t="s">
        <v>2412</v>
      </c>
      <c r="C5019" t="s">
        <v>2062</v>
      </c>
      <c r="D5019" t="s">
        <v>2063</v>
      </c>
      <c r="E5019" t="s">
        <v>1768</v>
      </c>
      <c r="F5019" t="s">
        <v>8536</v>
      </c>
    </row>
    <row r="5020" spans="1:6">
      <c r="A5020" t="s">
        <v>3962</v>
      </c>
      <c r="B5020" t="s">
        <v>2412</v>
      </c>
      <c r="C5020" t="s">
        <v>2062</v>
      </c>
      <c r="D5020" t="s">
        <v>2063</v>
      </c>
      <c r="E5020" t="s">
        <v>1768</v>
      </c>
      <c r="F5020" t="s">
        <v>8540</v>
      </c>
    </row>
    <row r="5021" spans="1:6">
      <c r="A5021" t="s">
        <v>3962</v>
      </c>
      <c r="B5021" t="s">
        <v>2412</v>
      </c>
      <c r="C5021" t="s">
        <v>2062</v>
      </c>
      <c r="D5021" t="s">
        <v>2063</v>
      </c>
      <c r="E5021" t="s">
        <v>1768</v>
      </c>
      <c r="F5021" t="s">
        <v>8544</v>
      </c>
    </row>
    <row r="5022" spans="1:6">
      <c r="A5022" t="s">
        <v>3962</v>
      </c>
      <c r="B5022" t="s">
        <v>2412</v>
      </c>
      <c r="C5022" t="s">
        <v>2062</v>
      </c>
      <c r="D5022" t="s">
        <v>2063</v>
      </c>
      <c r="E5022" t="s">
        <v>1768</v>
      </c>
      <c r="F5022" t="s">
        <v>8548</v>
      </c>
    </row>
    <row r="5023" spans="1:6">
      <c r="A5023" t="s">
        <v>3962</v>
      </c>
      <c r="B5023" t="s">
        <v>2412</v>
      </c>
      <c r="C5023" t="s">
        <v>2062</v>
      </c>
      <c r="D5023" t="s">
        <v>2063</v>
      </c>
      <c r="E5023" t="s">
        <v>1768</v>
      </c>
      <c r="F5023" t="s">
        <v>8549</v>
      </c>
    </row>
    <row r="5024" spans="1:6">
      <c r="A5024" t="s">
        <v>3962</v>
      </c>
      <c r="B5024" t="s">
        <v>2412</v>
      </c>
      <c r="C5024" t="s">
        <v>2062</v>
      </c>
      <c r="D5024" t="s">
        <v>2063</v>
      </c>
      <c r="E5024" t="s">
        <v>1768</v>
      </c>
      <c r="F5024" t="s">
        <v>8553</v>
      </c>
    </row>
    <row r="5025" spans="1:6">
      <c r="A5025" t="s">
        <v>3962</v>
      </c>
      <c r="B5025" t="s">
        <v>2412</v>
      </c>
      <c r="C5025" t="s">
        <v>2062</v>
      </c>
      <c r="D5025" t="s">
        <v>2063</v>
      </c>
      <c r="E5025" t="s">
        <v>1768</v>
      </c>
      <c r="F5025" t="s">
        <v>8557</v>
      </c>
    </row>
    <row r="5026" spans="1:6">
      <c r="A5026" t="s">
        <v>3962</v>
      </c>
      <c r="B5026" t="s">
        <v>2412</v>
      </c>
      <c r="C5026" t="s">
        <v>2062</v>
      </c>
      <c r="D5026" t="s">
        <v>2063</v>
      </c>
      <c r="E5026" t="s">
        <v>1768</v>
      </c>
      <c r="F5026" t="s">
        <v>8561</v>
      </c>
    </row>
    <row r="5027" spans="1:6">
      <c r="A5027" t="s">
        <v>3962</v>
      </c>
      <c r="B5027" t="s">
        <v>2412</v>
      </c>
      <c r="C5027" t="s">
        <v>2062</v>
      </c>
      <c r="D5027" t="s">
        <v>2063</v>
      </c>
      <c r="E5027" t="s">
        <v>1768</v>
      </c>
      <c r="F5027" t="s">
        <v>8565</v>
      </c>
    </row>
    <row r="5028" spans="1:6">
      <c r="A5028" t="s">
        <v>3962</v>
      </c>
      <c r="B5028" t="s">
        <v>2412</v>
      </c>
      <c r="C5028" t="s">
        <v>2062</v>
      </c>
      <c r="D5028" t="s">
        <v>2063</v>
      </c>
      <c r="E5028" t="s">
        <v>1768</v>
      </c>
      <c r="F5028" t="s">
        <v>8566</v>
      </c>
    </row>
    <row r="5029" spans="1:6">
      <c r="A5029" t="s">
        <v>3962</v>
      </c>
      <c r="B5029" t="s">
        <v>2412</v>
      </c>
      <c r="C5029" t="s">
        <v>2062</v>
      </c>
      <c r="D5029" t="s">
        <v>2063</v>
      </c>
      <c r="E5029" t="s">
        <v>1768</v>
      </c>
      <c r="F5029" t="s">
        <v>8567</v>
      </c>
    </row>
    <row r="5030" spans="1:6">
      <c r="A5030" t="s">
        <v>3962</v>
      </c>
      <c r="B5030" t="s">
        <v>2412</v>
      </c>
      <c r="C5030" t="s">
        <v>2062</v>
      </c>
      <c r="D5030" t="s">
        <v>2063</v>
      </c>
      <c r="E5030" t="s">
        <v>1768</v>
      </c>
      <c r="F5030" t="s">
        <v>8571</v>
      </c>
    </row>
    <row r="5031" spans="1:6">
      <c r="A5031" t="s">
        <v>3962</v>
      </c>
      <c r="B5031" t="s">
        <v>2412</v>
      </c>
      <c r="C5031" t="s">
        <v>2062</v>
      </c>
      <c r="D5031" t="s">
        <v>2063</v>
      </c>
      <c r="E5031" t="s">
        <v>1768</v>
      </c>
      <c r="F5031" t="s">
        <v>8575</v>
      </c>
    </row>
    <row r="5032" spans="1:6">
      <c r="A5032" t="s">
        <v>3962</v>
      </c>
      <c r="B5032" t="s">
        <v>2412</v>
      </c>
      <c r="C5032" t="s">
        <v>2062</v>
      </c>
      <c r="D5032" t="s">
        <v>2063</v>
      </c>
      <c r="E5032" t="s">
        <v>1768</v>
      </c>
      <c r="F5032" t="s">
        <v>8579</v>
      </c>
    </row>
    <row r="5033" spans="1:6">
      <c r="A5033" t="s">
        <v>3962</v>
      </c>
      <c r="B5033" t="s">
        <v>2412</v>
      </c>
      <c r="C5033" t="s">
        <v>2062</v>
      </c>
      <c r="D5033" t="s">
        <v>2063</v>
      </c>
      <c r="E5033" t="s">
        <v>1768</v>
      </c>
      <c r="F5033" t="s">
        <v>8583</v>
      </c>
    </row>
    <row r="5034" spans="1:6">
      <c r="A5034" t="s">
        <v>3962</v>
      </c>
      <c r="B5034" t="s">
        <v>2412</v>
      </c>
      <c r="C5034" t="s">
        <v>2062</v>
      </c>
      <c r="D5034" t="s">
        <v>2063</v>
      </c>
      <c r="E5034" t="s">
        <v>1768</v>
      </c>
      <c r="F5034" t="s">
        <v>8587</v>
      </c>
    </row>
    <row r="5035" spans="1:6">
      <c r="A5035" t="s">
        <v>3962</v>
      </c>
      <c r="B5035" t="s">
        <v>2412</v>
      </c>
      <c r="C5035" t="s">
        <v>2062</v>
      </c>
      <c r="D5035" t="s">
        <v>2063</v>
      </c>
      <c r="E5035" t="s">
        <v>1768</v>
      </c>
      <c r="F5035" t="s">
        <v>8591</v>
      </c>
    </row>
    <row r="5036" spans="1:6">
      <c r="A5036" t="s">
        <v>3962</v>
      </c>
      <c r="B5036" t="s">
        <v>2412</v>
      </c>
      <c r="C5036" t="s">
        <v>2062</v>
      </c>
      <c r="D5036" t="s">
        <v>2063</v>
      </c>
      <c r="E5036" t="s">
        <v>1768</v>
      </c>
      <c r="F5036" t="s">
        <v>8595</v>
      </c>
    </row>
    <row r="5037" spans="1:6">
      <c r="A5037" t="s">
        <v>3962</v>
      </c>
      <c r="B5037" t="s">
        <v>2412</v>
      </c>
      <c r="C5037" t="s">
        <v>2062</v>
      </c>
      <c r="D5037" t="s">
        <v>2063</v>
      </c>
      <c r="E5037" t="s">
        <v>1768</v>
      </c>
      <c r="F5037" t="s">
        <v>8599</v>
      </c>
    </row>
    <row r="5038" spans="1:6">
      <c r="A5038" t="s">
        <v>3962</v>
      </c>
      <c r="B5038" t="s">
        <v>2412</v>
      </c>
      <c r="C5038" t="s">
        <v>2062</v>
      </c>
      <c r="D5038" t="s">
        <v>2063</v>
      </c>
      <c r="E5038" t="s">
        <v>1768</v>
      </c>
      <c r="F5038" t="s">
        <v>8603</v>
      </c>
    </row>
    <row r="5039" spans="1:6">
      <c r="A5039" t="s">
        <v>3962</v>
      </c>
      <c r="B5039" t="s">
        <v>2412</v>
      </c>
      <c r="C5039" t="s">
        <v>2062</v>
      </c>
      <c r="D5039" t="s">
        <v>2063</v>
      </c>
      <c r="E5039" t="s">
        <v>1768</v>
      </c>
      <c r="F5039" t="s">
        <v>8607</v>
      </c>
    </row>
    <row r="5040" spans="1:6">
      <c r="A5040" t="s">
        <v>3962</v>
      </c>
      <c r="B5040" t="s">
        <v>2412</v>
      </c>
      <c r="C5040" t="s">
        <v>2062</v>
      </c>
      <c r="D5040" t="s">
        <v>2063</v>
      </c>
      <c r="E5040" t="s">
        <v>1768</v>
      </c>
      <c r="F5040" t="s">
        <v>8611</v>
      </c>
    </row>
    <row r="5041" spans="1:6">
      <c r="A5041" t="s">
        <v>3962</v>
      </c>
      <c r="B5041" t="s">
        <v>2412</v>
      </c>
      <c r="C5041" t="s">
        <v>2062</v>
      </c>
      <c r="D5041" t="s">
        <v>2063</v>
      </c>
      <c r="E5041" t="s">
        <v>1768</v>
      </c>
      <c r="F5041" t="s">
        <v>8615</v>
      </c>
    </row>
    <row r="5042" spans="1:6">
      <c r="A5042" t="s">
        <v>3962</v>
      </c>
      <c r="B5042" t="s">
        <v>2412</v>
      </c>
      <c r="C5042" t="s">
        <v>2062</v>
      </c>
      <c r="D5042" t="s">
        <v>2063</v>
      </c>
      <c r="E5042" t="s">
        <v>1768</v>
      </c>
      <c r="F5042" t="s">
        <v>8616</v>
      </c>
    </row>
    <row r="5043" spans="1:6">
      <c r="A5043" t="s">
        <v>3962</v>
      </c>
      <c r="B5043" t="s">
        <v>2412</v>
      </c>
      <c r="C5043" t="s">
        <v>2062</v>
      </c>
      <c r="D5043" t="s">
        <v>2063</v>
      </c>
      <c r="E5043" t="s">
        <v>1768</v>
      </c>
      <c r="F5043" t="s">
        <v>8617</v>
      </c>
    </row>
    <row r="5044" spans="1:6">
      <c r="A5044" t="s">
        <v>3962</v>
      </c>
      <c r="B5044" t="s">
        <v>2412</v>
      </c>
      <c r="C5044" t="s">
        <v>2062</v>
      </c>
      <c r="D5044" t="s">
        <v>2063</v>
      </c>
      <c r="E5044" t="s">
        <v>1768</v>
      </c>
      <c r="F5044" t="s">
        <v>8621</v>
      </c>
    </row>
    <row r="5045" spans="1:6">
      <c r="A5045" t="s">
        <v>3962</v>
      </c>
      <c r="B5045" t="s">
        <v>2412</v>
      </c>
      <c r="C5045" t="s">
        <v>2062</v>
      </c>
      <c r="D5045" t="s">
        <v>2063</v>
      </c>
      <c r="E5045" t="s">
        <v>1768</v>
      </c>
      <c r="F5045" t="s">
        <v>8625</v>
      </c>
    </row>
    <row r="5046" spans="1:6">
      <c r="A5046" t="s">
        <v>3962</v>
      </c>
      <c r="B5046" t="s">
        <v>2412</v>
      </c>
      <c r="C5046" t="s">
        <v>2062</v>
      </c>
      <c r="D5046" t="s">
        <v>2063</v>
      </c>
      <c r="E5046" t="s">
        <v>1768</v>
      </c>
      <c r="F5046" t="s">
        <v>8629</v>
      </c>
    </row>
    <row r="5047" spans="1:6">
      <c r="A5047" t="s">
        <v>3962</v>
      </c>
      <c r="B5047" t="s">
        <v>2412</v>
      </c>
      <c r="C5047" t="s">
        <v>2062</v>
      </c>
      <c r="D5047" t="s">
        <v>2063</v>
      </c>
      <c r="E5047" t="s">
        <v>1768</v>
      </c>
      <c r="F5047" t="s">
        <v>8633</v>
      </c>
    </row>
    <row r="5048" spans="1:6">
      <c r="A5048" t="s">
        <v>3962</v>
      </c>
      <c r="B5048" t="s">
        <v>2412</v>
      </c>
      <c r="C5048" t="s">
        <v>2062</v>
      </c>
      <c r="D5048" t="s">
        <v>2063</v>
      </c>
      <c r="E5048" t="s">
        <v>1768</v>
      </c>
      <c r="F5048" t="s">
        <v>8636</v>
      </c>
    </row>
    <row r="5049" spans="1:6">
      <c r="A5049" t="s">
        <v>3962</v>
      </c>
      <c r="B5049" t="s">
        <v>2412</v>
      </c>
      <c r="C5049" t="s">
        <v>2062</v>
      </c>
      <c r="D5049" t="s">
        <v>2063</v>
      </c>
      <c r="E5049" t="s">
        <v>1768</v>
      </c>
      <c r="F5049" t="s">
        <v>8640</v>
      </c>
    </row>
    <row r="5050" spans="1:6">
      <c r="A5050" t="s">
        <v>3962</v>
      </c>
      <c r="B5050" t="s">
        <v>2412</v>
      </c>
      <c r="C5050" t="s">
        <v>2062</v>
      </c>
      <c r="D5050" t="s">
        <v>2063</v>
      </c>
      <c r="E5050" t="s">
        <v>1768</v>
      </c>
      <c r="F5050" t="s">
        <v>8641</v>
      </c>
    </row>
    <row r="5051" spans="1:6">
      <c r="A5051" t="s">
        <v>3962</v>
      </c>
      <c r="B5051" t="s">
        <v>2412</v>
      </c>
      <c r="C5051" t="s">
        <v>2062</v>
      </c>
      <c r="D5051" t="s">
        <v>2063</v>
      </c>
      <c r="E5051" t="s">
        <v>1768</v>
      </c>
      <c r="F5051" t="s">
        <v>8645</v>
      </c>
    </row>
    <row r="5052" spans="1:6">
      <c r="A5052" t="s">
        <v>3962</v>
      </c>
      <c r="B5052" t="s">
        <v>2412</v>
      </c>
      <c r="C5052" t="s">
        <v>2062</v>
      </c>
      <c r="D5052" t="s">
        <v>2063</v>
      </c>
      <c r="E5052" t="s">
        <v>1768</v>
      </c>
      <c r="F5052" t="s">
        <v>8649</v>
      </c>
    </row>
    <row r="5053" spans="1:6">
      <c r="A5053" t="s">
        <v>3962</v>
      </c>
      <c r="B5053" t="s">
        <v>2412</v>
      </c>
      <c r="C5053" t="s">
        <v>2062</v>
      </c>
      <c r="D5053" t="s">
        <v>2063</v>
      </c>
      <c r="E5053" t="s">
        <v>1768</v>
      </c>
      <c r="F5053" t="s">
        <v>8653</v>
      </c>
    </row>
    <row r="5054" spans="1:6">
      <c r="A5054" t="s">
        <v>3962</v>
      </c>
      <c r="B5054" t="s">
        <v>2412</v>
      </c>
      <c r="C5054" t="s">
        <v>2062</v>
      </c>
      <c r="D5054" t="s">
        <v>2063</v>
      </c>
      <c r="E5054" t="s">
        <v>1768</v>
      </c>
      <c r="F5054" t="s">
        <v>8657</v>
      </c>
    </row>
    <row r="5055" spans="1:6">
      <c r="A5055" t="s">
        <v>3962</v>
      </c>
      <c r="B5055" t="s">
        <v>2412</v>
      </c>
      <c r="C5055" t="s">
        <v>2062</v>
      </c>
      <c r="D5055" t="s">
        <v>2063</v>
      </c>
      <c r="E5055" t="s">
        <v>1768</v>
      </c>
      <c r="F5055" t="s">
        <v>8661</v>
      </c>
    </row>
    <row r="5056" spans="1:6">
      <c r="A5056" t="s">
        <v>3962</v>
      </c>
      <c r="B5056" t="s">
        <v>2412</v>
      </c>
      <c r="C5056" t="s">
        <v>2062</v>
      </c>
      <c r="D5056" t="s">
        <v>2063</v>
      </c>
      <c r="E5056" t="s">
        <v>1768</v>
      </c>
      <c r="F5056" t="s">
        <v>8665</v>
      </c>
    </row>
    <row r="5057" spans="1:6">
      <c r="A5057" t="s">
        <v>3962</v>
      </c>
      <c r="B5057" t="s">
        <v>2412</v>
      </c>
      <c r="C5057" t="s">
        <v>2062</v>
      </c>
      <c r="D5057" t="s">
        <v>2063</v>
      </c>
      <c r="E5057" t="s">
        <v>1768</v>
      </c>
      <c r="F5057" t="s">
        <v>8669</v>
      </c>
    </row>
    <row r="5058" spans="1:6">
      <c r="A5058" t="s">
        <v>3962</v>
      </c>
      <c r="B5058" t="s">
        <v>2412</v>
      </c>
      <c r="C5058" t="s">
        <v>2062</v>
      </c>
      <c r="D5058" t="s">
        <v>2063</v>
      </c>
      <c r="E5058" t="s">
        <v>1768</v>
      </c>
      <c r="F5058" t="s">
        <v>8673</v>
      </c>
    </row>
    <row r="5059" spans="1:6">
      <c r="A5059" t="s">
        <v>3962</v>
      </c>
      <c r="B5059" t="s">
        <v>2412</v>
      </c>
      <c r="C5059" t="s">
        <v>2062</v>
      </c>
      <c r="D5059" t="s">
        <v>2063</v>
      </c>
      <c r="E5059" t="s">
        <v>1768</v>
      </c>
      <c r="F5059" t="s">
        <v>8677</v>
      </c>
    </row>
    <row r="5060" spans="1:6">
      <c r="A5060" t="s">
        <v>3962</v>
      </c>
      <c r="B5060" t="s">
        <v>2412</v>
      </c>
      <c r="C5060" t="s">
        <v>2062</v>
      </c>
      <c r="D5060" t="s">
        <v>2063</v>
      </c>
      <c r="E5060" t="s">
        <v>1768</v>
      </c>
      <c r="F5060" t="s">
        <v>8678</v>
      </c>
    </row>
    <row r="5061" spans="1:6">
      <c r="A5061" t="s">
        <v>3962</v>
      </c>
      <c r="B5061" t="s">
        <v>2412</v>
      </c>
      <c r="C5061" t="s">
        <v>2062</v>
      </c>
      <c r="D5061" t="s">
        <v>2063</v>
      </c>
      <c r="E5061" t="s">
        <v>1768</v>
      </c>
      <c r="F5061" t="s">
        <v>8682</v>
      </c>
    </row>
    <row r="5062" spans="1:6">
      <c r="A5062" t="s">
        <v>3962</v>
      </c>
      <c r="B5062" t="s">
        <v>2412</v>
      </c>
      <c r="C5062" t="s">
        <v>2062</v>
      </c>
      <c r="D5062" t="s">
        <v>2063</v>
      </c>
      <c r="E5062" t="s">
        <v>1768</v>
      </c>
      <c r="F5062" t="s">
        <v>8686</v>
      </c>
    </row>
    <row r="5063" spans="1:6">
      <c r="A5063" t="s">
        <v>3962</v>
      </c>
      <c r="B5063" t="s">
        <v>2412</v>
      </c>
      <c r="C5063" t="s">
        <v>2062</v>
      </c>
      <c r="D5063" t="s">
        <v>2063</v>
      </c>
      <c r="E5063" t="s">
        <v>1768</v>
      </c>
      <c r="F5063" t="s">
        <v>8690</v>
      </c>
    </row>
    <row r="5064" spans="1:6">
      <c r="A5064" t="s">
        <v>3962</v>
      </c>
      <c r="B5064" t="s">
        <v>2412</v>
      </c>
      <c r="C5064" t="s">
        <v>2062</v>
      </c>
      <c r="D5064" t="s">
        <v>2063</v>
      </c>
      <c r="E5064" t="s">
        <v>1768</v>
      </c>
      <c r="F5064" t="s">
        <v>8694</v>
      </c>
    </row>
    <row r="5065" spans="1:6">
      <c r="A5065" t="s">
        <v>3962</v>
      </c>
      <c r="B5065" t="s">
        <v>2412</v>
      </c>
      <c r="C5065" t="s">
        <v>2062</v>
      </c>
      <c r="D5065" t="s">
        <v>2063</v>
      </c>
      <c r="E5065" t="s">
        <v>1768</v>
      </c>
      <c r="F5065" t="s">
        <v>8698</v>
      </c>
    </row>
    <row r="5066" spans="1:6">
      <c r="A5066" t="s">
        <v>3962</v>
      </c>
      <c r="B5066" t="s">
        <v>2412</v>
      </c>
      <c r="C5066" t="s">
        <v>2062</v>
      </c>
      <c r="D5066" t="s">
        <v>2063</v>
      </c>
      <c r="E5066" t="s">
        <v>1768</v>
      </c>
      <c r="F5066" t="s">
        <v>8702</v>
      </c>
    </row>
    <row r="5067" spans="1:6">
      <c r="A5067" t="s">
        <v>3962</v>
      </c>
      <c r="B5067" t="s">
        <v>2412</v>
      </c>
      <c r="C5067" t="s">
        <v>2062</v>
      </c>
      <c r="D5067" t="s">
        <v>2063</v>
      </c>
      <c r="E5067" t="s">
        <v>1768</v>
      </c>
      <c r="F5067" t="s">
        <v>8706</v>
      </c>
    </row>
    <row r="5068" spans="1:6">
      <c r="A5068" t="s">
        <v>3962</v>
      </c>
      <c r="B5068" t="s">
        <v>2412</v>
      </c>
      <c r="C5068" t="s">
        <v>2062</v>
      </c>
      <c r="D5068" t="s">
        <v>2063</v>
      </c>
      <c r="E5068" t="s">
        <v>1768</v>
      </c>
      <c r="F5068" t="s">
        <v>8710</v>
      </c>
    </row>
    <row r="5069" spans="1:6">
      <c r="A5069" t="s">
        <v>3962</v>
      </c>
      <c r="B5069" t="s">
        <v>2412</v>
      </c>
      <c r="C5069" t="s">
        <v>2062</v>
      </c>
      <c r="D5069" t="s">
        <v>2063</v>
      </c>
      <c r="E5069" t="s">
        <v>1768</v>
      </c>
      <c r="F5069" t="s">
        <v>8714</v>
      </c>
    </row>
    <row r="5070" spans="1:6">
      <c r="A5070" t="s">
        <v>3962</v>
      </c>
      <c r="B5070" t="s">
        <v>2412</v>
      </c>
      <c r="C5070" t="s">
        <v>2062</v>
      </c>
      <c r="D5070" t="s">
        <v>2063</v>
      </c>
      <c r="E5070" t="s">
        <v>1768</v>
      </c>
      <c r="F5070" t="s">
        <v>8718</v>
      </c>
    </row>
    <row r="5071" spans="1:6">
      <c r="A5071" t="s">
        <v>3962</v>
      </c>
      <c r="B5071" t="s">
        <v>2412</v>
      </c>
      <c r="C5071" t="s">
        <v>2062</v>
      </c>
      <c r="D5071" t="s">
        <v>2063</v>
      </c>
      <c r="E5071" t="s">
        <v>1768</v>
      </c>
      <c r="F5071" t="s">
        <v>8722</v>
      </c>
    </row>
    <row r="5072" spans="1:6">
      <c r="A5072" t="s">
        <v>3962</v>
      </c>
      <c r="B5072" t="s">
        <v>2412</v>
      </c>
      <c r="C5072" t="s">
        <v>2062</v>
      </c>
      <c r="D5072" t="s">
        <v>2063</v>
      </c>
      <c r="E5072" t="s">
        <v>1768</v>
      </c>
      <c r="F5072" t="s">
        <v>8726</v>
      </c>
    </row>
    <row r="5073" spans="1:6">
      <c r="A5073" t="s">
        <v>3962</v>
      </c>
      <c r="B5073" t="s">
        <v>2412</v>
      </c>
      <c r="C5073" t="s">
        <v>2062</v>
      </c>
      <c r="D5073" t="s">
        <v>2063</v>
      </c>
      <c r="E5073" t="s">
        <v>1768</v>
      </c>
      <c r="F5073" t="s">
        <v>8727</v>
      </c>
    </row>
    <row r="5074" spans="1:6">
      <c r="A5074" t="s">
        <v>3962</v>
      </c>
      <c r="B5074" t="s">
        <v>2412</v>
      </c>
      <c r="C5074" t="s">
        <v>2062</v>
      </c>
      <c r="D5074" t="s">
        <v>2063</v>
      </c>
      <c r="E5074" t="s">
        <v>1768</v>
      </c>
      <c r="F5074" t="s">
        <v>8731</v>
      </c>
    </row>
    <row r="5075" spans="1:6">
      <c r="A5075" t="s">
        <v>3962</v>
      </c>
      <c r="B5075" t="s">
        <v>2412</v>
      </c>
      <c r="C5075" t="s">
        <v>2062</v>
      </c>
      <c r="D5075" t="s">
        <v>2063</v>
      </c>
      <c r="E5075" t="s">
        <v>1768</v>
      </c>
      <c r="F5075" t="s">
        <v>8735</v>
      </c>
    </row>
    <row r="5076" spans="1:6">
      <c r="A5076" t="s">
        <v>3962</v>
      </c>
      <c r="B5076" t="s">
        <v>2412</v>
      </c>
      <c r="C5076" t="s">
        <v>2062</v>
      </c>
      <c r="D5076" t="s">
        <v>2063</v>
      </c>
      <c r="E5076" t="s">
        <v>1768</v>
      </c>
      <c r="F5076" t="s">
        <v>8739</v>
      </c>
    </row>
    <row r="5077" spans="1:6">
      <c r="A5077" t="s">
        <v>3962</v>
      </c>
      <c r="B5077" t="s">
        <v>2412</v>
      </c>
      <c r="C5077" t="s">
        <v>2062</v>
      </c>
      <c r="D5077" t="s">
        <v>2063</v>
      </c>
      <c r="E5077" t="s">
        <v>1768</v>
      </c>
      <c r="F5077" t="s">
        <v>8743</v>
      </c>
    </row>
    <row r="5078" spans="1:6">
      <c r="A5078" t="s">
        <v>3962</v>
      </c>
      <c r="B5078" t="s">
        <v>2412</v>
      </c>
      <c r="C5078" t="s">
        <v>2062</v>
      </c>
      <c r="D5078" t="s">
        <v>2063</v>
      </c>
      <c r="E5078" t="s">
        <v>1768</v>
      </c>
      <c r="F5078" t="s">
        <v>8747</v>
      </c>
    </row>
    <row r="5079" spans="1:6">
      <c r="A5079" t="s">
        <v>3962</v>
      </c>
      <c r="B5079" t="s">
        <v>2412</v>
      </c>
      <c r="C5079" t="s">
        <v>2062</v>
      </c>
      <c r="D5079" t="s">
        <v>2063</v>
      </c>
      <c r="E5079" t="s">
        <v>1768</v>
      </c>
      <c r="F5079" t="s">
        <v>8751</v>
      </c>
    </row>
    <row r="5080" spans="1:6">
      <c r="A5080" t="s">
        <v>3962</v>
      </c>
      <c r="B5080" t="s">
        <v>2412</v>
      </c>
      <c r="C5080" t="s">
        <v>2062</v>
      </c>
      <c r="D5080" t="s">
        <v>2063</v>
      </c>
      <c r="E5080" t="s">
        <v>1768</v>
      </c>
      <c r="F5080" t="s">
        <v>8752</v>
      </c>
    </row>
    <row r="5081" spans="1:6">
      <c r="A5081" t="s">
        <v>3962</v>
      </c>
      <c r="B5081" t="s">
        <v>2412</v>
      </c>
      <c r="C5081" t="s">
        <v>2062</v>
      </c>
      <c r="D5081" t="s">
        <v>2063</v>
      </c>
      <c r="E5081" t="s">
        <v>1768</v>
      </c>
      <c r="F5081" t="s">
        <v>8756</v>
      </c>
    </row>
    <row r="5082" spans="1:6">
      <c r="A5082" t="s">
        <v>3962</v>
      </c>
      <c r="B5082" t="s">
        <v>2412</v>
      </c>
      <c r="C5082" t="s">
        <v>2062</v>
      </c>
      <c r="D5082" t="s">
        <v>2063</v>
      </c>
      <c r="E5082" t="s">
        <v>1768</v>
      </c>
      <c r="F5082" t="s">
        <v>8757</v>
      </c>
    </row>
    <row r="5083" spans="1:6">
      <c r="A5083" t="s">
        <v>3962</v>
      </c>
      <c r="B5083" t="s">
        <v>2412</v>
      </c>
      <c r="C5083" t="s">
        <v>2062</v>
      </c>
      <c r="D5083" t="s">
        <v>2063</v>
      </c>
      <c r="E5083" t="s">
        <v>1768</v>
      </c>
      <c r="F5083" t="s">
        <v>8761</v>
      </c>
    </row>
    <row r="5084" spans="1:6">
      <c r="A5084" t="s">
        <v>3962</v>
      </c>
      <c r="B5084" t="s">
        <v>2412</v>
      </c>
      <c r="C5084" t="s">
        <v>2062</v>
      </c>
      <c r="D5084" t="s">
        <v>2063</v>
      </c>
      <c r="E5084" t="s">
        <v>1768</v>
      </c>
      <c r="F5084" t="s">
        <v>8765</v>
      </c>
    </row>
    <row r="5085" spans="1:6">
      <c r="A5085" t="s">
        <v>3962</v>
      </c>
      <c r="B5085" t="s">
        <v>2412</v>
      </c>
      <c r="C5085" t="s">
        <v>2062</v>
      </c>
      <c r="D5085" t="s">
        <v>2063</v>
      </c>
      <c r="E5085" t="s">
        <v>1768</v>
      </c>
      <c r="F5085" t="s">
        <v>8769</v>
      </c>
    </row>
    <row r="5086" spans="1:6">
      <c r="A5086" t="s">
        <v>3962</v>
      </c>
      <c r="B5086" t="s">
        <v>2412</v>
      </c>
      <c r="C5086" t="s">
        <v>2062</v>
      </c>
      <c r="D5086" t="s">
        <v>2063</v>
      </c>
      <c r="E5086" t="s">
        <v>1768</v>
      </c>
      <c r="F5086" t="s">
        <v>8773</v>
      </c>
    </row>
    <row r="5087" spans="1:6">
      <c r="A5087" t="s">
        <v>3962</v>
      </c>
      <c r="B5087" t="s">
        <v>2412</v>
      </c>
      <c r="C5087" t="s">
        <v>2062</v>
      </c>
      <c r="D5087" t="s">
        <v>2063</v>
      </c>
      <c r="E5087" t="s">
        <v>1768</v>
      </c>
      <c r="F5087" t="s">
        <v>8777</v>
      </c>
    </row>
    <row r="5088" spans="1:6">
      <c r="A5088" t="s">
        <v>3962</v>
      </c>
      <c r="B5088" t="s">
        <v>2412</v>
      </c>
      <c r="C5088" t="s">
        <v>2062</v>
      </c>
      <c r="D5088" t="s">
        <v>2063</v>
      </c>
      <c r="E5088" t="s">
        <v>1768</v>
      </c>
      <c r="F5088" t="s">
        <v>8781</v>
      </c>
    </row>
    <row r="5089" spans="1:6">
      <c r="A5089" t="s">
        <v>3962</v>
      </c>
      <c r="B5089" t="s">
        <v>2412</v>
      </c>
      <c r="C5089" t="s">
        <v>2062</v>
      </c>
      <c r="D5089" t="s">
        <v>2063</v>
      </c>
      <c r="E5089" t="s">
        <v>1768</v>
      </c>
      <c r="F5089" t="s">
        <v>8785</v>
      </c>
    </row>
    <row r="5090" spans="1:6">
      <c r="A5090" t="s">
        <v>3962</v>
      </c>
      <c r="B5090" t="s">
        <v>2412</v>
      </c>
      <c r="C5090" t="s">
        <v>2062</v>
      </c>
      <c r="D5090" t="s">
        <v>2063</v>
      </c>
      <c r="E5090" t="s">
        <v>1768</v>
      </c>
      <c r="F5090" t="s">
        <v>8789</v>
      </c>
    </row>
    <row r="5091" spans="1:6">
      <c r="A5091" t="s">
        <v>3962</v>
      </c>
      <c r="B5091" t="s">
        <v>2412</v>
      </c>
      <c r="C5091" t="s">
        <v>2062</v>
      </c>
      <c r="D5091" t="s">
        <v>2063</v>
      </c>
      <c r="E5091" t="s">
        <v>1768</v>
      </c>
      <c r="F5091" t="s">
        <v>8793</v>
      </c>
    </row>
    <row r="5092" spans="1:6">
      <c r="A5092" t="s">
        <v>3962</v>
      </c>
      <c r="B5092" t="s">
        <v>2412</v>
      </c>
      <c r="C5092" t="s">
        <v>2062</v>
      </c>
      <c r="D5092" t="s">
        <v>2063</v>
      </c>
      <c r="E5092" t="s">
        <v>1768</v>
      </c>
      <c r="F5092" t="s">
        <v>8797</v>
      </c>
    </row>
    <row r="5093" spans="1:6">
      <c r="A5093" t="s">
        <v>3962</v>
      </c>
      <c r="B5093" t="s">
        <v>2412</v>
      </c>
      <c r="C5093" t="s">
        <v>2062</v>
      </c>
      <c r="D5093" t="s">
        <v>2063</v>
      </c>
      <c r="E5093" t="s">
        <v>1768</v>
      </c>
      <c r="F5093" t="s">
        <v>8801</v>
      </c>
    </row>
    <row r="5094" spans="1:6">
      <c r="A5094" t="s">
        <v>3962</v>
      </c>
      <c r="B5094" t="s">
        <v>2412</v>
      </c>
      <c r="C5094" t="s">
        <v>2062</v>
      </c>
      <c r="D5094" t="s">
        <v>2063</v>
      </c>
      <c r="E5094" t="s">
        <v>1768</v>
      </c>
      <c r="F5094" t="s">
        <v>8802</v>
      </c>
    </row>
    <row r="5095" spans="1:6">
      <c r="A5095" t="s">
        <v>3962</v>
      </c>
      <c r="B5095" t="s">
        <v>2412</v>
      </c>
      <c r="C5095" t="s">
        <v>2062</v>
      </c>
      <c r="D5095" t="s">
        <v>2063</v>
      </c>
      <c r="E5095" t="s">
        <v>1768</v>
      </c>
      <c r="F5095" t="s">
        <v>8803</v>
      </c>
    </row>
    <row r="5096" spans="1:6">
      <c r="A5096" t="s">
        <v>3962</v>
      </c>
      <c r="B5096" t="s">
        <v>2412</v>
      </c>
      <c r="C5096" t="s">
        <v>2062</v>
      </c>
      <c r="D5096" t="s">
        <v>2063</v>
      </c>
      <c r="E5096" t="s">
        <v>1768</v>
      </c>
      <c r="F5096" t="s">
        <v>8807</v>
      </c>
    </row>
    <row r="5097" spans="1:6">
      <c r="A5097" t="s">
        <v>3962</v>
      </c>
      <c r="B5097" t="s">
        <v>2412</v>
      </c>
      <c r="C5097" t="s">
        <v>2062</v>
      </c>
      <c r="D5097" t="s">
        <v>2063</v>
      </c>
      <c r="E5097" t="s">
        <v>1768</v>
      </c>
      <c r="F5097" t="s">
        <v>8811</v>
      </c>
    </row>
    <row r="5098" spans="1:6">
      <c r="A5098" t="s">
        <v>3962</v>
      </c>
      <c r="B5098" t="s">
        <v>2412</v>
      </c>
      <c r="C5098" t="s">
        <v>2062</v>
      </c>
      <c r="D5098" t="s">
        <v>2063</v>
      </c>
      <c r="E5098" t="s">
        <v>1768</v>
      </c>
      <c r="F5098" t="s">
        <v>8815</v>
      </c>
    </row>
    <row r="5099" spans="1:6">
      <c r="A5099" t="s">
        <v>3962</v>
      </c>
      <c r="B5099" t="s">
        <v>2412</v>
      </c>
      <c r="C5099" t="s">
        <v>2062</v>
      </c>
      <c r="D5099" t="s">
        <v>2063</v>
      </c>
      <c r="E5099" t="s">
        <v>1768</v>
      </c>
      <c r="F5099" t="s">
        <v>8819</v>
      </c>
    </row>
    <row r="5100" spans="1:6">
      <c r="A5100" t="s">
        <v>3962</v>
      </c>
      <c r="B5100" t="s">
        <v>2412</v>
      </c>
      <c r="C5100" t="s">
        <v>2062</v>
      </c>
      <c r="D5100" t="s">
        <v>2063</v>
      </c>
      <c r="E5100" t="s">
        <v>1768</v>
      </c>
      <c r="F5100" t="s">
        <v>8823</v>
      </c>
    </row>
    <row r="5101" spans="1:6">
      <c r="A5101" t="s">
        <v>3962</v>
      </c>
      <c r="B5101" t="s">
        <v>2412</v>
      </c>
      <c r="C5101" t="s">
        <v>2062</v>
      </c>
      <c r="D5101" t="s">
        <v>2063</v>
      </c>
      <c r="E5101" t="s">
        <v>1768</v>
      </c>
      <c r="F5101" t="s">
        <v>8827</v>
      </c>
    </row>
    <row r="5102" spans="1:6">
      <c r="A5102" t="s">
        <v>3962</v>
      </c>
      <c r="B5102" t="s">
        <v>2412</v>
      </c>
      <c r="C5102" t="s">
        <v>2062</v>
      </c>
      <c r="D5102" t="s">
        <v>2063</v>
      </c>
      <c r="E5102" t="s">
        <v>1768</v>
      </c>
      <c r="F5102" t="s">
        <v>8831</v>
      </c>
    </row>
    <row r="5103" spans="1:6">
      <c r="A5103" t="s">
        <v>3962</v>
      </c>
      <c r="B5103" t="s">
        <v>2412</v>
      </c>
      <c r="C5103" t="s">
        <v>2062</v>
      </c>
      <c r="D5103" t="s">
        <v>2063</v>
      </c>
      <c r="E5103" t="s">
        <v>1768</v>
      </c>
      <c r="F5103" t="s">
        <v>8835</v>
      </c>
    </row>
    <row r="5104" spans="1:6">
      <c r="A5104" t="s">
        <v>3962</v>
      </c>
      <c r="B5104" t="s">
        <v>2412</v>
      </c>
      <c r="C5104" t="s">
        <v>2062</v>
      </c>
      <c r="D5104" t="s">
        <v>2063</v>
      </c>
      <c r="E5104" t="s">
        <v>1768</v>
      </c>
      <c r="F5104" t="s">
        <v>8839</v>
      </c>
    </row>
    <row r="5105" spans="1:6">
      <c r="A5105" t="s">
        <v>3962</v>
      </c>
      <c r="B5105" t="s">
        <v>2412</v>
      </c>
      <c r="C5105" t="s">
        <v>2062</v>
      </c>
      <c r="D5105" t="s">
        <v>2063</v>
      </c>
      <c r="E5105" t="s">
        <v>1768</v>
      </c>
      <c r="F5105" t="s">
        <v>8843</v>
      </c>
    </row>
    <row r="5106" spans="1:6">
      <c r="A5106" t="s">
        <v>3962</v>
      </c>
      <c r="B5106" t="s">
        <v>2412</v>
      </c>
      <c r="C5106" t="s">
        <v>2062</v>
      </c>
      <c r="D5106" t="s">
        <v>2063</v>
      </c>
      <c r="E5106" t="s">
        <v>1768</v>
      </c>
      <c r="F5106" t="s">
        <v>8847</v>
      </c>
    </row>
    <row r="5107" spans="1:6">
      <c r="A5107" t="s">
        <v>3962</v>
      </c>
      <c r="B5107" t="s">
        <v>2412</v>
      </c>
      <c r="C5107" t="s">
        <v>2062</v>
      </c>
      <c r="D5107" t="s">
        <v>2063</v>
      </c>
      <c r="E5107" t="s">
        <v>1768</v>
      </c>
      <c r="F5107" t="s">
        <v>8851</v>
      </c>
    </row>
    <row r="5108" spans="1:6">
      <c r="A5108" t="s">
        <v>3962</v>
      </c>
      <c r="B5108" t="s">
        <v>2412</v>
      </c>
      <c r="C5108" t="s">
        <v>2062</v>
      </c>
      <c r="D5108" t="s">
        <v>2063</v>
      </c>
      <c r="E5108" t="s">
        <v>1768</v>
      </c>
      <c r="F5108" t="s">
        <v>8855</v>
      </c>
    </row>
    <row r="5109" spans="1:6">
      <c r="A5109" t="s">
        <v>3962</v>
      </c>
      <c r="B5109" t="s">
        <v>2412</v>
      </c>
      <c r="C5109" t="s">
        <v>2062</v>
      </c>
      <c r="D5109" t="s">
        <v>2063</v>
      </c>
      <c r="E5109" t="s">
        <v>1768</v>
      </c>
      <c r="F5109" t="s">
        <v>8859</v>
      </c>
    </row>
    <row r="5110" spans="1:6">
      <c r="A5110" t="s">
        <v>3962</v>
      </c>
      <c r="B5110" t="s">
        <v>2412</v>
      </c>
      <c r="C5110" t="s">
        <v>2062</v>
      </c>
      <c r="D5110" t="s">
        <v>2063</v>
      </c>
      <c r="E5110" t="s">
        <v>1768</v>
      </c>
      <c r="F5110" t="s">
        <v>8863</v>
      </c>
    </row>
    <row r="5111" spans="1:6">
      <c r="A5111" t="s">
        <v>3962</v>
      </c>
      <c r="B5111" t="s">
        <v>2412</v>
      </c>
      <c r="C5111" t="s">
        <v>2062</v>
      </c>
      <c r="D5111" t="s">
        <v>2063</v>
      </c>
      <c r="E5111" t="s">
        <v>1768</v>
      </c>
      <c r="F5111" t="s">
        <v>8867</v>
      </c>
    </row>
    <row r="5112" spans="1:6">
      <c r="A5112" t="s">
        <v>3962</v>
      </c>
      <c r="B5112" t="s">
        <v>2412</v>
      </c>
      <c r="C5112" t="s">
        <v>2062</v>
      </c>
      <c r="D5112" t="s">
        <v>2063</v>
      </c>
      <c r="E5112" t="s">
        <v>1768</v>
      </c>
      <c r="F5112" t="s">
        <v>8868</v>
      </c>
    </row>
    <row r="5113" spans="1:6">
      <c r="A5113" t="s">
        <v>3962</v>
      </c>
      <c r="B5113" t="s">
        <v>2412</v>
      </c>
      <c r="C5113" t="s">
        <v>2062</v>
      </c>
      <c r="D5113" t="s">
        <v>2063</v>
      </c>
      <c r="E5113" t="s">
        <v>1768</v>
      </c>
      <c r="F5113" t="s">
        <v>8872</v>
      </c>
    </row>
    <row r="5114" spans="1:6">
      <c r="A5114" t="s">
        <v>3962</v>
      </c>
      <c r="B5114" t="s">
        <v>2412</v>
      </c>
      <c r="C5114" t="s">
        <v>2062</v>
      </c>
      <c r="D5114" t="s">
        <v>2063</v>
      </c>
      <c r="E5114" t="s">
        <v>1768</v>
      </c>
      <c r="F5114" t="s">
        <v>8876</v>
      </c>
    </row>
    <row r="5115" spans="1:6">
      <c r="A5115" t="s">
        <v>3962</v>
      </c>
      <c r="B5115" t="s">
        <v>2412</v>
      </c>
      <c r="C5115" t="s">
        <v>2062</v>
      </c>
      <c r="D5115" t="s">
        <v>2063</v>
      </c>
      <c r="E5115" t="s">
        <v>1768</v>
      </c>
      <c r="F5115" t="s">
        <v>8880</v>
      </c>
    </row>
    <row r="5116" spans="1:6">
      <c r="A5116" t="s">
        <v>3962</v>
      </c>
      <c r="B5116" t="s">
        <v>2412</v>
      </c>
      <c r="C5116" t="s">
        <v>2062</v>
      </c>
      <c r="D5116" t="s">
        <v>2063</v>
      </c>
      <c r="E5116" t="s">
        <v>1768</v>
      </c>
      <c r="F5116" t="s">
        <v>8884</v>
      </c>
    </row>
    <row r="5117" spans="1:6">
      <c r="A5117" t="s">
        <v>3962</v>
      </c>
      <c r="B5117" t="s">
        <v>2412</v>
      </c>
      <c r="C5117" t="s">
        <v>2062</v>
      </c>
      <c r="D5117" t="s">
        <v>2063</v>
      </c>
      <c r="E5117" t="s">
        <v>1768</v>
      </c>
      <c r="F5117" t="s">
        <v>8888</v>
      </c>
    </row>
    <row r="5118" spans="1:6">
      <c r="A5118" t="s">
        <v>3962</v>
      </c>
      <c r="B5118" t="s">
        <v>2412</v>
      </c>
      <c r="C5118" t="s">
        <v>2062</v>
      </c>
      <c r="D5118" t="s">
        <v>2063</v>
      </c>
      <c r="E5118" t="s">
        <v>1768</v>
      </c>
      <c r="F5118" t="s">
        <v>8892</v>
      </c>
    </row>
    <row r="5119" spans="1:6">
      <c r="A5119" t="s">
        <v>3962</v>
      </c>
      <c r="B5119" t="s">
        <v>2412</v>
      </c>
      <c r="C5119" t="s">
        <v>2062</v>
      </c>
      <c r="D5119" t="s">
        <v>2063</v>
      </c>
      <c r="E5119" t="s">
        <v>1768</v>
      </c>
      <c r="F5119" t="s">
        <v>8896</v>
      </c>
    </row>
    <row r="5120" spans="1:6">
      <c r="A5120" t="s">
        <v>3962</v>
      </c>
      <c r="B5120" t="s">
        <v>2412</v>
      </c>
      <c r="C5120" t="s">
        <v>2062</v>
      </c>
      <c r="D5120" t="s">
        <v>2063</v>
      </c>
      <c r="E5120" t="s">
        <v>1768</v>
      </c>
      <c r="F5120" t="s">
        <v>8900</v>
      </c>
    </row>
    <row r="5121" spans="1:6">
      <c r="A5121" t="s">
        <v>3962</v>
      </c>
      <c r="B5121" t="s">
        <v>2412</v>
      </c>
      <c r="C5121" t="s">
        <v>2062</v>
      </c>
      <c r="D5121" t="s">
        <v>2063</v>
      </c>
      <c r="E5121" t="s">
        <v>1768</v>
      </c>
      <c r="F5121" t="s">
        <v>8904</v>
      </c>
    </row>
    <row r="5122" spans="1:6">
      <c r="A5122" t="s">
        <v>3962</v>
      </c>
      <c r="B5122" t="s">
        <v>2412</v>
      </c>
      <c r="C5122" t="s">
        <v>2062</v>
      </c>
      <c r="D5122" t="s">
        <v>2063</v>
      </c>
      <c r="E5122" t="s">
        <v>1768</v>
      </c>
      <c r="F5122" t="s">
        <v>8905</v>
      </c>
    </row>
    <row r="5123" spans="1:6">
      <c r="A5123" t="s">
        <v>3962</v>
      </c>
      <c r="B5123" t="s">
        <v>2412</v>
      </c>
      <c r="C5123" t="s">
        <v>2062</v>
      </c>
      <c r="D5123" t="s">
        <v>2063</v>
      </c>
      <c r="E5123" t="s">
        <v>1768</v>
      </c>
      <c r="F5123" t="s">
        <v>8909</v>
      </c>
    </row>
    <row r="5124" spans="1:6">
      <c r="A5124" t="s">
        <v>3962</v>
      </c>
      <c r="B5124" t="s">
        <v>2412</v>
      </c>
      <c r="C5124" t="s">
        <v>2062</v>
      </c>
      <c r="D5124" t="s">
        <v>2063</v>
      </c>
      <c r="E5124" t="s">
        <v>1768</v>
      </c>
      <c r="F5124" t="s">
        <v>8913</v>
      </c>
    </row>
    <row r="5125" spans="1:6">
      <c r="A5125" t="s">
        <v>3962</v>
      </c>
      <c r="B5125" t="s">
        <v>2412</v>
      </c>
      <c r="C5125" t="s">
        <v>2062</v>
      </c>
      <c r="D5125" t="s">
        <v>2063</v>
      </c>
      <c r="E5125" t="s">
        <v>1768</v>
      </c>
      <c r="F5125" t="s">
        <v>8917</v>
      </c>
    </row>
    <row r="5126" spans="1:6">
      <c r="A5126" t="s">
        <v>3962</v>
      </c>
      <c r="B5126" t="s">
        <v>2412</v>
      </c>
      <c r="C5126" t="s">
        <v>2062</v>
      </c>
      <c r="D5126" t="s">
        <v>2063</v>
      </c>
      <c r="E5126" t="s">
        <v>1768</v>
      </c>
      <c r="F5126" t="s">
        <v>8921</v>
      </c>
    </row>
    <row r="5127" spans="1:6">
      <c r="A5127" t="s">
        <v>3962</v>
      </c>
      <c r="B5127" t="s">
        <v>2412</v>
      </c>
      <c r="C5127" t="s">
        <v>2062</v>
      </c>
      <c r="D5127" t="s">
        <v>2063</v>
      </c>
      <c r="E5127" t="s">
        <v>1768</v>
      </c>
      <c r="F5127" t="s">
        <v>8925</v>
      </c>
    </row>
    <row r="5128" spans="1:6">
      <c r="A5128" t="s">
        <v>3962</v>
      </c>
      <c r="B5128" t="s">
        <v>2412</v>
      </c>
      <c r="C5128" t="s">
        <v>2062</v>
      </c>
      <c r="D5128" t="s">
        <v>2063</v>
      </c>
      <c r="E5128" t="s">
        <v>1768</v>
      </c>
      <c r="F5128" t="s">
        <v>8929</v>
      </c>
    </row>
    <row r="5129" spans="1:6">
      <c r="A5129" t="s">
        <v>3962</v>
      </c>
      <c r="B5129" t="s">
        <v>2412</v>
      </c>
      <c r="C5129" t="s">
        <v>2062</v>
      </c>
      <c r="D5129" t="s">
        <v>2063</v>
      </c>
      <c r="E5129" t="s">
        <v>1768</v>
      </c>
      <c r="F5129" t="s">
        <v>8931</v>
      </c>
    </row>
    <row r="5130" spans="1:6">
      <c r="A5130" t="s">
        <v>3962</v>
      </c>
      <c r="B5130" t="s">
        <v>2412</v>
      </c>
      <c r="C5130" t="s">
        <v>2062</v>
      </c>
      <c r="D5130" t="s">
        <v>2063</v>
      </c>
      <c r="E5130" t="s">
        <v>1768</v>
      </c>
      <c r="F5130" t="s">
        <v>8935</v>
      </c>
    </row>
    <row r="5131" spans="1:6">
      <c r="A5131" t="s">
        <v>3962</v>
      </c>
      <c r="B5131" t="s">
        <v>2412</v>
      </c>
      <c r="C5131" t="s">
        <v>2062</v>
      </c>
      <c r="D5131" t="s">
        <v>2063</v>
      </c>
      <c r="E5131" t="s">
        <v>1768</v>
      </c>
      <c r="F5131" t="s">
        <v>8939</v>
      </c>
    </row>
    <row r="5132" spans="1:6">
      <c r="A5132" t="s">
        <v>3962</v>
      </c>
      <c r="B5132" t="s">
        <v>2412</v>
      </c>
      <c r="C5132" t="s">
        <v>2062</v>
      </c>
      <c r="D5132" t="s">
        <v>2063</v>
      </c>
      <c r="E5132" t="s">
        <v>1768</v>
      </c>
      <c r="F5132" t="s">
        <v>8943</v>
      </c>
    </row>
    <row r="5133" spans="1:6">
      <c r="A5133" t="s">
        <v>3962</v>
      </c>
      <c r="B5133" t="s">
        <v>2412</v>
      </c>
      <c r="C5133" t="s">
        <v>2062</v>
      </c>
      <c r="D5133" t="s">
        <v>2063</v>
      </c>
      <c r="E5133" t="s">
        <v>1768</v>
      </c>
      <c r="F5133" t="s">
        <v>8947</v>
      </c>
    </row>
    <row r="5134" spans="1:6">
      <c r="A5134" t="s">
        <v>3962</v>
      </c>
      <c r="B5134" t="s">
        <v>2412</v>
      </c>
      <c r="C5134" t="s">
        <v>2062</v>
      </c>
      <c r="D5134" t="s">
        <v>2063</v>
      </c>
      <c r="E5134" t="s">
        <v>1768</v>
      </c>
      <c r="F5134" t="s">
        <v>8951</v>
      </c>
    </row>
    <row r="5135" spans="1:6">
      <c r="A5135" t="s">
        <v>3962</v>
      </c>
      <c r="B5135" t="s">
        <v>2412</v>
      </c>
      <c r="C5135" t="s">
        <v>2062</v>
      </c>
      <c r="D5135" t="s">
        <v>2063</v>
      </c>
      <c r="E5135" t="s">
        <v>1768</v>
      </c>
      <c r="F5135" t="s">
        <v>8955</v>
      </c>
    </row>
    <row r="5136" spans="1:6">
      <c r="A5136" t="s">
        <v>3962</v>
      </c>
      <c r="B5136" t="s">
        <v>2412</v>
      </c>
      <c r="C5136" t="s">
        <v>2062</v>
      </c>
      <c r="D5136" t="s">
        <v>2063</v>
      </c>
      <c r="E5136" t="s">
        <v>1768</v>
      </c>
      <c r="F5136" t="s">
        <v>8959</v>
      </c>
    </row>
    <row r="5137" spans="1:6">
      <c r="A5137" t="s">
        <v>3962</v>
      </c>
      <c r="B5137" t="s">
        <v>2412</v>
      </c>
      <c r="C5137" t="s">
        <v>2062</v>
      </c>
      <c r="D5137" t="s">
        <v>2063</v>
      </c>
      <c r="E5137" t="s">
        <v>1768</v>
      </c>
      <c r="F5137" t="s">
        <v>8963</v>
      </c>
    </row>
    <row r="5138" spans="1:6">
      <c r="A5138" t="s">
        <v>3962</v>
      </c>
      <c r="B5138" t="s">
        <v>2412</v>
      </c>
      <c r="C5138" t="s">
        <v>2062</v>
      </c>
      <c r="D5138" t="s">
        <v>2063</v>
      </c>
      <c r="E5138" t="s">
        <v>1768</v>
      </c>
      <c r="F5138" t="s">
        <v>8964</v>
      </c>
    </row>
    <row r="5139" spans="1:6">
      <c r="A5139" t="s">
        <v>3962</v>
      </c>
      <c r="B5139" t="s">
        <v>2412</v>
      </c>
      <c r="C5139" t="s">
        <v>2062</v>
      </c>
      <c r="D5139" t="s">
        <v>2063</v>
      </c>
      <c r="E5139" t="s">
        <v>1768</v>
      </c>
      <c r="F5139" t="s">
        <v>8968</v>
      </c>
    </row>
    <row r="5140" spans="1:6">
      <c r="A5140" t="s">
        <v>3962</v>
      </c>
      <c r="B5140" t="s">
        <v>2412</v>
      </c>
      <c r="C5140" t="s">
        <v>2062</v>
      </c>
      <c r="D5140" t="s">
        <v>2063</v>
      </c>
      <c r="E5140" t="s">
        <v>1768</v>
      </c>
      <c r="F5140" t="s">
        <v>8972</v>
      </c>
    </row>
    <row r="5141" spans="1:6">
      <c r="A5141" t="s">
        <v>3962</v>
      </c>
      <c r="B5141" t="s">
        <v>2412</v>
      </c>
      <c r="C5141" t="s">
        <v>2062</v>
      </c>
      <c r="D5141" t="s">
        <v>2063</v>
      </c>
      <c r="E5141" t="s">
        <v>1768</v>
      </c>
      <c r="F5141" t="s">
        <v>8976</v>
      </c>
    </row>
    <row r="5142" spans="1:6">
      <c r="A5142" t="s">
        <v>3962</v>
      </c>
      <c r="B5142" t="s">
        <v>2412</v>
      </c>
      <c r="C5142" t="s">
        <v>2062</v>
      </c>
      <c r="D5142" t="s">
        <v>2063</v>
      </c>
      <c r="E5142" t="s">
        <v>1768</v>
      </c>
      <c r="F5142" t="s">
        <v>8980</v>
      </c>
    </row>
    <row r="5143" spans="1:6">
      <c r="A5143" t="s">
        <v>3962</v>
      </c>
      <c r="B5143" t="s">
        <v>2412</v>
      </c>
      <c r="C5143" t="s">
        <v>2062</v>
      </c>
      <c r="D5143" t="s">
        <v>2063</v>
      </c>
      <c r="E5143" t="s">
        <v>1768</v>
      </c>
      <c r="F5143" t="s">
        <v>8984</v>
      </c>
    </row>
    <row r="5144" spans="1:6">
      <c r="A5144" t="s">
        <v>3962</v>
      </c>
      <c r="B5144" t="s">
        <v>2412</v>
      </c>
      <c r="C5144" t="s">
        <v>2062</v>
      </c>
      <c r="D5144" t="s">
        <v>2063</v>
      </c>
      <c r="E5144" t="s">
        <v>1768</v>
      </c>
      <c r="F5144" t="s">
        <v>8988</v>
      </c>
    </row>
    <row r="5145" spans="1:6">
      <c r="A5145" t="s">
        <v>3962</v>
      </c>
      <c r="B5145" t="s">
        <v>2412</v>
      </c>
      <c r="C5145" t="s">
        <v>2062</v>
      </c>
      <c r="D5145" t="s">
        <v>2063</v>
      </c>
      <c r="E5145" t="s">
        <v>1768</v>
      </c>
      <c r="F5145" t="s">
        <v>8992</v>
      </c>
    </row>
    <row r="5146" spans="1:6">
      <c r="A5146" t="s">
        <v>3962</v>
      </c>
      <c r="B5146" t="s">
        <v>2412</v>
      </c>
      <c r="C5146" t="s">
        <v>2062</v>
      </c>
      <c r="D5146" t="s">
        <v>2063</v>
      </c>
      <c r="E5146" t="s">
        <v>1768</v>
      </c>
      <c r="F5146" t="s">
        <v>8996</v>
      </c>
    </row>
    <row r="5147" spans="1:6">
      <c r="A5147" t="s">
        <v>3962</v>
      </c>
      <c r="B5147" t="s">
        <v>2412</v>
      </c>
      <c r="C5147" t="s">
        <v>2062</v>
      </c>
      <c r="D5147" t="s">
        <v>2063</v>
      </c>
      <c r="E5147" t="s">
        <v>1768</v>
      </c>
      <c r="F5147" t="s">
        <v>9000</v>
      </c>
    </row>
    <row r="5148" spans="1:6">
      <c r="A5148" t="s">
        <v>3962</v>
      </c>
      <c r="B5148" t="s">
        <v>2412</v>
      </c>
      <c r="C5148" t="s">
        <v>2062</v>
      </c>
      <c r="D5148" t="s">
        <v>2063</v>
      </c>
      <c r="E5148" t="s">
        <v>1768</v>
      </c>
      <c r="F5148" t="s">
        <v>9004</v>
      </c>
    </row>
    <row r="5149" spans="1:6">
      <c r="A5149" t="s">
        <v>3962</v>
      </c>
      <c r="B5149" t="s">
        <v>2412</v>
      </c>
      <c r="C5149" t="s">
        <v>2062</v>
      </c>
      <c r="D5149" t="s">
        <v>2063</v>
      </c>
      <c r="E5149" t="s">
        <v>1768</v>
      </c>
      <c r="F5149" t="s">
        <v>9008</v>
      </c>
    </row>
    <row r="5150" spans="1:6">
      <c r="A5150" t="s">
        <v>3962</v>
      </c>
      <c r="B5150" t="s">
        <v>2412</v>
      </c>
      <c r="C5150" t="s">
        <v>2062</v>
      </c>
      <c r="D5150" t="s">
        <v>2063</v>
      </c>
      <c r="E5150" t="s">
        <v>1768</v>
      </c>
      <c r="F5150" t="s">
        <v>9012</v>
      </c>
    </row>
    <row r="5151" spans="1:6">
      <c r="A5151" t="s">
        <v>3962</v>
      </c>
      <c r="B5151" t="s">
        <v>2412</v>
      </c>
      <c r="C5151" t="s">
        <v>2062</v>
      </c>
      <c r="D5151" t="s">
        <v>2063</v>
      </c>
      <c r="E5151" t="s">
        <v>1768</v>
      </c>
      <c r="F5151" t="s">
        <v>9016</v>
      </c>
    </row>
    <row r="5152" spans="1:6">
      <c r="A5152" t="s">
        <v>3962</v>
      </c>
      <c r="B5152" t="s">
        <v>2412</v>
      </c>
      <c r="C5152" t="s">
        <v>2062</v>
      </c>
      <c r="D5152" t="s">
        <v>2063</v>
      </c>
      <c r="E5152" t="s">
        <v>1768</v>
      </c>
      <c r="F5152" t="s">
        <v>9020</v>
      </c>
    </row>
    <row r="5153" spans="1:6">
      <c r="A5153" t="s">
        <v>3962</v>
      </c>
      <c r="B5153" t="s">
        <v>2412</v>
      </c>
      <c r="C5153" t="s">
        <v>2062</v>
      </c>
      <c r="D5153" t="s">
        <v>2063</v>
      </c>
      <c r="E5153" t="s">
        <v>1768</v>
      </c>
      <c r="F5153" t="s">
        <v>9024</v>
      </c>
    </row>
    <row r="5154" spans="1:6">
      <c r="A5154" t="s">
        <v>3962</v>
      </c>
      <c r="B5154" t="s">
        <v>2412</v>
      </c>
      <c r="C5154" t="s">
        <v>2062</v>
      </c>
      <c r="D5154" t="s">
        <v>2063</v>
      </c>
      <c r="E5154" t="s">
        <v>1768</v>
      </c>
      <c r="F5154" t="s">
        <v>9028</v>
      </c>
    </row>
    <row r="5155" spans="1:6">
      <c r="A5155" t="s">
        <v>3962</v>
      </c>
      <c r="B5155" t="s">
        <v>2412</v>
      </c>
      <c r="C5155" t="s">
        <v>2062</v>
      </c>
      <c r="D5155" t="s">
        <v>2063</v>
      </c>
      <c r="E5155" t="s">
        <v>1768</v>
      </c>
      <c r="F5155" t="s">
        <v>9032</v>
      </c>
    </row>
    <row r="5156" spans="1:6">
      <c r="A5156" t="s">
        <v>3962</v>
      </c>
      <c r="B5156" t="s">
        <v>2412</v>
      </c>
      <c r="C5156" t="s">
        <v>2062</v>
      </c>
      <c r="D5156" t="s">
        <v>2063</v>
      </c>
      <c r="E5156" t="s">
        <v>1768</v>
      </c>
      <c r="F5156" t="s">
        <v>9036</v>
      </c>
    </row>
    <row r="5157" spans="1:6">
      <c r="A5157" t="s">
        <v>3962</v>
      </c>
      <c r="B5157" t="s">
        <v>2412</v>
      </c>
      <c r="C5157" t="s">
        <v>2062</v>
      </c>
      <c r="D5157" t="s">
        <v>2063</v>
      </c>
      <c r="E5157" t="s">
        <v>1768</v>
      </c>
      <c r="F5157" t="s">
        <v>9040</v>
      </c>
    </row>
    <row r="5158" spans="1:6">
      <c r="A5158" t="s">
        <v>3962</v>
      </c>
      <c r="B5158" t="s">
        <v>2412</v>
      </c>
      <c r="C5158" t="s">
        <v>2062</v>
      </c>
      <c r="D5158" t="s">
        <v>2063</v>
      </c>
      <c r="E5158" t="s">
        <v>1768</v>
      </c>
      <c r="F5158" t="s">
        <v>9044</v>
      </c>
    </row>
    <row r="5159" spans="1:6">
      <c r="A5159" t="s">
        <v>3962</v>
      </c>
      <c r="B5159" t="s">
        <v>2412</v>
      </c>
      <c r="C5159" t="s">
        <v>2062</v>
      </c>
      <c r="D5159" t="s">
        <v>2063</v>
      </c>
      <c r="E5159" t="s">
        <v>1768</v>
      </c>
      <c r="F5159" t="s">
        <v>9048</v>
      </c>
    </row>
    <row r="5160" spans="1:6">
      <c r="A5160" t="s">
        <v>3962</v>
      </c>
      <c r="B5160" t="s">
        <v>2412</v>
      </c>
      <c r="C5160" t="s">
        <v>2062</v>
      </c>
      <c r="D5160" t="s">
        <v>2063</v>
      </c>
      <c r="E5160" t="s">
        <v>1768</v>
      </c>
      <c r="F5160" t="s">
        <v>9052</v>
      </c>
    </row>
    <row r="5161" spans="1:6">
      <c r="A5161" t="s">
        <v>3962</v>
      </c>
      <c r="B5161" t="s">
        <v>2412</v>
      </c>
      <c r="C5161" t="s">
        <v>2062</v>
      </c>
      <c r="D5161" t="s">
        <v>2063</v>
      </c>
      <c r="E5161" t="s">
        <v>1768</v>
      </c>
      <c r="F5161" t="s">
        <v>9056</v>
      </c>
    </row>
    <row r="5162" spans="1:6">
      <c r="A5162" t="s">
        <v>3962</v>
      </c>
      <c r="B5162" t="s">
        <v>2412</v>
      </c>
      <c r="C5162" t="s">
        <v>2062</v>
      </c>
      <c r="D5162" t="s">
        <v>2063</v>
      </c>
      <c r="E5162" t="s">
        <v>1768</v>
      </c>
      <c r="F5162" t="s">
        <v>9060</v>
      </c>
    </row>
    <row r="5163" spans="1:6">
      <c r="A5163" t="s">
        <v>3962</v>
      </c>
      <c r="B5163" t="s">
        <v>2412</v>
      </c>
      <c r="C5163" t="s">
        <v>2062</v>
      </c>
      <c r="D5163" t="s">
        <v>2063</v>
      </c>
      <c r="E5163" t="s">
        <v>1768</v>
      </c>
      <c r="F5163" t="s">
        <v>9064</v>
      </c>
    </row>
    <row r="5164" spans="1:6">
      <c r="A5164" t="s">
        <v>3962</v>
      </c>
      <c r="B5164" t="s">
        <v>2412</v>
      </c>
      <c r="C5164" t="s">
        <v>2062</v>
      </c>
      <c r="D5164" t="s">
        <v>2063</v>
      </c>
      <c r="E5164" t="s">
        <v>1768</v>
      </c>
      <c r="F5164" t="s">
        <v>9068</v>
      </c>
    </row>
    <row r="5165" spans="1:6">
      <c r="A5165" t="s">
        <v>3962</v>
      </c>
      <c r="B5165" t="s">
        <v>2412</v>
      </c>
      <c r="C5165" t="s">
        <v>2062</v>
      </c>
      <c r="D5165" t="s">
        <v>2063</v>
      </c>
      <c r="E5165" t="s">
        <v>1768</v>
      </c>
      <c r="F5165" t="s">
        <v>9069</v>
      </c>
    </row>
    <row r="5166" spans="1:6">
      <c r="A5166" t="s">
        <v>3962</v>
      </c>
      <c r="B5166" t="s">
        <v>2412</v>
      </c>
      <c r="C5166" t="s">
        <v>2062</v>
      </c>
      <c r="D5166" t="s">
        <v>2063</v>
      </c>
      <c r="E5166" t="s">
        <v>1768</v>
      </c>
      <c r="F5166" t="s">
        <v>9073</v>
      </c>
    </row>
    <row r="5167" spans="1:6">
      <c r="A5167" t="s">
        <v>3962</v>
      </c>
      <c r="B5167" t="s">
        <v>2412</v>
      </c>
      <c r="C5167" t="s">
        <v>2062</v>
      </c>
      <c r="D5167" t="s">
        <v>2063</v>
      </c>
      <c r="E5167" t="s">
        <v>1768</v>
      </c>
      <c r="F5167" t="s">
        <v>9077</v>
      </c>
    </row>
    <row r="5168" spans="1:6">
      <c r="A5168" t="s">
        <v>3962</v>
      </c>
      <c r="B5168" t="s">
        <v>2412</v>
      </c>
      <c r="C5168" t="s">
        <v>2062</v>
      </c>
      <c r="D5168" t="s">
        <v>2063</v>
      </c>
      <c r="E5168" t="s">
        <v>1768</v>
      </c>
      <c r="F5168" t="s">
        <v>9081</v>
      </c>
    </row>
    <row r="5169" spans="1:6">
      <c r="A5169" t="s">
        <v>3962</v>
      </c>
      <c r="B5169" t="s">
        <v>2412</v>
      </c>
      <c r="C5169" t="s">
        <v>2062</v>
      </c>
      <c r="D5169" t="s">
        <v>2063</v>
      </c>
      <c r="E5169" t="s">
        <v>1768</v>
      </c>
      <c r="F5169" t="s">
        <v>9085</v>
      </c>
    </row>
    <row r="5170" spans="1:6">
      <c r="A5170" t="s">
        <v>3962</v>
      </c>
      <c r="B5170" t="s">
        <v>2412</v>
      </c>
      <c r="C5170" t="s">
        <v>2062</v>
      </c>
      <c r="D5170" t="s">
        <v>2063</v>
      </c>
      <c r="E5170" t="s">
        <v>1768</v>
      </c>
      <c r="F5170" t="s">
        <v>9089</v>
      </c>
    </row>
    <row r="5171" spans="1:6">
      <c r="A5171" t="s">
        <v>3962</v>
      </c>
      <c r="B5171" t="s">
        <v>2412</v>
      </c>
      <c r="C5171" t="s">
        <v>2062</v>
      </c>
      <c r="D5171" t="s">
        <v>2063</v>
      </c>
      <c r="E5171" t="s">
        <v>1768</v>
      </c>
      <c r="F5171" t="s">
        <v>9093</v>
      </c>
    </row>
    <row r="5172" spans="1:6">
      <c r="A5172" t="s">
        <v>3962</v>
      </c>
      <c r="B5172" t="s">
        <v>2412</v>
      </c>
      <c r="C5172" t="s">
        <v>2062</v>
      </c>
      <c r="D5172" t="s">
        <v>2063</v>
      </c>
      <c r="E5172" t="s">
        <v>1768</v>
      </c>
      <c r="F5172" t="s">
        <v>9094</v>
      </c>
    </row>
    <row r="5173" spans="1:6">
      <c r="A5173" t="s">
        <v>3962</v>
      </c>
      <c r="B5173" t="s">
        <v>2412</v>
      </c>
      <c r="C5173" t="s">
        <v>2062</v>
      </c>
      <c r="D5173" t="s">
        <v>2063</v>
      </c>
      <c r="E5173" t="s">
        <v>1768</v>
      </c>
      <c r="F5173" t="s">
        <v>9098</v>
      </c>
    </row>
    <row r="5174" spans="1:6">
      <c r="A5174" t="s">
        <v>3962</v>
      </c>
      <c r="B5174" t="s">
        <v>2412</v>
      </c>
      <c r="C5174" t="s">
        <v>2062</v>
      </c>
      <c r="D5174" t="s">
        <v>2063</v>
      </c>
      <c r="E5174" t="s">
        <v>1768</v>
      </c>
      <c r="F5174" t="s">
        <v>9102</v>
      </c>
    </row>
    <row r="5175" spans="1:6">
      <c r="A5175" t="s">
        <v>3962</v>
      </c>
      <c r="B5175" t="s">
        <v>2412</v>
      </c>
      <c r="C5175" t="s">
        <v>2062</v>
      </c>
      <c r="D5175" t="s">
        <v>2063</v>
      </c>
      <c r="E5175" t="s">
        <v>1768</v>
      </c>
      <c r="F5175" t="s">
        <v>9106</v>
      </c>
    </row>
    <row r="5176" spans="1:6">
      <c r="A5176" t="s">
        <v>3962</v>
      </c>
      <c r="B5176" t="s">
        <v>2412</v>
      </c>
      <c r="C5176" t="s">
        <v>2062</v>
      </c>
      <c r="D5176" t="s">
        <v>2063</v>
      </c>
      <c r="E5176" t="s">
        <v>1768</v>
      </c>
      <c r="F5176" t="s">
        <v>9110</v>
      </c>
    </row>
    <row r="5177" spans="1:6">
      <c r="A5177" t="s">
        <v>3962</v>
      </c>
      <c r="B5177" t="s">
        <v>2412</v>
      </c>
      <c r="C5177" t="s">
        <v>2062</v>
      </c>
      <c r="D5177" t="s">
        <v>2063</v>
      </c>
      <c r="E5177" t="s">
        <v>1768</v>
      </c>
      <c r="F5177" t="s">
        <v>9114</v>
      </c>
    </row>
    <row r="5178" spans="1:6">
      <c r="A5178" t="s">
        <v>3962</v>
      </c>
      <c r="B5178" t="s">
        <v>2412</v>
      </c>
      <c r="C5178" t="s">
        <v>2062</v>
      </c>
      <c r="D5178" t="s">
        <v>2063</v>
      </c>
      <c r="E5178" t="s">
        <v>1768</v>
      </c>
      <c r="F5178" t="s">
        <v>9118</v>
      </c>
    </row>
    <row r="5179" spans="1:6">
      <c r="A5179" t="s">
        <v>3962</v>
      </c>
      <c r="B5179" t="s">
        <v>2412</v>
      </c>
      <c r="C5179" t="s">
        <v>2062</v>
      </c>
      <c r="D5179" t="s">
        <v>2063</v>
      </c>
      <c r="E5179" t="s">
        <v>1768</v>
      </c>
      <c r="F5179" t="s">
        <v>9122</v>
      </c>
    </row>
    <row r="5180" spans="1:6">
      <c r="A5180" t="s">
        <v>3962</v>
      </c>
      <c r="B5180" t="s">
        <v>2412</v>
      </c>
      <c r="C5180" t="s">
        <v>2062</v>
      </c>
      <c r="D5180" t="s">
        <v>2063</v>
      </c>
      <c r="E5180" t="s">
        <v>1768</v>
      </c>
      <c r="F5180" t="s">
        <v>9126</v>
      </c>
    </row>
    <row r="5181" spans="1:6">
      <c r="A5181" t="s">
        <v>3962</v>
      </c>
      <c r="B5181" t="s">
        <v>2412</v>
      </c>
      <c r="C5181" t="s">
        <v>2062</v>
      </c>
      <c r="D5181" t="s">
        <v>2063</v>
      </c>
      <c r="E5181" t="s">
        <v>1768</v>
      </c>
      <c r="F5181" t="s">
        <v>9127</v>
      </c>
    </row>
    <row r="5182" spans="1:6">
      <c r="A5182" t="s">
        <v>3962</v>
      </c>
      <c r="B5182" t="s">
        <v>2412</v>
      </c>
      <c r="C5182" t="s">
        <v>2062</v>
      </c>
      <c r="D5182" t="s">
        <v>2063</v>
      </c>
      <c r="E5182" t="s">
        <v>1768</v>
      </c>
      <c r="F5182" t="s">
        <v>9131</v>
      </c>
    </row>
    <row r="5183" spans="1:6">
      <c r="A5183" t="s">
        <v>3962</v>
      </c>
      <c r="B5183" t="s">
        <v>2412</v>
      </c>
      <c r="C5183" t="s">
        <v>2062</v>
      </c>
      <c r="D5183" t="s">
        <v>2063</v>
      </c>
      <c r="E5183" t="s">
        <v>1768</v>
      </c>
      <c r="F5183" t="s">
        <v>9135</v>
      </c>
    </row>
    <row r="5184" spans="1:6">
      <c r="A5184" t="s">
        <v>3962</v>
      </c>
      <c r="B5184" t="s">
        <v>2412</v>
      </c>
      <c r="C5184" t="s">
        <v>2062</v>
      </c>
      <c r="D5184" t="s">
        <v>2063</v>
      </c>
      <c r="E5184" t="s">
        <v>1768</v>
      </c>
      <c r="F5184" t="s">
        <v>9139</v>
      </c>
    </row>
    <row r="5185" spans="1:6">
      <c r="A5185" t="s">
        <v>3962</v>
      </c>
      <c r="B5185" t="s">
        <v>2412</v>
      </c>
      <c r="C5185" t="s">
        <v>2062</v>
      </c>
      <c r="D5185" t="s">
        <v>2063</v>
      </c>
      <c r="E5185" t="s">
        <v>1768</v>
      </c>
      <c r="F5185" t="s">
        <v>9143</v>
      </c>
    </row>
    <row r="5186" spans="1:6">
      <c r="A5186" t="s">
        <v>3962</v>
      </c>
      <c r="B5186" t="s">
        <v>2412</v>
      </c>
      <c r="C5186" t="s">
        <v>2062</v>
      </c>
      <c r="D5186" t="s">
        <v>2063</v>
      </c>
      <c r="E5186" t="s">
        <v>1768</v>
      </c>
      <c r="F5186" t="s">
        <v>9147</v>
      </c>
    </row>
    <row r="5187" spans="1:6">
      <c r="A5187" t="s">
        <v>3962</v>
      </c>
      <c r="B5187" t="s">
        <v>2412</v>
      </c>
      <c r="C5187" t="s">
        <v>2062</v>
      </c>
      <c r="D5187" t="s">
        <v>2063</v>
      </c>
      <c r="E5187" t="s">
        <v>1768</v>
      </c>
      <c r="F5187" t="s">
        <v>9151</v>
      </c>
    </row>
    <row r="5188" spans="1:6">
      <c r="A5188" t="s">
        <v>3962</v>
      </c>
      <c r="B5188" t="s">
        <v>2412</v>
      </c>
      <c r="C5188" t="s">
        <v>2062</v>
      </c>
      <c r="D5188" t="s">
        <v>2063</v>
      </c>
      <c r="E5188" t="s">
        <v>1768</v>
      </c>
      <c r="F5188" t="s">
        <v>9155</v>
      </c>
    </row>
    <row r="5189" spans="1:6">
      <c r="A5189" t="s">
        <v>3962</v>
      </c>
      <c r="B5189" t="s">
        <v>2412</v>
      </c>
      <c r="C5189" t="s">
        <v>2062</v>
      </c>
      <c r="D5189" t="s">
        <v>2063</v>
      </c>
      <c r="E5189" t="s">
        <v>1768</v>
      </c>
      <c r="F5189" t="s">
        <v>9159</v>
      </c>
    </row>
    <row r="5190" spans="1:6">
      <c r="A5190" t="s">
        <v>3962</v>
      </c>
      <c r="B5190" t="s">
        <v>2412</v>
      </c>
      <c r="C5190" t="s">
        <v>2062</v>
      </c>
      <c r="D5190" t="s">
        <v>2063</v>
      </c>
      <c r="E5190" t="s">
        <v>1768</v>
      </c>
      <c r="F5190" t="s">
        <v>9163</v>
      </c>
    </row>
    <row r="5191" spans="1:6">
      <c r="A5191" t="s">
        <v>3962</v>
      </c>
      <c r="B5191" t="s">
        <v>2412</v>
      </c>
      <c r="C5191" t="s">
        <v>2062</v>
      </c>
      <c r="D5191" t="s">
        <v>2063</v>
      </c>
      <c r="E5191" t="s">
        <v>1768</v>
      </c>
      <c r="F5191" t="s">
        <v>9164</v>
      </c>
    </row>
    <row r="5192" spans="1:6">
      <c r="A5192" t="s">
        <v>3962</v>
      </c>
      <c r="B5192" t="s">
        <v>2412</v>
      </c>
      <c r="C5192" t="s">
        <v>2062</v>
      </c>
      <c r="D5192" t="s">
        <v>2063</v>
      </c>
      <c r="E5192" t="s">
        <v>1768</v>
      </c>
      <c r="F5192" t="s">
        <v>9168</v>
      </c>
    </row>
    <row r="5193" spans="1:6">
      <c r="A5193" t="s">
        <v>3962</v>
      </c>
      <c r="B5193" t="s">
        <v>2412</v>
      </c>
      <c r="C5193" t="s">
        <v>2062</v>
      </c>
      <c r="D5193" t="s">
        <v>2063</v>
      </c>
      <c r="E5193" t="s">
        <v>1768</v>
      </c>
      <c r="F5193" t="s">
        <v>9172</v>
      </c>
    </row>
    <row r="5194" spans="1:6">
      <c r="A5194" t="s">
        <v>3962</v>
      </c>
      <c r="B5194" t="s">
        <v>2412</v>
      </c>
      <c r="C5194" t="s">
        <v>2062</v>
      </c>
      <c r="D5194" t="s">
        <v>2063</v>
      </c>
      <c r="E5194" t="s">
        <v>1768</v>
      </c>
      <c r="F5194" t="s">
        <v>9176</v>
      </c>
    </row>
    <row r="5195" spans="1:6">
      <c r="A5195" t="s">
        <v>3962</v>
      </c>
      <c r="B5195" t="s">
        <v>2412</v>
      </c>
      <c r="C5195" t="s">
        <v>2062</v>
      </c>
      <c r="D5195" t="s">
        <v>2063</v>
      </c>
      <c r="E5195" t="s">
        <v>1768</v>
      </c>
      <c r="F5195" t="s">
        <v>9180</v>
      </c>
    </row>
    <row r="5196" spans="1:6">
      <c r="A5196" t="s">
        <v>3962</v>
      </c>
      <c r="B5196" t="s">
        <v>2412</v>
      </c>
      <c r="C5196" t="s">
        <v>2062</v>
      </c>
      <c r="D5196" t="s">
        <v>2063</v>
      </c>
      <c r="E5196" t="s">
        <v>1768</v>
      </c>
      <c r="F5196" t="s">
        <v>9184</v>
      </c>
    </row>
    <row r="5197" spans="1:6">
      <c r="A5197" t="s">
        <v>3962</v>
      </c>
      <c r="B5197" t="s">
        <v>2412</v>
      </c>
      <c r="C5197" t="s">
        <v>2062</v>
      </c>
      <c r="D5197" t="s">
        <v>2063</v>
      </c>
      <c r="E5197" t="s">
        <v>1768</v>
      </c>
      <c r="F5197" t="s">
        <v>9185</v>
      </c>
    </row>
    <row r="5198" spans="1:6">
      <c r="A5198" t="s">
        <v>3962</v>
      </c>
      <c r="B5198" t="s">
        <v>2412</v>
      </c>
      <c r="C5198" t="s">
        <v>2062</v>
      </c>
      <c r="D5198" t="s">
        <v>2063</v>
      </c>
      <c r="E5198" t="s">
        <v>1768</v>
      </c>
      <c r="F5198" t="s">
        <v>9186</v>
      </c>
    </row>
    <row r="5199" spans="1:6">
      <c r="A5199" t="s">
        <v>3962</v>
      </c>
      <c r="B5199" t="s">
        <v>2412</v>
      </c>
      <c r="C5199" t="s">
        <v>2062</v>
      </c>
      <c r="D5199" t="s">
        <v>2063</v>
      </c>
      <c r="E5199" t="s">
        <v>1768</v>
      </c>
      <c r="F5199" t="s">
        <v>9190</v>
      </c>
    </row>
    <row r="5200" spans="1:6">
      <c r="A5200" t="s">
        <v>3962</v>
      </c>
      <c r="B5200" t="s">
        <v>2412</v>
      </c>
      <c r="C5200" t="s">
        <v>2062</v>
      </c>
      <c r="D5200" t="s">
        <v>2063</v>
      </c>
      <c r="E5200" t="s">
        <v>1768</v>
      </c>
      <c r="F5200" t="s">
        <v>9194</v>
      </c>
    </row>
    <row r="5201" spans="1:6">
      <c r="A5201" t="s">
        <v>3962</v>
      </c>
      <c r="B5201" t="s">
        <v>2412</v>
      </c>
      <c r="C5201" t="s">
        <v>2062</v>
      </c>
      <c r="D5201" t="s">
        <v>2063</v>
      </c>
      <c r="E5201" t="s">
        <v>1768</v>
      </c>
      <c r="F5201" t="s">
        <v>9198</v>
      </c>
    </row>
    <row r="5202" spans="1:6">
      <c r="A5202" t="s">
        <v>3962</v>
      </c>
      <c r="B5202" t="s">
        <v>2412</v>
      </c>
      <c r="C5202" t="s">
        <v>2062</v>
      </c>
      <c r="D5202" t="s">
        <v>2063</v>
      </c>
      <c r="E5202" t="s">
        <v>1768</v>
      </c>
      <c r="F5202" t="s">
        <v>9202</v>
      </c>
    </row>
    <row r="5203" spans="1:6">
      <c r="A5203" t="s">
        <v>3962</v>
      </c>
      <c r="B5203" t="s">
        <v>2412</v>
      </c>
      <c r="C5203" t="s">
        <v>2062</v>
      </c>
      <c r="D5203" t="s">
        <v>2063</v>
      </c>
      <c r="E5203" t="s">
        <v>1768</v>
      </c>
      <c r="F5203" t="s">
        <v>9206</v>
      </c>
    </row>
    <row r="5204" spans="1:6">
      <c r="A5204" t="s">
        <v>3962</v>
      </c>
      <c r="B5204" t="s">
        <v>2412</v>
      </c>
      <c r="C5204" t="s">
        <v>2062</v>
      </c>
      <c r="D5204" t="s">
        <v>2063</v>
      </c>
      <c r="E5204" t="s">
        <v>1768</v>
      </c>
      <c r="F5204" t="s">
        <v>9210</v>
      </c>
    </row>
    <row r="5205" spans="1:6">
      <c r="A5205" t="s">
        <v>3962</v>
      </c>
      <c r="B5205" t="s">
        <v>2412</v>
      </c>
      <c r="C5205" t="s">
        <v>2062</v>
      </c>
      <c r="D5205" t="s">
        <v>2063</v>
      </c>
      <c r="E5205" t="s">
        <v>1768</v>
      </c>
      <c r="F5205" t="s">
        <v>9214</v>
      </c>
    </row>
    <row r="5206" spans="1:6">
      <c r="A5206" t="s">
        <v>3962</v>
      </c>
      <c r="B5206" t="s">
        <v>2412</v>
      </c>
      <c r="C5206" t="s">
        <v>2062</v>
      </c>
      <c r="D5206" t="s">
        <v>2063</v>
      </c>
      <c r="E5206" t="s">
        <v>1768</v>
      </c>
      <c r="F5206" t="s">
        <v>9218</v>
      </c>
    </row>
    <row r="5207" spans="1:6">
      <c r="A5207" t="s">
        <v>3962</v>
      </c>
      <c r="B5207" t="s">
        <v>2412</v>
      </c>
      <c r="C5207" t="s">
        <v>2062</v>
      </c>
      <c r="D5207" t="s">
        <v>2063</v>
      </c>
      <c r="E5207" t="s">
        <v>1768</v>
      </c>
      <c r="F5207" t="s">
        <v>9222</v>
      </c>
    </row>
    <row r="5208" spans="1:6">
      <c r="A5208" t="s">
        <v>3962</v>
      </c>
      <c r="B5208" t="s">
        <v>2412</v>
      </c>
      <c r="C5208" t="s">
        <v>2062</v>
      </c>
      <c r="D5208" t="s">
        <v>2063</v>
      </c>
      <c r="E5208" t="s">
        <v>1768</v>
      </c>
      <c r="F5208" t="s">
        <v>9223</v>
      </c>
    </row>
    <row r="5209" spans="1:6">
      <c r="A5209" t="s">
        <v>3962</v>
      </c>
      <c r="B5209" t="s">
        <v>2412</v>
      </c>
      <c r="C5209" t="s">
        <v>2062</v>
      </c>
      <c r="D5209" t="s">
        <v>2063</v>
      </c>
      <c r="E5209" t="s">
        <v>1768</v>
      </c>
      <c r="F5209" t="s">
        <v>9227</v>
      </c>
    </row>
    <row r="5210" spans="1:6">
      <c r="A5210" t="s">
        <v>3962</v>
      </c>
      <c r="B5210" t="s">
        <v>2412</v>
      </c>
      <c r="C5210" t="s">
        <v>2062</v>
      </c>
      <c r="D5210" t="s">
        <v>2063</v>
      </c>
      <c r="E5210" t="s">
        <v>1768</v>
      </c>
      <c r="F5210" t="s">
        <v>9231</v>
      </c>
    </row>
    <row r="5211" spans="1:6">
      <c r="A5211" t="s">
        <v>3962</v>
      </c>
      <c r="B5211" t="s">
        <v>2412</v>
      </c>
      <c r="C5211" t="s">
        <v>2062</v>
      </c>
      <c r="D5211" t="s">
        <v>2063</v>
      </c>
      <c r="E5211" t="s">
        <v>1768</v>
      </c>
      <c r="F5211" t="s">
        <v>9235</v>
      </c>
    </row>
    <row r="5212" spans="1:6">
      <c r="A5212" t="s">
        <v>3962</v>
      </c>
      <c r="B5212" t="s">
        <v>2412</v>
      </c>
      <c r="C5212" t="s">
        <v>2062</v>
      </c>
      <c r="D5212" t="s">
        <v>2063</v>
      </c>
      <c r="E5212" t="s">
        <v>1768</v>
      </c>
      <c r="F5212" t="s">
        <v>9236</v>
      </c>
    </row>
    <row r="5213" spans="1:6">
      <c r="A5213" t="s">
        <v>3962</v>
      </c>
      <c r="B5213" t="s">
        <v>2412</v>
      </c>
      <c r="C5213" t="s">
        <v>2062</v>
      </c>
      <c r="D5213" t="s">
        <v>2063</v>
      </c>
      <c r="E5213" t="s">
        <v>1768</v>
      </c>
      <c r="F5213" t="s">
        <v>9240</v>
      </c>
    </row>
    <row r="5214" spans="1:6">
      <c r="A5214" t="s">
        <v>3962</v>
      </c>
      <c r="B5214" t="s">
        <v>2412</v>
      </c>
      <c r="C5214" t="s">
        <v>2062</v>
      </c>
      <c r="D5214" t="s">
        <v>2063</v>
      </c>
      <c r="E5214" t="s">
        <v>1768</v>
      </c>
      <c r="F5214" t="s">
        <v>9241</v>
      </c>
    </row>
    <row r="5215" spans="1:6">
      <c r="A5215" t="s">
        <v>3962</v>
      </c>
      <c r="B5215" t="s">
        <v>2412</v>
      </c>
      <c r="C5215" t="s">
        <v>2062</v>
      </c>
      <c r="D5215" t="s">
        <v>2063</v>
      </c>
      <c r="E5215" t="s">
        <v>1768</v>
      </c>
      <c r="F5215" t="s">
        <v>9245</v>
      </c>
    </row>
    <row r="5216" spans="1:6">
      <c r="A5216" t="s">
        <v>3962</v>
      </c>
      <c r="B5216" t="s">
        <v>2412</v>
      </c>
      <c r="C5216" t="s">
        <v>2062</v>
      </c>
      <c r="D5216" t="s">
        <v>2063</v>
      </c>
      <c r="E5216" t="s">
        <v>1768</v>
      </c>
      <c r="F5216" t="s">
        <v>9249</v>
      </c>
    </row>
    <row r="5217" spans="1:6">
      <c r="A5217" t="s">
        <v>3962</v>
      </c>
      <c r="B5217" t="s">
        <v>2412</v>
      </c>
      <c r="C5217" t="s">
        <v>2062</v>
      </c>
      <c r="D5217" t="s">
        <v>2063</v>
      </c>
      <c r="E5217" t="s">
        <v>1768</v>
      </c>
      <c r="F5217" t="s">
        <v>9250</v>
      </c>
    </row>
    <row r="5218" spans="1:6">
      <c r="A5218" t="s">
        <v>3962</v>
      </c>
      <c r="B5218" t="s">
        <v>2412</v>
      </c>
      <c r="C5218" t="s">
        <v>2062</v>
      </c>
      <c r="D5218" t="s">
        <v>2063</v>
      </c>
      <c r="E5218" t="s">
        <v>1768</v>
      </c>
      <c r="F5218" t="s">
        <v>9254</v>
      </c>
    </row>
    <row r="5219" spans="1:6">
      <c r="A5219" t="s">
        <v>3962</v>
      </c>
      <c r="B5219" t="s">
        <v>2412</v>
      </c>
      <c r="C5219" t="s">
        <v>2062</v>
      </c>
      <c r="D5219" t="s">
        <v>2063</v>
      </c>
      <c r="E5219" t="s">
        <v>1768</v>
      </c>
      <c r="F5219" t="s">
        <v>9255</v>
      </c>
    </row>
    <row r="5220" spans="1:6">
      <c r="A5220" t="s">
        <v>3962</v>
      </c>
      <c r="B5220" t="s">
        <v>2412</v>
      </c>
      <c r="C5220" t="s">
        <v>2062</v>
      </c>
      <c r="D5220" t="s">
        <v>2063</v>
      </c>
      <c r="E5220" t="s">
        <v>1768</v>
      </c>
      <c r="F5220" t="s">
        <v>9259</v>
      </c>
    </row>
    <row r="5221" spans="1:6">
      <c r="A5221" t="s">
        <v>3962</v>
      </c>
      <c r="B5221" t="s">
        <v>2412</v>
      </c>
      <c r="C5221" t="s">
        <v>2062</v>
      </c>
      <c r="D5221" t="s">
        <v>2063</v>
      </c>
      <c r="E5221" t="s">
        <v>1768</v>
      </c>
      <c r="F5221" t="s">
        <v>9263</v>
      </c>
    </row>
    <row r="5222" spans="1:6">
      <c r="A5222" t="s">
        <v>3962</v>
      </c>
      <c r="B5222" t="s">
        <v>2412</v>
      </c>
      <c r="C5222" t="s">
        <v>2062</v>
      </c>
      <c r="D5222" t="s">
        <v>2063</v>
      </c>
      <c r="E5222" t="s">
        <v>1768</v>
      </c>
      <c r="F5222" t="s">
        <v>9267</v>
      </c>
    </row>
    <row r="5223" spans="1:6">
      <c r="A5223" t="s">
        <v>3962</v>
      </c>
      <c r="B5223" t="s">
        <v>2412</v>
      </c>
      <c r="C5223" t="s">
        <v>2062</v>
      </c>
      <c r="D5223" t="s">
        <v>2063</v>
      </c>
      <c r="E5223" t="s">
        <v>1768</v>
      </c>
      <c r="F5223" t="s">
        <v>9270</v>
      </c>
    </row>
    <row r="5224" spans="1:6">
      <c r="A5224" t="s">
        <v>3962</v>
      </c>
      <c r="B5224" t="s">
        <v>2412</v>
      </c>
      <c r="C5224" t="s">
        <v>2062</v>
      </c>
      <c r="D5224" t="s">
        <v>2063</v>
      </c>
      <c r="E5224" t="s">
        <v>1768</v>
      </c>
      <c r="F5224" t="s">
        <v>9274</v>
      </c>
    </row>
    <row r="5225" spans="1:6">
      <c r="A5225" t="s">
        <v>3962</v>
      </c>
      <c r="B5225" t="s">
        <v>2412</v>
      </c>
      <c r="C5225" t="s">
        <v>2062</v>
      </c>
      <c r="D5225" t="s">
        <v>2063</v>
      </c>
      <c r="E5225" t="s">
        <v>1768</v>
      </c>
      <c r="F5225" t="s">
        <v>9278</v>
      </c>
    </row>
    <row r="5226" spans="1:6">
      <c r="A5226" t="s">
        <v>3962</v>
      </c>
      <c r="B5226" t="s">
        <v>2412</v>
      </c>
      <c r="C5226" t="s">
        <v>2062</v>
      </c>
      <c r="D5226" t="s">
        <v>2063</v>
      </c>
      <c r="E5226" t="s">
        <v>1768</v>
      </c>
      <c r="F5226" t="s">
        <v>9282</v>
      </c>
    </row>
    <row r="5227" spans="1:6">
      <c r="A5227" t="s">
        <v>3962</v>
      </c>
      <c r="B5227" t="s">
        <v>2412</v>
      </c>
      <c r="C5227" t="s">
        <v>2062</v>
      </c>
      <c r="D5227" t="s">
        <v>2063</v>
      </c>
      <c r="E5227" t="s">
        <v>1768</v>
      </c>
      <c r="F5227" t="s">
        <v>9286</v>
      </c>
    </row>
    <row r="5228" spans="1:6">
      <c r="A5228" t="s">
        <v>3962</v>
      </c>
      <c r="B5228" t="s">
        <v>2412</v>
      </c>
      <c r="C5228" t="s">
        <v>2062</v>
      </c>
      <c r="D5228" t="s">
        <v>2063</v>
      </c>
      <c r="E5228" t="s">
        <v>1768</v>
      </c>
      <c r="F5228" t="s">
        <v>9290</v>
      </c>
    </row>
    <row r="5229" spans="1:6">
      <c r="A5229" t="s">
        <v>3962</v>
      </c>
      <c r="B5229" t="s">
        <v>2412</v>
      </c>
      <c r="C5229" t="s">
        <v>2062</v>
      </c>
      <c r="D5229" t="s">
        <v>2063</v>
      </c>
      <c r="E5229" t="s">
        <v>1768</v>
      </c>
      <c r="F5229" t="s">
        <v>9294</v>
      </c>
    </row>
    <row r="5230" spans="1:6">
      <c r="A5230" t="s">
        <v>3962</v>
      </c>
      <c r="B5230" t="s">
        <v>2412</v>
      </c>
      <c r="C5230" t="s">
        <v>2062</v>
      </c>
      <c r="D5230" t="s">
        <v>2063</v>
      </c>
      <c r="E5230" t="s">
        <v>1768</v>
      </c>
      <c r="F5230" t="s">
        <v>9298</v>
      </c>
    </row>
    <row r="5231" spans="1:6">
      <c r="A5231" t="s">
        <v>3962</v>
      </c>
      <c r="B5231" t="s">
        <v>2412</v>
      </c>
      <c r="C5231" t="s">
        <v>2062</v>
      </c>
      <c r="D5231" t="s">
        <v>2063</v>
      </c>
      <c r="E5231" t="s">
        <v>1768</v>
      </c>
      <c r="F5231" t="s">
        <v>9302</v>
      </c>
    </row>
    <row r="5232" spans="1:6">
      <c r="A5232" t="s">
        <v>3962</v>
      </c>
      <c r="B5232" t="s">
        <v>2412</v>
      </c>
      <c r="C5232" t="s">
        <v>2062</v>
      </c>
      <c r="D5232" t="s">
        <v>2063</v>
      </c>
      <c r="E5232" t="s">
        <v>1768</v>
      </c>
      <c r="F5232" t="s">
        <v>9306</v>
      </c>
    </row>
    <row r="5233" spans="1:6">
      <c r="A5233" t="s">
        <v>3962</v>
      </c>
      <c r="B5233" t="s">
        <v>2412</v>
      </c>
      <c r="C5233" t="s">
        <v>2062</v>
      </c>
      <c r="D5233" t="s">
        <v>2063</v>
      </c>
      <c r="E5233" t="s">
        <v>1768</v>
      </c>
      <c r="F5233" t="s">
        <v>9310</v>
      </c>
    </row>
    <row r="5234" spans="1:6">
      <c r="A5234" t="s">
        <v>3962</v>
      </c>
      <c r="B5234" t="s">
        <v>2412</v>
      </c>
      <c r="C5234" t="s">
        <v>2062</v>
      </c>
      <c r="D5234" t="s">
        <v>2063</v>
      </c>
      <c r="E5234" t="s">
        <v>1768</v>
      </c>
      <c r="F5234" t="s">
        <v>9314</v>
      </c>
    </row>
    <row r="5235" spans="1:6">
      <c r="A5235" t="s">
        <v>3962</v>
      </c>
      <c r="B5235" t="s">
        <v>2412</v>
      </c>
      <c r="C5235" t="s">
        <v>2062</v>
      </c>
      <c r="D5235" t="s">
        <v>2063</v>
      </c>
      <c r="E5235" t="s">
        <v>1768</v>
      </c>
      <c r="F5235" t="s">
        <v>9318</v>
      </c>
    </row>
    <row r="5236" spans="1:6">
      <c r="A5236" t="s">
        <v>3962</v>
      </c>
      <c r="B5236" t="s">
        <v>2412</v>
      </c>
      <c r="C5236" t="s">
        <v>2062</v>
      </c>
      <c r="D5236" t="s">
        <v>2063</v>
      </c>
      <c r="E5236" t="s">
        <v>1768</v>
      </c>
      <c r="F5236" t="s">
        <v>9322</v>
      </c>
    </row>
    <row r="5237" spans="1:6">
      <c r="A5237" t="s">
        <v>3962</v>
      </c>
      <c r="B5237" t="s">
        <v>2412</v>
      </c>
      <c r="C5237" t="s">
        <v>2062</v>
      </c>
      <c r="D5237" t="s">
        <v>2063</v>
      </c>
      <c r="E5237" t="s">
        <v>1768</v>
      </c>
      <c r="F5237" t="s">
        <v>9323</v>
      </c>
    </row>
    <row r="5238" spans="1:6">
      <c r="A5238" t="s">
        <v>3962</v>
      </c>
      <c r="B5238" t="s">
        <v>2412</v>
      </c>
      <c r="C5238" t="s">
        <v>2062</v>
      </c>
      <c r="D5238" t="s">
        <v>2063</v>
      </c>
      <c r="E5238" t="s">
        <v>1768</v>
      </c>
      <c r="F5238" t="s">
        <v>9327</v>
      </c>
    </row>
    <row r="5239" spans="1:6">
      <c r="A5239" t="s">
        <v>3962</v>
      </c>
      <c r="B5239" t="s">
        <v>2412</v>
      </c>
      <c r="C5239" t="s">
        <v>2062</v>
      </c>
      <c r="D5239" t="s">
        <v>2063</v>
      </c>
      <c r="E5239" t="s">
        <v>1768</v>
      </c>
      <c r="F5239" t="s">
        <v>9331</v>
      </c>
    </row>
    <row r="5240" spans="1:6">
      <c r="A5240" t="s">
        <v>3962</v>
      </c>
      <c r="B5240" t="s">
        <v>2412</v>
      </c>
      <c r="C5240" t="s">
        <v>2062</v>
      </c>
      <c r="D5240" t="s">
        <v>2063</v>
      </c>
      <c r="E5240" t="s">
        <v>1768</v>
      </c>
      <c r="F5240" t="s">
        <v>9332</v>
      </c>
    </row>
    <row r="5241" spans="1:6">
      <c r="A5241" t="s">
        <v>3962</v>
      </c>
      <c r="B5241" t="s">
        <v>2412</v>
      </c>
      <c r="C5241" t="s">
        <v>2062</v>
      </c>
      <c r="D5241" t="s">
        <v>2063</v>
      </c>
      <c r="E5241" t="s">
        <v>1768</v>
      </c>
      <c r="F5241" t="s">
        <v>9336</v>
      </c>
    </row>
    <row r="5242" spans="1:6">
      <c r="A5242" t="s">
        <v>3962</v>
      </c>
      <c r="B5242" t="s">
        <v>2412</v>
      </c>
      <c r="C5242" t="s">
        <v>2062</v>
      </c>
      <c r="D5242" t="s">
        <v>2063</v>
      </c>
      <c r="E5242" t="s">
        <v>1768</v>
      </c>
      <c r="F5242" t="s">
        <v>9337</v>
      </c>
    </row>
    <row r="5243" spans="1:6">
      <c r="A5243" t="s">
        <v>3962</v>
      </c>
      <c r="B5243" t="s">
        <v>2412</v>
      </c>
      <c r="C5243" t="s">
        <v>2062</v>
      </c>
      <c r="D5243" t="s">
        <v>2063</v>
      </c>
      <c r="E5243" t="s">
        <v>1768</v>
      </c>
      <c r="F5243" t="s">
        <v>9338</v>
      </c>
    </row>
    <row r="5244" spans="1:6">
      <c r="A5244" t="s">
        <v>3962</v>
      </c>
      <c r="B5244" t="s">
        <v>2412</v>
      </c>
      <c r="C5244" t="s">
        <v>2062</v>
      </c>
      <c r="D5244" t="s">
        <v>2063</v>
      </c>
      <c r="E5244" t="s">
        <v>1768</v>
      </c>
      <c r="F5244" t="s">
        <v>9342</v>
      </c>
    </row>
    <row r="5245" spans="1:6">
      <c r="A5245" t="s">
        <v>3962</v>
      </c>
      <c r="B5245" t="s">
        <v>2412</v>
      </c>
      <c r="C5245" t="s">
        <v>2062</v>
      </c>
      <c r="D5245" t="s">
        <v>2063</v>
      </c>
      <c r="E5245" t="s">
        <v>1768</v>
      </c>
      <c r="F5245" t="s">
        <v>9346</v>
      </c>
    </row>
    <row r="5246" spans="1:6">
      <c r="A5246" t="s">
        <v>3962</v>
      </c>
      <c r="B5246" t="s">
        <v>2412</v>
      </c>
      <c r="C5246" t="s">
        <v>2062</v>
      </c>
      <c r="D5246" t="s">
        <v>2063</v>
      </c>
      <c r="E5246" t="s">
        <v>1768</v>
      </c>
      <c r="F5246" t="s">
        <v>9347</v>
      </c>
    </row>
    <row r="5247" spans="1:6">
      <c r="A5247" t="s">
        <v>3962</v>
      </c>
      <c r="B5247" t="s">
        <v>2412</v>
      </c>
      <c r="C5247" t="s">
        <v>2062</v>
      </c>
      <c r="D5247" t="s">
        <v>2063</v>
      </c>
      <c r="E5247" t="s">
        <v>1768</v>
      </c>
      <c r="F5247" t="s">
        <v>9351</v>
      </c>
    </row>
    <row r="5248" spans="1:6">
      <c r="A5248" t="s">
        <v>3962</v>
      </c>
      <c r="B5248" t="s">
        <v>2412</v>
      </c>
      <c r="C5248" t="s">
        <v>2062</v>
      </c>
      <c r="D5248" t="s">
        <v>2063</v>
      </c>
      <c r="E5248" t="s">
        <v>1768</v>
      </c>
      <c r="F5248" t="s">
        <v>9355</v>
      </c>
    </row>
    <row r="5249" spans="1:6">
      <c r="A5249" t="s">
        <v>3962</v>
      </c>
      <c r="B5249" t="s">
        <v>2412</v>
      </c>
      <c r="C5249" t="s">
        <v>2062</v>
      </c>
      <c r="D5249" t="s">
        <v>2063</v>
      </c>
      <c r="E5249" t="s">
        <v>1768</v>
      </c>
      <c r="F5249" t="s">
        <v>9359</v>
      </c>
    </row>
    <row r="5250" spans="1:6">
      <c r="A5250" t="s">
        <v>3962</v>
      </c>
      <c r="B5250" t="s">
        <v>2412</v>
      </c>
      <c r="C5250" t="s">
        <v>2062</v>
      </c>
      <c r="D5250" t="s">
        <v>2063</v>
      </c>
      <c r="E5250" t="s">
        <v>1768</v>
      </c>
      <c r="F5250" t="s">
        <v>9363</v>
      </c>
    </row>
    <row r="5251" spans="1:6">
      <c r="A5251" t="s">
        <v>3962</v>
      </c>
      <c r="B5251" t="s">
        <v>2412</v>
      </c>
      <c r="C5251" t="s">
        <v>2062</v>
      </c>
      <c r="D5251" t="s">
        <v>2063</v>
      </c>
      <c r="E5251" t="s">
        <v>1768</v>
      </c>
      <c r="F5251" t="s">
        <v>9367</v>
      </c>
    </row>
    <row r="5252" spans="1:6">
      <c r="A5252" t="s">
        <v>3962</v>
      </c>
      <c r="B5252" t="s">
        <v>2412</v>
      </c>
      <c r="C5252" t="s">
        <v>2062</v>
      </c>
      <c r="D5252" t="s">
        <v>2063</v>
      </c>
      <c r="E5252" t="s">
        <v>1768</v>
      </c>
      <c r="F5252" t="s">
        <v>9371</v>
      </c>
    </row>
    <row r="5253" spans="1:6">
      <c r="A5253" t="s">
        <v>3962</v>
      </c>
      <c r="B5253" t="s">
        <v>2412</v>
      </c>
      <c r="C5253" t="s">
        <v>2062</v>
      </c>
      <c r="D5253" t="s">
        <v>2063</v>
      </c>
      <c r="E5253" t="s">
        <v>1768</v>
      </c>
      <c r="F5253" t="s">
        <v>9375</v>
      </c>
    </row>
    <row r="5254" spans="1:6">
      <c r="A5254" t="s">
        <v>3962</v>
      </c>
      <c r="B5254" t="s">
        <v>2412</v>
      </c>
      <c r="C5254" t="s">
        <v>2062</v>
      </c>
      <c r="D5254" t="s">
        <v>2063</v>
      </c>
      <c r="E5254" t="s">
        <v>1768</v>
      </c>
      <c r="F5254" t="s">
        <v>9379</v>
      </c>
    </row>
    <row r="5255" spans="1:6">
      <c r="A5255" t="s">
        <v>3962</v>
      </c>
      <c r="B5255" t="s">
        <v>2412</v>
      </c>
      <c r="C5255" t="s">
        <v>2062</v>
      </c>
      <c r="D5255" t="s">
        <v>2063</v>
      </c>
      <c r="E5255" t="s">
        <v>1768</v>
      </c>
      <c r="F5255" t="s">
        <v>9383</v>
      </c>
    </row>
    <row r="5256" spans="1:6">
      <c r="A5256" t="s">
        <v>3962</v>
      </c>
      <c r="B5256" t="s">
        <v>2412</v>
      </c>
      <c r="C5256" t="s">
        <v>2062</v>
      </c>
      <c r="D5256" t="s">
        <v>2063</v>
      </c>
      <c r="E5256" t="s">
        <v>1768</v>
      </c>
      <c r="F5256" t="s">
        <v>9387</v>
      </c>
    </row>
    <row r="5257" spans="1:6">
      <c r="A5257" t="s">
        <v>3962</v>
      </c>
      <c r="B5257" t="s">
        <v>2412</v>
      </c>
      <c r="C5257" t="s">
        <v>2062</v>
      </c>
      <c r="D5257" t="s">
        <v>2063</v>
      </c>
      <c r="E5257" t="s">
        <v>1768</v>
      </c>
      <c r="F5257" t="s">
        <v>9391</v>
      </c>
    </row>
    <row r="5258" spans="1:6">
      <c r="A5258" t="s">
        <v>3962</v>
      </c>
      <c r="B5258" t="s">
        <v>2412</v>
      </c>
      <c r="C5258" t="s">
        <v>2062</v>
      </c>
      <c r="D5258" t="s">
        <v>2063</v>
      </c>
      <c r="E5258" t="s">
        <v>1768</v>
      </c>
      <c r="F5258" t="s">
        <v>9395</v>
      </c>
    </row>
    <row r="5259" spans="1:6">
      <c r="A5259" t="s">
        <v>3962</v>
      </c>
      <c r="B5259" t="s">
        <v>2412</v>
      </c>
      <c r="C5259" t="s">
        <v>2062</v>
      </c>
      <c r="D5259" t="s">
        <v>2063</v>
      </c>
      <c r="E5259" t="s">
        <v>1768</v>
      </c>
      <c r="F5259" t="s">
        <v>9396</v>
      </c>
    </row>
    <row r="5260" spans="1:6">
      <c r="A5260" t="s">
        <v>3962</v>
      </c>
      <c r="B5260" t="s">
        <v>2412</v>
      </c>
      <c r="C5260" t="s">
        <v>2062</v>
      </c>
      <c r="D5260" t="s">
        <v>2063</v>
      </c>
      <c r="E5260" t="s">
        <v>1768</v>
      </c>
      <c r="F5260" t="s">
        <v>9400</v>
      </c>
    </row>
    <row r="5261" spans="1:6">
      <c r="A5261" t="s">
        <v>3962</v>
      </c>
      <c r="B5261" t="s">
        <v>2412</v>
      </c>
      <c r="C5261" t="s">
        <v>2062</v>
      </c>
      <c r="D5261" t="s">
        <v>2063</v>
      </c>
      <c r="E5261" t="s">
        <v>1768</v>
      </c>
      <c r="F5261" t="s">
        <v>9404</v>
      </c>
    </row>
    <row r="5262" spans="1:6">
      <c r="A5262" t="s">
        <v>3962</v>
      </c>
      <c r="B5262" t="s">
        <v>2412</v>
      </c>
      <c r="C5262" t="s">
        <v>2062</v>
      </c>
      <c r="D5262" t="s">
        <v>2063</v>
      </c>
      <c r="E5262" t="s">
        <v>1768</v>
      </c>
      <c r="F5262" t="s">
        <v>9405</v>
      </c>
    </row>
    <row r="5263" spans="1:6">
      <c r="A5263" t="s">
        <v>3962</v>
      </c>
      <c r="B5263" t="s">
        <v>2412</v>
      </c>
      <c r="C5263" t="s">
        <v>2062</v>
      </c>
      <c r="D5263" t="s">
        <v>2063</v>
      </c>
      <c r="E5263" t="s">
        <v>1768</v>
      </c>
      <c r="F5263" t="s">
        <v>9409</v>
      </c>
    </row>
    <row r="5264" spans="1:6">
      <c r="A5264" t="s">
        <v>3962</v>
      </c>
      <c r="B5264" t="s">
        <v>2412</v>
      </c>
      <c r="C5264" t="s">
        <v>2062</v>
      </c>
      <c r="D5264" t="s">
        <v>2063</v>
      </c>
      <c r="E5264" t="s">
        <v>1768</v>
      </c>
      <c r="F5264" t="s">
        <v>9413</v>
      </c>
    </row>
    <row r="5265" spans="1:6">
      <c r="A5265" t="s">
        <v>3962</v>
      </c>
      <c r="B5265" t="s">
        <v>2412</v>
      </c>
      <c r="C5265" t="s">
        <v>2062</v>
      </c>
      <c r="D5265" t="s">
        <v>2063</v>
      </c>
      <c r="E5265" t="s">
        <v>1768</v>
      </c>
      <c r="F5265" t="s">
        <v>9417</v>
      </c>
    </row>
    <row r="5266" spans="1:6">
      <c r="A5266" t="s">
        <v>3962</v>
      </c>
      <c r="B5266" t="s">
        <v>2412</v>
      </c>
      <c r="C5266" t="s">
        <v>2062</v>
      </c>
      <c r="D5266" t="s">
        <v>2063</v>
      </c>
      <c r="E5266" t="s">
        <v>1768</v>
      </c>
      <c r="F5266" t="s">
        <v>9421</v>
      </c>
    </row>
    <row r="5267" spans="1:6">
      <c r="A5267" t="s">
        <v>3962</v>
      </c>
      <c r="B5267" t="s">
        <v>2412</v>
      </c>
      <c r="C5267" t="s">
        <v>2062</v>
      </c>
      <c r="D5267" t="s">
        <v>2063</v>
      </c>
      <c r="E5267" t="s">
        <v>1768</v>
      </c>
      <c r="F5267" t="s">
        <v>9425</v>
      </c>
    </row>
    <row r="5268" spans="1:6">
      <c r="A5268" t="s">
        <v>3962</v>
      </c>
      <c r="B5268" t="s">
        <v>2412</v>
      </c>
      <c r="C5268" t="s">
        <v>2062</v>
      </c>
      <c r="D5268" t="s">
        <v>2063</v>
      </c>
      <c r="E5268" t="s">
        <v>1768</v>
      </c>
      <c r="F5268" t="s">
        <v>9429</v>
      </c>
    </row>
    <row r="5269" spans="1:6">
      <c r="A5269" t="s">
        <v>3962</v>
      </c>
      <c r="B5269" t="s">
        <v>2412</v>
      </c>
      <c r="C5269" t="s">
        <v>2062</v>
      </c>
      <c r="D5269" t="s">
        <v>2063</v>
      </c>
      <c r="E5269" t="s">
        <v>1768</v>
      </c>
      <c r="F5269" t="s">
        <v>9433</v>
      </c>
    </row>
    <row r="5270" spans="1:6">
      <c r="A5270" t="s">
        <v>3962</v>
      </c>
      <c r="B5270" t="s">
        <v>2412</v>
      </c>
      <c r="C5270" t="s">
        <v>2062</v>
      </c>
      <c r="D5270" t="s">
        <v>2063</v>
      </c>
      <c r="E5270" t="s">
        <v>1768</v>
      </c>
      <c r="F5270" t="s">
        <v>9437</v>
      </c>
    </row>
    <row r="5271" spans="1:6">
      <c r="A5271" t="s">
        <v>3962</v>
      </c>
      <c r="B5271" t="s">
        <v>2412</v>
      </c>
      <c r="C5271" t="s">
        <v>2062</v>
      </c>
      <c r="D5271" t="s">
        <v>2063</v>
      </c>
      <c r="E5271" t="s">
        <v>1768</v>
      </c>
      <c r="F5271" t="s">
        <v>9441</v>
      </c>
    </row>
    <row r="5272" spans="1:6">
      <c r="A5272" t="s">
        <v>3962</v>
      </c>
      <c r="B5272" t="s">
        <v>2412</v>
      </c>
      <c r="C5272" t="s">
        <v>2062</v>
      </c>
      <c r="D5272" t="s">
        <v>2063</v>
      </c>
      <c r="E5272" t="s">
        <v>1768</v>
      </c>
      <c r="F5272" t="s">
        <v>9445</v>
      </c>
    </row>
    <row r="5273" spans="1:6">
      <c r="A5273" t="s">
        <v>3962</v>
      </c>
      <c r="B5273" t="s">
        <v>2412</v>
      </c>
      <c r="C5273" t="s">
        <v>2062</v>
      </c>
      <c r="D5273" t="s">
        <v>2063</v>
      </c>
      <c r="E5273" t="s">
        <v>1768</v>
      </c>
      <c r="F5273" t="s">
        <v>9449</v>
      </c>
    </row>
    <row r="5274" spans="1:6">
      <c r="A5274" t="s">
        <v>3962</v>
      </c>
      <c r="B5274" t="s">
        <v>2412</v>
      </c>
      <c r="C5274" t="s">
        <v>2062</v>
      </c>
      <c r="D5274" t="s">
        <v>2063</v>
      </c>
      <c r="E5274" t="s">
        <v>1768</v>
      </c>
      <c r="F5274" t="s">
        <v>9451</v>
      </c>
    </row>
    <row r="5275" spans="1:6">
      <c r="A5275" t="s">
        <v>3962</v>
      </c>
      <c r="B5275" t="s">
        <v>2412</v>
      </c>
      <c r="C5275" t="s">
        <v>2062</v>
      </c>
      <c r="D5275" t="s">
        <v>2063</v>
      </c>
      <c r="E5275" t="s">
        <v>1768</v>
      </c>
      <c r="F5275" t="s">
        <v>9455</v>
      </c>
    </row>
    <row r="5276" spans="1:6">
      <c r="A5276" t="s">
        <v>3962</v>
      </c>
      <c r="B5276" t="s">
        <v>2412</v>
      </c>
      <c r="C5276" t="s">
        <v>2062</v>
      </c>
      <c r="D5276" t="s">
        <v>2063</v>
      </c>
      <c r="E5276" t="s">
        <v>1768</v>
      </c>
      <c r="F5276" t="s">
        <v>9459</v>
      </c>
    </row>
    <row r="5277" spans="1:6">
      <c r="A5277" t="s">
        <v>3962</v>
      </c>
      <c r="B5277" t="s">
        <v>2412</v>
      </c>
      <c r="C5277" t="s">
        <v>2062</v>
      </c>
      <c r="D5277" t="s">
        <v>2063</v>
      </c>
      <c r="E5277" t="s">
        <v>1768</v>
      </c>
      <c r="F5277" t="s">
        <v>9463</v>
      </c>
    </row>
    <row r="5278" spans="1:6">
      <c r="A5278" t="s">
        <v>3962</v>
      </c>
      <c r="B5278" t="s">
        <v>2412</v>
      </c>
      <c r="C5278" t="s">
        <v>2062</v>
      </c>
      <c r="D5278" t="s">
        <v>2063</v>
      </c>
      <c r="E5278" t="s">
        <v>1768</v>
      </c>
      <c r="F5278" t="s">
        <v>9464</v>
      </c>
    </row>
    <row r="5279" spans="1:6">
      <c r="A5279" t="s">
        <v>3962</v>
      </c>
      <c r="B5279" t="s">
        <v>2412</v>
      </c>
      <c r="C5279" t="s">
        <v>2062</v>
      </c>
      <c r="D5279" t="s">
        <v>2063</v>
      </c>
      <c r="E5279" t="s">
        <v>1768</v>
      </c>
      <c r="F5279" t="s">
        <v>9468</v>
      </c>
    </row>
    <row r="5280" spans="1:6">
      <c r="A5280" t="s">
        <v>3962</v>
      </c>
      <c r="B5280" t="s">
        <v>2412</v>
      </c>
      <c r="C5280" t="s">
        <v>2062</v>
      </c>
      <c r="D5280" t="s">
        <v>2063</v>
      </c>
      <c r="E5280" t="s">
        <v>1768</v>
      </c>
      <c r="F5280" t="s">
        <v>9470</v>
      </c>
    </row>
    <row r="5281" spans="1:6">
      <c r="A5281" t="s">
        <v>3962</v>
      </c>
      <c r="B5281" t="s">
        <v>2412</v>
      </c>
      <c r="C5281" t="s">
        <v>2062</v>
      </c>
      <c r="D5281" t="s">
        <v>2063</v>
      </c>
      <c r="E5281" t="s">
        <v>1768</v>
      </c>
      <c r="F5281" t="s">
        <v>9474</v>
      </c>
    </row>
    <row r="5282" spans="1:6">
      <c r="A5282" t="s">
        <v>3962</v>
      </c>
      <c r="B5282" t="s">
        <v>2412</v>
      </c>
      <c r="C5282" t="s">
        <v>2062</v>
      </c>
      <c r="D5282" t="s">
        <v>2063</v>
      </c>
      <c r="E5282" t="s">
        <v>1768</v>
      </c>
      <c r="F5282" t="s">
        <v>9478</v>
      </c>
    </row>
    <row r="5283" spans="1:6">
      <c r="A5283" t="s">
        <v>3962</v>
      </c>
      <c r="B5283" t="s">
        <v>2412</v>
      </c>
      <c r="C5283" t="s">
        <v>2062</v>
      </c>
      <c r="D5283" t="s">
        <v>2063</v>
      </c>
      <c r="E5283" t="s">
        <v>1768</v>
      </c>
      <c r="F5283" t="s">
        <v>9482</v>
      </c>
    </row>
    <row r="5284" spans="1:6">
      <c r="A5284" t="s">
        <v>3962</v>
      </c>
      <c r="B5284" t="s">
        <v>2412</v>
      </c>
      <c r="C5284" t="s">
        <v>2062</v>
      </c>
      <c r="D5284" t="s">
        <v>2063</v>
      </c>
      <c r="E5284" t="s">
        <v>1768</v>
      </c>
      <c r="F5284" t="s">
        <v>9486</v>
      </c>
    </row>
    <row r="5285" spans="1:6">
      <c r="A5285" t="s">
        <v>3962</v>
      </c>
      <c r="B5285" t="s">
        <v>2412</v>
      </c>
      <c r="C5285" t="s">
        <v>2062</v>
      </c>
      <c r="D5285" t="s">
        <v>2063</v>
      </c>
      <c r="E5285" t="s">
        <v>1768</v>
      </c>
      <c r="F5285" t="s">
        <v>9490</v>
      </c>
    </row>
    <row r="5286" spans="1:6">
      <c r="A5286" t="s">
        <v>3962</v>
      </c>
      <c r="B5286" t="s">
        <v>2412</v>
      </c>
      <c r="C5286" t="s">
        <v>2062</v>
      </c>
      <c r="D5286" t="s">
        <v>2063</v>
      </c>
      <c r="E5286" t="s">
        <v>1768</v>
      </c>
      <c r="F5286" t="s">
        <v>9494</v>
      </c>
    </row>
    <row r="5287" spans="1:6">
      <c r="A5287" t="s">
        <v>3962</v>
      </c>
      <c r="B5287" t="s">
        <v>2412</v>
      </c>
      <c r="C5287" t="s">
        <v>2062</v>
      </c>
      <c r="D5287" t="s">
        <v>2063</v>
      </c>
      <c r="E5287" t="s">
        <v>1768</v>
      </c>
      <c r="F5287" t="s">
        <v>9498</v>
      </c>
    </row>
    <row r="5288" spans="1:6">
      <c r="A5288" t="s">
        <v>3962</v>
      </c>
      <c r="B5288" t="s">
        <v>2412</v>
      </c>
      <c r="C5288" t="s">
        <v>2062</v>
      </c>
      <c r="D5288" t="s">
        <v>2063</v>
      </c>
      <c r="E5288" t="s">
        <v>1768</v>
      </c>
      <c r="F5288" t="s">
        <v>9502</v>
      </c>
    </row>
    <row r="5289" spans="1:6">
      <c r="A5289" t="s">
        <v>3962</v>
      </c>
      <c r="B5289" t="s">
        <v>2412</v>
      </c>
      <c r="C5289" t="s">
        <v>2062</v>
      </c>
      <c r="D5289" t="s">
        <v>2063</v>
      </c>
      <c r="E5289" t="s">
        <v>1768</v>
      </c>
      <c r="F5289" t="s">
        <v>9506</v>
      </c>
    </row>
    <row r="5290" spans="1:6">
      <c r="A5290" t="s">
        <v>3962</v>
      </c>
      <c r="B5290" t="s">
        <v>2412</v>
      </c>
      <c r="C5290" t="s">
        <v>2062</v>
      </c>
      <c r="D5290" t="s">
        <v>2063</v>
      </c>
      <c r="E5290" t="s">
        <v>1768</v>
      </c>
      <c r="F5290" t="s">
        <v>9510</v>
      </c>
    </row>
    <row r="5291" spans="1:6">
      <c r="A5291" t="s">
        <v>3962</v>
      </c>
      <c r="B5291" t="s">
        <v>2412</v>
      </c>
      <c r="C5291" t="s">
        <v>2062</v>
      </c>
      <c r="D5291" t="s">
        <v>2063</v>
      </c>
      <c r="E5291" t="s">
        <v>1768</v>
      </c>
      <c r="F5291" t="s">
        <v>9514</v>
      </c>
    </row>
    <row r="5292" spans="1:6">
      <c r="A5292" t="s">
        <v>3962</v>
      </c>
      <c r="B5292" t="s">
        <v>2412</v>
      </c>
      <c r="C5292" t="s">
        <v>2062</v>
      </c>
      <c r="D5292" t="s">
        <v>2063</v>
      </c>
      <c r="E5292" t="s">
        <v>1768</v>
      </c>
      <c r="F5292" t="s">
        <v>9518</v>
      </c>
    </row>
    <row r="5293" spans="1:6">
      <c r="A5293" t="s">
        <v>3962</v>
      </c>
      <c r="B5293" t="s">
        <v>2412</v>
      </c>
      <c r="C5293" t="s">
        <v>2062</v>
      </c>
      <c r="D5293" t="s">
        <v>2063</v>
      </c>
      <c r="E5293" t="s">
        <v>1768</v>
      </c>
      <c r="F5293" t="s">
        <v>9522</v>
      </c>
    </row>
    <row r="5294" spans="1:6">
      <c r="A5294" t="s">
        <v>3962</v>
      </c>
      <c r="B5294" t="s">
        <v>2412</v>
      </c>
      <c r="C5294" t="s">
        <v>2062</v>
      </c>
      <c r="D5294" t="s">
        <v>2063</v>
      </c>
      <c r="E5294" t="s">
        <v>1768</v>
      </c>
      <c r="F5294" t="s">
        <v>9526</v>
      </c>
    </row>
    <row r="5295" spans="1:6">
      <c r="A5295" t="s">
        <v>3962</v>
      </c>
      <c r="B5295" t="s">
        <v>2412</v>
      </c>
      <c r="C5295" t="s">
        <v>2062</v>
      </c>
      <c r="D5295" t="s">
        <v>2063</v>
      </c>
      <c r="E5295" t="s">
        <v>1768</v>
      </c>
      <c r="F5295" t="s">
        <v>9530</v>
      </c>
    </row>
    <row r="5296" spans="1:6">
      <c r="A5296" t="s">
        <v>3962</v>
      </c>
      <c r="B5296" t="s">
        <v>2412</v>
      </c>
      <c r="C5296" t="s">
        <v>2062</v>
      </c>
      <c r="D5296" t="s">
        <v>2063</v>
      </c>
      <c r="E5296" t="s">
        <v>1768</v>
      </c>
      <c r="F5296" t="s">
        <v>9534</v>
      </c>
    </row>
    <row r="5297" spans="1:6">
      <c r="A5297" t="s">
        <v>3962</v>
      </c>
      <c r="B5297" t="s">
        <v>2412</v>
      </c>
      <c r="C5297" t="s">
        <v>2062</v>
      </c>
      <c r="D5297" t="s">
        <v>2063</v>
      </c>
      <c r="E5297" t="s">
        <v>1768</v>
      </c>
      <c r="F5297" t="s">
        <v>9538</v>
      </c>
    </row>
    <row r="5298" spans="1:6">
      <c r="A5298" t="s">
        <v>3962</v>
      </c>
      <c r="B5298" t="s">
        <v>2412</v>
      </c>
      <c r="C5298" t="s">
        <v>2062</v>
      </c>
      <c r="D5298" t="s">
        <v>2063</v>
      </c>
      <c r="E5298" t="s">
        <v>1768</v>
      </c>
      <c r="F5298" t="s">
        <v>9542</v>
      </c>
    </row>
    <row r="5299" spans="1:6">
      <c r="A5299" t="s">
        <v>3962</v>
      </c>
      <c r="B5299" t="s">
        <v>2412</v>
      </c>
      <c r="C5299" t="s">
        <v>2062</v>
      </c>
      <c r="D5299" t="s">
        <v>2063</v>
      </c>
      <c r="E5299" t="s">
        <v>1768</v>
      </c>
      <c r="F5299" t="s">
        <v>9546</v>
      </c>
    </row>
    <row r="5300" spans="1:6">
      <c r="A5300" t="s">
        <v>3962</v>
      </c>
      <c r="B5300" t="s">
        <v>2412</v>
      </c>
      <c r="C5300" t="s">
        <v>2062</v>
      </c>
      <c r="D5300" t="s">
        <v>2063</v>
      </c>
      <c r="E5300" t="s">
        <v>1768</v>
      </c>
      <c r="F5300" t="s">
        <v>9547</v>
      </c>
    </row>
    <row r="5301" spans="1:6">
      <c r="A5301" t="s">
        <v>3962</v>
      </c>
      <c r="B5301" t="s">
        <v>2412</v>
      </c>
      <c r="C5301" t="s">
        <v>2062</v>
      </c>
      <c r="D5301" t="s">
        <v>2063</v>
      </c>
      <c r="E5301" t="s">
        <v>1768</v>
      </c>
      <c r="F5301" t="s">
        <v>9551</v>
      </c>
    </row>
    <row r="5302" spans="1:6">
      <c r="A5302" t="s">
        <v>3962</v>
      </c>
      <c r="B5302" t="s">
        <v>2412</v>
      </c>
      <c r="C5302" t="s">
        <v>2062</v>
      </c>
      <c r="D5302" t="s">
        <v>2063</v>
      </c>
      <c r="E5302" t="s">
        <v>1768</v>
      </c>
      <c r="F5302" t="s">
        <v>9555</v>
      </c>
    </row>
    <row r="5303" spans="1:6">
      <c r="A5303" t="s">
        <v>3962</v>
      </c>
      <c r="B5303" t="s">
        <v>2412</v>
      </c>
      <c r="C5303" t="s">
        <v>2062</v>
      </c>
      <c r="D5303" t="s">
        <v>2063</v>
      </c>
      <c r="E5303" t="s">
        <v>1768</v>
      </c>
      <c r="F5303" t="s">
        <v>9559</v>
      </c>
    </row>
    <row r="5304" spans="1:6">
      <c r="A5304" t="s">
        <v>3962</v>
      </c>
      <c r="B5304" t="s">
        <v>2412</v>
      </c>
      <c r="C5304" t="s">
        <v>2062</v>
      </c>
      <c r="D5304" t="s">
        <v>2063</v>
      </c>
      <c r="E5304" t="s">
        <v>1768</v>
      </c>
      <c r="F5304" t="s">
        <v>9563</v>
      </c>
    </row>
    <row r="5305" spans="1:6">
      <c r="A5305" t="s">
        <v>3962</v>
      </c>
      <c r="B5305" t="s">
        <v>2412</v>
      </c>
      <c r="C5305" t="s">
        <v>2062</v>
      </c>
      <c r="D5305" t="s">
        <v>2063</v>
      </c>
      <c r="E5305" t="s">
        <v>1768</v>
      </c>
      <c r="F5305" t="s">
        <v>9564</v>
      </c>
    </row>
    <row r="5306" spans="1:6">
      <c r="A5306" t="s">
        <v>3962</v>
      </c>
      <c r="B5306" t="s">
        <v>2412</v>
      </c>
      <c r="C5306" t="s">
        <v>2062</v>
      </c>
      <c r="D5306" t="s">
        <v>2063</v>
      </c>
      <c r="E5306" t="s">
        <v>1768</v>
      </c>
      <c r="F5306" t="s">
        <v>9565</v>
      </c>
    </row>
    <row r="5307" spans="1:6">
      <c r="A5307" t="s">
        <v>3962</v>
      </c>
      <c r="B5307" t="s">
        <v>2412</v>
      </c>
      <c r="C5307" t="s">
        <v>2062</v>
      </c>
      <c r="D5307" t="s">
        <v>2063</v>
      </c>
      <c r="E5307" t="s">
        <v>1768</v>
      </c>
      <c r="F5307" t="s">
        <v>9569</v>
      </c>
    </row>
    <row r="5308" spans="1:6">
      <c r="A5308" t="s">
        <v>3962</v>
      </c>
      <c r="B5308" t="s">
        <v>2412</v>
      </c>
      <c r="C5308" t="s">
        <v>2062</v>
      </c>
      <c r="D5308" t="s">
        <v>2063</v>
      </c>
      <c r="E5308" t="s">
        <v>1768</v>
      </c>
      <c r="F5308" t="s">
        <v>9573</v>
      </c>
    </row>
    <row r="5309" spans="1:6">
      <c r="A5309" t="s">
        <v>3962</v>
      </c>
      <c r="B5309" t="s">
        <v>2412</v>
      </c>
      <c r="C5309" t="s">
        <v>2062</v>
      </c>
      <c r="D5309" t="s">
        <v>2063</v>
      </c>
      <c r="E5309" t="s">
        <v>1768</v>
      </c>
      <c r="F5309" t="s">
        <v>9577</v>
      </c>
    </row>
    <row r="5310" spans="1:6">
      <c r="A5310" t="s">
        <v>3962</v>
      </c>
      <c r="B5310" t="s">
        <v>2412</v>
      </c>
      <c r="C5310" t="s">
        <v>2062</v>
      </c>
      <c r="D5310" t="s">
        <v>2063</v>
      </c>
      <c r="E5310" t="s">
        <v>1768</v>
      </c>
      <c r="F5310" t="s">
        <v>9581</v>
      </c>
    </row>
    <row r="5311" spans="1:6">
      <c r="A5311" t="s">
        <v>3962</v>
      </c>
      <c r="B5311" t="s">
        <v>2412</v>
      </c>
      <c r="C5311" t="s">
        <v>2062</v>
      </c>
      <c r="D5311" t="s">
        <v>2063</v>
      </c>
      <c r="E5311" t="s">
        <v>1768</v>
      </c>
      <c r="F5311" t="s">
        <v>9582</v>
      </c>
    </row>
    <row r="5312" spans="1:6">
      <c r="A5312" t="s">
        <v>3962</v>
      </c>
      <c r="B5312" t="s">
        <v>2412</v>
      </c>
      <c r="C5312" t="s">
        <v>2062</v>
      </c>
      <c r="D5312" t="s">
        <v>2063</v>
      </c>
      <c r="E5312" t="s">
        <v>1768</v>
      </c>
      <c r="F5312" t="s">
        <v>9586</v>
      </c>
    </row>
    <row r="5313" spans="1:6">
      <c r="A5313" t="s">
        <v>3962</v>
      </c>
      <c r="B5313" t="s">
        <v>2412</v>
      </c>
      <c r="C5313" t="s">
        <v>2062</v>
      </c>
      <c r="D5313" t="s">
        <v>2063</v>
      </c>
      <c r="E5313" t="s">
        <v>1768</v>
      </c>
      <c r="F5313" t="s">
        <v>9590</v>
      </c>
    </row>
    <row r="5314" spans="1:6">
      <c r="A5314" t="s">
        <v>3962</v>
      </c>
      <c r="B5314" t="s">
        <v>2412</v>
      </c>
      <c r="C5314" t="s">
        <v>2062</v>
      </c>
      <c r="D5314" t="s">
        <v>2063</v>
      </c>
      <c r="E5314" t="s">
        <v>1768</v>
      </c>
      <c r="F5314" t="s">
        <v>9594</v>
      </c>
    </row>
    <row r="5315" spans="1:6">
      <c r="A5315" t="s">
        <v>3962</v>
      </c>
      <c r="B5315" t="s">
        <v>2412</v>
      </c>
      <c r="C5315" t="s">
        <v>2062</v>
      </c>
      <c r="D5315" t="s">
        <v>2063</v>
      </c>
      <c r="E5315" t="s">
        <v>1768</v>
      </c>
      <c r="F5315" t="s">
        <v>9598</v>
      </c>
    </row>
    <row r="5316" spans="1:6">
      <c r="A5316" t="s">
        <v>3962</v>
      </c>
      <c r="B5316" t="s">
        <v>2412</v>
      </c>
      <c r="C5316" t="s">
        <v>2062</v>
      </c>
      <c r="D5316" t="s">
        <v>2063</v>
      </c>
      <c r="E5316" t="s">
        <v>1768</v>
      </c>
      <c r="F5316" t="s">
        <v>9602</v>
      </c>
    </row>
    <row r="5317" spans="1:6">
      <c r="A5317" t="s">
        <v>3962</v>
      </c>
      <c r="B5317" t="s">
        <v>2412</v>
      </c>
      <c r="C5317" t="s">
        <v>2062</v>
      </c>
      <c r="D5317" t="s">
        <v>2063</v>
      </c>
      <c r="E5317" t="s">
        <v>1768</v>
      </c>
      <c r="F5317" t="s">
        <v>9603</v>
      </c>
    </row>
    <row r="5318" spans="1:6">
      <c r="A5318" t="s">
        <v>3962</v>
      </c>
      <c r="B5318" t="s">
        <v>2412</v>
      </c>
      <c r="C5318" t="s">
        <v>2062</v>
      </c>
      <c r="D5318" t="s">
        <v>2063</v>
      </c>
      <c r="E5318" t="s">
        <v>1768</v>
      </c>
      <c r="F5318" t="s">
        <v>9607</v>
      </c>
    </row>
    <row r="5319" spans="1:6">
      <c r="A5319" t="s">
        <v>3962</v>
      </c>
      <c r="B5319" t="s">
        <v>2412</v>
      </c>
      <c r="C5319" t="s">
        <v>2062</v>
      </c>
      <c r="D5319" t="s">
        <v>2063</v>
      </c>
      <c r="E5319" t="s">
        <v>1768</v>
      </c>
      <c r="F5319" t="s">
        <v>9611</v>
      </c>
    </row>
    <row r="5320" spans="1:6">
      <c r="A5320" t="s">
        <v>3962</v>
      </c>
      <c r="B5320" t="s">
        <v>2412</v>
      </c>
      <c r="C5320" t="s">
        <v>2062</v>
      </c>
      <c r="D5320" t="s">
        <v>2063</v>
      </c>
      <c r="E5320" t="s">
        <v>1768</v>
      </c>
      <c r="F5320" t="s">
        <v>9615</v>
      </c>
    </row>
    <row r="5321" spans="1:6">
      <c r="A5321" t="s">
        <v>3962</v>
      </c>
      <c r="B5321" t="s">
        <v>2412</v>
      </c>
      <c r="C5321" t="s">
        <v>2062</v>
      </c>
      <c r="D5321" t="s">
        <v>2063</v>
      </c>
      <c r="E5321" t="s">
        <v>1768</v>
      </c>
      <c r="F5321" t="s">
        <v>9616</v>
      </c>
    </row>
    <row r="5322" spans="1:6">
      <c r="A5322" t="s">
        <v>3962</v>
      </c>
      <c r="B5322" t="s">
        <v>2412</v>
      </c>
      <c r="C5322" t="s">
        <v>2062</v>
      </c>
      <c r="D5322" t="s">
        <v>2063</v>
      </c>
      <c r="E5322" t="s">
        <v>1768</v>
      </c>
      <c r="F5322" t="s">
        <v>9620</v>
      </c>
    </row>
    <row r="5323" spans="1:6">
      <c r="A5323" t="s">
        <v>3962</v>
      </c>
      <c r="B5323" t="s">
        <v>2412</v>
      </c>
      <c r="C5323" t="s">
        <v>2062</v>
      </c>
      <c r="D5323" t="s">
        <v>2063</v>
      </c>
      <c r="E5323" t="s">
        <v>1768</v>
      </c>
      <c r="F5323" t="s">
        <v>9624</v>
      </c>
    </row>
    <row r="5324" spans="1:6">
      <c r="A5324" t="s">
        <v>3962</v>
      </c>
      <c r="B5324" t="s">
        <v>2412</v>
      </c>
      <c r="C5324" t="s">
        <v>2062</v>
      </c>
      <c r="D5324" t="s">
        <v>2063</v>
      </c>
      <c r="E5324" t="s">
        <v>1768</v>
      </c>
      <c r="F5324" t="s">
        <v>9628</v>
      </c>
    </row>
    <row r="5325" spans="1:6">
      <c r="A5325" t="s">
        <v>3962</v>
      </c>
      <c r="B5325" t="s">
        <v>2412</v>
      </c>
      <c r="C5325" t="s">
        <v>2062</v>
      </c>
      <c r="D5325" t="s">
        <v>2063</v>
      </c>
      <c r="E5325" t="s">
        <v>1768</v>
      </c>
      <c r="F5325" t="s">
        <v>9629</v>
      </c>
    </row>
    <row r="5326" spans="1:6">
      <c r="A5326" t="s">
        <v>3962</v>
      </c>
      <c r="B5326" t="s">
        <v>2412</v>
      </c>
      <c r="C5326" t="s">
        <v>2062</v>
      </c>
      <c r="D5326" t="s">
        <v>2063</v>
      </c>
      <c r="E5326" t="s">
        <v>1768</v>
      </c>
      <c r="F5326" t="s">
        <v>9633</v>
      </c>
    </row>
    <row r="5327" spans="1:6">
      <c r="A5327" t="s">
        <v>3962</v>
      </c>
      <c r="B5327" t="s">
        <v>2412</v>
      </c>
      <c r="C5327" t="s">
        <v>2062</v>
      </c>
      <c r="D5327" t="s">
        <v>2063</v>
      </c>
      <c r="E5327" t="s">
        <v>1768</v>
      </c>
      <c r="F5327" t="s">
        <v>9637</v>
      </c>
    </row>
    <row r="5328" spans="1:6">
      <c r="A5328" t="s">
        <v>3962</v>
      </c>
      <c r="B5328" t="s">
        <v>2412</v>
      </c>
      <c r="C5328" t="s">
        <v>2062</v>
      </c>
      <c r="D5328" t="s">
        <v>2063</v>
      </c>
      <c r="E5328" t="s">
        <v>1768</v>
      </c>
      <c r="F5328" t="s">
        <v>9641</v>
      </c>
    </row>
    <row r="5329" spans="1:6">
      <c r="A5329" t="s">
        <v>3962</v>
      </c>
      <c r="B5329" t="s">
        <v>2412</v>
      </c>
      <c r="C5329" t="s">
        <v>2062</v>
      </c>
      <c r="D5329" t="s">
        <v>2063</v>
      </c>
      <c r="E5329" t="s">
        <v>1768</v>
      </c>
      <c r="F5329" t="s">
        <v>9645</v>
      </c>
    </row>
    <row r="5330" spans="1:6">
      <c r="A5330" t="s">
        <v>3962</v>
      </c>
      <c r="B5330" t="s">
        <v>2412</v>
      </c>
      <c r="C5330" t="s">
        <v>2062</v>
      </c>
      <c r="D5330" t="s">
        <v>2063</v>
      </c>
      <c r="E5330" t="s">
        <v>1768</v>
      </c>
      <c r="F5330" t="s">
        <v>9649</v>
      </c>
    </row>
    <row r="5331" spans="1:6">
      <c r="A5331" t="s">
        <v>3962</v>
      </c>
      <c r="B5331" t="s">
        <v>2412</v>
      </c>
      <c r="C5331" t="s">
        <v>2062</v>
      </c>
      <c r="D5331" t="s">
        <v>2063</v>
      </c>
      <c r="E5331" t="s">
        <v>1768</v>
      </c>
      <c r="F5331" t="s">
        <v>9653</v>
      </c>
    </row>
    <row r="5332" spans="1:6">
      <c r="A5332" t="s">
        <v>3962</v>
      </c>
      <c r="B5332" t="s">
        <v>2412</v>
      </c>
      <c r="C5332" t="s">
        <v>2062</v>
      </c>
      <c r="D5332" t="s">
        <v>2063</v>
      </c>
      <c r="E5332" t="s">
        <v>1768</v>
      </c>
      <c r="F5332" t="s">
        <v>9657</v>
      </c>
    </row>
    <row r="5333" spans="1:6">
      <c r="A5333" t="s">
        <v>3962</v>
      </c>
      <c r="B5333" t="s">
        <v>2412</v>
      </c>
      <c r="C5333" t="s">
        <v>2062</v>
      </c>
      <c r="D5333" t="s">
        <v>2063</v>
      </c>
      <c r="E5333" t="s">
        <v>1768</v>
      </c>
      <c r="F5333" t="s">
        <v>9661</v>
      </c>
    </row>
    <row r="5334" spans="1:6">
      <c r="A5334" t="s">
        <v>3962</v>
      </c>
      <c r="B5334" t="s">
        <v>2412</v>
      </c>
      <c r="C5334" t="s">
        <v>2062</v>
      </c>
      <c r="D5334" t="s">
        <v>2063</v>
      </c>
      <c r="E5334" t="s">
        <v>1768</v>
      </c>
      <c r="F5334" t="s">
        <v>9665</v>
      </c>
    </row>
    <row r="5335" spans="1:6">
      <c r="A5335" t="s">
        <v>3962</v>
      </c>
      <c r="B5335" t="s">
        <v>2412</v>
      </c>
      <c r="C5335" t="s">
        <v>2062</v>
      </c>
      <c r="D5335" t="s">
        <v>2063</v>
      </c>
      <c r="E5335" t="s">
        <v>1768</v>
      </c>
      <c r="F5335" t="s">
        <v>9669</v>
      </c>
    </row>
    <row r="5336" spans="1:6">
      <c r="A5336" t="s">
        <v>3962</v>
      </c>
      <c r="B5336" t="s">
        <v>2412</v>
      </c>
      <c r="C5336" t="s">
        <v>2062</v>
      </c>
      <c r="D5336" t="s">
        <v>2063</v>
      </c>
      <c r="E5336" t="s">
        <v>1768</v>
      </c>
      <c r="F5336" t="s">
        <v>9673</v>
      </c>
    </row>
    <row r="5337" spans="1:6">
      <c r="A5337" t="s">
        <v>3962</v>
      </c>
      <c r="B5337" t="s">
        <v>2412</v>
      </c>
      <c r="C5337" t="s">
        <v>2062</v>
      </c>
      <c r="D5337" t="s">
        <v>2063</v>
      </c>
      <c r="E5337" t="s">
        <v>1768</v>
      </c>
      <c r="F5337" t="s">
        <v>9677</v>
      </c>
    </row>
    <row r="5338" spans="1:6">
      <c r="A5338" t="s">
        <v>3962</v>
      </c>
      <c r="B5338" t="s">
        <v>2412</v>
      </c>
      <c r="C5338" t="s">
        <v>2062</v>
      </c>
      <c r="D5338" t="s">
        <v>2063</v>
      </c>
      <c r="E5338" t="s">
        <v>1768</v>
      </c>
      <c r="F5338" t="s">
        <v>9681</v>
      </c>
    </row>
    <row r="5339" spans="1:6">
      <c r="A5339" t="s">
        <v>3962</v>
      </c>
      <c r="B5339" t="s">
        <v>2412</v>
      </c>
      <c r="C5339" t="s">
        <v>2062</v>
      </c>
      <c r="D5339" t="s">
        <v>2063</v>
      </c>
      <c r="E5339" t="s">
        <v>1768</v>
      </c>
      <c r="F5339" t="s">
        <v>9682</v>
      </c>
    </row>
    <row r="5340" spans="1:6">
      <c r="A5340" t="s">
        <v>3962</v>
      </c>
      <c r="B5340" t="s">
        <v>2412</v>
      </c>
      <c r="C5340" t="s">
        <v>2062</v>
      </c>
      <c r="D5340" t="s">
        <v>2063</v>
      </c>
      <c r="E5340" t="s">
        <v>1768</v>
      </c>
      <c r="F5340" t="s">
        <v>9686</v>
      </c>
    </row>
    <row r="5341" spans="1:6">
      <c r="A5341" t="s">
        <v>3962</v>
      </c>
      <c r="B5341" t="s">
        <v>2412</v>
      </c>
      <c r="C5341" t="s">
        <v>2062</v>
      </c>
      <c r="D5341" t="s">
        <v>2063</v>
      </c>
      <c r="E5341" t="s">
        <v>1768</v>
      </c>
      <c r="F5341" t="s">
        <v>9687</v>
      </c>
    </row>
    <row r="5342" spans="1:6">
      <c r="A5342" t="s">
        <v>3962</v>
      </c>
      <c r="B5342" t="s">
        <v>2412</v>
      </c>
      <c r="C5342" t="s">
        <v>2062</v>
      </c>
      <c r="D5342" t="s">
        <v>2063</v>
      </c>
      <c r="E5342" t="s">
        <v>1768</v>
      </c>
      <c r="F5342" t="s">
        <v>9688</v>
      </c>
    </row>
    <row r="5343" spans="1:6">
      <c r="A5343" t="s">
        <v>3962</v>
      </c>
      <c r="B5343" t="s">
        <v>2412</v>
      </c>
      <c r="C5343" t="s">
        <v>2062</v>
      </c>
      <c r="D5343" t="s">
        <v>2063</v>
      </c>
      <c r="E5343" t="s">
        <v>1768</v>
      </c>
      <c r="F5343" t="s">
        <v>9692</v>
      </c>
    </row>
    <row r="5344" spans="1:6">
      <c r="A5344" t="s">
        <v>3962</v>
      </c>
      <c r="B5344" t="s">
        <v>2412</v>
      </c>
      <c r="C5344" t="s">
        <v>2062</v>
      </c>
      <c r="D5344" t="s">
        <v>2063</v>
      </c>
      <c r="E5344" t="s">
        <v>1768</v>
      </c>
      <c r="F5344" t="s">
        <v>9696</v>
      </c>
    </row>
    <row r="5345" spans="1:6">
      <c r="A5345" t="s">
        <v>3962</v>
      </c>
      <c r="B5345" t="s">
        <v>2412</v>
      </c>
      <c r="C5345" t="s">
        <v>2062</v>
      </c>
      <c r="D5345" t="s">
        <v>2063</v>
      </c>
      <c r="E5345" t="s">
        <v>1768</v>
      </c>
      <c r="F5345" t="s">
        <v>9700</v>
      </c>
    </row>
    <row r="5346" spans="1:6">
      <c r="A5346" t="s">
        <v>3962</v>
      </c>
      <c r="B5346" t="s">
        <v>2412</v>
      </c>
      <c r="C5346" t="s">
        <v>2062</v>
      </c>
      <c r="D5346" t="s">
        <v>2063</v>
      </c>
      <c r="E5346" t="s">
        <v>1768</v>
      </c>
      <c r="F5346" t="s">
        <v>9704</v>
      </c>
    </row>
    <row r="5347" spans="1:6">
      <c r="A5347" t="s">
        <v>3962</v>
      </c>
      <c r="B5347" t="s">
        <v>2412</v>
      </c>
      <c r="C5347" t="s">
        <v>2062</v>
      </c>
      <c r="D5347" t="s">
        <v>2063</v>
      </c>
      <c r="E5347" t="s">
        <v>1768</v>
      </c>
      <c r="F5347" t="s">
        <v>9708</v>
      </c>
    </row>
    <row r="5348" spans="1:6">
      <c r="A5348" t="s">
        <v>3962</v>
      </c>
      <c r="B5348" t="s">
        <v>2412</v>
      </c>
      <c r="C5348" t="s">
        <v>2062</v>
      </c>
      <c r="D5348" t="s">
        <v>2063</v>
      </c>
      <c r="E5348" t="s">
        <v>1768</v>
      </c>
      <c r="F5348" t="s">
        <v>9712</v>
      </c>
    </row>
    <row r="5349" spans="1:6">
      <c r="A5349" t="s">
        <v>3962</v>
      </c>
      <c r="B5349" t="s">
        <v>2412</v>
      </c>
      <c r="C5349" t="s">
        <v>2062</v>
      </c>
      <c r="D5349" t="s">
        <v>2063</v>
      </c>
      <c r="E5349" t="s">
        <v>1768</v>
      </c>
      <c r="F5349" t="s">
        <v>9713</v>
      </c>
    </row>
    <row r="5350" spans="1:6">
      <c r="A5350" t="s">
        <v>3962</v>
      </c>
      <c r="B5350" t="s">
        <v>2412</v>
      </c>
      <c r="C5350" t="s">
        <v>2062</v>
      </c>
      <c r="D5350" t="s">
        <v>2063</v>
      </c>
      <c r="E5350" t="s">
        <v>1768</v>
      </c>
      <c r="F5350" t="s">
        <v>9717</v>
      </c>
    </row>
    <row r="5351" spans="1:6">
      <c r="A5351" t="s">
        <v>3962</v>
      </c>
      <c r="B5351" t="s">
        <v>2412</v>
      </c>
      <c r="C5351" t="s">
        <v>2062</v>
      </c>
      <c r="D5351" t="s">
        <v>2063</v>
      </c>
      <c r="E5351" t="s">
        <v>1768</v>
      </c>
      <c r="F5351" t="s">
        <v>9721</v>
      </c>
    </row>
    <row r="5352" spans="1:6">
      <c r="A5352" t="s">
        <v>3962</v>
      </c>
      <c r="B5352" t="s">
        <v>2412</v>
      </c>
      <c r="C5352" t="s">
        <v>2062</v>
      </c>
      <c r="D5352" t="s">
        <v>2063</v>
      </c>
      <c r="E5352" t="s">
        <v>1768</v>
      </c>
      <c r="F5352" t="s">
        <v>9725</v>
      </c>
    </row>
    <row r="5353" spans="1:6">
      <c r="A5353" t="s">
        <v>3962</v>
      </c>
      <c r="B5353" t="s">
        <v>2412</v>
      </c>
      <c r="C5353" t="s">
        <v>2062</v>
      </c>
      <c r="D5353" t="s">
        <v>2063</v>
      </c>
      <c r="E5353" t="s">
        <v>1768</v>
      </c>
      <c r="F5353" t="s">
        <v>9729</v>
      </c>
    </row>
    <row r="5354" spans="1:6">
      <c r="A5354" t="s">
        <v>3962</v>
      </c>
      <c r="B5354" t="s">
        <v>2412</v>
      </c>
      <c r="C5354" t="s">
        <v>2062</v>
      </c>
      <c r="D5354" t="s">
        <v>2063</v>
      </c>
      <c r="E5354" t="s">
        <v>1768</v>
      </c>
      <c r="F5354" t="s">
        <v>9733</v>
      </c>
    </row>
    <row r="5355" spans="1:6">
      <c r="A5355" t="s">
        <v>3962</v>
      </c>
      <c r="B5355" t="s">
        <v>2412</v>
      </c>
      <c r="C5355" t="s">
        <v>2062</v>
      </c>
      <c r="D5355" t="s">
        <v>2063</v>
      </c>
      <c r="E5355" t="s">
        <v>1768</v>
      </c>
      <c r="F5355" t="s">
        <v>9737</v>
      </c>
    </row>
    <row r="5356" spans="1:6">
      <c r="A5356" t="s">
        <v>3962</v>
      </c>
      <c r="B5356" t="s">
        <v>2412</v>
      </c>
      <c r="C5356" t="s">
        <v>2062</v>
      </c>
      <c r="D5356" t="s">
        <v>2063</v>
      </c>
      <c r="E5356" t="s">
        <v>1768</v>
      </c>
      <c r="F5356" t="s">
        <v>9741</v>
      </c>
    </row>
    <row r="5357" spans="1:6">
      <c r="A5357" t="s">
        <v>3962</v>
      </c>
      <c r="B5357" t="s">
        <v>2412</v>
      </c>
      <c r="C5357" t="s">
        <v>2062</v>
      </c>
      <c r="D5357" t="s">
        <v>2063</v>
      </c>
      <c r="E5357" t="s">
        <v>1768</v>
      </c>
      <c r="F5357" t="s">
        <v>9745</v>
      </c>
    </row>
    <row r="5358" spans="1:6">
      <c r="A5358" t="s">
        <v>3962</v>
      </c>
      <c r="B5358" t="s">
        <v>2412</v>
      </c>
      <c r="C5358" t="s">
        <v>2062</v>
      </c>
      <c r="D5358" t="s">
        <v>2063</v>
      </c>
      <c r="E5358" t="s">
        <v>1768</v>
      </c>
      <c r="F5358" t="s">
        <v>9749</v>
      </c>
    </row>
    <row r="5359" spans="1:6">
      <c r="A5359" t="s">
        <v>3962</v>
      </c>
      <c r="B5359" t="s">
        <v>2412</v>
      </c>
      <c r="C5359" t="s">
        <v>2062</v>
      </c>
      <c r="D5359" t="s">
        <v>2063</v>
      </c>
      <c r="E5359" t="s">
        <v>1768</v>
      </c>
      <c r="F5359" t="s">
        <v>9753</v>
      </c>
    </row>
    <row r="5360" spans="1:6">
      <c r="A5360" t="s">
        <v>3962</v>
      </c>
      <c r="B5360" t="s">
        <v>2412</v>
      </c>
      <c r="C5360" t="s">
        <v>2062</v>
      </c>
      <c r="D5360" t="s">
        <v>2063</v>
      </c>
      <c r="E5360" t="s">
        <v>1768</v>
      </c>
      <c r="F5360" t="s">
        <v>9757</v>
      </c>
    </row>
    <row r="5361" spans="1:6">
      <c r="A5361" t="s">
        <v>3962</v>
      </c>
      <c r="B5361" t="s">
        <v>2412</v>
      </c>
      <c r="C5361" t="s">
        <v>2062</v>
      </c>
      <c r="D5361" t="s">
        <v>2063</v>
      </c>
      <c r="E5361" t="s">
        <v>1768</v>
      </c>
      <c r="F5361" t="s">
        <v>9761</v>
      </c>
    </row>
    <row r="5362" spans="1:6">
      <c r="A5362" t="s">
        <v>3962</v>
      </c>
      <c r="B5362" t="s">
        <v>2412</v>
      </c>
      <c r="C5362" t="s">
        <v>2062</v>
      </c>
      <c r="D5362" t="s">
        <v>2063</v>
      </c>
      <c r="E5362" t="s">
        <v>1768</v>
      </c>
      <c r="F5362" t="s">
        <v>9765</v>
      </c>
    </row>
    <row r="5363" spans="1:6">
      <c r="A5363" t="s">
        <v>3962</v>
      </c>
      <c r="B5363" t="s">
        <v>2412</v>
      </c>
      <c r="C5363" t="s">
        <v>2062</v>
      </c>
      <c r="D5363" t="s">
        <v>2063</v>
      </c>
      <c r="E5363" t="s">
        <v>1768</v>
      </c>
      <c r="F5363" t="s">
        <v>9769</v>
      </c>
    </row>
    <row r="5364" spans="1:6">
      <c r="A5364" t="s">
        <v>3962</v>
      </c>
      <c r="B5364" t="s">
        <v>2412</v>
      </c>
      <c r="C5364" t="s">
        <v>2062</v>
      </c>
      <c r="D5364" t="s">
        <v>2063</v>
      </c>
      <c r="E5364" t="s">
        <v>1768</v>
      </c>
      <c r="F5364" t="s">
        <v>9770</v>
      </c>
    </row>
    <row r="5365" spans="1:6">
      <c r="A5365" t="s">
        <v>3962</v>
      </c>
      <c r="B5365" t="s">
        <v>2412</v>
      </c>
      <c r="C5365" t="s">
        <v>2062</v>
      </c>
      <c r="D5365" t="s">
        <v>2063</v>
      </c>
      <c r="E5365" t="s">
        <v>1768</v>
      </c>
      <c r="F5365" t="s">
        <v>9774</v>
      </c>
    </row>
    <row r="5366" spans="1:6">
      <c r="A5366" t="s">
        <v>3962</v>
      </c>
      <c r="B5366" t="s">
        <v>2412</v>
      </c>
      <c r="C5366" t="s">
        <v>2062</v>
      </c>
      <c r="D5366" t="s">
        <v>2063</v>
      </c>
      <c r="E5366" t="s">
        <v>1768</v>
      </c>
      <c r="F5366" t="s">
        <v>9778</v>
      </c>
    </row>
    <row r="5367" spans="1:6">
      <c r="A5367" t="s">
        <v>3962</v>
      </c>
      <c r="B5367" t="s">
        <v>2412</v>
      </c>
      <c r="C5367" t="s">
        <v>2062</v>
      </c>
      <c r="D5367" t="s">
        <v>2063</v>
      </c>
      <c r="E5367" t="s">
        <v>1768</v>
      </c>
      <c r="F5367" t="s">
        <v>9782</v>
      </c>
    </row>
    <row r="5368" spans="1:6">
      <c r="A5368" t="s">
        <v>3962</v>
      </c>
      <c r="B5368" t="s">
        <v>2412</v>
      </c>
      <c r="C5368" t="s">
        <v>2062</v>
      </c>
      <c r="D5368" t="s">
        <v>2063</v>
      </c>
      <c r="E5368" t="s">
        <v>1768</v>
      </c>
      <c r="F5368" t="s">
        <v>9786</v>
      </c>
    </row>
    <row r="5369" spans="1:6">
      <c r="A5369" t="s">
        <v>3962</v>
      </c>
      <c r="B5369" t="s">
        <v>2412</v>
      </c>
      <c r="C5369" t="s">
        <v>2062</v>
      </c>
      <c r="D5369" t="s">
        <v>2063</v>
      </c>
      <c r="E5369" t="s">
        <v>1768</v>
      </c>
      <c r="F5369" t="s">
        <v>9790</v>
      </c>
    </row>
    <row r="5370" spans="1:6">
      <c r="A5370" t="s">
        <v>3962</v>
      </c>
      <c r="B5370" t="s">
        <v>2412</v>
      </c>
      <c r="C5370" t="s">
        <v>2062</v>
      </c>
      <c r="D5370" t="s">
        <v>2063</v>
      </c>
      <c r="E5370" t="s">
        <v>1768</v>
      </c>
      <c r="F5370" t="s">
        <v>9794</v>
      </c>
    </row>
    <row r="5371" spans="1:6">
      <c r="A5371" t="s">
        <v>3962</v>
      </c>
      <c r="B5371" t="s">
        <v>2412</v>
      </c>
      <c r="C5371" t="s">
        <v>2062</v>
      </c>
      <c r="D5371" t="s">
        <v>2063</v>
      </c>
      <c r="E5371" t="s">
        <v>1768</v>
      </c>
      <c r="F5371" t="s">
        <v>9798</v>
      </c>
    </row>
    <row r="5372" spans="1:6">
      <c r="A5372" t="s">
        <v>3962</v>
      </c>
      <c r="B5372" t="s">
        <v>2412</v>
      </c>
      <c r="C5372" t="s">
        <v>2062</v>
      </c>
      <c r="D5372" t="s">
        <v>2063</v>
      </c>
      <c r="E5372" t="s">
        <v>1768</v>
      </c>
      <c r="F5372" t="s">
        <v>9802</v>
      </c>
    </row>
    <row r="5373" spans="1:6">
      <c r="A5373" t="s">
        <v>3962</v>
      </c>
      <c r="B5373" t="s">
        <v>2412</v>
      </c>
      <c r="C5373" t="s">
        <v>2062</v>
      </c>
      <c r="D5373" t="s">
        <v>2063</v>
      </c>
      <c r="E5373" t="s">
        <v>1768</v>
      </c>
      <c r="F5373" t="s">
        <v>9806</v>
      </c>
    </row>
    <row r="5374" spans="1:6">
      <c r="A5374" t="s">
        <v>3962</v>
      </c>
      <c r="B5374" t="s">
        <v>2412</v>
      </c>
      <c r="C5374" t="s">
        <v>2062</v>
      </c>
      <c r="D5374" t="s">
        <v>2063</v>
      </c>
      <c r="E5374" t="s">
        <v>1768</v>
      </c>
      <c r="F5374" t="s">
        <v>9810</v>
      </c>
    </row>
    <row r="5375" spans="1:6">
      <c r="A5375" t="s">
        <v>3962</v>
      </c>
      <c r="B5375" t="s">
        <v>2412</v>
      </c>
      <c r="C5375" t="s">
        <v>2062</v>
      </c>
      <c r="D5375" t="s">
        <v>2063</v>
      </c>
      <c r="E5375" t="s">
        <v>1768</v>
      </c>
      <c r="F5375" t="s">
        <v>9814</v>
      </c>
    </row>
    <row r="5376" spans="1:6">
      <c r="A5376" t="s">
        <v>3962</v>
      </c>
      <c r="B5376" t="s">
        <v>2412</v>
      </c>
      <c r="C5376" t="s">
        <v>2062</v>
      </c>
      <c r="D5376" t="s">
        <v>2063</v>
      </c>
      <c r="E5376" t="s">
        <v>1768</v>
      </c>
      <c r="F5376" t="s">
        <v>9818</v>
      </c>
    </row>
    <row r="5377" spans="1:6">
      <c r="A5377" t="s">
        <v>3962</v>
      </c>
      <c r="B5377" t="s">
        <v>2412</v>
      </c>
      <c r="C5377" t="s">
        <v>2062</v>
      </c>
      <c r="D5377" t="s">
        <v>2063</v>
      </c>
      <c r="E5377" t="s">
        <v>1768</v>
      </c>
      <c r="F5377" t="s">
        <v>9822</v>
      </c>
    </row>
    <row r="5378" spans="1:6">
      <c r="A5378" t="s">
        <v>3962</v>
      </c>
      <c r="B5378" t="s">
        <v>2412</v>
      </c>
      <c r="C5378" t="s">
        <v>2062</v>
      </c>
      <c r="D5378" t="s">
        <v>2063</v>
      </c>
      <c r="E5378" t="s">
        <v>1768</v>
      </c>
      <c r="F5378" t="s">
        <v>9826</v>
      </c>
    </row>
    <row r="5379" spans="1:6">
      <c r="A5379" t="s">
        <v>3962</v>
      </c>
      <c r="B5379" t="s">
        <v>2412</v>
      </c>
      <c r="C5379" t="s">
        <v>2062</v>
      </c>
      <c r="D5379" t="s">
        <v>2063</v>
      </c>
      <c r="E5379" t="s">
        <v>1768</v>
      </c>
      <c r="F5379" t="s">
        <v>9827</v>
      </c>
    </row>
    <row r="5380" spans="1:6">
      <c r="A5380" t="s">
        <v>3962</v>
      </c>
      <c r="B5380" t="s">
        <v>2412</v>
      </c>
      <c r="C5380" t="s">
        <v>2062</v>
      </c>
      <c r="D5380" t="s">
        <v>2063</v>
      </c>
      <c r="E5380" t="s">
        <v>1768</v>
      </c>
      <c r="F5380" t="s">
        <v>9831</v>
      </c>
    </row>
    <row r="5381" spans="1:6">
      <c r="A5381" t="s">
        <v>3962</v>
      </c>
      <c r="B5381" t="s">
        <v>2412</v>
      </c>
      <c r="C5381" t="s">
        <v>2062</v>
      </c>
      <c r="D5381" t="s">
        <v>2063</v>
      </c>
      <c r="E5381" t="s">
        <v>1768</v>
      </c>
      <c r="F5381" t="s">
        <v>9835</v>
      </c>
    </row>
    <row r="5382" spans="1:6">
      <c r="A5382" t="s">
        <v>3962</v>
      </c>
      <c r="B5382" t="s">
        <v>2412</v>
      </c>
      <c r="C5382" t="s">
        <v>2062</v>
      </c>
      <c r="D5382" t="s">
        <v>2063</v>
      </c>
      <c r="E5382" t="s">
        <v>1768</v>
      </c>
      <c r="F5382" t="s">
        <v>9839</v>
      </c>
    </row>
    <row r="5383" spans="1:6">
      <c r="A5383" t="s">
        <v>3962</v>
      </c>
      <c r="B5383" t="s">
        <v>2412</v>
      </c>
      <c r="C5383" t="s">
        <v>2062</v>
      </c>
      <c r="D5383" t="s">
        <v>2063</v>
      </c>
      <c r="E5383" t="s">
        <v>1768</v>
      </c>
      <c r="F5383" t="s">
        <v>9843</v>
      </c>
    </row>
    <row r="5384" spans="1:6">
      <c r="A5384" t="s">
        <v>3962</v>
      </c>
      <c r="B5384" t="s">
        <v>2412</v>
      </c>
      <c r="C5384" t="s">
        <v>2062</v>
      </c>
      <c r="D5384" t="s">
        <v>2063</v>
      </c>
      <c r="E5384" t="s">
        <v>1768</v>
      </c>
      <c r="F5384" t="s">
        <v>9844</v>
      </c>
    </row>
    <row r="5385" spans="1:6">
      <c r="A5385" t="s">
        <v>3962</v>
      </c>
      <c r="B5385" t="s">
        <v>2412</v>
      </c>
      <c r="C5385" t="s">
        <v>2062</v>
      </c>
      <c r="D5385" t="s">
        <v>2063</v>
      </c>
      <c r="E5385" t="s">
        <v>1768</v>
      </c>
      <c r="F5385" t="s">
        <v>9848</v>
      </c>
    </row>
    <row r="5386" spans="1:6">
      <c r="A5386" t="s">
        <v>3962</v>
      </c>
      <c r="B5386" t="s">
        <v>2412</v>
      </c>
      <c r="C5386" t="s">
        <v>2062</v>
      </c>
      <c r="D5386" t="s">
        <v>2063</v>
      </c>
      <c r="E5386" t="s">
        <v>1768</v>
      </c>
      <c r="F5386" t="s">
        <v>9852</v>
      </c>
    </row>
    <row r="5387" spans="1:6">
      <c r="A5387" t="s">
        <v>3962</v>
      </c>
      <c r="B5387" t="s">
        <v>2412</v>
      </c>
      <c r="C5387" t="s">
        <v>2062</v>
      </c>
      <c r="D5387" t="s">
        <v>2063</v>
      </c>
      <c r="E5387" t="s">
        <v>1768</v>
      </c>
      <c r="F5387" t="s">
        <v>9856</v>
      </c>
    </row>
    <row r="5388" spans="1:6">
      <c r="A5388" t="s">
        <v>3962</v>
      </c>
      <c r="B5388" t="s">
        <v>2412</v>
      </c>
      <c r="C5388" t="s">
        <v>2062</v>
      </c>
      <c r="D5388" t="s">
        <v>2063</v>
      </c>
      <c r="E5388" t="s">
        <v>1768</v>
      </c>
      <c r="F5388" t="s">
        <v>9860</v>
      </c>
    </row>
    <row r="5389" spans="1:6">
      <c r="A5389" t="s">
        <v>3962</v>
      </c>
      <c r="B5389" t="s">
        <v>2412</v>
      </c>
      <c r="C5389" t="s">
        <v>2062</v>
      </c>
      <c r="D5389" t="s">
        <v>2063</v>
      </c>
      <c r="E5389" t="s">
        <v>1768</v>
      </c>
      <c r="F5389" t="s">
        <v>9864</v>
      </c>
    </row>
    <row r="5390" spans="1:6">
      <c r="A5390" t="s">
        <v>3962</v>
      </c>
      <c r="B5390" t="s">
        <v>2412</v>
      </c>
      <c r="C5390" t="s">
        <v>2062</v>
      </c>
      <c r="D5390" t="s">
        <v>2063</v>
      </c>
      <c r="E5390" t="s">
        <v>1768</v>
      </c>
      <c r="F5390" t="s">
        <v>9868</v>
      </c>
    </row>
    <row r="5391" spans="1:6">
      <c r="A5391" t="s">
        <v>3962</v>
      </c>
      <c r="B5391" t="s">
        <v>2412</v>
      </c>
      <c r="C5391" t="s">
        <v>2062</v>
      </c>
      <c r="D5391" t="s">
        <v>2063</v>
      </c>
      <c r="E5391" t="s">
        <v>1768</v>
      </c>
      <c r="F5391" t="s">
        <v>9872</v>
      </c>
    </row>
    <row r="5392" spans="1:6">
      <c r="A5392" t="s">
        <v>3962</v>
      </c>
      <c r="B5392" t="s">
        <v>2412</v>
      </c>
      <c r="C5392" t="s">
        <v>2062</v>
      </c>
      <c r="D5392" t="s">
        <v>2063</v>
      </c>
      <c r="E5392" t="s">
        <v>1768</v>
      </c>
      <c r="F5392" t="s">
        <v>9876</v>
      </c>
    </row>
    <row r="5393" spans="1:6">
      <c r="A5393" t="s">
        <v>3962</v>
      </c>
      <c r="B5393" t="s">
        <v>2412</v>
      </c>
      <c r="C5393" t="s">
        <v>2062</v>
      </c>
      <c r="D5393" t="s">
        <v>2063</v>
      </c>
      <c r="E5393" t="s">
        <v>1768</v>
      </c>
      <c r="F5393" t="s">
        <v>9880</v>
      </c>
    </row>
    <row r="5394" spans="1:6">
      <c r="A5394" t="s">
        <v>3962</v>
      </c>
      <c r="B5394" t="s">
        <v>2412</v>
      </c>
      <c r="C5394" t="s">
        <v>2062</v>
      </c>
      <c r="D5394" t="s">
        <v>2063</v>
      </c>
      <c r="E5394" t="s">
        <v>1768</v>
      </c>
      <c r="F5394" t="s">
        <v>9884</v>
      </c>
    </row>
    <row r="5395" spans="1:6">
      <c r="A5395" t="s">
        <v>3962</v>
      </c>
      <c r="B5395" t="s">
        <v>2412</v>
      </c>
      <c r="C5395" t="s">
        <v>2062</v>
      </c>
      <c r="D5395" t="s">
        <v>2063</v>
      </c>
      <c r="E5395" t="s">
        <v>1768</v>
      </c>
      <c r="F5395" t="s">
        <v>9888</v>
      </c>
    </row>
    <row r="5396" spans="1:6">
      <c r="A5396" t="s">
        <v>3962</v>
      </c>
      <c r="B5396" t="s">
        <v>2412</v>
      </c>
      <c r="C5396" t="s">
        <v>2062</v>
      </c>
      <c r="D5396" t="s">
        <v>2063</v>
      </c>
      <c r="E5396" t="s">
        <v>1768</v>
      </c>
      <c r="F5396" t="s">
        <v>9892</v>
      </c>
    </row>
    <row r="5397" spans="1:6">
      <c r="A5397" t="s">
        <v>3962</v>
      </c>
      <c r="B5397" t="s">
        <v>2412</v>
      </c>
      <c r="C5397" t="s">
        <v>2062</v>
      </c>
      <c r="D5397" t="s">
        <v>2063</v>
      </c>
      <c r="E5397" t="s">
        <v>1768</v>
      </c>
      <c r="F5397" t="s">
        <v>9896</v>
      </c>
    </row>
    <row r="5398" spans="1:6">
      <c r="A5398" t="s">
        <v>3962</v>
      </c>
      <c r="B5398" t="s">
        <v>2412</v>
      </c>
      <c r="C5398" t="s">
        <v>2062</v>
      </c>
      <c r="D5398" t="s">
        <v>2063</v>
      </c>
      <c r="E5398" t="s">
        <v>1768</v>
      </c>
      <c r="F5398" t="s">
        <v>9900</v>
      </c>
    </row>
    <row r="5399" spans="1:6">
      <c r="A5399" t="s">
        <v>3962</v>
      </c>
      <c r="B5399" t="s">
        <v>2412</v>
      </c>
      <c r="C5399" t="s">
        <v>2062</v>
      </c>
      <c r="D5399" t="s">
        <v>2063</v>
      </c>
      <c r="E5399" t="s">
        <v>1768</v>
      </c>
      <c r="F5399" t="s">
        <v>9904</v>
      </c>
    </row>
    <row r="5400" spans="1:6">
      <c r="A5400" t="s">
        <v>3962</v>
      </c>
      <c r="B5400" t="s">
        <v>2412</v>
      </c>
      <c r="C5400" t="s">
        <v>2062</v>
      </c>
      <c r="D5400" t="s">
        <v>2063</v>
      </c>
      <c r="E5400" t="s">
        <v>1768</v>
      </c>
      <c r="F5400" t="s">
        <v>9908</v>
      </c>
    </row>
    <row r="5401" spans="1:6">
      <c r="A5401" t="s">
        <v>3962</v>
      </c>
      <c r="B5401" t="s">
        <v>2412</v>
      </c>
      <c r="C5401" t="s">
        <v>2062</v>
      </c>
      <c r="D5401" t="s">
        <v>2063</v>
      </c>
      <c r="E5401" t="s">
        <v>1768</v>
      </c>
      <c r="F5401" t="s">
        <v>9912</v>
      </c>
    </row>
    <row r="5402" spans="1:6">
      <c r="A5402" t="s">
        <v>3962</v>
      </c>
      <c r="B5402" t="s">
        <v>2412</v>
      </c>
      <c r="C5402" t="s">
        <v>2062</v>
      </c>
      <c r="D5402" t="s">
        <v>2063</v>
      </c>
      <c r="E5402" t="s">
        <v>1768</v>
      </c>
      <c r="F5402" t="s">
        <v>9916</v>
      </c>
    </row>
    <row r="5403" spans="1:6">
      <c r="A5403" t="s">
        <v>3962</v>
      </c>
      <c r="B5403" t="s">
        <v>2412</v>
      </c>
      <c r="C5403" t="s">
        <v>2062</v>
      </c>
      <c r="D5403" t="s">
        <v>2063</v>
      </c>
      <c r="E5403" t="s">
        <v>1768</v>
      </c>
      <c r="F5403" t="s">
        <v>9920</v>
      </c>
    </row>
    <row r="5404" spans="1:6">
      <c r="A5404" t="s">
        <v>3962</v>
      </c>
      <c r="B5404" t="s">
        <v>2412</v>
      </c>
      <c r="C5404" t="s">
        <v>2062</v>
      </c>
      <c r="D5404" t="s">
        <v>2063</v>
      </c>
      <c r="E5404" t="s">
        <v>1768</v>
      </c>
      <c r="F5404" t="s">
        <v>9921</v>
      </c>
    </row>
    <row r="5405" spans="1:6">
      <c r="A5405" t="s">
        <v>3962</v>
      </c>
      <c r="B5405" t="s">
        <v>2412</v>
      </c>
      <c r="C5405" t="s">
        <v>2062</v>
      </c>
      <c r="D5405" t="s">
        <v>2063</v>
      </c>
      <c r="E5405" t="s">
        <v>1768</v>
      </c>
      <c r="F5405" t="s">
        <v>9925</v>
      </c>
    </row>
    <row r="5406" spans="1:6">
      <c r="A5406" t="s">
        <v>3962</v>
      </c>
      <c r="B5406" t="s">
        <v>2412</v>
      </c>
      <c r="C5406" t="s">
        <v>2062</v>
      </c>
      <c r="D5406" t="s">
        <v>2063</v>
      </c>
      <c r="E5406" t="s">
        <v>1768</v>
      </c>
      <c r="F5406" t="s">
        <v>9929</v>
      </c>
    </row>
    <row r="5407" spans="1:6">
      <c r="A5407" t="s">
        <v>3962</v>
      </c>
      <c r="B5407" t="s">
        <v>2412</v>
      </c>
      <c r="C5407" t="s">
        <v>2062</v>
      </c>
      <c r="D5407" t="s">
        <v>2063</v>
      </c>
      <c r="E5407" t="s">
        <v>1768</v>
      </c>
      <c r="F5407" t="s">
        <v>9933</v>
      </c>
    </row>
    <row r="5408" spans="1:6">
      <c r="A5408" t="s">
        <v>3962</v>
      </c>
      <c r="B5408" t="s">
        <v>2412</v>
      </c>
      <c r="C5408" t="s">
        <v>2062</v>
      </c>
      <c r="D5408" t="s">
        <v>2063</v>
      </c>
      <c r="E5408" t="s">
        <v>1768</v>
      </c>
      <c r="F5408" t="s">
        <v>9937</v>
      </c>
    </row>
    <row r="5409" spans="1:6">
      <c r="A5409" t="s">
        <v>3962</v>
      </c>
      <c r="B5409" t="s">
        <v>2412</v>
      </c>
      <c r="C5409" t="s">
        <v>2062</v>
      </c>
      <c r="D5409" t="s">
        <v>2063</v>
      </c>
      <c r="E5409" t="s">
        <v>1768</v>
      </c>
      <c r="F5409" t="s">
        <v>9941</v>
      </c>
    </row>
    <row r="5410" spans="1:6">
      <c r="A5410" t="s">
        <v>3962</v>
      </c>
      <c r="B5410" t="s">
        <v>2412</v>
      </c>
      <c r="C5410" t="s">
        <v>2062</v>
      </c>
      <c r="D5410" t="s">
        <v>2063</v>
      </c>
      <c r="E5410" t="s">
        <v>1768</v>
      </c>
      <c r="F5410" t="s">
        <v>9945</v>
      </c>
    </row>
    <row r="5411" spans="1:6">
      <c r="A5411" t="s">
        <v>3962</v>
      </c>
      <c r="B5411" t="s">
        <v>2412</v>
      </c>
      <c r="C5411" t="s">
        <v>2062</v>
      </c>
      <c r="D5411" t="s">
        <v>2063</v>
      </c>
      <c r="E5411" t="s">
        <v>1768</v>
      </c>
      <c r="F5411" t="s">
        <v>9946</v>
      </c>
    </row>
    <row r="5412" spans="1:6">
      <c r="A5412" t="s">
        <v>3962</v>
      </c>
      <c r="B5412" t="s">
        <v>2412</v>
      </c>
      <c r="C5412" t="s">
        <v>2062</v>
      </c>
      <c r="D5412" t="s">
        <v>2063</v>
      </c>
      <c r="E5412" t="s">
        <v>1768</v>
      </c>
      <c r="F5412" t="s">
        <v>9950</v>
      </c>
    </row>
    <row r="5413" spans="1:6">
      <c r="A5413" t="s">
        <v>3962</v>
      </c>
      <c r="B5413" t="s">
        <v>2412</v>
      </c>
      <c r="C5413" t="s">
        <v>2062</v>
      </c>
      <c r="D5413" t="s">
        <v>2063</v>
      </c>
      <c r="E5413" t="s">
        <v>1768</v>
      </c>
      <c r="F5413" t="s">
        <v>9954</v>
      </c>
    </row>
    <row r="5414" spans="1:6">
      <c r="A5414" t="s">
        <v>3962</v>
      </c>
      <c r="B5414" t="s">
        <v>2412</v>
      </c>
      <c r="C5414" t="s">
        <v>2062</v>
      </c>
      <c r="D5414" t="s">
        <v>2063</v>
      </c>
      <c r="E5414" t="s">
        <v>1768</v>
      </c>
      <c r="F5414" t="s">
        <v>9958</v>
      </c>
    </row>
    <row r="5415" spans="1:6">
      <c r="A5415" t="s">
        <v>3962</v>
      </c>
      <c r="B5415" t="s">
        <v>2412</v>
      </c>
      <c r="C5415" t="s">
        <v>2062</v>
      </c>
      <c r="D5415" t="s">
        <v>2063</v>
      </c>
      <c r="E5415" t="s">
        <v>1768</v>
      </c>
      <c r="F5415" t="s">
        <v>9962</v>
      </c>
    </row>
    <row r="5416" spans="1:6">
      <c r="A5416" t="s">
        <v>3962</v>
      </c>
      <c r="B5416" t="s">
        <v>2412</v>
      </c>
      <c r="C5416" t="s">
        <v>2062</v>
      </c>
      <c r="D5416" t="s">
        <v>2063</v>
      </c>
      <c r="E5416" t="s">
        <v>1768</v>
      </c>
      <c r="F5416" t="s">
        <v>9966</v>
      </c>
    </row>
    <row r="5417" spans="1:6">
      <c r="A5417" t="s">
        <v>3962</v>
      </c>
      <c r="B5417" t="s">
        <v>2412</v>
      </c>
      <c r="C5417" t="s">
        <v>2062</v>
      </c>
      <c r="D5417" t="s">
        <v>2063</v>
      </c>
      <c r="E5417" t="s">
        <v>1768</v>
      </c>
      <c r="F5417" t="s">
        <v>9970</v>
      </c>
    </row>
    <row r="5418" spans="1:6">
      <c r="A5418" t="s">
        <v>3962</v>
      </c>
      <c r="B5418" t="s">
        <v>2412</v>
      </c>
      <c r="C5418" t="s">
        <v>2062</v>
      </c>
      <c r="D5418" t="s">
        <v>2063</v>
      </c>
      <c r="E5418" t="s">
        <v>1768</v>
      </c>
      <c r="F5418" t="s">
        <v>9974</v>
      </c>
    </row>
    <row r="5419" spans="1:6">
      <c r="A5419" t="s">
        <v>3962</v>
      </c>
      <c r="B5419" t="s">
        <v>2412</v>
      </c>
      <c r="C5419" t="s">
        <v>2062</v>
      </c>
      <c r="D5419" t="s">
        <v>2063</v>
      </c>
      <c r="E5419" t="s">
        <v>1768</v>
      </c>
      <c r="F5419" t="s">
        <v>9978</v>
      </c>
    </row>
    <row r="5420" spans="1:6">
      <c r="A5420" t="s">
        <v>3962</v>
      </c>
      <c r="B5420" t="s">
        <v>2412</v>
      </c>
      <c r="C5420" t="s">
        <v>2062</v>
      </c>
      <c r="D5420" t="s">
        <v>2063</v>
      </c>
      <c r="E5420" t="s">
        <v>1768</v>
      </c>
      <c r="F5420" t="s">
        <v>9982</v>
      </c>
    </row>
    <row r="5421" spans="1:6">
      <c r="A5421" t="s">
        <v>3962</v>
      </c>
      <c r="B5421" t="s">
        <v>2412</v>
      </c>
      <c r="C5421" t="s">
        <v>2062</v>
      </c>
      <c r="D5421" t="s">
        <v>2063</v>
      </c>
      <c r="E5421" t="s">
        <v>1768</v>
      </c>
      <c r="F5421" t="s">
        <v>9986</v>
      </c>
    </row>
    <row r="5422" spans="1:6">
      <c r="A5422" t="s">
        <v>3962</v>
      </c>
      <c r="B5422" t="s">
        <v>2412</v>
      </c>
      <c r="C5422" t="s">
        <v>2062</v>
      </c>
      <c r="D5422" t="s">
        <v>2063</v>
      </c>
      <c r="E5422" t="s">
        <v>1768</v>
      </c>
      <c r="F5422" t="s">
        <v>9990</v>
      </c>
    </row>
    <row r="5423" spans="1:6">
      <c r="A5423" t="s">
        <v>3962</v>
      </c>
      <c r="B5423" t="s">
        <v>2412</v>
      </c>
      <c r="C5423" t="s">
        <v>2062</v>
      </c>
      <c r="D5423" t="s">
        <v>2063</v>
      </c>
      <c r="E5423" t="s">
        <v>1768</v>
      </c>
      <c r="F5423" t="s">
        <v>9994</v>
      </c>
    </row>
    <row r="5424" spans="1:6">
      <c r="A5424" t="s">
        <v>3962</v>
      </c>
      <c r="B5424" t="s">
        <v>2412</v>
      </c>
      <c r="C5424" t="s">
        <v>2062</v>
      </c>
      <c r="D5424" t="s">
        <v>2063</v>
      </c>
      <c r="E5424" t="s">
        <v>1768</v>
      </c>
      <c r="F5424" t="s">
        <v>9995</v>
      </c>
    </row>
    <row r="5425" spans="1:6">
      <c r="A5425" t="s">
        <v>3962</v>
      </c>
      <c r="B5425" t="s">
        <v>2412</v>
      </c>
      <c r="C5425" t="s">
        <v>2062</v>
      </c>
      <c r="D5425" t="s">
        <v>2063</v>
      </c>
      <c r="E5425" t="s">
        <v>1768</v>
      </c>
      <c r="F5425" t="s">
        <v>9999</v>
      </c>
    </row>
    <row r="5426" spans="1:6">
      <c r="A5426" t="s">
        <v>3962</v>
      </c>
      <c r="B5426" t="s">
        <v>2412</v>
      </c>
      <c r="C5426" t="s">
        <v>2062</v>
      </c>
      <c r="D5426" t="s">
        <v>2063</v>
      </c>
      <c r="E5426" t="s">
        <v>1768</v>
      </c>
      <c r="F5426" t="s">
        <v>10003</v>
      </c>
    </row>
    <row r="5427" spans="1:6">
      <c r="A5427" t="s">
        <v>3962</v>
      </c>
      <c r="B5427" t="s">
        <v>2412</v>
      </c>
      <c r="C5427" t="s">
        <v>2062</v>
      </c>
      <c r="D5427" t="s">
        <v>2063</v>
      </c>
      <c r="E5427" t="s">
        <v>1768</v>
      </c>
      <c r="F5427" t="s">
        <v>10007</v>
      </c>
    </row>
    <row r="5428" spans="1:6">
      <c r="A5428" t="s">
        <v>3962</v>
      </c>
      <c r="B5428" t="s">
        <v>2412</v>
      </c>
      <c r="C5428" t="s">
        <v>2062</v>
      </c>
      <c r="D5428" t="s">
        <v>2063</v>
      </c>
      <c r="E5428" t="s">
        <v>1768</v>
      </c>
      <c r="F5428" t="s">
        <v>10011</v>
      </c>
    </row>
    <row r="5429" spans="1:6">
      <c r="A5429" t="s">
        <v>3962</v>
      </c>
      <c r="B5429" t="s">
        <v>2412</v>
      </c>
      <c r="C5429" t="s">
        <v>2062</v>
      </c>
      <c r="D5429" t="s">
        <v>2063</v>
      </c>
      <c r="E5429" t="s">
        <v>1768</v>
      </c>
      <c r="F5429" t="s">
        <v>10015</v>
      </c>
    </row>
    <row r="5430" spans="1:6">
      <c r="A5430" t="s">
        <v>3962</v>
      </c>
      <c r="B5430" t="s">
        <v>2412</v>
      </c>
      <c r="C5430" t="s">
        <v>2062</v>
      </c>
      <c r="D5430" t="s">
        <v>2063</v>
      </c>
      <c r="E5430" t="s">
        <v>1768</v>
      </c>
      <c r="F5430" t="s">
        <v>10019</v>
      </c>
    </row>
    <row r="5431" spans="1:6">
      <c r="A5431" t="s">
        <v>3962</v>
      </c>
      <c r="B5431" t="s">
        <v>2412</v>
      </c>
      <c r="C5431" t="s">
        <v>2062</v>
      </c>
      <c r="D5431" t="s">
        <v>2063</v>
      </c>
      <c r="E5431" t="s">
        <v>1768</v>
      </c>
      <c r="F5431" t="s">
        <v>10023</v>
      </c>
    </row>
    <row r="5432" spans="1:6">
      <c r="A5432" t="s">
        <v>3962</v>
      </c>
      <c r="B5432" t="s">
        <v>2412</v>
      </c>
      <c r="C5432" t="s">
        <v>2062</v>
      </c>
      <c r="D5432" t="s">
        <v>2063</v>
      </c>
      <c r="E5432" t="s">
        <v>1768</v>
      </c>
      <c r="F5432" t="s">
        <v>10027</v>
      </c>
    </row>
    <row r="5433" spans="1:6">
      <c r="A5433" t="s">
        <v>3962</v>
      </c>
      <c r="B5433" t="s">
        <v>2412</v>
      </c>
      <c r="C5433" t="s">
        <v>2062</v>
      </c>
      <c r="D5433" t="s">
        <v>2063</v>
      </c>
      <c r="E5433" t="s">
        <v>1768</v>
      </c>
      <c r="F5433" t="s">
        <v>10028</v>
      </c>
    </row>
    <row r="5434" spans="1:6">
      <c r="A5434" t="s">
        <v>3962</v>
      </c>
      <c r="B5434" t="s">
        <v>2412</v>
      </c>
      <c r="C5434" t="s">
        <v>2062</v>
      </c>
      <c r="D5434" t="s">
        <v>2063</v>
      </c>
      <c r="E5434" t="s">
        <v>1768</v>
      </c>
      <c r="F5434" t="s">
        <v>10032</v>
      </c>
    </row>
    <row r="5435" spans="1:6">
      <c r="A5435" t="s">
        <v>3962</v>
      </c>
      <c r="B5435" t="s">
        <v>2412</v>
      </c>
      <c r="C5435" t="s">
        <v>2062</v>
      </c>
      <c r="D5435" t="s">
        <v>2063</v>
      </c>
      <c r="E5435" t="s">
        <v>1768</v>
      </c>
      <c r="F5435" t="s">
        <v>10033</v>
      </c>
    </row>
    <row r="5436" spans="1:6">
      <c r="A5436" t="s">
        <v>3962</v>
      </c>
      <c r="B5436" t="s">
        <v>2412</v>
      </c>
      <c r="C5436" t="s">
        <v>2062</v>
      </c>
      <c r="D5436" t="s">
        <v>2063</v>
      </c>
      <c r="E5436" t="s">
        <v>1768</v>
      </c>
      <c r="F5436" t="s">
        <v>10037</v>
      </c>
    </row>
    <row r="5437" spans="1:6">
      <c r="A5437" t="s">
        <v>3962</v>
      </c>
      <c r="B5437" t="s">
        <v>2412</v>
      </c>
      <c r="C5437" t="s">
        <v>2062</v>
      </c>
      <c r="D5437" t="s">
        <v>2063</v>
      </c>
      <c r="E5437" t="s">
        <v>1768</v>
      </c>
      <c r="F5437" t="s">
        <v>10041</v>
      </c>
    </row>
    <row r="5438" spans="1:6">
      <c r="A5438" t="s">
        <v>3962</v>
      </c>
      <c r="B5438" t="s">
        <v>2412</v>
      </c>
      <c r="C5438" t="s">
        <v>2062</v>
      </c>
      <c r="D5438" t="s">
        <v>2063</v>
      </c>
      <c r="E5438" t="s">
        <v>1768</v>
      </c>
      <c r="F5438" t="s">
        <v>10042</v>
      </c>
    </row>
    <row r="5439" spans="1:6">
      <c r="A5439" t="s">
        <v>3962</v>
      </c>
      <c r="B5439" t="s">
        <v>2412</v>
      </c>
      <c r="C5439" t="s">
        <v>2062</v>
      </c>
      <c r="D5439" t="s">
        <v>2063</v>
      </c>
      <c r="E5439" t="s">
        <v>1768</v>
      </c>
      <c r="F5439" t="s">
        <v>10046</v>
      </c>
    </row>
    <row r="5440" spans="1:6">
      <c r="A5440" t="s">
        <v>3962</v>
      </c>
      <c r="B5440" t="s">
        <v>2412</v>
      </c>
      <c r="C5440" t="s">
        <v>2062</v>
      </c>
      <c r="D5440" t="s">
        <v>2063</v>
      </c>
      <c r="E5440" t="s">
        <v>1768</v>
      </c>
      <c r="F5440" t="s">
        <v>10047</v>
      </c>
    </row>
    <row r="5441" spans="1:6">
      <c r="A5441" t="s">
        <v>3962</v>
      </c>
      <c r="B5441" t="s">
        <v>2412</v>
      </c>
      <c r="C5441" t="s">
        <v>2062</v>
      </c>
      <c r="D5441" t="s">
        <v>2063</v>
      </c>
      <c r="E5441" t="s">
        <v>1768</v>
      </c>
      <c r="F5441" t="s">
        <v>10051</v>
      </c>
    </row>
    <row r="5442" spans="1:6">
      <c r="A5442" t="s">
        <v>3962</v>
      </c>
      <c r="B5442" t="s">
        <v>2412</v>
      </c>
      <c r="C5442" t="s">
        <v>2062</v>
      </c>
      <c r="D5442" t="s">
        <v>2063</v>
      </c>
      <c r="E5442" t="s">
        <v>1768</v>
      </c>
      <c r="F5442" t="s">
        <v>10055</v>
      </c>
    </row>
    <row r="5443" spans="1:6">
      <c r="A5443" t="s">
        <v>3962</v>
      </c>
      <c r="B5443" t="s">
        <v>2412</v>
      </c>
      <c r="C5443" t="s">
        <v>2062</v>
      </c>
      <c r="D5443" t="s">
        <v>2063</v>
      </c>
      <c r="E5443" t="s">
        <v>1768</v>
      </c>
      <c r="F5443" t="s">
        <v>10056</v>
      </c>
    </row>
    <row r="5444" spans="1:6">
      <c r="A5444" t="s">
        <v>3962</v>
      </c>
      <c r="B5444" t="s">
        <v>2412</v>
      </c>
      <c r="C5444" t="s">
        <v>2062</v>
      </c>
      <c r="D5444" t="s">
        <v>2063</v>
      </c>
      <c r="E5444" t="s">
        <v>1768</v>
      </c>
      <c r="F5444" t="s">
        <v>10060</v>
      </c>
    </row>
    <row r="5445" spans="1:6">
      <c r="A5445" t="s">
        <v>3962</v>
      </c>
      <c r="B5445" t="s">
        <v>2412</v>
      </c>
      <c r="C5445" t="s">
        <v>2062</v>
      </c>
      <c r="D5445" t="s">
        <v>2063</v>
      </c>
      <c r="E5445" t="s">
        <v>1768</v>
      </c>
      <c r="F5445" t="s">
        <v>10064</v>
      </c>
    </row>
    <row r="5446" spans="1:6">
      <c r="A5446" t="s">
        <v>3962</v>
      </c>
      <c r="B5446" t="s">
        <v>2412</v>
      </c>
      <c r="C5446" t="s">
        <v>2062</v>
      </c>
      <c r="D5446" t="s">
        <v>2063</v>
      </c>
      <c r="E5446" t="s">
        <v>1768</v>
      </c>
      <c r="F5446" t="s">
        <v>10068</v>
      </c>
    </row>
    <row r="5447" spans="1:6">
      <c r="A5447" t="s">
        <v>3962</v>
      </c>
      <c r="B5447" t="s">
        <v>2412</v>
      </c>
      <c r="C5447" t="s">
        <v>2062</v>
      </c>
      <c r="D5447" t="s">
        <v>2063</v>
      </c>
      <c r="E5447" t="s">
        <v>1768</v>
      </c>
      <c r="F5447" t="s">
        <v>10072</v>
      </c>
    </row>
    <row r="5448" spans="1:6">
      <c r="A5448" t="s">
        <v>3962</v>
      </c>
      <c r="B5448" t="s">
        <v>2412</v>
      </c>
      <c r="C5448" t="s">
        <v>2062</v>
      </c>
      <c r="D5448" t="s">
        <v>2063</v>
      </c>
      <c r="E5448" t="s">
        <v>1768</v>
      </c>
      <c r="F5448" t="s">
        <v>10076</v>
      </c>
    </row>
    <row r="5449" spans="1:6">
      <c r="A5449" t="s">
        <v>3962</v>
      </c>
      <c r="B5449" t="s">
        <v>2412</v>
      </c>
      <c r="C5449" t="s">
        <v>2062</v>
      </c>
      <c r="D5449" t="s">
        <v>2063</v>
      </c>
      <c r="E5449" t="s">
        <v>1768</v>
      </c>
      <c r="F5449" t="s">
        <v>10080</v>
      </c>
    </row>
    <row r="5450" spans="1:6">
      <c r="A5450" t="s">
        <v>3962</v>
      </c>
      <c r="B5450" t="s">
        <v>2412</v>
      </c>
      <c r="C5450" t="s">
        <v>2062</v>
      </c>
      <c r="D5450" t="s">
        <v>2063</v>
      </c>
      <c r="E5450" t="s">
        <v>1768</v>
      </c>
      <c r="F5450" t="s">
        <v>10084</v>
      </c>
    </row>
    <row r="5451" spans="1:6">
      <c r="A5451" t="s">
        <v>3962</v>
      </c>
      <c r="B5451" t="s">
        <v>2412</v>
      </c>
      <c r="C5451" t="s">
        <v>2062</v>
      </c>
      <c r="D5451" t="s">
        <v>2063</v>
      </c>
      <c r="E5451" t="s">
        <v>1768</v>
      </c>
      <c r="F5451" t="s">
        <v>10088</v>
      </c>
    </row>
    <row r="5452" spans="1:6">
      <c r="A5452" t="s">
        <v>3962</v>
      </c>
      <c r="B5452" t="s">
        <v>2412</v>
      </c>
      <c r="C5452" t="s">
        <v>2062</v>
      </c>
      <c r="D5452" t="s">
        <v>2063</v>
      </c>
      <c r="E5452" t="s">
        <v>1768</v>
      </c>
      <c r="F5452" t="s">
        <v>10092</v>
      </c>
    </row>
    <row r="5453" spans="1:6">
      <c r="A5453" t="s">
        <v>3962</v>
      </c>
      <c r="B5453" t="s">
        <v>2412</v>
      </c>
      <c r="C5453" t="s">
        <v>2062</v>
      </c>
      <c r="D5453" t="s">
        <v>2063</v>
      </c>
      <c r="E5453" t="s">
        <v>1768</v>
      </c>
      <c r="F5453" t="s">
        <v>10096</v>
      </c>
    </row>
    <row r="5454" spans="1:6">
      <c r="A5454" t="s">
        <v>3962</v>
      </c>
      <c r="B5454" t="s">
        <v>2412</v>
      </c>
      <c r="C5454" t="s">
        <v>2062</v>
      </c>
      <c r="D5454" t="s">
        <v>2063</v>
      </c>
      <c r="E5454" t="s">
        <v>1768</v>
      </c>
      <c r="F5454" t="s">
        <v>10100</v>
      </c>
    </row>
    <row r="5455" spans="1:6">
      <c r="A5455" t="s">
        <v>3962</v>
      </c>
      <c r="B5455" t="s">
        <v>2412</v>
      </c>
      <c r="C5455" t="s">
        <v>2062</v>
      </c>
      <c r="D5455" t="s">
        <v>2063</v>
      </c>
      <c r="E5455" t="s">
        <v>1768</v>
      </c>
      <c r="F5455" t="s">
        <v>10104</v>
      </c>
    </row>
    <row r="5456" spans="1:6">
      <c r="A5456" t="s">
        <v>3962</v>
      </c>
      <c r="B5456" t="s">
        <v>2412</v>
      </c>
      <c r="C5456" t="s">
        <v>2062</v>
      </c>
      <c r="D5456" t="s">
        <v>2063</v>
      </c>
      <c r="E5456" t="s">
        <v>1768</v>
      </c>
      <c r="F5456" t="s">
        <v>10108</v>
      </c>
    </row>
    <row r="5457" spans="1:6">
      <c r="A5457" t="s">
        <v>3962</v>
      </c>
      <c r="B5457" t="s">
        <v>2412</v>
      </c>
      <c r="C5457" t="s">
        <v>2062</v>
      </c>
      <c r="D5457" t="s">
        <v>2063</v>
      </c>
      <c r="E5457" t="s">
        <v>1768</v>
      </c>
      <c r="F5457" t="s">
        <v>10112</v>
      </c>
    </row>
    <row r="5458" spans="1:6">
      <c r="A5458" t="s">
        <v>3962</v>
      </c>
      <c r="B5458" t="s">
        <v>2412</v>
      </c>
      <c r="C5458" t="s">
        <v>2062</v>
      </c>
      <c r="D5458" t="s">
        <v>2063</v>
      </c>
      <c r="E5458" t="s">
        <v>1768</v>
      </c>
      <c r="F5458" t="s">
        <v>10116</v>
      </c>
    </row>
    <row r="5459" spans="1:6">
      <c r="A5459" t="s">
        <v>3962</v>
      </c>
      <c r="B5459" t="s">
        <v>2412</v>
      </c>
      <c r="C5459" t="s">
        <v>2062</v>
      </c>
      <c r="D5459" t="s">
        <v>2063</v>
      </c>
      <c r="E5459" t="s">
        <v>1768</v>
      </c>
      <c r="F5459" t="s">
        <v>10120</v>
      </c>
    </row>
    <row r="5460" spans="1:6">
      <c r="A5460" t="s">
        <v>3962</v>
      </c>
      <c r="B5460" t="s">
        <v>2412</v>
      </c>
      <c r="C5460" t="s">
        <v>2062</v>
      </c>
      <c r="D5460" t="s">
        <v>2063</v>
      </c>
      <c r="E5460" t="s">
        <v>1768</v>
      </c>
      <c r="F5460" t="s">
        <v>10124</v>
      </c>
    </row>
    <row r="5461" spans="1:6">
      <c r="A5461" t="s">
        <v>3962</v>
      </c>
      <c r="B5461" t="s">
        <v>2412</v>
      </c>
      <c r="C5461" t="s">
        <v>2062</v>
      </c>
      <c r="D5461" t="s">
        <v>2063</v>
      </c>
      <c r="E5461" t="s">
        <v>1768</v>
      </c>
      <c r="F5461" t="s">
        <v>10128</v>
      </c>
    </row>
    <row r="5462" spans="1:6">
      <c r="A5462" t="s">
        <v>3962</v>
      </c>
      <c r="B5462" t="s">
        <v>2412</v>
      </c>
      <c r="C5462" t="s">
        <v>2062</v>
      </c>
      <c r="D5462" t="s">
        <v>2063</v>
      </c>
      <c r="E5462" t="s">
        <v>1768</v>
      </c>
      <c r="F5462" t="s">
        <v>10132</v>
      </c>
    </row>
    <row r="5463" spans="1:6">
      <c r="A5463" t="s">
        <v>3962</v>
      </c>
      <c r="B5463" t="s">
        <v>2412</v>
      </c>
      <c r="C5463" t="s">
        <v>2062</v>
      </c>
      <c r="D5463" t="s">
        <v>2063</v>
      </c>
      <c r="E5463" t="s">
        <v>1768</v>
      </c>
      <c r="F5463" t="s">
        <v>10136</v>
      </c>
    </row>
    <row r="5464" spans="1:6">
      <c r="A5464" t="s">
        <v>3962</v>
      </c>
      <c r="B5464" t="s">
        <v>2412</v>
      </c>
      <c r="C5464" t="s">
        <v>2062</v>
      </c>
      <c r="D5464" t="s">
        <v>2063</v>
      </c>
      <c r="E5464" t="s">
        <v>1768</v>
      </c>
      <c r="F5464" t="s">
        <v>10140</v>
      </c>
    </row>
    <row r="5465" spans="1:6">
      <c r="A5465" t="s">
        <v>3962</v>
      </c>
      <c r="B5465" t="s">
        <v>2412</v>
      </c>
      <c r="C5465" t="s">
        <v>2062</v>
      </c>
      <c r="D5465" t="s">
        <v>2063</v>
      </c>
      <c r="E5465" t="s">
        <v>1768</v>
      </c>
      <c r="F5465" t="s">
        <v>10144</v>
      </c>
    </row>
    <row r="5466" spans="1:6">
      <c r="A5466" t="s">
        <v>3962</v>
      </c>
      <c r="B5466" t="s">
        <v>2412</v>
      </c>
      <c r="C5466" t="s">
        <v>2062</v>
      </c>
      <c r="D5466" t="s">
        <v>2063</v>
      </c>
      <c r="E5466" t="s">
        <v>1768</v>
      </c>
      <c r="F5466" t="s">
        <v>10148</v>
      </c>
    </row>
    <row r="5467" spans="1:6">
      <c r="A5467" t="s">
        <v>3962</v>
      </c>
      <c r="B5467" t="s">
        <v>2412</v>
      </c>
      <c r="C5467" t="s">
        <v>2062</v>
      </c>
      <c r="D5467" t="s">
        <v>2063</v>
      </c>
      <c r="E5467" t="s">
        <v>1768</v>
      </c>
      <c r="F5467" t="s">
        <v>10152</v>
      </c>
    </row>
    <row r="5468" spans="1:6">
      <c r="A5468" t="s">
        <v>3962</v>
      </c>
      <c r="B5468" t="s">
        <v>2412</v>
      </c>
      <c r="C5468" t="s">
        <v>2062</v>
      </c>
      <c r="D5468" t="s">
        <v>2063</v>
      </c>
      <c r="E5468" t="s">
        <v>1768</v>
      </c>
      <c r="F5468" t="s">
        <v>10153</v>
      </c>
    </row>
    <row r="5469" spans="1:6">
      <c r="A5469" t="s">
        <v>3962</v>
      </c>
      <c r="B5469" t="s">
        <v>2412</v>
      </c>
      <c r="C5469" t="s">
        <v>2062</v>
      </c>
      <c r="D5469" t="s">
        <v>2063</v>
      </c>
      <c r="E5469" t="s">
        <v>1768</v>
      </c>
      <c r="F5469" t="s">
        <v>10154</v>
      </c>
    </row>
    <row r="5470" spans="1:6">
      <c r="A5470" t="s">
        <v>3962</v>
      </c>
      <c r="B5470" t="s">
        <v>2412</v>
      </c>
      <c r="C5470" t="s">
        <v>2062</v>
      </c>
      <c r="D5470" t="s">
        <v>2063</v>
      </c>
      <c r="E5470" t="s">
        <v>1768</v>
      </c>
      <c r="F5470" t="s">
        <v>10158</v>
      </c>
    </row>
    <row r="5471" spans="1:6">
      <c r="A5471" t="s">
        <v>3962</v>
      </c>
      <c r="B5471" t="s">
        <v>2412</v>
      </c>
      <c r="C5471" t="s">
        <v>2062</v>
      </c>
      <c r="D5471" t="s">
        <v>2063</v>
      </c>
      <c r="E5471" t="s">
        <v>1768</v>
      </c>
      <c r="F5471" t="s">
        <v>10162</v>
      </c>
    </row>
    <row r="5472" spans="1:6">
      <c r="A5472" t="s">
        <v>3962</v>
      </c>
      <c r="B5472" t="s">
        <v>2412</v>
      </c>
      <c r="C5472" t="s">
        <v>2062</v>
      </c>
      <c r="D5472" t="s">
        <v>2063</v>
      </c>
      <c r="E5472" t="s">
        <v>1768</v>
      </c>
      <c r="F5472" t="s">
        <v>10163</v>
      </c>
    </row>
    <row r="5473" spans="1:6">
      <c r="A5473" t="s">
        <v>3962</v>
      </c>
      <c r="B5473" t="s">
        <v>2412</v>
      </c>
      <c r="C5473" t="s">
        <v>2062</v>
      </c>
      <c r="D5473" t="s">
        <v>2063</v>
      </c>
      <c r="E5473" t="s">
        <v>1768</v>
      </c>
      <c r="F5473" t="s">
        <v>10167</v>
      </c>
    </row>
    <row r="5474" spans="1:6">
      <c r="A5474" t="s">
        <v>3962</v>
      </c>
      <c r="B5474" t="s">
        <v>2412</v>
      </c>
      <c r="C5474" t="s">
        <v>2062</v>
      </c>
      <c r="D5474" t="s">
        <v>2063</v>
      </c>
      <c r="E5474" t="s">
        <v>1768</v>
      </c>
      <c r="F5474" t="s">
        <v>10171</v>
      </c>
    </row>
    <row r="5475" spans="1:6">
      <c r="A5475" t="s">
        <v>3962</v>
      </c>
      <c r="B5475" t="s">
        <v>2412</v>
      </c>
      <c r="C5475" t="s">
        <v>2062</v>
      </c>
      <c r="D5475" t="s">
        <v>2063</v>
      </c>
      <c r="E5475" t="s">
        <v>1768</v>
      </c>
      <c r="F5475" t="s">
        <v>10175</v>
      </c>
    </row>
    <row r="5476" spans="1:6">
      <c r="A5476" t="s">
        <v>3962</v>
      </c>
      <c r="B5476" t="s">
        <v>2412</v>
      </c>
      <c r="C5476" t="s">
        <v>2062</v>
      </c>
      <c r="D5476" t="s">
        <v>2063</v>
      </c>
      <c r="E5476" t="s">
        <v>1768</v>
      </c>
      <c r="F5476" t="s">
        <v>10179</v>
      </c>
    </row>
    <row r="5477" spans="1:6">
      <c r="A5477" t="s">
        <v>3962</v>
      </c>
      <c r="B5477" t="s">
        <v>2412</v>
      </c>
      <c r="C5477" t="s">
        <v>2062</v>
      </c>
      <c r="D5477" t="s">
        <v>2063</v>
      </c>
      <c r="E5477" t="s">
        <v>1768</v>
      </c>
      <c r="F5477" t="s">
        <v>10183</v>
      </c>
    </row>
    <row r="5478" spans="1:6">
      <c r="A5478" t="s">
        <v>3962</v>
      </c>
      <c r="B5478" t="s">
        <v>2412</v>
      </c>
      <c r="C5478" t="s">
        <v>2062</v>
      </c>
      <c r="D5478" t="s">
        <v>2063</v>
      </c>
      <c r="E5478" t="s">
        <v>1768</v>
      </c>
      <c r="F5478" t="s">
        <v>10187</v>
      </c>
    </row>
    <row r="5479" spans="1:6">
      <c r="A5479" t="s">
        <v>3962</v>
      </c>
      <c r="B5479" t="s">
        <v>2412</v>
      </c>
      <c r="C5479" t="s">
        <v>2062</v>
      </c>
      <c r="D5479" t="s">
        <v>2063</v>
      </c>
      <c r="E5479" t="s">
        <v>1768</v>
      </c>
      <c r="F5479" t="s">
        <v>10191</v>
      </c>
    </row>
    <row r="5480" spans="1:6">
      <c r="A5480" t="s">
        <v>3962</v>
      </c>
      <c r="B5480" t="s">
        <v>2412</v>
      </c>
      <c r="C5480" t="s">
        <v>2062</v>
      </c>
      <c r="D5480" t="s">
        <v>2063</v>
      </c>
      <c r="E5480" t="s">
        <v>1768</v>
      </c>
      <c r="F5480" t="s">
        <v>10195</v>
      </c>
    </row>
    <row r="5481" spans="1:6">
      <c r="A5481" t="s">
        <v>3962</v>
      </c>
      <c r="B5481" t="s">
        <v>2412</v>
      </c>
      <c r="C5481" t="s">
        <v>2062</v>
      </c>
      <c r="D5481" t="s">
        <v>2063</v>
      </c>
      <c r="E5481" t="s">
        <v>1768</v>
      </c>
      <c r="F5481" t="s">
        <v>10199</v>
      </c>
    </row>
    <row r="5482" spans="1:6">
      <c r="A5482" t="s">
        <v>3962</v>
      </c>
      <c r="B5482" t="s">
        <v>2412</v>
      </c>
      <c r="C5482" t="s">
        <v>2062</v>
      </c>
      <c r="D5482" t="s">
        <v>2063</v>
      </c>
      <c r="E5482" t="s">
        <v>1768</v>
      </c>
      <c r="F5482" t="s">
        <v>10203</v>
      </c>
    </row>
    <row r="5483" spans="1:6">
      <c r="A5483" t="s">
        <v>3962</v>
      </c>
      <c r="B5483" t="s">
        <v>2412</v>
      </c>
      <c r="C5483" t="s">
        <v>2062</v>
      </c>
      <c r="D5483" t="s">
        <v>2063</v>
      </c>
      <c r="E5483" t="s">
        <v>1768</v>
      </c>
      <c r="F5483" t="s">
        <v>10204</v>
      </c>
    </row>
    <row r="5484" spans="1:6">
      <c r="A5484" t="s">
        <v>3962</v>
      </c>
      <c r="B5484" t="s">
        <v>2412</v>
      </c>
      <c r="C5484" t="s">
        <v>2062</v>
      </c>
      <c r="D5484" t="s">
        <v>2063</v>
      </c>
      <c r="E5484" t="s">
        <v>1768</v>
      </c>
      <c r="F5484" t="s">
        <v>10208</v>
      </c>
    </row>
    <row r="5485" spans="1:6">
      <c r="A5485" t="s">
        <v>3962</v>
      </c>
      <c r="B5485" t="s">
        <v>2412</v>
      </c>
      <c r="C5485" t="s">
        <v>2062</v>
      </c>
      <c r="D5485" t="s">
        <v>2063</v>
      </c>
      <c r="E5485" t="s">
        <v>1768</v>
      </c>
      <c r="F5485" t="s">
        <v>10209</v>
      </c>
    </row>
    <row r="5486" spans="1:6">
      <c r="A5486" t="s">
        <v>3962</v>
      </c>
      <c r="B5486" t="s">
        <v>2412</v>
      </c>
      <c r="C5486" t="s">
        <v>2062</v>
      </c>
      <c r="D5486" t="s">
        <v>2063</v>
      </c>
      <c r="E5486" t="s">
        <v>1768</v>
      </c>
      <c r="F5486" t="s">
        <v>10210</v>
      </c>
    </row>
    <row r="5487" spans="1:6">
      <c r="A5487" t="s">
        <v>3962</v>
      </c>
      <c r="B5487" t="s">
        <v>2412</v>
      </c>
      <c r="C5487" t="s">
        <v>2062</v>
      </c>
      <c r="D5487" t="s">
        <v>2063</v>
      </c>
      <c r="E5487" t="s">
        <v>1768</v>
      </c>
      <c r="F5487" t="s">
        <v>10211</v>
      </c>
    </row>
    <row r="5488" spans="1:6">
      <c r="A5488" t="s">
        <v>3962</v>
      </c>
      <c r="B5488" t="s">
        <v>2412</v>
      </c>
      <c r="C5488" t="s">
        <v>2062</v>
      </c>
      <c r="D5488" t="s">
        <v>2063</v>
      </c>
      <c r="E5488" t="s">
        <v>1768</v>
      </c>
      <c r="F5488" t="s">
        <v>10215</v>
      </c>
    </row>
    <row r="5489" spans="1:6">
      <c r="A5489" t="s">
        <v>3962</v>
      </c>
      <c r="B5489" t="s">
        <v>2412</v>
      </c>
      <c r="C5489" t="s">
        <v>2062</v>
      </c>
      <c r="D5489" t="s">
        <v>2063</v>
      </c>
      <c r="E5489" t="s">
        <v>1768</v>
      </c>
      <c r="F5489" t="s">
        <v>10219</v>
      </c>
    </row>
    <row r="5490" spans="1:6">
      <c r="A5490" t="s">
        <v>3962</v>
      </c>
      <c r="B5490" t="s">
        <v>2412</v>
      </c>
      <c r="C5490" t="s">
        <v>2062</v>
      </c>
      <c r="D5490" t="s">
        <v>2063</v>
      </c>
      <c r="E5490" t="s">
        <v>1768</v>
      </c>
      <c r="F5490" t="s">
        <v>10223</v>
      </c>
    </row>
    <row r="5491" spans="1:6">
      <c r="A5491" t="s">
        <v>3962</v>
      </c>
      <c r="B5491" t="s">
        <v>2412</v>
      </c>
      <c r="C5491" t="s">
        <v>2062</v>
      </c>
      <c r="D5491" t="s">
        <v>2063</v>
      </c>
      <c r="E5491" t="s">
        <v>1768</v>
      </c>
      <c r="F5491" t="s">
        <v>10224</v>
      </c>
    </row>
    <row r="5492" spans="1:6">
      <c r="A5492" t="s">
        <v>3962</v>
      </c>
      <c r="B5492" t="s">
        <v>2412</v>
      </c>
      <c r="C5492" t="s">
        <v>2062</v>
      </c>
      <c r="D5492" t="s">
        <v>2063</v>
      </c>
      <c r="E5492" t="s">
        <v>1768</v>
      </c>
      <c r="F5492" t="s">
        <v>10225</v>
      </c>
    </row>
    <row r="5493" spans="1:6">
      <c r="A5493" t="s">
        <v>3962</v>
      </c>
      <c r="B5493" t="s">
        <v>2412</v>
      </c>
      <c r="C5493" t="s">
        <v>2062</v>
      </c>
      <c r="D5493" t="s">
        <v>2063</v>
      </c>
      <c r="E5493" t="s">
        <v>1768</v>
      </c>
      <c r="F5493" t="s">
        <v>10229</v>
      </c>
    </row>
    <row r="5494" spans="1:6">
      <c r="A5494" t="s">
        <v>3962</v>
      </c>
      <c r="B5494" t="s">
        <v>2412</v>
      </c>
      <c r="C5494" t="s">
        <v>2062</v>
      </c>
      <c r="D5494" t="s">
        <v>2063</v>
      </c>
      <c r="E5494" t="s">
        <v>1768</v>
      </c>
      <c r="F5494" t="s">
        <v>10233</v>
      </c>
    </row>
    <row r="5495" spans="1:6">
      <c r="A5495" t="s">
        <v>3962</v>
      </c>
      <c r="B5495" t="s">
        <v>2412</v>
      </c>
      <c r="C5495" t="s">
        <v>2062</v>
      </c>
      <c r="D5495" t="s">
        <v>2063</v>
      </c>
      <c r="E5495" t="s">
        <v>1768</v>
      </c>
      <c r="F5495" t="s">
        <v>10234</v>
      </c>
    </row>
    <row r="5496" spans="1:6">
      <c r="A5496" t="s">
        <v>3962</v>
      </c>
      <c r="B5496" t="s">
        <v>2412</v>
      </c>
      <c r="C5496" t="s">
        <v>2062</v>
      </c>
      <c r="D5496" t="s">
        <v>2063</v>
      </c>
      <c r="E5496" t="s">
        <v>1768</v>
      </c>
      <c r="F5496" t="s">
        <v>10238</v>
      </c>
    </row>
    <row r="5497" spans="1:6">
      <c r="A5497" t="s">
        <v>3962</v>
      </c>
      <c r="B5497" t="s">
        <v>2412</v>
      </c>
      <c r="C5497" t="s">
        <v>2062</v>
      </c>
      <c r="D5497" t="s">
        <v>2063</v>
      </c>
      <c r="E5497" t="s">
        <v>1768</v>
      </c>
      <c r="F5497" t="s">
        <v>10242</v>
      </c>
    </row>
    <row r="5498" spans="1:6">
      <c r="A5498" t="s">
        <v>3962</v>
      </c>
      <c r="B5498" t="s">
        <v>2412</v>
      </c>
      <c r="C5498" t="s">
        <v>2062</v>
      </c>
      <c r="D5498" t="s">
        <v>2063</v>
      </c>
      <c r="E5498" t="s">
        <v>1768</v>
      </c>
      <c r="F5498" t="s">
        <v>10246</v>
      </c>
    </row>
    <row r="5499" spans="1:6">
      <c r="A5499" t="s">
        <v>3962</v>
      </c>
      <c r="B5499" t="s">
        <v>2412</v>
      </c>
      <c r="C5499" t="s">
        <v>2062</v>
      </c>
      <c r="D5499" t="s">
        <v>2063</v>
      </c>
      <c r="E5499" t="s">
        <v>1768</v>
      </c>
      <c r="F5499" t="s">
        <v>10250</v>
      </c>
    </row>
    <row r="5500" spans="1:6">
      <c r="A5500" t="s">
        <v>3962</v>
      </c>
      <c r="B5500" t="s">
        <v>2412</v>
      </c>
      <c r="C5500" t="s">
        <v>2062</v>
      </c>
      <c r="D5500" t="s">
        <v>2063</v>
      </c>
      <c r="E5500" t="s">
        <v>1768</v>
      </c>
      <c r="F5500" t="s">
        <v>10254</v>
      </c>
    </row>
    <row r="5501" spans="1:6">
      <c r="A5501" t="s">
        <v>3962</v>
      </c>
      <c r="B5501" t="s">
        <v>2412</v>
      </c>
      <c r="C5501" t="s">
        <v>2062</v>
      </c>
      <c r="D5501" t="s">
        <v>2063</v>
      </c>
      <c r="E5501" t="s">
        <v>1768</v>
      </c>
      <c r="F5501" t="s">
        <v>10258</v>
      </c>
    </row>
    <row r="5502" spans="1:6">
      <c r="A5502" t="s">
        <v>3962</v>
      </c>
      <c r="B5502" t="s">
        <v>2412</v>
      </c>
      <c r="C5502" t="s">
        <v>2062</v>
      </c>
      <c r="D5502" t="s">
        <v>2063</v>
      </c>
      <c r="E5502" t="s">
        <v>1768</v>
      </c>
      <c r="F5502" t="s">
        <v>10262</v>
      </c>
    </row>
    <row r="5503" spans="1:6">
      <c r="A5503" t="s">
        <v>3962</v>
      </c>
      <c r="B5503" t="s">
        <v>2412</v>
      </c>
      <c r="C5503" t="s">
        <v>2062</v>
      </c>
      <c r="D5503" t="s">
        <v>2063</v>
      </c>
      <c r="E5503" t="s">
        <v>1768</v>
      </c>
      <c r="F5503" t="s">
        <v>10266</v>
      </c>
    </row>
    <row r="5504" spans="1:6">
      <c r="A5504" t="s">
        <v>3962</v>
      </c>
      <c r="B5504" t="s">
        <v>2412</v>
      </c>
      <c r="C5504" t="s">
        <v>2062</v>
      </c>
      <c r="D5504" t="s">
        <v>2063</v>
      </c>
      <c r="E5504" t="s">
        <v>1768</v>
      </c>
      <c r="F5504" t="s">
        <v>10267</v>
      </c>
    </row>
    <row r="5505" spans="1:6">
      <c r="A5505" t="s">
        <v>3962</v>
      </c>
      <c r="B5505" t="s">
        <v>2412</v>
      </c>
      <c r="C5505" t="s">
        <v>2062</v>
      </c>
      <c r="D5505" t="s">
        <v>2063</v>
      </c>
      <c r="E5505" t="s">
        <v>1768</v>
      </c>
      <c r="F5505" t="s">
        <v>10271</v>
      </c>
    </row>
    <row r="5506" spans="1:6">
      <c r="A5506" t="s">
        <v>3962</v>
      </c>
      <c r="B5506" t="s">
        <v>2412</v>
      </c>
      <c r="C5506" t="s">
        <v>2062</v>
      </c>
      <c r="D5506" t="s">
        <v>2063</v>
      </c>
      <c r="E5506" t="s">
        <v>1768</v>
      </c>
      <c r="F5506" t="s">
        <v>10275</v>
      </c>
    </row>
    <row r="5507" spans="1:6">
      <c r="A5507" t="s">
        <v>3962</v>
      </c>
      <c r="B5507" t="s">
        <v>2412</v>
      </c>
      <c r="C5507" t="s">
        <v>2062</v>
      </c>
      <c r="D5507" t="s">
        <v>2063</v>
      </c>
      <c r="E5507" t="s">
        <v>1768</v>
      </c>
      <c r="F5507" t="s">
        <v>10279</v>
      </c>
    </row>
    <row r="5508" spans="1:6">
      <c r="A5508" t="s">
        <v>3962</v>
      </c>
      <c r="B5508" t="s">
        <v>2412</v>
      </c>
      <c r="C5508" t="s">
        <v>2062</v>
      </c>
      <c r="D5508" t="s">
        <v>2063</v>
      </c>
      <c r="E5508" t="s">
        <v>1768</v>
      </c>
      <c r="F5508" t="s">
        <v>10283</v>
      </c>
    </row>
    <row r="5509" spans="1:6">
      <c r="A5509" t="s">
        <v>3962</v>
      </c>
      <c r="B5509" t="s">
        <v>2412</v>
      </c>
      <c r="C5509" t="s">
        <v>2062</v>
      </c>
      <c r="D5509" t="s">
        <v>2063</v>
      </c>
      <c r="E5509" t="s">
        <v>1768</v>
      </c>
      <c r="F5509" t="s">
        <v>10287</v>
      </c>
    </row>
    <row r="5510" spans="1:6">
      <c r="A5510" t="s">
        <v>3962</v>
      </c>
      <c r="B5510" t="s">
        <v>2412</v>
      </c>
      <c r="C5510" t="s">
        <v>2062</v>
      </c>
      <c r="D5510" t="s">
        <v>2063</v>
      </c>
      <c r="E5510" t="s">
        <v>1768</v>
      </c>
      <c r="F5510" t="s">
        <v>10291</v>
      </c>
    </row>
    <row r="5511" spans="1:6">
      <c r="A5511" t="s">
        <v>3962</v>
      </c>
      <c r="B5511" t="s">
        <v>2412</v>
      </c>
      <c r="C5511" t="s">
        <v>2062</v>
      </c>
      <c r="D5511" t="s">
        <v>2063</v>
      </c>
      <c r="E5511" t="s">
        <v>1768</v>
      </c>
      <c r="F5511" t="s">
        <v>10295</v>
      </c>
    </row>
    <row r="5512" spans="1:6">
      <c r="A5512" t="s">
        <v>3962</v>
      </c>
      <c r="B5512" t="s">
        <v>2412</v>
      </c>
      <c r="C5512" t="s">
        <v>2062</v>
      </c>
      <c r="D5512" t="s">
        <v>2063</v>
      </c>
      <c r="E5512" t="s">
        <v>1768</v>
      </c>
      <c r="F5512" t="s">
        <v>10299</v>
      </c>
    </row>
    <row r="5513" spans="1:6">
      <c r="A5513" t="s">
        <v>3962</v>
      </c>
      <c r="B5513" t="s">
        <v>2412</v>
      </c>
      <c r="C5513" t="s">
        <v>2062</v>
      </c>
      <c r="D5513" t="s">
        <v>2063</v>
      </c>
      <c r="E5513" t="s">
        <v>1768</v>
      </c>
      <c r="F5513" t="s">
        <v>10303</v>
      </c>
    </row>
    <row r="5514" spans="1:6">
      <c r="A5514" t="s">
        <v>3962</v>
      </c>
      <c r="B5514" t="s">
        <v>2412</v>
      </c>
      <c r="C5514" t="s">
        <v>2062</v>
      </c>
      <c r="D5514" t="s">
        <v>2063</v>
      </c>
      <c r="E5514" t="s">
        <v>1768</v>
      </c>
      <c r="F5514" t="s">
        <v>10307</v>
      </c>
    </row>
    <row r="5515" spans="1:6">
      <c r="A5515" t="s">
        <v>3962</v>
      </c>
      <c r="B5515" t="s">
        <v>2412</v>
      </c>
      <c r="C5515" t="s">
        <v>2062</v>
      </c>
      <c r="D5515" t="s">
        <v>2063</v>
      </c>
      <c r="E5515" t="s">
        <v>1768</v>
      </c>
      <c r="F5515" t="s">
        <v>10311</v>
      </c>
    </row>
    <row r="5516" spans="1:6">
      <c r="A5516" t="s">
        <v>3962</v>
      </c>
      <c r="B5516" t="s">
        <v>2412</v>
      </c>
      <c r="C5516" t="s">
        <v>2062</v>
      </c>
      <c r="D5516" t="s">
        <v>2063</v>
      </c>
      <c r="E5516" t="s">
        <v>1768</v>
      </c>
      <c r="F5516" t="s">
        <v>10315</v>
      </c>
    </row>
    <row r="5517" spans="1:6">
      <c r="A5517" t="s">
        <v>3962</v>
      </c>
      <c r="B5517" t="s">
        <v>2412</v>
      </c>
      <c r="C5517" t="s">
        <v>2062</v>
      </c>
      <c r="D5517" t="s">
        <v>2063</v>
      </c>
      <c r="E5517" t="s">
        <v>1768</v>
      </c>
      <c r="F5517" t="s">
        <v>10319</v>
      </c>
    </row>
    <row r="5518" spans="1:6">
      <c r="A5518" t="s">
        <v>3962</v>
      </c>
      <c r="B5518" t="s">
        <v>2412</v>
      </c>
      <c r="C5518" t="s">
        <v>2062</v>
      </c>
      <c r="D5518" t="s">
        <v>2063</v>
      </c>
      <c r="E5518" t="s">
        <v>1768</v>
      </c>
      <c r="F5518" t="s">
        <v>10323</v>
      </c>
    </row>
    <row r="5519" spans="1:6">
      <c r="A5519" t="s">
        <v>3962</v>
      </c>
      <c r="B5519" t="s">
        <v>2412</v>
      </c>
      <c r="C5519" t="s">
        <v>2062</v>
      </c>
      <c r="D5519" t="s">
        <v>2063</v>
      </c>
      <c r="E5519" t="s">
        <v>1768</v>
      </c>
      <c r="F5519" t="s">
        <v>10327</v>
      </c>
    </row>
    <row r="5520" spans="1:6">
      <c r="A5520" t="s">
        <v>3962</v>
      </c>
      <c r="B5520" t="s">
        <v>2412</v>
      </c>
      <c r="C5520" t="s">
        <v>2062</v>
      </c>
      <c r="D5520" t="s">
        <v>2063</v>
      </c>
      <c r="E5520" t="s">
        <v>1768</v>
      </c>
      <c r="F5520" t="s">
        <v>10331</v>
      </c>
    </row>
    <row r="5521" spans="1:6">
      <c r="A5521" t="s">
        <v>3962</v>
      </c>
      <c r="B5521" t="s">
        <v>2412</v>
      </c>
      <c r="C5521" t="s">
        <v>2062</v>
      </c>
      <c r="D5521" t="s">
        <v>2063</v>
      </c>
      <c r="E5521" t="s">
        <v>1768</v>
      </c>
      <c r="F5521" t="s">
        <v>10335</v>
      </c>
    </row>
    <row r="5522" spans="1:6">
      <c r="A5522" t="s">
        <v>3962</v>
      </c>
      <c r="B5522" t="s">
        <v>2412</v>
      </c>
      <c r="C5522" t="s">
        <v>2062</v>
      </c>
      <c r="D5522" t="s">
        <v>2063</v>
      </c>
      <c r="E5522" t="s">
        <v>1768</v>
      </c>
      <c r="F5522" t="s">
        <v>10339</v>
      </c>
    </row>
    <row r="5523" spans="1:6">
      <c r="A5523" t="s">
        <v>3962</v>
      </c>
      <c r="B5523" t="s">
        <v>2412</v>
      </c>
      <c r="C5523" t="s">
        <v>2062</v>
      </c>
      <c r="D5523" t="s">
        <v>2063</v>
      </c>
      <c r="E5523" t="s">
        <v>1768</v>
      </c>
      <c r="F5523" t="s">
        <v>10340</v>
      </c>
    </row>
    <row r="5524" spans="1:6">
      <c r="A5524" t="s">
        <v>3962</v>
      </c>
      <c r="B5524" t="s">
        <v>2412</v>
      </c>
      <c r="C5524" t="s">
        <v>2062</v>
      </c>
      <c r="D5524" t="s">
        <v>2063</v>
      </c>
      <c r="E5524" t="s">
        <v>1768</v>
      </c>
      <c r="F5524" t="s">
        <v>10342</v>
      </c>
    </row>
    <row r="5525" spans="1:6">
      <c r="A5525" t="s">
        <v>3962</v>
      </c>
      <c r="B5525" t="s">
        <v>2412</v>
      </c>
      <c r="C5525" t="s">
        <v>2062</v>
      </c>
      <c r="D5525" t="s">
        <v>2063</v>
      </c>
      <c r="E5525" t="s">
        <v>1768</v>
      </c>
      <c r="F5525" t="s">
        <v>10346</v>
      </c>
    </row>
    <row r="5526" spans="1:6">
      <c r="A5526" t="s">
        <v>3962</v>
      </c>
      <c r="B5526" t="s">
        <v>2412</v>
      </c>
      <c r="C5526" t="s">
        <v>2062</v>
      </c>
      <c r="D5526" t="s">
        <v>2063</v>
      </c>
      <c r="E5526" t="s">
        <v>1768</v>
      </c>
      <c r="F5526" t="s">
        <v>10350</v>
      </c>
    </row>
    <row r="5527" spans="1:6">
      <c r="A5527" t="s">
        <v>3962</v>
      </c>
      <c r="B5527" t="s">
        <v>2412</v>
      </c>
      <c r="C5527" t="s">
        <v>2062</v>
      </c>
      <c r="D5527" t="s">
        <v>2063</v>
      </c>
      <c r="E5527" t="s">
        <v>1768</v>
      </c>
      <c r="F5527" t="s">
        <v>10354</v>
      </c>
    </row>
    <row r="5528" spans="1:6">
      <c r="A5528" t="s">
        <v>3962</v>
      </c>
      <c r="B5528" t="s">
        <v>2412</v>
      </c>
      <c r="C5528" t="s">
        <v>2062</v>
      </c>
      <c r="D5528" t="s">
        <v>2063</v>
      </c>
      <c r="E5528" t="s">
        <v>1768</v>
      </c>
      <c r="F5528" t="s">
        <v>10358</v>
      </c>
    </row>
    <row r="5529" spans="1:6">
      <c r="A5529" t="s">
        <v>3962</v>
      </c>
      <c r="B5529" t="s">
        <v>2412</v>
      </c>
      <c r="C5529" t="s">
        <v>2062</v>
      </c>
      <c r="D5529" t="s">
        <v>2063</v>
      </c>
      <c r="E5529" t="s">
        <v>1768</v>
      </c>
      <c r="F5529" t="s">
        <v>10362</v>
      </c>
    </row>
    <row r="5530" spans="1:6">
      <c r="A5530" t="s">
        <v>3962</v>
      </c>
      <c r="B5530" t="s">
        <v>2412</v>
      </c>
      <c r="C5530" t="s">
        <v>2062</v>
      </c>
      <c r="D5530" t="s">
        <v>2063</v>
      </c>
      <c r="E5530" t="s">
        <v>1768</v>
      </c>
      <c r="F5530" t="s">
        <v>10366</v>
      </c>
    </row>
    <row r="5531" spans="1:6">
      <c r="A5531" t="s">
        <v>3962</v>
      </c>
      <c r="B5531" t="s">
        <v>2412</v>
      </c>
      <c r="C5531" t="s">
        <v>2062</v>
      </c>
      <c r="D5531" t="s">
        <v>2063</v>
      </c>
      <c r="E5531" t="s">
        <v>1768</v>
      </c>
      <c r="F5531" t="s">
        <v>10370</v>
      </c>
    </row>
    <row r="5532" spans="1:6">
      <c r="A5532" t="s">
        <v>3962</v>
      </c>
      <c r="B5532" t="s">
        <v>2412</v>
      </c>
      <c r="C5532" t="s">
        <v>2062</v>
      </c>
      <c r="D5532" t="s">
        <v>2063</v>
      </c>
      <c r="E5532" t="s">
        <v>1768</v>
      </c>
      <c r="F5532" t="s">
        <v>10374</v>
      </c>
    </row>
    <row r="5533" spans="1:6">
      <c r="A5533" t="s">
        <v>3962</v>
      </c>
      <c r="B5533" t="s">
        <v>2412</v>
      </c>
      <c r="C5533" t="s">
        <v>2062</v>
      </c>
      <c r="D5533" t="s">
        <v>2063</v>
      </c>
      <c r="E5533" t="s">
        <v>1768</v>
      </c>
      <c r="F5533" t="s">
        <v>10378</v>
      </c>
    </row>
    <row r="5534" spans="1:6">
      <c r="A5534" t="s">
        <v>3962</v>
      </c>
      <c r="B5534" t="s">
        <v>2412</v>
      </c>
      <c r="C5534" t="s">
        <v>2062</v>
      </c>
      <c r="D5534" t="s">
        <v>2063</v>
      </c>
      <c r="E5534" t="s">
        <v>1768</v>
      </c>
      <c r="F5534" t="s">
        <v>10382</v>
      </c>
    </row>
    <row r="5535" spans="1:6">
      <c r="A5535" t="s">
        <v>3962</v>
      </c>
      <c r="B5535" t="s">
        <v>2412</v>
      </c>
      <c r="C5535" t="s">
        <v>2062</v>
      </c>
      <c r="D5535" t="s">
        <v>2063</v>
      </c>
      <c r="E5535" t="s">
        <v>1768</v>
      </c>
      <c r="F5535" t="s">
        <v>10386</v>
      </c>
    </row>
    <row r="5536" spans="1:6">
      <c r="A5536" t="s">
        <v>3962</v>
      </c>
      <c r="B5536" t="s">
        <v>2412</v>
      </c>
      <c r="C5536" t="s">
        <v>2062</v>
      </c>
      <c r="D5536" t="s">
        <v>2063</v>
      </c>
      <c r="E5536" t="s">
        <v>1768</v>
      </c>
      <c r="F5536" t="s">
        <v>10390</v>
      </c>
    </row>
    <row r="5537" spans="1:6">
      <c r="A5537" t="s">
        <v>3962</v>
      </c>
      <c r="B5537" t="s">
        <v>2412</v>
      </c>
      <c r="C5537" t="s">
        <v>2062</v>
      </c>
      <c r="D5537" t="s">
        <v>2063</v>
      </c>
      <c r="E5537" t="s">
        <v>1768</v>
      </c>
      <c r="F5537" t="s">
        <v>10392</v>
      </c>
    </row>
    <row r="5538" spans="1:6">
      <c r="A5538" t="s">
        <v>3962</v>
      </c>
      <c r="B5538" t="s">
        <v>2412</v>
      </c>
      <c r="C5538" t="s">
        <v>2062</v>
      </c>
      <c r="D5538" t="s">
        <v>2063</v>
      </c>
      <c r="E5538" t="s">
        <v>1768</v>
      </c>
      <c r="F5538" t="s">
        <v>10396</v>
      </c>
    </row>
    <row r="5539" spans="1:6">
      <c r="A5539" t="s">
        <v>3962</v>
      </c>
      <c r="B5539" t="s">
        <v>2412</v>
      </c>
      <c r="C5539" t="s">
        <v>2062</v>
      </c>
      <c r="D5539" t="s">
        <v>2063</v>
      </c>
      <c r="E5539" t="s">
        <v>1768</v>
      </c>
      <c r="F5539" t="s">
        <v>10400</v>
      </c>
    </row>
    <row r="5540" spans="1:6">
      <c r="A5540" t="s">
        <v>3962</v>
      </c>
      <c r="B5540" t="s">
        <v>2412</v>
      </c>
      <c r="C5540" t="s">
        <v>2062</v>
      </c>
      <c r="D5540" t="s">
        <v>2063</v>
      </c>
      <c r="E5540" t="s">
        <v>1768</v>
      </c>
      <c r="F5540" t="s">
        <v>10404</v>
      </c>
    </row>
    <row r="5541" spans="1:6">
      <c r="A5541" t="s">
        <v>3962</v>
      </c>
      <c r="B5541" t="s">
        <v>2412</v>
      </c>
      <c r="C5541" t="s">
        <v>2062</v>
      </c>
      <c r="D5541" t="s">
        <v>2063</v>
      </c>
      <c r="E5541" t="s">
        <v>1768</v>
      </c>
      <c r="F5541" t="s">
        <v>10408</v>
      </c>
    </row>
    <row r="5542" spans="1:6">
      <c r="A5542" t="s">
        <v>3962</v>
      </c>
      <c r="B5542" t="s">
        <v>2412</v>
      </c>
      <c r="C5542" t="s">
        <v>2062</v>
      </c>
      <c r="D5542" t="s">
        <v>2063</v>
      </c>
      <c r="E5542" t="s">
        <v>1768</v>
      </c>
      <c r="F5542" t="s">
        <v>10412</v>
      </c>
    </row>
    <row r="5543" spans="1:6">
      <c r="A5543" t="s">
        <v>3962</v>
      </c>
      <c r="B5543" t="s">
        <v>2412</v>
      </c>
      <c r="C5543" t="s">
        <v>2062</v>
      </c>
      <c r="D5543" t="s">
        <v>2063</v>
      </c>
      <c r="E5543" t="s">
        <v>1768</v>
      </c>
      <c r="F5543" t="s">
        <v>10416</v>
      </c>
    </row>
    <row r="5544" spans="1:6">
      <c r="A5544" t="s">
        <v>3962</v>
      </c>
      <c r="B5544" t="s">
        <v>2412</v>
      </c>
      <c r="C5544" t="s">
        <v>2062</v>
      </c>
      <c r="D5544" t="s">
        <v>2063</v>
      </c>
      <c r="E5544" t="s">
        <v>1768</v>
      </c>
      <c r="F5544" t="s">
        <v>10420</v>
      </c>
    </row>
    <row r="5545" spans="1:6">
      <c r="A5545" t="s">
        <v>3962</v>
      </c>
      <c r="B5545" t="s">
        <v>2412</v>
      </c>
      <c r="C5545" t="s">
        <v>2062</v>
      </c>
      <c r="D5545" t="s">
        <v>2063</v>
      </c>
      <c r="E5545" t="s">
        <v>1768</v>
      </c>
      <c r="F5545" t="s">
        <v>10421</v>
      </c>
    </row>
    <row r="5546" spans="1:6">
      <c r="A5546" t="s">
        <v>3962</v>
      </c>
      <c r="B5546" t="s">
        <v>2412</v>
      </c>
      <c r="C5546" t="s">
        <v>2062</v>
      </c>
      <c r="D5546" t="s">
        <v>2063</v>
      </c>
      <c r="E5546" t="s">
        <v>1768</v>
      </c>
      <c r="F5546" t="s">
        <v>10425</v>
      </c>
    </row>
    <row r="5547" spans="1:6">
      <c r="A5547" t="s">
        <v>3962</v>
      </c>
      <c r="B5547" t="s">
        <v>2412</v>
      </c>
      <c r="C5547" t="s">
        <v>2062</v>
      </c>
      <c r="D5547" t="s">
        <v>2063</v>
      </c>
      <c r="E5547" t="s">
        <v>1768</v>
      </c>
      <c r="F5547" t="s">
        <v>10429</v>
      </c>
    </row>
    <row r="5548" spans="1:6">
      <c r="A5548" t="s">
        <v>3962</v>
      </c>
      <c r="B5548" t="s">
        <v>2412</v>
      </c>
      <c r="C5548" t="s">
        <v>2062</v>
      </c>
      <c r="D5548" t="s">
        <v>2063</v>
      </c>
      <c r="E5548" t="s">
        <v>1768</v>
      </c>
      <c r="F5548" t="s">
        <v>10433</v>
      </c>
    </row>
    <row r="5549" spans="1:6">
      <c r="A5549" t="s">
        <v>3962</v>
      </c>
      <c r="B5549" t="s">
        <v>2412</v>
      </c>
      <c r="C5549" t="s">
        <v>2062</v>
      </c>
      <c r="D5549" t="s">
        <v>2063</v>
      </c>
      <c r="E5549" t="s">
        <v>1768</v>
      </c>
      <c r="F5549" t="s">
        <v>10437</v>
      </c>
    </row>
    <row r="5550" spans="1:6">
      <c r="A5550" t="s">
        <v>3962</v>
      </c>
      <c r="B5550" t="s">
        <v>2412</v>
      </c>
      <c r="C5550" t="s">
        <v>2062</v>
      </c>
      <c r="D5550" t="s">
        <v>2063</v>
      </c>
      <c r="E5550" t="s">
        <v>1768</v>
      </c>
      <c r="F5550" t="s">
        <v>10441</v>
      </c>
    </row>
    <row r="5551" spans="1:6">
      <c r="A5551" t="s">
        <v>3962</v>
      </c>
      <c r="B5551" t="s">
        <v>2412</v>
      </c>
      <c r="C5551" t="s">
        <v>2062</v>
      </c>
      <c r="D5551" t="s">
        <v>2063</v>
      </c>
      <c r="E5551" t="s">
        <v>1768</v>
      </c>
      <c r="F5551" t="s">
        <v>10445</v>
      </c>
    </row>
    <row r="5552" spans="1:6">
      <c r="A5552" t="s">
        <v>3962</v>
      </c>
      <c r="B5552" t="s">
        <v>2412</v>
      </c>
      <c r="C5552" t="s">
        <v>2062</v>
      </c>
      <c r="D5552" t="s">
        <v>2063</v>
      </c>
      <c r="E5552" t="s">
        <v>1768</v>
      </c>
      <c r="F5552" t="s">
        <v>10449</v>
      </c>
    </row>
    <row r="5553" spans="1:6">
      <c r="A5553" t="s">
        <v>3962</v>
      </c>
      <c r="B5553" t="s">
        <v>2412</v>
      </c>
      <c r="C5553" t="s">
        <v>2062</v>
      </c>
      <c r="D5553" t="s">
        <v>2063</v>
      </c>
      <c r="E5553" t="s">
        <v>1768</v>
      </c>
      <c r="F5553" t="s">
        <v>10453</v>
      </c>
    </row>
    <row r="5554" spans="1:6">
      <c r="A5554" t="s">
        <v>3962</v>
      </c>
      <c r="B5554" t="s">
        <v>2412</v>
      </c>
      <c r="C5554" t="s">
        <v>2062</v>
      </c>
      <c r="D5554" t="s">
        <v>2063</v>
      </c>
      <c r="E5554" t="s">
        <v>1768</v>
      </c>
      <c r="F5554" t="s">
        <v>10457</v>
      </c>
    </row>
    <row r="5555" spans="1:6">
      <c r="A5555" t="s">
        <v>3962</v>
      </c>
      <c r="B5555" t="s">
        <v>2412</v>
      </c>
      <c r="C5555" t="s">
        <v>2062</v>
      </c>
      <c r="D5555" t="s">
        <v>2063</v>
      </c>
      <c r="E5555" t="s">
        <v>1768</v>
      </c>
      <c r="F5555" t="s">
        <v>10461</v>
      </c>
    </row>
    <row r="5556" spans="1:6">
      <c r="A5556" t="s">
        <v>3962</v>
      </c>
      <c r="B5556" t="s">
        <v>2412</v>
      </c>
      <c r="C5556" t="s">
        <v>2062</v>
      </c>
      <c r="D5556" t="s">
        <v>2063</v>
      </c>
      <c r="E5556" t="s">
        <v>1768</v>
      </c>
      <c r="F5556" t="s">
        <v>10465</v>
      </c>
    </row>
    <row r="5557" spans="1:6">
      <c r="A5557" t="s">
        <v>3962</v>
      </c>
      <c r="B5557" t="s">
        <v>2412</v>
      </c>
      <c r="C5557" t="s">
        <v>2062</v>
      </c>
      <c r="D5557" t="s">
        <v>2063</v>
      </c>
      <c r="E5557" t="s">
        <v>1768</v>
      </c>
      <c r="F5557" t="s">
        <v>10469</v>
      </c>
    </row>
    <row r="5558" spans="1:6">
      <c r="A5558" t="s">
        <v>3962</v>
      </c>
      <c r="B5558" t="s">
        <v>2412</v>
      </c>
      <c r="C5558" t="s">
        <v>2062</v>
      </c>
      <c r="D5558" t="s">
        <v>2063</v>
      </c>
      <c r="E5558" t="s">
        <v>1768</v>
      </c>
      <c r="F5558" t="s">
        <v>10473</v>
      </c>
    </row>
    <row r="5559" spans="1:6">
      <c r="A5559" t="s">
        <v>3962</v>
      </c>
      <c r="B5559" t="s">
        <v>2412</v>
      </c>
      <c r="C5559" t="s">
        <v>2062</v>
      </c>
      <c r="D5559" t="s">
        <v>2063</v>
      </c>
      <c r="E5559" t="s">
        <v>1768</v>
      </c>
      <c r="F5559" t="s">
        <v>10477</v>
      </c>
    </row>
    <row r="5560" spans="1:6">
      <c r="A5560" t="s">
        <v>3962</v>
      </c>
      <c r="B5560" t="s">
        <v>2412</v>
      </c>
      <c r="C5560" t="s">
        <v>2062</v>
      </c>
      <c r="D5560" t="s">
        <v>2063</v>
      </c>
      <c r="E5560" t="s">
        <v>1768</v>
      </c>
      <c r="F5560" t="s">
        <v>10481</v>
      </c>
    </row>
    <row r="5561" spans="1:6">
      <c r="A5561" t="s">
        <v>3962</v>
      </c>
      <c r="B5561" t="s">
        <v>2412</v>
      </c>
      <c r="C5561" t="s">
        <v>2062</v>
      </c>
      <c r="D5561" t="s">
        <v>2063</v>
      </c>
      <c r="E5561" t="s">
        <v>1768</v>
      </c>
      <c r="F5561" t="s">
        <v>10485</v>
      </c>
    </row>
    <row r="5562" spans="1:6">
      <c r="A5562" t="s">
        <v>3962</v>
      </c>
      <c r="B5562" t="s">
        <v>2412</v>
      </c>
      <c r="C5562" t="s">
        <v>2062</v>
      </c>
      <c r="D5562" t="s">
        <v>2063</v>
      </c>
      <c r="E5562" t="s">
        <v>1768</v>
      </c>
      <c r="F5562" t="s">
        <v>10486</v>
      </c>
    </row>
    <row r="5563" spans="1:6">
      <c r="A5563" t="s">
        <v>3962</v>
      </c>
      <c r="B5563" t="s">
        <v>2412</v>
      </c>
      <c r="C5563" t="s">
        <v>2062</v>
      </c>
      <c r="D5563" t="s">
        <v>2063</v>
      </c>
      <c r="E5563" t="s">
        <v>1768</v>
      </c>
      <c r="F5563" t="s">
        <v>10487</v>
      </c>
    </row>
    <row r="5564" spans="1:6">
      <c r="A5564" t="s">
        <v>3962</v>
      </c>
      <c r="B5564" t="s">
        <v>2412</v>
      </c>
      <c r="C5564" t="s">
        <v>2062</v>
      </c>
      <c r="D5564" t="s">
        <v>2063</v>
      </c>
      <c r="E5564" t="s">
        <v>1768</v>
      </c>
      <c r="F5564" t="s">
        <v>10491</v>
      </c>
    </row>
    <row r="5565" spans="1:6">
      <c r="A5565" t="s">
        <v>3962</v>
      </c>
      <c r="B5565" t="s">
        <v>2412</v>
      </c>
      <c r="C5565" t="s">
        <v>2062</v>
      </c>
      <c r="D5565" t="s">
        <v>2063</v>
      </c>
      <c r="E5565" t="s">
        <v>1768</v>
      </c>
      <c r="F5565" t="s">
        <v>10495</v>
      </c>
    </row>
    <row r="5566" spans="1:6">
      <c r="A5566" t="s">
        <v>3962</v>
      </c>
      <c r="B5566" t="s">
        <v>2412</v>
      </c>
      <c r="C5566" t="s">
        <v>2062</v>
      </c>
      <c r="D5566" t="s">
        <v>2063</v>
      </c>
      <c r="E5566" t="s">
        <v>1768</v>
      </c>
      <c r="F5566" t="s">
        <v>10499</v>
      </c>
    </row>
    <row r="5567" spans="1:6">
      <c r="A5567" t="s">
        <v>3962</v>
      </c>
      <c r="B5567" t="s">
        <v>2412</v>
      </c>
      <c r="C5567" t="s">
        <v>2062</v>
      </c>
      <c r="D5567" t="s">
        <v>2063</v>
      </c>
      <c r="E5567" t="s">
        <v>1768</v>
      </c>
      <c r="F5567" t="s">
        <v>10503</v>
      </c>
    </row>
    <row r="5568" spans="1:6">
      <c r="A5568" t="s">
        <v>3962</v>
      </c>
      <c r="B5568" t="s">
        <v>2412</v>
      </c>
      <c r="C5568" t="s">
        <v>2062</v>
      </c>
      <c r="D5568" t="s">
        <v>2063</v>
      </c>
      <c r="E5568" t="s">
        <v>1768</v>
      </c>
      <c r="F5568" t="s">
        <v>10504</v>
      </c>
    </row>
    <row r="5569" spans="1:6">
      <c r="A5569" t="s">
        <v>3962</v>
      </c>
      <c r="B5569" t="s">
        <v>2412</v>
      </c>
      <c r="C5569" t="s">
        <v>2062</v>
      </c>
      <c r="D5569" t="s">
        <v>2063</v>
      </c>
      <c r="E5569" t="s">
        <v>1768</v>
      </c>
      <c r="F5569" t="s">
        <v>10508</v>
      </c>
    </row>
    <row r="5570" spans="1:6">
      <c r="A5570" t="s">
        <v>3962</v>
      </c>
      <c r="B5570" t="s">
        <v>2412</v>
      </c>
      <c r="C5570" t="s">
        <v>2062</v>
      </c>
      <c r="D5570" t="s">
        <v>2063</v>
      </c>
      <c r="E5570" t="s">
        <v>1768</v>
      </c>
      <c r="F5570" t="s">
        <v>10512</v>
      </c>
    </row>
    <row r="5571" spans="1:6">
      <c r="A5571" t="s">
        <v>3962</v>
      </c>
      <c r="B5571" t="s">
        <v>2412</v>
      </c>
      <c r="C5571" t="s">
        <v>2062</v>
      </c>
      <c r="D5571" t="s">
        <v>2063</v>
      </c>
      <c r="E5571" t="s">
        <v>1768</v>
      </c>
      <c r="F5571" t="s">
        <v>10516</v>
      </c>
    </row>
    <row r="5572" spans="1:6">
      <c r="A5572" t="s">
        <v>3962</v>
      </c>
      <c r="B5572" t="s">
        <v>2412</v>
      </c>
      <c r="C5572" t="s">
        <v>2062</v>
      </c>
      <c r="D5572" t="s">
        <v>2063</v>
      </c>
      <c r="E5572" t="s">
        <v>1768</v>
      </c>
      <c r="F5572" t="s">
        <v>10520</v>
      </c>
    </row>
    <row r="5573" spans="1:6">
      <c r="A5573" t="s">
        <v>3962</v>
      </c>
      <c r="B5573" t="s">
        <v>2412</v>
      </c>
      <c r="C5573" t="s">
        <v>2062</v>
      </c>
      <c r="D5573" t="s">
        <v>2063</v>
      </c>
      <c r="E5573" t="s">
        <v>1768</v>
      </c>
      <c r="F5573" t="s">
        <v>10524</v>
      </c>
    </row>
    <row r="5574" spans="1:6">
      <c r="A5574" t="s">
        <v>3962</v>
      </c>
      <c r="B5574" t="s">
        <v>2412</v>
      </c>
      <c r="C5574" t="s">
        <v>2062</v>
      </c>
      <c r="D5574" t="s">
        <v>2063</v>
      </c>
      <c r="E5574" t="s">
        <v>1768</v>
      </c>
      <c r="F5574" t="s">
        <v>10528</v>
      </c>
    </row>
    <row r="5575" spans="1:6">
      <c r="A5575" t="s">
        <v>3962</v>
      </c>
      <c r="B5575" t="s">
        <v>2412</v>
      </c>
      <c r="C5575" t="s">
        <v>2062</v>
      </c>
      <c r="D5575" t="s">
        <v>2063</v>
      </c>
      <c r="E5575" t="s">
        <v>1768</v>
      </c>
      <c r="F5575" t="s">
        <v>10532</v>
      </c>
    </row>
    <row r="5576" spans="1:6">
      <c r="A5576" t="s">
        <v>3962</v>
      </c>
      <c r="B5576" t="s">
        <v>2412</v>
      </c>
      <c r="C5576" t="s">
        <v>2062</v>
      </c>
      <c r="D5576" t="s">
        <v>2063</v>
      </c>
      <c r="E5576" t="s">
        <v>1768</v>
      </c>
      <c r="F5576" t="s">
        <v>10536</v>
      </c>
    </row>
    <row r="5577" spans="1:6">
      <c r="A5577" t="s">
        <v>3962</v>
      </c>
      <c r="B5577" t="s">
        <v>2412</v>
      </c>
      <c r="C5577" t="s">
        <v>2062</v>
      </c>
      <c r="D5577" t="s">
        <v>2063</v>
      </c>
      <c r="E5577" t="s">
        <v>1768</v>
      </c>
      <c r="F5577" t="s">
        <v>10540</v>
      </c>
    </row>
    <row r="5578" spans="1:6">
      <c r="A5578" t="s">
        <v>3962</v>
      </c>
      <c r="B5578" t="s">
        <v>2412</v>
      </c>
      <c r="C5578" t="s">
        <v>2062</v>
      </c>
      <c r="D5578" t="s">
        <v>2063</v>
      </c>
      <c r="E5578" t="s">
        <v>1768</v>
      </c>
      <c r="F5578" t="s">
        <v>10544</v>
      </c>
    </row>
    <row r="5579" spans="1:6">
      <c r="A5579" t="s">
        <v>3962</v>
      </c>
      <c r="B5579" t="s">
        <v>2412</v>
      </c>
      <c r="C5579" t="s">
        <v>2062</v>
      </c>
      <c r="D5579" t="s">
        <v>2063</v>
      </c>
      <c r="E5579" t="s">
        <v>1768</v>
      </c>
      <c r="F5579" t="s">
        <v>10548</v>
      </c>
    </row>
    <row r="5580" spans="1:6">
      <c r="A5580" t="s">
        <v>3962</v>
      </c>
      <c r="B5580" t="s">
        <v>2412</v>
      </c>
      <c r="C5580" t="s">
        <v>2062</v>
      </c>
      <c r="D5580" t="s">
        <v>2063</v>
      </c>
      <c r="E5580" t="s">
        <v>1768</v>
      </c>
      <c r="F5580" t="s">
        <v>10552</v>
      </c>
    </row>
    <row r="5581" spans="1:6">
      <c r="A5581" t="s">
        <v>3962</v>
      </c>
      <c r="B5581" t="s">
        <v>2412</v>
      </c>
      <c r="C5581" t="s">
        <v>2062</v>
      </c>
      <c r="D5581" t="s">
        <v>2063</v>
      </c>
      <c r="E5581" t="s">
        <v>1768</v>
      </c>
      <c r="F5581" t="s">
        <v>10556</v>
      </c>
    </row>
    <row r="5582" spans="1:6">
      <c r="A5582" t="s">
        <v>3962</v>
      </c>
      <c r="B5582" t="s">
        <v>2412</v>
      </c>
      <c r="C5582" t="s">
        <v>2062</v>
      </c>
      <c r="D5582" t="s">
        <v>2063</v>
      </c>
      <c r="E5582" t="s">
        <v>1768</v>
      </c>
      <c r="F5582" t="s">
        <v>10560</v>
      </c>
    </row>
    <row r="5583" spans="1:6">
      <c r="A5583" t="s">
        <v>3962</v>
      </c>
      <c r="B5583" t="s">
        <v>2412</v>
      </c>
      <c r="C5583" t="s">
        <v>2062</v>
      </c>
      <c r="D5583" t="s">
        <v>2063</v>
      </c>
      <c r="E5583" t="s">
        <v>1768</v>
      </c>
      <c r="F5583" t="s">
        <v>10564</v>
      </c>
    </row>
    <row r="5584" spans="1:6">
      <c r="A5584" t="s">
        <v>3962</v>
      </c>
      <c r="B5584" t="s">
        <v>2412</v>
      </c>
      <c r="C5584" t="s">
        <v>2062</v>
      </c>
      <c r="D5584" t="s">
        <v>2063</v>
      </c>
      <c r="E5584" t="s">
        <v>1768</v>
      </c>
      <c r="F5584" t="s">
        <v>10568</v>
      </c>
    </row>
    <row r="5585" spans="1:6">
      <c r="A5585" t="s">
        <v>3962</v>
      </c>
      <c r="B5585" t="s">
        <v>2412</v>
      </c>
      <c r="C5585" t="s">
        <v>2062</v>
      </c>
      <c r="D5585" t="s">
        <v>2063</v>
      </c>
      <c r="E5585" t="s">
        <v>1768</v>
      </c>
      <c r="F5585" t="s">
        <v>10569</v>
      </c>
    </row>
    <row r="5586" spans="1:6">
      <c r="A5586" t="s">
        <v>3962</v>
      </c>
      <c r="B5586" t="s">
        <v>2412</v>
      </c>
      <c r="C5586" t="s">
        <v>2062</v>
      </c>
      <c r="D5586" t="s">
        <v>2063</v>
      </c>
      <c r="E5586" t="s">
        <v>1768</v>
      </c>
      <c r="F5586" t="s">
        <v>10570</v>
      </c>
    </row>
    <row r="5587" spans="1:6">
      <c r="A5587" t="s">
        <v>3962</v>
      </c>
      <c r="B5587" t="s">
        <v>2412</v>
      </c>
      <c r="C5587" t="s">
        <v>2062</v>
      </c>
      <c r="D5587" t="s">
        <v>2063</v>
      </c>
      <c r="E5587" t="s">
        <v>1768</v>
      </c>
      <c r="F5587" t="s">
        <v>10571</v>
      </c>
    </row>
    <row r="5588" spans="1:6">
      <c r="A5588" t="s">
        <v>3962</v>
      </c>
      <c r="B5588" t="s">
        <v>2412</v>
      </c>
      <c r="C5588" t="s">
        <v>2062</v>
      </c>
      <c r="D5588" t="s">
        <v>2063</v>
      </c>
      <c r="E5588" t="s">
        <v>1768</v>
      </c>
      <c r="F5588" t="s">
        <v>10575</v>
      </c>
    </row>
    <row r="5589" spans="1:6">
      <c r="A5589" t="s">
        <v>3962</v>
      </c>
      <c r="B5589" t="s">
        <v>2412</v>
      </c>
      <c r="C5589" t="s">
        <v>2062</v>
      </c>
      <c r="D5589" t="s">
        <v>2063</v>
      </c>
      <c r="E5589" t="s">
        <v>1768</v>
      </c>
      <c r="F5589" t="s">
        <v>10579</v>
      </c>
    </row>
    <row r="5590" spans="1:6">
      <c r="A5590" t="s">
        <v>3962</v>
      </c>
      <c r="B5590" t="s">
        <v>2412</v>
      </c>
      <c r="C5590" t="s">
        <v>2062</v>
      </c>
      <c r="D5590" t="s">
        <v>2063</v>
      </c>
      <c r="E5590" t="s">
        <v>1768</v>
      </c>
      <c r="F5590" t="s">
        <v>10583</v>
      </c>
    </row>
    <row r="5591" spans="1:6">
      <c r="A5591" t="s">
        <v>3962</v>
      </c>
      <c r="B5591" t="s">
        <v>2412</v>
      </c>
      <c r="C5591" t="s">
        <v>2062</v>
      </c>
      <c r="D5591" t="s">
        <v>2063</v>
      </c>
      <c r="E5591" t="s">
        <v>1768</v>
      </c>
      <c r="F5591" t="s">
        <v>10584</v>
      </c>
    </row>
    <row r="5592" spans="1:6">
      <c r="A5592" t="s">
        <v>3962</v>
      </c>
      <c r="B5592" t="s">
        <v>2412</v>
      </c>
      <c r="C5592" t="s">
        <v>2062</v>
      </c>
      <c r="D5592" t="s">
        <v>2063</v>
      </c>
      <c r="E5592" t="s">
        <v>1768</v>
      </c>
      <c r="F5592" t="s">
        <v>10588</v>
      </c>
    </row>
    <row r="5593" spans="1:6">
      <c r="A5593" t="s">
        <v>3962</v>
      </c>
      <c r="B5593" t="s">
        <v>2412</v>
      </c>
      <c r="C5593" t="s">
        <v>2062</v>
      </c>
      <c r="D5593" t="s">
        <v>2063</v>
      </c>
      <c r="E5593" t="s">
        <v>1768</v>
      </c>
      <c r="F5593" t="s">
        <v>10592</v>
      </c>
    </row>
    <row r="5594" spans="1:6">
      <c r="A5594" t="s">
        <v>3962</v>
      </c>
      <c r="B5594" t="s">
        <v>2412</v>
      </c>
      <c r="C5594" t="s">
        <v>2062</v>
      </c>
      <c r="D5594" t="s">
        <v>2063</v>
      </c>
      <c r="E5594" t="s">
        <v>1768</v>
      </c>
      <c r="F5594" t="s">
        <v>10596</v>
      </c>
    </row>
    <row r="5595" spans="1:6">
      <c r="A5595" t="s">
        <v>3962</v>
      </c>
      <c r="B5595" t="s">
        <v>2412</v>
      </c>
      <c r="C5595" t="s">
        <v>2062</v>
      </c>
      <c r="D5595" t="s">
        <v>2063</v>
      </c>
      <c r="E5595" t="s">
        <v>1768</v>
      </c>
      <c r="F5595" t="s">
        <v>10600</v>
      </c>
    </row>
    <row r="5596" spans="1:6">
      <c r="A5596" t="s">
        <v>3962</v>
      </c>
      <c r="B5596" t="s">
        <v>2412</v>
      </c>
      <c r="C5596" t="s">
        <v>2062</v>
      </c>
      <c r="D5596" t="s">
        <v>2063</v>
      </c>
      <c r="E5596" t="s">
        <v>1768</v>
      </c>
      <c r="F5596" t="s">
        <v>10604</v>
      </c>
    </row>
    <row r="5597" spans="1:6">
      <c r="A5597" t="s">
        <v>3962</v>
      </c>
      <c r="B5597" t="s">
        <v>2412</v>
      </c>
      <c r="C5597" t="s">
        <v>2062</v>
      </c>
      <c r="D5597" t="s">
        <v>2063</v>
      </c>
      <c r="E5597" t="s">
        <v>1768</v>
      </c>
      <c r="F5597" t="s">
        <v>10608</v>
      </c>
    </row>
    <row r="5598" spans="1:6">
      <c r="A5598" t="s">
        <v>3962</v>
      </c>
      <c r="B5598" t="s">
        <v>2412</v>
      </c>
      <c r="C5598" t="s">
        <v>2062</v>
      </c>
      <c r="D5598" t="s">
        <v>2063</v>
      </c>
      <c r="E5598" t="s">
        <v>1768</v>
      </c>
      <c r="F5598" t="s">
        <v>10612</v>
      </c>
    </row>
    <row r="5599" spans="1:6">
      <c r="A5599" t="s">
        <v>3962</v>
      </c>
      <c r="B5599" t="s">
        <v>2412</v>
      </c>
      <c r="C5599" t="s">
        <v>2062</v>
      </c>
      <c r="D5599" t="s">
        <v>2063</v>
      </c>
      <c r="E5599" t="s">
        <v>1768</v>
      </c>
      <c r="F5599" t="s">
        <v>10616</v>
      </c>
    </row>
    <row r="5600" spans="1:6">
      <c r="A5600" t="s">
        <v>3962</v>
      </c>
      <c r="B5600" t="s">
        <v>2412</v>
      </c>
      <c r="C5600" t="s">
        <v>2062</v>
      </c>
      <c r="D5600" t="s">
        <v>2063</v>
      </c>
      <c r="E5600" t="s">
        <v>1768</v>
      </c>
      <c r="F5600" t="s">
        <v>10620</v>
      </c>
    </row>
    <row r="5601" spans="1:6">
      <c r="A5601" t="s">
        <v>3962</v>
      </c>
      <c r="B5601" t="s">
        <v>2412</v>
      </c>
      <c r="C5601" t="s">
        <v>2062</v>
      </c>
      <c r="D5601" t="s">
        <v>2063</v>
      </c>
      <c r="E5601" t="s">
        <v>1768</v>
      </c>
      <c r="F5601" t="s">
        <v>10624</v>
      </c>
    </row>
    <row r="5602" spans="1:6">
      <c r="A5602" t="s">
        <v>3962</v>
      </c>
      <c r="B5602" t="s">
        <v>2412</v>
      </c>
      <c r="C5602" t="s">
        <v>2062</v>
      </c>
      <c r="D5602" t="s">
        <v>2063</v>
      </c>
      <c r="E5602" t="s">
        <v>1768</v>
      </c>
      <c r="F5602" t="s">
        <v>10628</v>
      </c>
    </row>
    <row r="5603" spans="1:6">
      <c r="A5603" t="s">
        <v>3962</v>
      </c>
      <c r="B5603" t="s">
        <v>2412</v>
      </c>
      <c r="C5603" t="s">
        <v>2062</v>
      </c>
      <c r="D5603" t="s">
        <v>2063</v>
      </c>
      <c r="E5603" t="s">
        <v>1768</v>
      </c>
      <c r="F5603" t="s">
        <v>10632</v>
      </c>
    </row>
    <row r="5604" spans="1:6">
      <c r="A5604" t="s">
        <v>3962</v>
      </c>
      <c r="B5604" t="s">
        <v>2412</v>
      </c>
      <c r="C5604" t="s">
        <v>2062</v>
      </c>
      <c r="D5604" t="s">
        <v>2063</v>
      </c>
      <c r="E5604" t="s">
        <v>1768</v>
      </c>
      <c r="F5604" t="s">
        <v>10636</v>
      </c>
    </row>
    <row r="5605" spans="1:6">
      <c r="A5605" t="s">
        <v>3962</v>
      </c>
      <c r="B5605" t="s">
        <v>2412</v>
      </c>
      <c r="C5605" t="s">
        <v>2062</v>
      </c>
      <c r="D5605" t="s">
        <v>2063</v>
      </c>
      <c r="E5605" t="s">
        <v>1768</v>
      </c>
      <c r="F5605" t="s">
        <v>10637</v>
      </c>
    </row>
    <row r="5606" spans="1:6">
      <c r="A5606" t="s">
        <v>3962</v>
      </c>
      <c r="B5606" t="s">
        <v>2412</v>
      </c>
      <c r="C5606" t="s">
        <v>2062</v>
      </c>
      <c r="D5606" t="s">
        <v>2063</v>
      </c>
      <c r="E5606" t="s">
        <v>1768</v>
      </c>
      <c r="F5606" t="s">
        <v>10641</v>
      </c>
    </row>
    <row r="5607" spans="1:6">
      <c r="A5607" t="s">
        <v>3962</v>
      </c>
      <c r="B5607" t="s">
        <v>2412</v>
      </c>
      <c r="C5607" t="s">
        <v>2062</v>
      </c>
      <c r="D5607" t="s">
        <v>2063</v>
      </c>
      <c r="E5607" t="s">
        <v>1768</v>
      </c>
      <c r="F5607" t="s">
        <v>10645</v>
      </c>
    </row>
    <row r="5608" spans="1:6">
      <c r="A5608" t="s">
        <v>3962</v>
      </c>
      <c r="B5608" t="s">
        <v>2412</v>
      </c>
      <c r="C5608" t="s">
        <v>2062</v>
      </c>
      <c r="D5608" t="s">
        <v>2063</v>
      </c>
      <c r="E5608" t="s">
        <v>1768</v>
      </c>
      <c r="F5608" t="s">
        <v>10649</v>
      </c>
    </row>
    <row r="5609" spans="1:6">
      <c r="A5609" t="s">
        <v>3962</v>
      </c>
      <c r="B5609" t="s">
        <v>2412</v>
      </c>
      <c r="C5609" t="s">
        <v>2062</v>
      </c>
      <c r="D5609" t="s">
        <v>2063</v>
      </c>
      <c r="E5609" t="s">
        <v>1768</v>
      </c>
      <c r="F5609" t="s">
        <v>10650</v>
      </c>
    </row>
    <row r="5610" spans="1:6">
      <c r="A5610" t="s">
        <v>3962</v>
      </c>
      <c r="B5610" t="s">
        <v>2412</v>
      </c>
      <c r="C5610" t="s">
        <v>2062</v>
      </c>
      <c r="D5610" t="s">
        <v>2063</v>
      </c>
      <c r="E5610" t="s">
        <v>1768</v>
      </c>
      <c r="F5610" t="s">
        <v>10651</v>
      </c>
    </row>
    <row r="5611" spans="1:6">
      <c r="A5611" t="s">
        <v>3962</v>
      </c>
      <c r="B5611" t="s">
        <v>2412</v>
      </c>
      <c r="C5611" t="s">
        <v>2062</v>
      </c>
      <c r="D5611" t="s">
        <v>2063</v>
      </c>
      <c r="E5611" t="s">
        <v>1768</v>
      </c>
      <c r="F5611" t="s">
        <v>10655</v>
      </c>
    </row>
    <row r="5612" spans="1:6">
      <c r="A5612" t="s">
        <v>3962</v>
      </c>
      <c r="B5612" t="s">
        <v>2412</v>
      </c>
      <c r="C5612" t="s">
        <v>2062</v>
      </c>
      <c r="D5612" t="s">
        <v>2063</v>
      </c>
      <c r="E5612" t="s">
        <v>1768</v>
      </c>
      <c r="F5612" t="s">
        <v>10656</v>
      </c>
    </row>
    <row r="5613" spans="1:6">
      <c r="A5613" t="s">
        <v>3962</v>
      </c>
      <c r="B5613" t="s">
        <v>2412</v>
      </c>
      <c r="C5613" t="s">
        <v>2062</v>
      </c>
      <c r="D5613" t="s">
        <v>2063</v>
      </c>
      <c r="E5613" t="s">
        <v>1768</v>
      </c>
      <c r="F5613" t="s">
        <v>10660</v>
      </c>
    </row>
    <row r="5614" spans="1:6">
      <c r="A5614" t="s">
        <v>3962</v>
      </c>
      <c r="B5614" t="s">
        <v>2412</v>
      </c>
      <c r="C5614" t="s">
        <v>2062</v>
      </c>
      <c r="D5614" t="s">
        <v>2063</v>
      </c>
      <c r="E5614" t="s">
        <v>1768</v>
      </c>
      <c r="F5614" t="s">
        <v>10661</v>
      </c>
    </row>
    <row r="5615" spans="1:6">
      <c r="A5615" t="s">
        <v>3962</v>
      </c>
      <c r="B5615" t="s">
        <v>2412</v>
      </c>
      <c r="C5615" t="s">
        <v>2062</v>
      </c>
      <c r="D5615" t="s">
        <v>2063</v>
      </c>
      <c r="E5615" t="s">
        <v>1768</v>
      </c>
      <c r="F5615" t="s">
        <v>10665</v>
      </c>
    </row>
    <row r="5616" spans="1:6">
      <c r="A5616" t="s">
        <v>3962</v>
      </c>
      <c r="B5616" t="s">
        <v>2412</v>
      </c>
      <c r="C5616" t="s">
        <v>2062</v>
      </c>
      <c r="D5616" t="s">
        <v>2063</v>
      </c>
      <c r="E5616" t="s">
        <v>1768</v>
      </c>
      <c r="F5616" t="s">
        <v>10669</v>
      </c>
    </row>
    <row r="5617" spans="1:6">
      <c r="A5617" t="s">
        <v>3962</v>
      </c>
      <c r="B5617" t="s">
        <v>2412</v>
      </c>
      <c r="C5617" t="s">
        <v>2062</v>
      </c>
      <c r="D5617" t="s">
        <v>2063</v>
      </c>
      <c r="E5617" t="s">
        <v>1768</v>
      </c>
      <c r="F5617" t="s">
        <v>10673</v>
      </c>
    </row>
    <row r="5618" spans="1:6">
      <c r="A5618" t="s">
        <v>3962</v>
      </c>
      <c r="B5618" t="s">
        <v>2412</v>
      </c>
      <c r="C5618" t="s">
        <v>2062</v>
      </c>
      <c r="D5618" t="s">
        <v>2063</v>
      </c>
      <c r="E5618" t="s">
        <v>1768</v>
      </c>
      <c r="F5618" t="s">
        <v>10677</v>
      </c>
    </row>
    <row r="5619" spans="1:6">
      <c r="A5619" t="s">
        <v>3962</v>
      </c>
      <c r="B5619" t="s">
        <v>2412</v>
      </c>
      <c r="C5619" t="s">
        <v>2062</v>
      </c>
      <c r="D5619" t="s">
        <v>2063</v>
      </c>
      <c r="E5619" t="s">
        <v>1768</v>
      </c>
      <c r="F5619" t="s">
        <v>10681</v>
      </c>
    </row>
    <row r="5620" spans="1:6">
      <c r="A5620" t="s">
        <v>3962</v>
      </c>
      <c r="B5620" t="s">
        <v>2412</v>
      </c>
      <c r="C5620" t="s">
        <v>2062</v>
      </c>
      <c r="D5620" t="s">
        <v>2063</v>
      </c>
      <c r="E5620" t="s">
        <v>1768</v>
      </c>
      <c r="F5620" t="s">
        <v>10682</v>
      </c>
    </row>
    <row r="5621" spans="1:6">
      <c r="A5621" t="s">
        <v>3962</v>
      </c>
      <c r="B5621" t="s">
        <v>2412</v>
      </c>
      <c r="C5621" t="s">
        <v>2062</v>
      </c>
      <c r="D5621" t="s">
        <v>2063</v>
      </c>
      <c r="E5621" t="s">
        <v>1768</v>
      </c>
      <c r="F5621" t="s">
        <v>10686</v>
      </c>
    </row>
    <row r="5622" spans="1:6">
      <c r="A5622" t="s">
        <v>3962</v>
      </c>
      <c r="B5622" t="s">
        <v>2412</v>
      </c>
      <c r="C5622" t="s">
        <v>2062</v>
      </c>
      <c r="D5622" t="s">
        <v>2063</v>
      </c>
      <c r="E5622" t="s">
        <v>1768</v>
      </c>
      <c r="F5622" t="s">
        <v>10690</v>
      </c>
    </row>
    <row r="5623" spans="1:6">
      <c r="A5623" t="s">
        <v>3962</v>
      </c>
      <c r="B5623" t="s">
        <v>2412</v>
      </c>
      <c r="C5623" t="s">
        <v>2062</v>
      </c>
      <c r="D5623" t="s">
        <v>2063</v>
      </c>
      <c r="E5623" t="s">
        <v>1768</v>
      </c>
      <c r="F5623" t="s">
        <v>10694</v>
      </c>
    </row>
    <row r="5624" spans="1:6">
      <c r="A5624" t="s">
        <v>3962</v>
      </c>
      <c r="B5624" t="s">
        <v>2412</v>
      </c>
      <c r="C5624" t="s">
        <v>2062</v>
      </c>
      <c r="D5624" t="s">
        <v>2063</v>
      </c>
      <c r="E5624" t="s">
        <v>1768</v>
      </c>
      <c r="F5624" t="s">
        <v>10695</v>
      </c>
    </row>
    <row r="5625" spans="1:6">
      <c r="A5625" t="s">
        <v>3962</v>
      </c>
      <c r="B5625" t="s">
        <v>2412</v>
      </c>
      <c r="C5625" t="s">
        <v>2062</v>
      </c>
      <c r="D5625" t="s">
        <v>2063</v>
      </c>
      <c r="E5625" t="s">
        <v>1768</v>
      </c>
      <c r="F5625" t="s">
        <v>10699</v>
      </c>
    </row>
    <row r="5626" spans="1:6">
      <c r="A5626" t="s">
        <v>3962</v>
      </c>
      <c r="B5626" t="s">
        <v>2412</v>
      </c>
      <c r="C5626" t="s">
        <v>2062</v>
      </c>
      <c r="D5626" t="s">
        <v>2063</v>
      </c>
      <c r="E5626" t="s">
        <v>1768</v>
      </c>
      <c r="F5626" t="s">
        <v>10703</v>
      </c>
    </row>
    <row r="5627" spans="1:6">
      <c r="A5627" t="s">
        <v>3962</v>
      </c>
      <c r="B5627" t="s">
        <v>2412</v>
      </c>
      <c r="C5627" t="s">
        <v>2062</v>
      </c>
      <c r="D5627" t="s">
        <v>2063</v>
      </c>
      <c r="E5627" t="s">
        <v>1768</v>
      </c>
      <c r="F5627" t="s">
        <v>10707</v>
      </c>
    </row>
    <row r="5628" spans="1:6">
      <c r="A5628" t="s">
        <v>3962</v>
      </c>
      <c r="B5628" t="s">
        <v>2412</v>
      </c>
      <c r="C5628" t="s">
        <v>2062</v>
      </c>
      <c r="D5628" t="s">
        <v>2063</v>
      </c>
      <c r="E5628" t="s">
        <v>1768</v>
      </c>
      <c r="F5628" t="s">
        <v>10708</v>
      </c>
    </row>
    <row r="5629" spans="1:6">
      <c r="A5629" t="s">
        <v>3962</v>
      </c>
      <c r="B5629" t="s">
        <v>2412</v>
      </c>
      <c r="C5629" t="s">
        <v>2062</v>
      </c>
      <c r="D5629" t="s">
        <v>2063</v>
      </c>
      <c r="E5629" t="s">
        <v>1768</v>
      </c>
      <c r="F5629" t="s">
        <v>10712</v>
      </c>
    </row>
    <row r="5630" spans="1:6">
      <c r="A5630" t="s">
        <v>3962</v>
      </c>
      <c r="B5630" t="s">
        <v>2412</v>
      </c>
      <c r="C5630" t="s">
        <v>2062</v>
      </c>
      <c r="D5630" t="s">
        <v>2063</v>
      </c>
      <c r="E5630" t="s">
        <v>1768</v>
      </c>
      <c r="F5630" t="s">
        <v>10716</v>
      </c>
    </row>
    <row r="5631" spans="1:6">
      <c r="A5631" t="s">
        <v>3962</v>
      </c>
      <c r="B5631" t="s">
        <v>2412</v>
      </c>
      <c r="C5631" t="s">
        <v>2062</v>
      </c>
      <c r="D5631" t="s">
        <v>2063</v>
      </c>
      <c r="E5631" t="s">
        <v>1768</v>
      </c>
      <c r="F5631" t="s">
        <v>10720</v>
      </c>
    </row>
    <row r="5632" spans="1:6">
      <c r="A5632" t="s">
        <v>3962</v>
      </c>
      <c r="B5632" t="s">
        <v>2412</v>
      </c>
      <c r="C5632" t="s">
        <v>2062</v>
      </c>
      <c r="D5632" t="s">
        <v>2063</v>
      </c>
      <c r="E5632" t="s">
        <v>1768</v>
      </c>
      <c r="F5632" t="s">
        <v>10724</v>
      </c>
    </row>
    <row r="5633" spans="1:6">
      <c r="A5633" t="s">
        <v>3962</v>
      </c>
      <c r="B5633" t="s">
        <v>2412</v>
      </c>
      <c r="C5633" t="s">
        <v>2062</v>
      </c>
      <c r="D5633" t="s">
        <v>2063</v>
      </c>
      <c r="E5633" t="s">
        <v>1768</v>
      </c>
      <c r="F5633" t="s">
        <v>10728</v>
      </c>
    </row>
    <row r="5634" spans="1:6">
      <c r="A5634" t="s">
        <v>3962</v>
      </c>
      <c r="B5634" t="s">
        <v>2412</v>
      </c>
      <c r="C5634" t="s">
        <v>2062</v>
      </c>
      <c r="D5634" t="s">
        <v>2063</v>
      </c>
      <c r="E5634" t="s">
        <v>1768</v>
      </c>
      <c r="F5634" t="s">
        <v>10732</v>
      </c>
    </row>
    <row r="5635" spans="1:6">
      <c r="A5635" t="s">
        <v>3962</v>
      </c>
      <c r="B5635" t="s">
        <v>2412</v>
      </c>
      <c r="C5635" t="s">
        <v>2062</v>
      </c>
      <c r="D5635" t="s">
        <v>2063</v>
      </c>
      <c r="E5635" t="s">
        <v>1768</v>
      </c>
      <c r="F5635" t="s">
        <v>10736</v>
      </c>
    </row>
    <row r="5636" spans="1:6">
      <c r="A5636" t="s">
        <v>3962</v>
      </c>
      <c r="B5636" t="s">
        <v>2412</v>
      </c>
      <c r="C5636" t="s">
        <v>2062</v>
      </c>
      <c r="D5636" t="s">
        <v>2063</v>
      </c>
      <c r="E5636" t="s">
        <v>1768</v>
      </c>
      <c r="F5636" t="s">
        <v>10740</v>
      </c>
    </row>
    <row r="5637" spans="1:6">
      <c r="A5637" t="s">
        <v>3962</v>
      </c>
      <c r="B5637" t="s">
        <v>2412</v>
      </c>
      <c r="C5637" t="s">
        <v>2062</v>
      </c>
      <c r="D5637" t="s">
        <v>2063</v>
      </c>
      <c r="E5637" t="s">
        <v>1768</v>
      </c>
      <c r="F5637" t="s">
        <v>10741</v>
      </c>
    </row>
    <row r="5638" spans="1:6">
      <c r="A5638" t="s">
        <v>3962</v>
      </c>
      <c r="B5638" t="s">
        <v>2412</v>
      </c>
      <c r="C5638" t="s">
        <v>2062</v>
      </c>
      <c r="D5638" t="s">
        <v>2063</v>
      </c>
      <c r="E5638" t="s">
        <v>1768</v>
      </c>
      <c r="F5638" t="s">
        <v>10742</v>
      </c>
    </row>
    <row r="5639" spans="1:6">
      <c r="A5639" t="s">
        <v>3962</v>
      </c>
      <c r="B5639" t="s">
        <v>2412</v>
      </c>
      <c r="C5639" t="s">
        <v>2062</v>
      </c>
      <c r="D5639" t="s">
        <v>2063</v>
      </c>
      <c r="E5639" t="s">
        <v>1768</v>
      </c>
      <c r="F5639" t="s">
        <v>10746</v>
      </c>
    </row>
    <row r="5640" spans="1:6">
      <c r="A5640" t="s">
        <v>3962</v>
      </c>
      <c r="B5640" t="s">
        <v>2412</v>
      </c>
      <c r="C5640" t="s">
        <v>2062</v>
      </c>
      <c r="D5640" t="s">
        <v>2063</v>
      </c>
      <c r="E5640" t="s">
        <v>1768</v>
      </c>
      <c r="F5640" t="s">
        <v>10750</v>
      </c>
    </row>
    <row r="5641" spans="1:6">
      <c r="A5641" t="s">
        <v>3962</v>
      </c>
      <c r="B5641" t="s">
        <v>2412</v>
      </c>
      <c r="C5641" t="s">
        <v>2062</v>
      </c>
      <c r="D5641" t="s">
        <v>2063</v>
      </c>
      <c r="E5641" t="s">
        <v>1768</v>
      </c>
      <c r="F5641" t="s">
        <v>10754</v>
      </c>
    </row>
    <row r="5642" spans="1:6">
      <c r="A5642" t="s">
        <v>3962</v>
      </c>
      <c r="B5642" t="s">
        <v>2412</v>
      </c>
      <c r="C5642" t="s">
        <v>2062</v>
      </c>
      <c r="D5642" t="s">
        <v>2063</v>
      </c>
      <c r="E5642" t="s">
        <v>1768</v>
      </c>
      <c r="F5642" t="s">
        <v>10758</v>
      </c>
    </row>
    <row r="5643" spans="1:6">
      <c r="A5643" t="s">
        <v>3962</v>
      </c>
      <c r="B5643" t="s">
        <v>2412</v>
      </c>
      <c r="C5643" t="s">
        <v>2062</v>
      </c>
      <c r="D5643" t="s">
        <v>2063</v>
      </c>
      <c r="E5643" t="s">
        <v>1768</v>
      </c>
      <c r="F5643" t="s">
        <v>10759</v>
      </c>
    </row>
    <row r="5644" spans="1:6">
      <c r="A5644" t="s">
        <v>3962</v>
      </c>
      <c r="B5644" t="s">
        <v>2412</v>
      </c>
      <c r="C5644" t="s">
        <v>2062</v>
      </c>
      <c r="D5644" t="s">
        <v>2063</v>
      </c>
      <c r="E5644" t="s">
        <v>1768</v>
      </c>
      <c r="F5644" t="s">
        <v>10760</v>
      </c>
    </row>
    <row r="5645" spans="1:6">
      <c r="A5645" t="s">
        <v>3962</v>
      </c>
      <c r="B5645" t="s">
        <v>2412</v>
      </c>
      <c r="C5645" t="s">
        <v>2062</v>
      </c>
      <c r="D5645" t="s">
        <v>2063</v>
      </c>
      <c r="E5645" t="s">
        <v>1768</v>
      </c>
      <c r="F5645" t="s">
        <v>10764</v>
      </c>
    </row>
    <row r="5646" spans="1:6">
      <c r="A5646" t="s">
        <v>3962</v>
      </c>
      <c r="B5646" t="s">
        <v>2412</v>
      </c>
      <c r="C5646" t="s">
        <v>2062</v>
      </c>
      <c r="D5646" t="s">
        <v>2063</v>
      </c>
      <c r="E5646" t="s">
        <v>1768</v>
      </c>
      <c r="F5646" t="s">
        <v>10768</v>
      </c>
    </row>
    <row r="5647" spans="1:6">
      <c r="A5647" t="s">
        <v>3962</v>
      </c>
      <c r="B5647" t="s">
        <v>2412</v>
      </c>
      <c r="C5647" t="s">
        <v>2062</v>
      </c>
      <c r="D5647" t="s">
        <v>2063</v>
      </c>
      <c r="E5647" t="s">
        <v>1768</v>
      </c>
      <c r="F5647" t="s">
        <v>10772</v>
      </c>
    </row>
    <row r="5648" spans="1:6">
      <c r="A5648" t="s">
        <v>3962</v>
      </c>
      <c r="B5648" t="s">
        <v>2412</v>
      </c>
      <c r="C5648" t="s">
        <v>2062</v>
      </c>
      <c r="D5648" t="s">
        <v>2063</v>
      </c>
      <c r="E5648" t="s">
        <v>1768</v>
      </c>
      <c r="F5648" t="s">
        <v>10776</v>
      </c>
    </row>
    <row r="5649" spans="1:6">
      <c r="A5649" t="s">
        <v>3962</v>
      </c>
      <c r="B5649" t="s">
        <v>2412</v>
      </c>
      <c r="C5649" t="s">
        <v>2062</v>
      </c>
      <c r="D5649" t="s">
        <v>2063</v>
      </c>
      <c r="E5649" t="s">
        <v>1768</v>
      </c>
      <c r="F5649" t="s">
        <v>10780</v>
      </c>
    </row>
    <row r="5650" spans="1:6">
      <c r="A5650" t="s">
        <v>3962</v>
      </c>
      <c r="B5650" t="s">
        <v>2412</v>
      </c>
      <c r="C5650" t="s">
        <v>2062</v>
      </c>
      <c r="D5650" t="s">
        <v>2063</v>
      </c>
      <c r="E5650" t="s">
        <v>1768</v>
      </c>
      <c r="F5650" t="s">
        <v>10784</v>
      </c>
    </row>
    <row r="5651" spans="1:6">
      <c r="A5651" t="s">
        <v>3962</v>
      </c>
      <c r="B5651" t="s">
        <v>2412</v>
      </c>
      <c r="C5651" t="s">
        <v>2062</v>
      </c>
      <c r="D5651" t="s">
        <v>2063</v>
      </c>
      <c r="E5651" t="s">
        <v>1768</v>
      </c>
      <c r="F5651" t="s">
        <v>10785</v>
      </c>
    </row>
    <row r="5652" spans="1:6">
      <c r="A5652" t="s">
        <v>3962</v>
      </c>
      <c r="B5652" t="s">
        <v>2412</v>
      </c>
      <c r="C5652" t="s">
        <v>2062</v>
      </c>
      <c r="D5652" t="s">
        <v>2063</v>
      </c>
      <c r="E5652" t="s">
        <v>1768</v>
      </c>
      <c r="F5652" t="s">
        <v>10786</v>
      </c>
    </row>
    <row r="5653" spans="1:6">
      <c r="A5653" t="s">
        <v>3962</v>
      </c>
      <c r="B5653" t="s">
        <v>2412</v>
      </c>
      <c r="C5653" t="s">
        <v>2062</v>
      </c>
      <c r="D5653" t="s">
        <v>2063</v>
      </c>
      <c r="E5653" t="s">
        <v>1768</v>
      </c>
      <c r="F5653" t="s">
        <v>10790</v>
      </c>
    </row>
    <row r="5654" spans="1:6">
      <c r="A5654" t="s">
        <v>3962</v>
      </c>
      <c r="B5654" t="s">
        <v>2412</v>
      </c>
      <c r="C5654" t="s">
        <v>2062</v>
      </c>
      <c r="D5654" t="s">
        <v>2063</v>
      </c>
      <c r="E5654" t="s">
        <v>1768</v>
      </c>
      <c r="F5654" t="s">
        <v>10794</v>
      </c>
    </row>
    <row r="5655" spans="1:6">
      <c r="A5655" t="s">
        <v>3962</v>
      </c>
      <c r="B5655" t="s">
        <v>2412</v>
      </c>
      <c r="C5655" t="s">
        <v>2062</v>
      </c>
      <c r="D5655" t="s">
        <v>2063</v>
      </c>
      <c r="E5655" t="s">
        <v>1768</v>
      </c>
      <c r="F5655" t="s">
        <v>10795</v>
      </c>
    </row>
    <row r="5656" spans="1:6">
      <c r="A5656" t="s">
        <v>3962</v>
      </c>
      <c r="B5656" t="s">
        <v>2412</v>
      </c>
      <c r="C5656" t="s">
        <v>2062</v>
      </c>
      <c r="D5656" t="s">
        <v>2063</v>
      </c>
      <c r="E5656" t="s">
        <v>1768</v>
      </c>
      <c r="F5656" t="s">
        <v>10799</v>
      </c>
    </row>
    <row r="5657" spans="1:6">
      <c r="A5657" t="s">
        <v>3962</v>
      </c>
      <c r="B5657" t="s">
        <v>2412</v>
      </c>
      <c r="C5657" t="s">
        <v>2062</v>
      </c>
      <c r="D5657" t="s">
        <v>2063</v>
      </c>
      <c r="E5657" t="s">
        <v>1768</v>
      </c>
      <c r="F5657" t="s">
        <v>10800</v>
      </c>
    </row>
    <row r="5658" spans="1:6">
      <c r="A5658" t="s">
        <v>3962</v>
      </c>
      <c r="B5658" t="s">
        <v>2412</v>
      </c>
      <c r="C5658" t="s">
        <v>2062</v>
      </c>
      <c r="D5658" t="s">
        <v>2063</v>
      </c>
      <c r="E5658" t="s">
        <v>1768</v>
      </c>
      <c r="F5658" t="s">
        <v>10804</v>
      </c>
    </row>
    <row r="5659" spans="1:6">
      <c r="A5659" t="s">
        <v>3962</v>
      </c>
      <c r="B5659" t="s">
        <v>2412</v>
      </c>
      <c r="C5659" t="s">
        <v>2062</v>
      </c>
      <c r="D5659" t="s">
        <v>2063</v>
      </c>
      <c r="E5659" t="s">
        <v>1768</v>
      </c>
      <c r="F5659" t="s">
        <v>10808</v>
      </c>
    </row>
    <row r="5660" spans="1:6">
      <c r="A5660" t="s">
        <v>3962</v>
      </c>
      <c r="B5660" t="s">
        <v>2412</v>
      </c>
      <c r="C5660" t="s">
        <v>2062</v>
      </c>
      <c r="D5660" t="s">
        <v>2063</v>
      </c>
      <c r="E5660" t="s">
        <v>1768</v>
      </c>
      <c r="F5660" t="s">
        <v>10812</v>
      </c>
    </row>
    <row r="5661" spans="1:6">
      <c r="A5661" t="s">
        <v>3962</v>
      </c>
      <c r="B5661" t="s">
        <v>2412</v>
      </c>
      <c r="C5661" t="s">
        <v>2062</v>
      </c>
      <c r="D5661" t="s">
        <v>2063</v>
      </c>
      <c r="E5661" t="s">
        <v>1768</v>
      </c>
      <c r="F5661" t="s">
        <v>10816</v>
      </c>
    </row>
    <row r="5662" spans="1:6">
      <c r="A5662" t="s">
        <v>3962</v>
      </c>
      <c r="B5662" t="s">
        <v>2412</v>
      </c>
      <c r="C5662" t="s">
        <v>2062</v>
      </c>
      <c r="D5662" t="s">
        <v>2063</v>
      </c>
      <c r="E5662" t="s">
        <v>1768</v>
      </c>
      <c r="F5662" t="s">
        <v>10817</v>
      </c>
    </row>
    <row r="5663" spans="1:6">
      <c r="A5663" t="s">
        <v>3962</v>
      </c>
      <c r="B5663" t="s">
        <v>2412</v>
      </c>
      <c r="C5663" t="s">
        <v>2062</v>
      </c>
      <c r="D5663" t="s">
        <v>2063</v>
      </c>
      <c r="E5663" t="s">
        <v>1768</v>
      </c>
      <c r="F5663" t="s">
        <v>10821</v>
      </c>
    </row>
    <row r="5664" spans="1:6">
      <c r="A5664" t="s">
        <v>3962</v>
      </c>
      <c r="B5664" t="s">
        <v>2412</v>
      </c>
      <c r="C5664" t="s">
        <v>2062</v>
      </c>
      <c r="D5664" t="s">
        <v>2063</v>
      </c>
      <c r="E5664" t="s">
        <v>1768</v>
      </c>
      <c r="F5664" t="s">
        <v>10825</v>
      </c>
    </row>
    <row r="5665" spans="1:6">
      <c r="A5665" t="s">
        <v>3962</v>
      </c>
      <c r="B5665" t="s">
        <v>2412</v>
      </c>
      <c r="C5665" t="s">
        <v>2062</v>
      </c>
      <c r="D5665" t="s">
        <v>2063</v>
      </c>
      <c r="E5665" t="s">
        <v>1768</v>
      </c>
      <c r="F5665" t="s">
        <v>10829</v>
      </c>
    </row>
    <row r="5666" spans="1:6">
      <c r="A5666" t="s">
        <v>3962</v>
      </c>
      <c r="B5666" t="s">
        <v>2412</v>
      </c>
      <c r="C5666" t="s">
        <v>2062</v>
      </c>
      <c r="D5666" t="s">
        <v>2063</v>
      </c>
      <c r="E5666" t="s">
        <v>1768</v>
      </c>
      <c r="F5666" t="s">
        <v>10833</v>
      </c>
    </row>
    <row r="5667" spans="1:6">
      <c r="A5667" t="s">
        <v>3962</v>
      </c>
      <c r="B5667" t="s">
        <v>2412</v>
      </c>
      <c r="C5667" t="s">
        <v>2062</v>
      </c>
      <c r="D5667" t="s">
        <v>2063</v>
      </c>
      <c r="E5667" t="s">
        <v>1768</v>
      </c>
      <c r="F5667" t="s">
        <v>10837</v>
      </c>
    </row>
    <row r="5668" spans="1:6">
      <c r="A5668" t="s">
        <v>3962</v>
      </c>
      <c r="B5668" t="s">
        <v>2412</v>
      </c>
      <c r="C5668" t="s">
        <v>2062</v>
      </c>
      <c r="D5668" t="s">
        <v>2063</v>
      </c>
      <c r="E5668" t="s">
        <v>1768</v>
      </c>
      <c r="F5668" t="s">
        <v>10841</v>
      </c>
    </row>
    <row r="5669" spans="1:6">
      <c r="A5669" t="s">
        <v>3962</v>
      </c>
      <c r="B5669" t="s">
        <v>2412</v>
      </c>
      <c r="C5669" t="s">
        <v>2062</v>
      </c>
      <c r="D5669" t="s">
        <v>2063</v>
      </c>
      <c r="E5669" t="s">
        <v>1768</v>
      </c>
      <c r="F5669" t="s">
        <v>10845</v>
      </c>
    </row>
    <row r="5670" spans="1:6">
      <c r="A5670" t="s">
        <v>3962</v>
      </c>
      <c r="B5670" t="s">
        <v>2412</v>
      </c>
      <c r="C5670" t="s">
        <v>2062</v>
      </c>
      <c r="D5670" t="s">
        <v>2063</v>
      </c>
      <c r="E5670" t="s">
        <v>1768</v>
      </c>
      <c r="F5670" t="s">
        <v>10849</v>
      </c>
    </row>
    <row r="5671" spans="1:6">
      <c r="A5671" t="s">
        <v>3962</v>
      </c>
      <c r="B5671" t="s">
        <v>2412</v>
      </c>
      <c r="C5671" t="s">
        <v>2062</v>
      </c>
      <c r="D5671" t="s">
        <v>2063</v>
      </c>
      <c r="E5671" t="s">
        <v>1768</v>
      </c>
      <c r="F5671" t="s">
        <v>10850</v>
      </c>
    </row>
    <row r="5672" spans="1:6">
      <c r="A5672" t="s">
        <v>3962</v>
      </c>
      <c r="B5672" t="s">
        <v>2412</v>
      </c>
      <c r="C5672" t="s">
        <v>2062</v>
      </c>
      <c r="D5672" t="s">
        <v>2063</v>
      </c>
      <c r="E5672" t="s">
        <v>1768</v>
      </c>
      <c r="F5672" t="s">
        <v>10854</v>
      </c>
    </row>
    <row r="5673" spans="1:6">
      <c r="A5673" t="s">
        <v>3962</v>
      </c>
      <c r="B5673" t="s">
        <v>2412</v>
      </c>
      <c r="C5673" t="s">
        <v>2062</v>
      </c>
      <c r="D5673" t="s">
        <v>2063</v>
      </c>
      <c r="E5673" t="s">
        <v>1768</v>
      </c>
      <c r="F5673" t="s">
        <v>10858</v>
      </c>
    </row>
    <row r="5674" spans="1:6">
      <c r="A5674" t="s">
        <v>3962</v>
      </c>
      <c r="B5674" t="s">
        <v>2412</v>
      </c>
      <c r="C5674" t="s">
        <v>2062</v>
      </c>
      <c r="D5674" t="s">
        <v>2063</v>
      </c>
      <c r="E5674" t="s">
        <v>1768</v>
      </c>
      <c r="F5674" t="s">
        <v>10862</v>
      </c>
    </row>
    <row r="5675" spans="1:6">
      <c r="A5675" t="s">
        <v>3962</v>
      </c>
      <c r="B5675" t="s">
        <v>2412</v>
      </c>
      <c r="C5675" t="s">
        <v>2062</v>
      </c>
      <c r="D5675" t="s">
        <v>2063</v>
      </c>
      <c r="E5675" t="s">
        <v>1768</v>
      </c>
      <c r="F5675" t="s">
        <v>10866</v>
      </c>
    </row>
    <row r="5676" spans="1:6">
      <c r="A5676" t="s">
        <v>3962</v>
      </c>
      <c r="B5676" t="s">
        <v>2412</v>
      </c>
      <c r="C5676" t="s">
        <v>2062</v>
      </c>
      <c r="D5676" t="s">
        <v>2063</v>
      </c>
      <c r="E5676" t="s">
        <v>1768</v>
      </c>
      <c r="F5676" t="s">
        <v>10870</v>
      </c>
    </row>
    <row r="5677" spans="1:6">
      <c r="A5677" t="s">
        <v>3962</v>
      </c>
      <c r="B5677" t="s">
        <v>2412</v>
      </c>
      <c r="C5677" t="s">
        <v>2062</v>
      </c>
      <c r="D5677" t="s">
        <v>2063</v>
      </c>
      <c r="E5677" t="s">
        <v>1768</v>
      </c>
      <c r="F5677" t="s">
        <v>10874</v>
      </c>
    </row>
    <row r="5678" spans="1:6">
      <c r="A5678" t="s">
        <v>3962</v>
      </c>
      <c r="B5678" t="s">
        <v>2412</v>
      </c>
      <c r="C5678" t="s">
        <v>2062</v>
      </c>
      <c r="D5678" t="s">
        <v>2063</v>
      </c>
      <c r="E5678" t="s">
        <v>1768</v>
      </c>
      <c r="F5678" t="s">
        <v>10878</v>
      </c>
    </row>
    <row r="5679" spans="1:6">
      <c r="A5679" t="s">
        <v>3962</v>
      </c>
      <c r="B5679" t="s">
        <v>2412</v>
      </c>
      <c r="C5679" t="s">
        <v>2062</v>
      </c>
      <c r="D5679" t="s">
        <v>2063</v>
      </c>
      <c r="E5679" t="s">
        <v>1768</v>
      </c>
      <c r="F5679" t="s">
        <v>10882</v>
      </c>
    </row>
    <row r="5680" spans="1:6">
      <c r="A5680" t="s">
        <v>3962</v>
      </c>
      <c r="B5680" t="s">
        <v>2412</v>
      </c>
      <c r="C5680" t="s">
        <v>2062</v>
      </c>
      <c r="D5680" t="s">
        <v>2063</v>
      </c>
      <c r="E5680" t="s">
        <v>1768</v>
      </c>
      <c r="F5680" t="s">
        <v>10886</v>
      </c>
    </row>
    <row r="5681" spans="1:6">
      <c r="A5681" t="s">
        <v>3962</v>
      </c>
      <c r="B5681" t="s">
        <v>2412</v>
      </c>
      <c r="C5681" t="s">
        <v>2062</v>
      </c>
      <c r="D5681" t="s">
        <v>2063</v>
      </c>
      <c r="E5681" t="s">
        <v>1768</v>
      </c>
      <c r="F5681" t="s">
        <v>10890</v>
      </c>
    </row>
    <row r="5682" spans="1:6">
      <c r="A5682" t="s">
        <v>3962</v>
      </c>
      <c r="B5682" t="s">
        <v>2412</v>
      </c>
      <c r="C5682" t="s">
        <v>2062</v>
      </c>
      <c r="D5682" t="s">
        <v>2063</v>
      </c>
      <c r="E5682" t="s">
        <v>1768</v>
      </c>
      <c r="F5682" t="s">
        <v>10894</v>
      </c>
    </row>
    <row r="5683" spans="1:6">
      <c r="A5683" t="s">
        <v>3962</v>
      </c>
      <c r="B5683" t="s">
        <v>2412</v>
      </c>
      <c r="C5683" t="s">
        <v>2062</v>
      </c>
      <c r="D5683" t="s">
        <v>2063</v>
      </c>
      <c r="E5683" t="s">
        <v>1768</v>
      </c>
      <c r="F5683" t="s">
        <v>10898</v>
      </c>
    </row>
    <row r="5684" spans="1:6">
      <c r="A5684" t="s">
        <v>3962</v>
      </c>
      <c r="B5684" t="s">
        <v>2412</v>
      </c>
      <c r="C5684" t="s">
        <v>2062</v>
      </c>
      <c r="D5684" t="s">
        <v>2063</v>
      </c>
      <c r="E5684" t="s">
        <v>1768</v>
      </c>
      <c r="F5684" t="s">
        <v>10902</v>
      </c>
    </row>
    <row r="5685" spans="1:6">
      <c r="A5685" t="s">
        <v>3962</v>
      </c>
      <c r="B5685" t="s">
        <v>2412</v>
      </c>
      <c r="C5685" t="s">
        <v>2062</v>
      </c>
      <c r="D5685" t="s">
        <v>2063</v>
      </c>
      <c r="E5685" t="s">
        <v>1768</v>
      </c>
      <c r="F5685" t="s">
        <v>10906</v>
      </c>
    </row>
    <row r="5686" spans="1:6">
      <c r="A5686" t="s">
        <v>3962</v>
      </c>
      <c r="B5686" t="s">
        <v>2412</v>
      </c>
      <c r="C5686" t="s">
        <v>2062</v>
      </c>
      <c r="D5686" t="s">
        <v>2063</v>
      </c>
      <c r="E5686" t="s">
        <v>1768</v>
      </c>
      <c r="F5686" t="s">
        <v>10907</v>
      </c>
    </row>
    <row r="5687" spans="1:6">
      <c r="A5687" t="s">
        <v>3962</v>
      </c>
      <c r="B5687" t="s">
        <v>2412</v>
      </c>
      <c r="C5687" t="s">
        <v>2062</v>
      </c>
      <c r="D5687" t="s">
        <v>2063</v>
      </c>
      <c r="E5687" t="s">
        <v>1768</v>
      </c>
      <c r="F5687" t="s">
        <v>10911</v>
      </c>
    </row>
    <row r="5688" spans="1:6">
      <c r="A5688" t="s">
        <v>3962</v>
      </c>
      <c r="B5688" t="s">
        <v>2412</v>
      </c>
      <c r="C5688" t="s">
        <v>2062</v>
      </c>
      <c r="D5688" t="s">
        <v>2063</v>
      </c>
      <c r="E5688" t="s">
        <v>1768</v>
      </c>
      <c r="F5688" t="s">
        <v>10915</v>
      </c>
    </row>
    <row r="5689" spans="1:6">
      <c r="A5689" t="s">
        <v>3962</v>
      </c>
      <c r="B5689" t="s">
        <v>2412</v>
      </c>
      <c r="C5689" t="s">
        <v>2062</v>
      </c>
      <c r="D5689" t="s">
        <v>2063</v>
      </c>
      <c r="E5689" t="s">
        <v>1768</v>
      </c>
      <c r="F5689" t="s">
        <v>10917</v>
      </c>
    </row>
    <row r="5690" spans="1:6">
      <c r="A5690" t="s">
        <v>3962</v>
      </c>
      <c r="B5690" t="s">
        <v>2412</v>
      </c>
      <c r="C5690" t="s">
        <v>2062</v>
      </c>
      <c r="D5690" t="s">
        <v>2063</v>
      </c>
      <c r="E5690" t="s">
        <v>1768</v>
      </c>
      <c r="F5690" t="s">
        <v>10921</v>
      </c>
    </row>
    <row r="5691" spans="1:6">
      <c r="A5691" t="s">
        <v>3962</v>
      </c>
      <c r="B5691" t="s">
        <v>2412</v>
      </c>
      <c r="C5691" t="s">
        <v>2062</v>
      </c>
      <c r="D5691" t="s">
        <v>2063</v>
      </c>
      <c r="E5691" t="s">
        <v>1768</v>
      </c>
      <c r="F5691" t="s">
        <v>10925</v>
      </c>
    </row>
    <row r="5692" spans="1:6">
      <c r="A5692" t="s">
        <v>3962</v>
      </c>
      <c r="B5692" t="s">
        <v>2412</v>
      </c>
      <c r="C5692" t="s">
        <v>2062</v>
      </c>
      <c r="D5692" t="s">
        <v>2063</v>
      </c>
      <c r="E5692" t="s">
        <v>1768</v>
      </c>
      <c r="F5692" t="s">
        <v>10929</v>
      </c>
    </row>
    <row r="5693" spans="1:6">
      <c r="A5693" t="s">
        <v>3962</v>
      </c>
      <c r="B5693" t="s">
        <v>2412</v>
      </c>
      <c r="C5693" t="s">
        <v>2062</v>
      </c>
      <c r="D5693" t="s">
        <v>2063</v>
      </c>
      <c r="E5693" t="s">
        <v>1768</v>
      </c>
      <c r="F5693" t="s">
        <v>10933</v>
      </c>
    </row>
    <row r="5694" spans="1:6">
      <c r="A5694" t="s">
        <v>3962</v>
      </c>
      <c r="B5694" t="s">
        <v>2412</v>
      </c>
      <c r="C5694" t="s">
        <v>2062</v>
      </c>
      <c r="D5694" t="s">
        <v>2063</v>
      </c>
      <c r="E5694" t="s">
        <v>1768</v>
      </c>
      <c r="F5694" t="s">
        <v>10937</v>
      </c>
    </row>
    <row r="5695" spans="1:6">
      <c r="A5695" t="s">
        <v>3962</v>
      </c>
      <c r="B5695" t="s">
        <v>2412</v>
      </c>
      <c r="C5695" t="s">
        <v>2062</v>
      </c>
      <c r="D5695" t="s">
        <v>2063</v>
      </c>
      <c r="E5695" t="s">
        <v>1768</v>
      </c>
      <c r="F5695" t="s">
        <v>10941</v>
      </c>
    </row>
    <row r="5696" spans="1:6">
      <c r="A5696" t="s">
        <v>3962</v>
      </c>
      <c r="B5696" t="s">
        <v>2412</v>
      </c>
      <c r="C5696" t="s">
        <v>2062</v>
      </c>
      <c r="D5696" t="s">
        <v>2063</v>
      </c>
      <c r="E5696" t="s">
        <v>1768</v>
      </c>
      <c r="F5696" t="s">
        <v>10945</v>
      </c>
    </row>
    <row r="5697" spans="1:6">
      <c r="A5697" t="s">
        <v>3962</v>
      </c>
      <c r="B5697" t="s">
        <v>2412</v>
      </c>
      <c r="C5697" t="s">
        <v>2062</v>
      </c>
      <c r="D5697" t="s">
        <v>2063</v>
      </c>
      <c r="E5697" t="s">
        <v>1768</v>
      </c>
      <c r="F5697" t="s">
        <v>10949</v>
      </c>
    </row>
    <row r="5698" spans="1:6">
      <c r="A5698" t="s">
        <v>3962</v>
      </c>
      <c r="B5698" t="s">
        <v>2412</v>
      </c>
      <c r="C5698" t="s">
        <v>2062</v>
      </c>
      <c r="D5698" t="s">
        <v>2063</v>
      </c>
      <c r="E5698" t="s">
        <v>1768</v>
      </c>
      <c r="F5698" t="s">
        <v>10953</v>
      </c>
    </row>
    <row r="5699" spans="1:6">
      <c r="A5699" t="s">
        <v>3962</v>
      </c>
      <c r="B5699" t="s">
        <v>2412</v>
      </c>
      <c r="C5699" t="s">
        <v>2062</v>
      </c>
      <c r="D5699" t="s">
        <v>2063</v>
      </c>
      <c r="E5699" t="s">
        <v>1768</v>
      </c>
      <c r="F5699" t="s">
        <v>10957</v>
      </c>
    </row>
    <row r="5700" spans="1:6">
      <c r="A5700" t="s">
        <v>3962</v>
      </c>
      <c r="B5700" t="s">
        <v>2412</v>
      </c>
      <c r="C5700" t="s">
        <v>2062</v>
      </c>
      <c r="D5700" t="s">
        <v>2063</v>
      </c>
      <c r="E5700" t="s">
        <v>1768</v>
      </c>
      <c r="F5700" t="s">
        <v>10961</v>
      </c>
    </row>
    <row r="5701" spans="1:6">
      <c r="A5701" t="s">
        <v>3962</v>
      </c>
      <c r="B5701" t="s">
        <v>2412</v>
      </c>
      <c r="C5701" t="s">
        <v>2062</v>
      </c>
      <c r="D5701" t="s">
        <v>2063</v>
      </c>
      <c r="E5701" t="s">
        <v>1768</v>
      </c>
      <c r="F5701" t="s">
        <v>10965</v>
      </c>
    </row>
    <row r="5702" spans="1:6">
      <c r="A5702" t="s">
        <v>3962</v>
      </c>
      <c r="B5702" t="s">
        <v>2412</v>
      </c>
      <c r="C5702" t="s">
        <v>2062</v>
      </c>
      <c r="D5702" t="s">
        <v>2063</v>
      </c>
      <c r="E5702" t="s">
        <v>1768</v>
      </c>
      <c r="F5702" t="s">
        <v>10969</v>
      </c>
    </row>
    <row r="5703" spans="1:6">
      <c r="A5703" t="s">
        <v>3962</v>
      </c>
      <c r="B5703" t="s">
        <v>2412</v>
      </c>
      <c r="C5703" t="s">
        <v>2062</v>
      </c>
      <c r="D5703" t="s">
        <v>2063</v>
      </c>
      <c r="E5703" t="s">
        <v>1768</v>
      </c>
      <c r="F5703" t="s">
        <v>10970</v>
      </c>
    </row>
    <row r="5704" spans="1:6">
      <c r="A5704" t="s">
        <v>3962</v>
      </c>
      <c r="B5704" t="s">
        <v>2412</v>
      </c>
      <c r="C5704" t="s">
        <v>2062</v>
      </c>
      <c r="D5704" t="s">
        <v>2063</v>
      </c>
      <c r="E5704" t="s">
        <v>1768</v>
      </c>
      <c r="F5704" t="s">
        <v>10974</v>
      </c>
    </row>
    <row r="5705" spans="1:6">
      <c r="A5705" t="s">
        <v>3962</v>
      </c>
      <c r="B5705" t="s">
        <v>2412</v>
      </c>
      <c r="C5705" t="s">
        <v>2062</v>
      </c>
      <c r="D5705" t="s">
        <v>2063</v>
      </c>
      <c r="E5705" t="s">
        <v>1768</v>
      </c>
      <c r="F5705" t="s">
        <v>10978</v>
      </c>
    </row>
    <row r="5706" spans="1:6">
      <c r="A5706" t="s">
        <v>3962</v>
      </c>
      <c r="B5706" t="s">
        <v>2412</v>
      </c>
      <c r="C5706" t="s">
        <v>2062</v>
      </c>
      <c r="D5706" t="s">
        <v>2063</v>
      </c>
      <c r="E5706" t="s">
        <v>1768</v>
      </c>
      <c r="F5706" t="s">
        <v>10982</v>
      </c>
    </row>
    <row r="5707" spans="1:6">
      <c r="A5707" t="s">
        <v>3962</v>
      </c>
      <c r="B5707" t="s">
        <v>2412</v>
      </c>
      <c r="C5707" t="s">
        <v>2062</v>
      </c>
      <c r="D5707" t="s">
        <v>2063</v>
      </c>
      <c r="E5707" t="s">
        <v>1768</v>
      </c>
      <c r="F5707" t="s">
        <v>10986</v>
      </c>
    </row>
    <row r="5708" spans="1:6">
      <c r="A5708" t="s">
        <v>3962</v>
      </c>
      <c r="B5708" t="s">
        <v>2412</v>
      </c>
      <c r="C5708" t="s">
        <v>2062</v>
      </c>
      <c r="D5708" t="s">
        <v>2063</v>
      </c>
      <c r="E5708" t="s">
        <v>1768</v>
      </c>
      <c r="F5708" t="s">
        <v>10990</v>
      </c>
    </row>
    <row r="5709" spans="1:6">
      <c r="A5709" t="s">
        <v>3962</v>
      </c>
      <c r="B5709" t="s">
        <v>2412</v>
      </c>
      <c r="C5709" t="s">
        <v>2062</v>
      </c>
      <c r="D5709" t="s">
        <v>2063</v>
      </c>
      <c r="E5709" t="s">
        <v>1768</v>
      </c>
      <c r="F5709" t="s">
        <v>10994</v>
      </c>
    </row>
    <row r="5710" spans="1:6">
      <c r="A5710" t="s">
        <v>3962</v>
      </c>
      <c r="B5710" t="s">
        <v>2412</v>
      </c>
      <c r="C5710" t="s">
        <v>2062</v>
      </c>
      <c r="D5710" t="s">
        <v>2063</v>
      </c>
      <c r="E5710" t="s">
        <v>1768</v>
      </c>
      <c r="F5710" t="s">
        <v>10998</v>
      </c>
    </row>
    <row r="5711" spans="1:6">
      <c r="A5711" t="s">
        <v>3962</v>
      </c>
      <c r="B5711" t="s">
        <v>2412</v>
      </c>
      <c r="C5711" t="s">
        <v>2062</v>
      </c>
      <c r="D5711" t="s">
        <v>2063</v>
      </c>
      <c r="E5711" t="s">
        <v>1768</v>
      </c>
      <c r="F5711" t="s">
        <v>11002</v>
      </c>
    </row>
    <row r="5712" spans="1:6">
      <c r="A5712" t="s">
        <v>3962</v>
      </c>
      <c r="B5712" t="s">
        <v>2412</v>
      </c>
      <c r="C5712" t="s">
        <v>2062</v>
      </c>
      <c r="D5712" t="s">
        <v>2063</v>
      </c>
      <c r="E5712" t="s">
        <v>1768</v>
      </c>
      <c r="F5712" t="s">
        <v>11003</v>
      </c>
    </row>
    <row r="5713" spans="1:6">
      <c r="A5713" t="s">
        <v>3962</v>
      </c>
      <c r="B5713" t="s">
        <v>2412</v>
      </c>
      <c r="C5713" t="s">
        <v>2062</v>
      </c>
      <c r="D5713" t="s">
        <v>2063</v>
      </c>
      <c r="E5713" t="s">
        <v>1768</v>
      </c>
      <c r="F5713" t="s">
        <v>11007</v>
      </c>
    </row>
    <row r="5714" spans="1:6">
      <c r="A5714" t="s">
        <v>3962</v>
      </c>
      <c r="B5714" t="s">
        <v>2412</v>
      </c>
      <c r="C5714" t="s">
        <v>2062</v>
      </c>
      <c r="D5714" t="s">
        <v>2063</v>
      </c>
      <c r="E5714" t="s">
        <v>1768</v>
      </c>
      <c r="F5714" t="s">
        <v>11011</v>
      </c>
    </row>
    <row r="5715" spans="1:6">
      <c r="A5715" t="s">
        <v>3962</v>
      </c>
      <c r="B5715" t="s">
        <v>2412</v>
      </c>
      <c r="C5715" t="s">
        <v>2062</v>
      </c>
      <c r="D5715" t="s">
        <v>2063</v>
      </c>
      <c r="E5715" t="s">
        <v>1768</v>
      </c>
      <c r="F5715" t="s">
        <v>11015</v>
      </c>
    </row>
    <row r="5716" spans="1:6">
      <c r="A5716" t="s">
        <v>3962</v>
      </c>
      <c r="B5716" t="s">
        <v>2412</v>
      </c>
      <c r="C5716" t="s">
        <v>2062</v>
      </c>
      <c r="D5716" t="s">
        <v>2063</v>
      </c>
      <c r="E5716" t="s">
        <v>1768</v>
      </c>
      <c r="F5716" t="s">
        <v>11019</v>
      </c>
    </row>
    <row r="5717" spans="1:6">
      <c r="A5717" t="s">
        <v>3962</v>
      </c>
      <c r="B5717" t="s">
        <v>2412</v>
      </c>
      <c r="C5717" t="s">
        <v>2062</v>
      </c>
      <c r="D5717" t="s">
        <v>2063</v>
      </c>
      <c r="E5717" t="s">
        <v>1768</v>
      </c>
      <c r="F5717" t="s">
        <v>11023</v>
      </c>
    </row>
    <row r="5718" spans="1:6">
      <c r="A5718" t="s">
        <v>3962</v>
      </c>
      <c r="B5718" t="s">
        <v>2412</v>
      </c>
      <c r="C5718" t="s">
        <v>2062</v>
      </c>
      <c r="D5718" t="s">
        <v>2063</v>
      </c>
      <c r="E5718" t="s">
        <v>1768</v>
      </c>
      <c r="F5718" t="s">
        <v>11027</v>
      </c>
    </row>
    <row r="5719" spans="1:6">
      <c r="A5719" t="s">
        <v>3962</v>
      </c>
      <c r="B5719" t="s">
        <v>2412</v>
      </c>
      <c r="C5719" t="s">
        <v>2062</v>
      </c>
      <c r="D5719" t="s">
        <v>2063</v>
      </c>
      <c r="E5719" t="s">
        <v>1768</v>
      </c>
      <c r="F5719" t="s">
        <v>11031</v>
      </c>
    </row>
    <row r="5720" spans="1:6">
      <c r="A5720" t="s">
        <v>3962</v>
      </c>
      <c r="B5720" t="s">
        <v>2412</v>
      </c>
      <c r="C5720" t="s">
        <v>2062</v>
      </c>
      <c r="D5720" t="s">
        <v>2063</v>
      </c>
      <c r="E5720" t="s">
        <v>1768</v>
      </c>
      <c r="F5720" t="s">
        <v>11035</v>
      </c>
    </row>
    <row r="5721" spans="1:6">
      <c r="A5721" t="s">
        <v>3962</v>
      </c>
      <c r="B5721" t="s">
        <v>2412</v>
      </c>
      <c r="C5721" t="s">
        <v>2062</v>
      </c>
      <c r="D5721" t="s">
        <v>2063</v>
      </c>
      <c r="E5721" t="s">
        <v>1768</v>
      </c>
      <c r="F5721" t="s">
        <v>11039</v>
      </c>
    </row>
    <row r="5722" spans="1:6">
      <c r="A5722" t="s">
        <v>3962</v>
      </c>
      <c r="B5722" t="s">
        <v>2412</v>
      </c>
      <c r="C5722" t="s">
        <v>2062</v>
      </c>
      <c r="D5722" t="s">
        <v>2063</v>
      </c>
      <c r="E5722" t="s">
        <v>1768</v>
      </c>
      <c r="F5722" t="s">
        <v>11043</v>
      </c>
    </row>
    <row r="5723" spans="1:6">
      <c r="A5723" t="s">
        <v>3962</v>
      </c>
      <c r="B5723" t="s">
        <v>2412</v>
      </c>
      <c r="C5723" t="s">
        <v>2062</v>
      </c>
      <c r="D5723" t="s">
        <v>2063</v>
      </c>
      <c r="E5723" t="s">
        <v>1768</v>
      </c>
      <c r="F5723" t="s">
        <v>11047</v>
      </c>
    </row>
    <row r="5724" spans="1:6">
      <c r="A5724" t="s">
        <v>3962</v>
      </c>
      <c r="B5724" t="s">
        <v>2412</v>
      </c>
      <c r="C5724" t="s">
        <v>2062</v>
      </c>
      <c r="D5724" t="s">
        <v>2063</v>
      </c>
      <c r="E5724" t="s">
        <v>1768</v>
      </c>
      <c r="F5724" t="s">
        <v>11048</v>
      </c>
    </row>
    <row r="5725" spans="1:6">
      <c r="A5725" t="s">
        <v>3962</v>
      </c>
      <c r="B5725" t="s">
        <v>2412</v>
      </c>
      <c r="C5725" t="s">
        <v>2062</v>
      </c>
      <c r="D5725" t="s">
        <v>2063</v>
      </c>
      <c r="E5725" t="s">
        <v>1768</v>
      </c>
      <c r="F5725" t="s">
        <v>11052</v>
      </c>
    </row>
    <row r="5726" spans="1:6">
      <c r="A5726" t="s">
        <v>3962</v>
      </c>
      <c r="B5726" t="s">
        <v>2412</v>
      </c>
      <c r="C5726" t="s">
        <v>2062</v>
      </c>
      <c r="D5726" t="s">
        <v>2063</v>
      </c>
      <c r="E5726" t="s">
        <v>1768</v>
      </c>
      <c r="F5726" t="s">
        <v>11056</v>
      </c>
    </row>
    <row r="5727" spans="1:6">
      <c r="A5727" t="s">
        <v>3962</v>
      </c>
      <c r="B5727" t="s">
        <v>2412</v>
      </c>
      <c r="C5727" t="s">
        <v>2062</v>
      </c>
      <c r="D5727" t="s">
        <v>2063</v>
      </c>
      <c r="E5727" t="s">
        <v>1768</v>
      </c>
      <c r="F5727" t="s">
        <v>11060</v>
      </c>
    </row>
    <row r="5728" spans="1:6">
      <c r="A5728" t="s">
        <v>3962</v>
      </c>
      <c r="B5728" t="s">
        <v>2412</v>
      </c>
      <c r="C5728" t="s">
        <v>2062</v>
      </c>
      <c r="D5728" t="s">
        <v>2063</v>
      </c>
      <c r="E5728" t="s">
        <v>1768</v>
      </c>
      <c r="F5728" t="s">
        <v>11061</v>
      </c>
    </row>
    <row r="5729" spans="1:6">
      <c r="A5729" t="s">
        <v>3962</v>
      </c>
      <c r="B5729" t="s">
        <v>2412</v>
      </c>
      <c r="C5729" t="s">
        <v>2062</v>
      </c>
      <c r="D5729" t="s">
        <v>2063</v>
      </c>
      <c r="E5729" t="s">
        <v>1768</v>
      </c>
      <c r="F5729" t="s">
        <v>11065</v>
      </c>
    </row>
    <row r="5730" spans="1:6">
      <c r="A5730" t="s">
        <v>3962</v>
      </c>
      <c r="B5730" t="s">
        <v>2412</v>
      </c>
      <c r="C5730" t="s">
        <v>2062</v>
      </c>
      <c r="D5730" t="s">
        <v>2063</v>
      </c>
      <c r="E5730" t="s">
        <v>1768</v>
      </c>
      <c r="F5730" t="s">
        <v>11069</v>
      </c>
    </row>
    <row r="5731" spans="1:6">
      <c r="A5731" t="s">
        <v>3962</v>
      </c>
      <c r="B5731" t="s">
        <v>2412</v>
      </c>
      <c r="C5731" t="s">
        <v>2062</v>
      </c>
      <c r="D5731" t="s">
        <v>2063</v>
      </c>
      <c r="E5731" t="s">
        <v>1768</v>
      </c>
      <c r="F5731" t="s">
        <v>11073</v>
      </c>
    </row>
    <row r="5732" spans="1:6">
      <c r="A5732" t="s">
        <v>3962</v>
      </c>
      <c r="B5732" t="s">
        <v>2412</v>
      </c>
      <c r="C5732" t="s">
        <v>2062</v>
      </c>
      <c r="D5732" t="s">
        <v>2063</v>
      </c>
      <c r="E5732" t="s">
        <v>1768</v>
      </c>
      <c r="F5732" t="s">
        <v>11077</v>
      </c>
    </row>
    <row r="5733" spans="1:6">
      <c r="A5733" t="s">
        <v>3962</v>
      </c>
      <c r="B5733" t="s">
        <v>2412</v>
      </c>
      <c r="C5733" t="s">
        <v>2062</v>
      </c>
      <c r="D5733" t="s">
        <v>2063</v>
      </c>
      <c r="E5733" t="s">
        <v>1768</v>
      </c>
      <c r="F5733" t="s">
        <v>11081</v>
      </c>
    </row>
    <row r="5734" spans="1:6">
      <c r="A5734" t="s">
        <v>3962</v>
      </c>
      <c r="B5734" t="s">
        <v>2412</v>
      </c>
      <c r="C5734" t="s">
        <v>2062</v>
      </c>
      <c r="D5734" t="s">
        <v>2063</v>
      </c>
      <c r="E5734" t="s">
        <v>1768</v>
      </c>
      <c r="F5734" t="s">
        <v>11085</v>
      </c>
    </row>
    <row r="5735" spans="1:6">
      <c r="A5735" t="s">
        <v>3962</v>
      </c>
      <c r="B5735" t="s">
        <v>2412</v>
      </c>
      <c r="C5735" t="s">
        <v>2062</v>
      </c>
      <c r="D5735" t="s">
        <v>2063</v>
      </c>
      <c r="E5735" t="s">
        <v>1768</v>
      </c>
      <c r="F5735" t="s">
        <v>11089</v>
      </c>
    </row>
    <row r="5736" spans="1:6">
      <c r="A5736" t="s">
        <v>3962</v>
      </c>
      <c r="B5736" t="s">
        <v>2412</v>
      </c>
      <c r="C5736" t="s">
        <v>2062</v>
      </c>
      <c r="D5736" t="s">
        <v>2063</v>
      </c>
      <c r="E5736" t="s">
        <v>1768</v>
      </c>
      <c r="F5736" t="s">
        <v>11093</v>
      </c>
    </row>
    <row r="5737" spans="1:6">
      <c r="A5737" t="s">
        <v>3962</v>
      </c>
      <c r="B5737" t="s">
        <v>2412</v>
      </c>
      <c r="C5737" t="s">
        <v>2062</v>
      </c>
      <c r="D5737" t="s">
        <v>2063</v>
      </c>
      <c r="E5737" t="s">
        <v>1768</v>
      </c>
      <c r="F5737" t="s">
        <v>11097</v>
      </c>
    </row>
    <row r="5738" spans="1:6">
      <c r="A5738" t="s">
        <v>3962</v>
      </c>
      <c r="B5738" t="s">
        <v>2412</v>
      </c>
      <c r="C5738" t="s">
        <v>2062</v>
      </c>
      <c r="D5738" t="s">
        <v>2063</v>
      </c>
      <c r="E5738" t="s">
        <v>1768</v>
      </c>
      <c r="F5738" t="s">
        <v>11101</v>
      </c>
    </row>
    <row r="5739" spans="1:6">
      <c r="A5739" t="s">
        <v>3962</v>
      </c>
      <c r="B5739" t="s">
        <v>2412</v>
      </c>
      <c r="C5739" t="s">
        <v>2062</v>
      </c>
      <c r="D5739" t="s">
        <v>2063</v>
      </c>
      <c r="E5739" t="s">
        <v>1768</v>
      </c>
      <c r="F5739" t="s">
        <v>11105</v>
      </c>
    </row>
    <row r="5740" spans="1:6">
      <c r="A5740" t="s">
        <v>3962</v>
      </c>
      <c r="B5740" t="s">
        <v>2412</v>
      </c>
      <c r="C5740" t="s">
        <v>2062</v>
      </c>
      <c r="D5740" t="s">
        <v>2063</v>
      </c>
      <c r="E5740" t="s">
        <v>1768</v>
      </c>
      <c r="F5740" t="s">
        <v>11106</v>
      </c>
    </row>
    <row r="5741" spans="1:6">
      <c r="A5741" t="s">
        <v>3962</v>
      </c>
      <c r="B5741" t="s">
        <v>2412</v>
      </c>
      <c r="C5741" t="s">
        <v>2062</v>
      </c>
      <c r="D5741" t="s">
        <v>2063</v>
      </c>
      <c r="E5741" t="s">
        <v>1768</v>
      </c>
      <c r="F5741" t="s">
        <v>11110</v>
      </c>
    </row>
    <row r="5742" spans="1:6">
      <c r="A5742" t="s">
        <v>3962</v>
      </c>
      <c r="B5742" t="s">
        <v>2412</v>
      </c>
      <c r="C5742" t="s">
        <v>2062</v>
      </c>
      <c r="D5742" t="s">
        <v>2063</v>
      </c>
      <c r="E5742" t="s">
        <v>1768</v>
      </c>
      <c r="F5742" t="s">
        <v>11114</v>
      </c>
    </row>
    <row r="5743" spans="1:6">
      <c r="A5743" t="s">
        <v>3962</v>
      </c>
      <c r="B5743" t="s">
        <v>2412</v>
      </c>
      <c r="C5743" t="s">
        <v>2062</v>
      </c>
      <c r="D5743" t="s">
        <v>2063</v>
      </c>
      <c r="E5743" t="s">
        <v>1768</v>
      </c>
      <c r="F5743" t="s">
        <v>11115</v>
      </c>
    </row>
    <row r="5744" spans="1:6">
      <c r="A5744" t="s">
        <v>3962</v>
      </c>
      <c r="B5744" t="s">
        <v>2412</v>
      </c>
      <c r="C5744" t="s">
        <v>2062</v>
      </c>
      <c r="D5744" t="s">
        <v>2063</v>
      </c>
      <c r="E5744" t="s">
        <v>1768</v>
      </c>
      <c r="F5744" t="s">
        <v>11119</v>
      </c>
    </row>
    <row r="5745" spans="1:6">
      <c r="A5745" t="s">
        <v>3962</v>
      </c>
      <c r="B5745" t="s">
        <v>2412</v>
      </c>
      <c r="C5745" t="s">
        <v>2062</v>
      </c>
      <c r="D5745" t="s">
        <v>2063</v>
      </c>
      <c r="E5745" t="s">
        <v>1768</v>
      </c>
      <c r="F5745" t="s">
        <v>11123</v>
      </c>
    </row>
    <row r="5746" spans="1:6">
      <c r="A5746" t="s">
        <v>3962</v>
      </c>
      <c r="B5746" t="s">
        <v>2412</v>
      </c>
      <c r="C5746" t="s">
        <v>2062</v>
      </c>
      <c r="D5746" t="s">
        <v>2063</v>
      </c>
      <c r="E5746" t="s">
        <v>1768</v>
      </c>
      <c r="F5746" t="s">
        <v>11127</v>
      </c>
    </row>
    <row r="5747" spans="1:6">
      <c r="A5747" t="s">
        <v>3962</v>
      </c>
      <c r="B5747" t="s">
        <v>2412</v>
      </c>
      <c r="C5747" t="s">
        <v>2062</v>
      </c>
      <c r="D5747" t="s">
        <v>2063</v>
      </c>
      <c r="E5747" t="s">
        <v>1768</v>
      </c>
      <c r="F5747" t="s">
        <v>11131</v>
      </c>
    </row>
    <row r="5748" spans="1:6">
      <c r="A5748" t="s">
        <v>3962</v>
      </c>
      <c r="B5748" t="s">
        <v>2412</v>
      </c>
      <c r="C5748" t="s">
        <v>2062</v>
      </c>
      <c r="D5748" t="s">
        <v>2063</v>
      </c>
      <c r="E5748" t="s">
        <v>1768</v>
      </c>
      <c r="F5748" t="s">
        <v>11135</v>
      </c>
    </row>
    <row r="5749" spans="1:6">
      <c r="A5749" t="s">
        <v>3962</v>
      </c>
      <c r="B5749" t="s">
        <v>2412</v>
      </c>
      <c r="C5749" t="s">
        <v>2062</v>
      </c>
      <c r="D5749" t="s">
        <v>2063</v>
      </c>
      <c r="E5749" t="s">
        <v>1768</v>
      </c>
      <c r="F5749" t="s">
        <v>11139</v>
      </c>
    </row>
    <row r="5750" spans="1:6">
      <c r="A5750" t="s">
        <v>3962</v>
      </c>
      <c r="B5750" t="s">
        <v>2412</v>
      </c>
      <c r="C5750" t="s">
        <v>2062</v>
      </c>
      <c r="D5750" t="s">
        <v>2063</v>
      </c>
      <c r="E5750" t="s">
        <v>1768</v>
      </c>
      <c r="F5750" t="s">
        <v>11140</v>
      </c>
    </row>
    <row r="5751" spans="1:6">
      <c r="A5751" t="s">
        <v>3962</v>
      </c>
      <c r="B5751" t="s">
        <v>2412</v>
      </c>
      <c r="C5751" t="s">
        <v>2062</v>
      </c>
      <c r="D5751" t="s">
        <v>2063</v>
      </c>
      <c r="E5751" t="s">
        <v>1768</v>
      </c>
      <c r="F5751" t="s">
        <v>11141</v>
      </c>
    </row>
    <row r="5752" spans="1:6">
      <c r="A5752" t="s">
        <v>3962</v>
      </c>
      <c r="B5752" t="s">
        <v>2412</v>
      </c>
      <c r="C5752" t="s">
        <v>2062</v>
      </c>
      <c r="D5752" t="s">
        <v>2063</v>
      </c>
      <c r="E5752" t="s">
        <v>1768</v>
      </c>
      <c r="F5752" t="s">
        <v>11145</v>
      </c>
    </row>
    <row r="5753" spans="1:6">
      <c r="A5753" t="s">
        <v>3962</v>
      </c>
      <c r="B5753" t="s">
        <v>2412</v>
      </c>
      <c r="C5753" t="s">
        <v>2062</v>
      </c>
      <c r="D5753" t="s">
        <v>2063</v>
      </c>
      <c r="E5753" t="s">
        <v>1768</v>
      </c>
      <c r="F5753" t="s">
        <v>11149</v>
      </c>
    </row>
    <row r="5754" spans="1:6">
      <c r="A5754" t="s">
        <v>3962</v>
      </c>
      <c r="B5754" t="s">
        <v>2412</v>
      </c>
      <c r="C5754" t="s">
        <v>2062</v>
      </c>
      <c r="D5754" t="s">
        <v>2063</v>
      </c>
      <c r="E5754" t="s">
        <v>1768</v>
      </c>
      <c r="F5754" t="s">
        <v>11153</v>
      </c>
    </row>
    <row r="5755" spans="1:6">
      <c r="A5755" t="s">
        <v>3962</v>
      </c>
      <c r="B5755" t="s">
        <v>2412</v>
      </c>
      <c r="C5755" t="s">
        <v>2062</v>
      </c>
      <c r="D5755" t="s">
        <v>2063</v>
      </c>
      <c r="E5755" t="s">
        <v>1768</v>
      </c>
      <c r="F5755" t="s">
        <v>11157</v>
      </c>
    </row>
    <row r="5756" spans="1:6">
      <c r="A5756" t="s">
        <v>3962</v>
      </c>
      <c r="B5756" t="s">
        <v>2412</v>
      </c>
      <c r="C5756" t="s">
        <v>2062</v>
      </c>
      <c r="D5756" t="s">
        <v>2063</v>
      </c>
      <c r="E5756" t="s">
        <v>1768</v>
      </c>
      <c r="F5756" t="s">
        <v>11161</v>
      </c>
    </row>
    <row r="5757" spans="1:6">
      <c r="A5757" t="s">
        <v>3962</v>
      </c>
      <c r="B5757" t="s">
        <v>2412</v>
      </c>
      <c r="C5757" t="s">
        <v>2062</v>
      </c>
      <c r="D5757" t="s">
        <v>2063</v>
      </c>
      <c r="E5757" t="s">
        <v>1768</v>
      </c>
      <c r="F5757" t="s">
        <v>11165</v>
      </c>
    </row>
    <row r="5758" spans="1:6">
      <c r="A5758" t="s">
        <v>3962</v>
      </c>
      <c r="B5758" t="s">
        <v>2412</v>
      </c>
      <c r="C5758" t="s">
        <v>2062</v>
      </c>
      <c r="D5758" t="s">
        <v>2063</v>
      </c>
      <c r="E5758" t="s">
        <v>1768</v>
      </c>
      <c r="F5758" t="s">
        <v>11168</v>
      </c>
    </row>
    <row r="5759" spans="1:6">
      <c r="A5759" t="s">
        <v>3962</v>
      </c>
      <c r="B5759" t="s">
        <v>2412</v>
      </c>
      <c r="C5759" t="s">
        <v>2062</v>
      </c>
      <c r="D5759" t="s">
        <v>2063</v>
      </c>
      <c r="E5759" t="s">
        <v>1768</v>
      </c>
      <c r="F5759" t="s">
        <v>11169</v>
      </c>
    </row>
    <row r="5760" spans="1:6">
      <c r="A5760" t="s">
        <v>3962</v>
      </c>
      <c r="B5760" t="s">
        <v>2412</v>
      </c>
      <c r="C5760" t="s">
        <v>2062</v>
      </c>
      <c r="D5760" t="s">
        <v>2063</v>
      </c>
      <c r="E5760" t="s">
        <v>1768</v>
      </c>
      <c r="F5760" t="s">
        <v>11173</v>
      </c>
    </row>
    <row r="5761" spans="1:6">
      <c r="A5761" t="s">
        <v>3962</v>
      </c>
      <c r="B5761" t="s">
        <v>2412</v>
      </c>
      <c r="C5761" t="s">
        <v>2062</v>
      </c>
      <c r="D5761" t="s">
        <v>2063</v>
      </c>
      <c r="E5761" t="s">
        <v>1768</v>
      </c>
      <c r="F5761" t="s">
        <v>11177</v>
      </c>
    </row>
    <row r="5762" spans="1:6">
      <c r="A5762" t="s">
        <v>3962</v>
      </c>
      <c r="B5762" t="s">
        <v>2412</v>
      </c>
      <c r="C5762" t="s">
        <v>2062</v>
      </c>
      <c r="D5762" t="s">
        <v>2063</v>
      </c>
      <c r="E5762" t="s">
        <v>1768</v>
      </c>
      <c r="F5762" t="s">
        <v>11181</v>
      </c>
    </row>
    <row r="5763" spans="1:6">
      <c r="A5763" t="s">
        <v>3962</v>
      </c>
      <c r="B5763" t="s">
        <v>2412</v>
      </c>
      <c r="C5763" t="s">
        <v>2062</v>
      </c>
      <c r="D5763" t="s">
        <v>2063</v>
      </c>
      <c r="E5763" t="s">
        <v>1768</v>
      </c>
      <c r="F5763" t="s">
        <v>11185</v>
      </c>
    </row>
    <row r="5764" spans="1:6">
      <c r="A5764" t="s">
        <v>3962</v>
      </c>
      <c r="B5764" t="s">
        <v>2412</v>
      </c>
      <c r="C5764" t="s">
        <v>2062</v>
      </c>
      <c r="D5764" t="s">
        <v>2063</v>
      </c>
      <c r="E5764" t="s">
        <v>1768</v>
      </c>
      <c r="F5764" t="s">
        <v>11189</v>
      </c>
    </row>
    <row r="5765" spans="1:6">
      <c r="A5765" t="s">
        <v>3962</v>
      </c>
      <c r="B5765" t="s">
        <v>2412</v>
      </c>
      <c r="C5765" t="s">
        <v>2062</v>
      </c>
      <c r="D5765" t="s">
        <v>2063</v>
      </c>
      <c r="E5765" t="s">
        <v>1768</v>
      </c>
      <c r="F5765" t="s">
        <v>11193</v>
      </c>
    </row>
    <row r="5766" spans="1:6">
      <c r="A5766" t="s">
        <v>3962</v>
      </c>
      <c r="B5766" t="s">
        <v>2412</v>
      </c>
      <c r="C5766" t="s">
        <v>2062</v>
      </c>
      <c r="D5766" t="s">
        <v>2063</v>
      </c>
      <c r="E5766" t="s">
        <v>1768</v>
      </c>
      <c r="F5766" t="s">
        <v>11197</v>
      </c>
    </row>
    <row r="5767" spans="1:6">
      <c r="A5767" t="s">
        <v>3962</v>
      </c>
      <c r="B5767" t="s">
        <v>2412</v>
      </c>
      <c r="C5767" t="s">
        <v>2062</v>
      </c>
      <c r="D5767" t="s">
        <v>2063</v>
      </c>
      <c r="E5767" t="s">
        <v>1768</v>
      </c>
      <c r="F5767" t="s">
        <v>11201</v>
      </c>
    </row>
    <row r="5768" spans="1:6">
      <c r="A5768" t="s">
        <v>3962</v>
      </c>
      <c r="B5768" t="s">
        <v>2412</v>
      </c>
      <c r="C5768" t="s">
        <v>2062</v>
      </c>
      <c r="D5768" t="s">
        <v>2063</v>
      </c>
      <c r="E5768" t="s">
        <v>1768</v>
      </c>
      <c r="F5768" t="s">
        <v>11205</v>
      </c>
    </row>
    <row r="5769" spans="1:6">
      <c r="A5769" t="s">
        <v>3962</v>
      </c>
      <c r="B5769" t="s">
        <v>2412</v>
      </c>
      <c r="C5769" t="s">
        <v>2062</v>
      </c>
      <c r="D5769" t="s">
        <v>2063</v>
      </c>
      <c r="E5769" t="s">
        <v>1768</v>
      </c>
      <c r="F5769" t="s">
        <v>11209</v>
      </c>
    </row>
    <row r="5770" spans="1:6">
      <c r="A5770" t="s">
        <v>3962</v>
      </c>
      <c r="B5770" t="s">
        <v>2412</v>
      </c>
      <c r="C5770" t="s">
        <v>2062</v>
      </c>
      <c r="D5770" t="s">
        <v>2063</v>
      </c>
      <c r="E5770" t="s">
        <v>1768</v>
      </c>
      <c r="F5770" t="s">
        <v>11210</v>
      </c>
    </row>
    <row r="5771" spans="1:6">
      <c r="A5771" t="s">
        <v>3962</v>
      </c>
      <c r="B5771" t="s">
        <v>2412</v>
      </c>
      <c r="C5771" t="s">
        <v>2062</v>
      </c>
      <c r="D5771" t="s">
        <v>2063</v>
      </c>
      <c r="E5771" t="s">
        <v>1768</v>
      </c>
      <c r="F5771" t="s">
        <v>11211</v>
      </c>
    </row>
    <row r="5772" spans="1:6">
      <c r="A5772" t="s">
        <v>3962</v>
      </c>
      <c r="B5772" t="s">
        <v>2412</v>
      </c>
      <c r="C5772" t="s">
        <v>2062</v>
      </c>
      <c r="D5772" t="s">
        <v>2063</v>
      </c>
      <c r="E5772" t="s">
        <v>1768</v>
      </c>
      <c r="F5772" t="s">
        <v>11215</v>
      </c>
    </row>
    <row r="5773" spans="1:6">
      <c r="A5773" t="s">
        <v>3962</v>
      </c>
      <c r="B5773" t="s">
        <v>2412</v>
      </c>
      <c r="C5773" t="s">
        <v>2062</v>
      </c>
      <c r="D5773" t="s">
        <v>2063</v>
      </c>
      <c r="E5773" t="s">
        <v>1768</v>
      </c>
      <c r="F5773" t="s">
        <v>11219</v>
      </c>
    </row>
    <row r="5774" spans="1:6">
      <c r="A5774" t="s">
        <v>3962</v>
      </c>
      <c r="B5774" t="s">
        <v>2412</v>
      </c>
      <c r="C5774" t="s">
        <v>2062</v>
      </c>
      <c r="D5774" t="s">
        <v>2063</v>
      </c>
      <c r="E5774" t="s">
        <v>1768</v>
      </c>
      <c r="F5774" t="s">
        <v>11223</v>
      </c>
    </row>
    <row r="5775" spans="1:6">
      <c r="A5775" t="s">
        <v>3962</v>
      </c>
      <c r="B5775" t="s">
        <v>2412</v>
      </c>
      <c r="C5775" t="s">
        <v>2062</v>
      </c>
      <c r="D5775" t="s">
        <v>2063</v>
      </c>
      <c r="E5775" t="s">
        <v>1768</v>
      </c>
      <c r="F5775" t="s">
        <v>11227</v>
      </c>
    </row>
    <row r="5776" spans="1:6">
      <c r="A5776" t="s">
        <v>3962</v>
      </c>
      <c r="B5776" t="s">
        <v>2412</v>
      </c>
      <c r="C5776" t="s">
        <v>2062</v>
      </c>
      <c r="D5776" t="s">
        <v>2063</v>
      </c>
      <c r="E5776" t="s">
        <v>1768</v>
      </c>
      <c r="F5776" t="s">
        <v>11231</v>
      </c>
    </row>
    <row r="5777" spans="1:6">
      <c r="A5777" t="s">
        <v>3962</v>
      </c>
      <c r="B5777" t="s">
        <v>2412</v>
      </c>
      <c r="C5777" t="s">
        <v>2062</v>
      </c>
      <c r="D5777" t="s">
        <v>2063</v>
      </c>
      <c r="E5777" t="s">
        <v>1768</v>
      </c>
      <c r="F5777" t="s">
        <v>11232</v>
      </c>
    </row>
    <row r="5778" spans="1:6">
      <c r="A5778" t="s">
        <v>3962</v>
      </c>
      <c r="B5778" t="s">
        <v>2412</v>
      </c>
      <c r="C5778" t="s">
        <v>2062</v>
      </c>
      <c r="D5778" t="s">
        <v>2063</v>
      </c>
      <c r="E5778" t="s">
        <v>1768</v>
      </c>
      <c r="F5778" t="s">
        <v>11236</v>
      </c>
    </row>
    <row r="5779" spans="1:6">
      <c r="A5779" t="s">
        <v>3962</v>
      </c>
      <c r="B5779" t="s">
        <v>2412</v>
      </c>
      <c r="C5779" t="s">
        <v>2062</v>
      </c>
      <c r="D5779" t="s">
        <v>2063</v>
      </c>
      <c r="E5779" t="s">
        <v>1768</v>
      </c>
      <c r="F5779" t="s">
        <v>11240</v>
      </c>
    </row>
    <row r="5780" spans="1:6">
      <c r="A5780" t="s">
        <v>3962</v>
      </c>
      <c r="B5780" t="s">
        <v>2412</v>
      </c>
      <c r="C5780" t="s">
        <v>2062</v>
      </c>
      <c r="D5780" t="s">
        <v>2063</v>
      </c>
      <c r="E5780" t="s">
        <v>1768</v>
      </c>
      <c r="F5780" t="s">
        <v>11244</v>
      </c>
    </row>
    <row r="5781" spans="1:6">
      <c r="A5781" t="s">
        <v>3962</v>
      </c>
      <c r="B5781" t="s">
        <v>2412</v>
      </c>
      <c r="C5781" t="s">
        <v>2062</v>
      </c>
      <c r="D5781" t="s">
        <v>2063</v>
      </c>
      <c r="E5781" t="s">
        <v>1768</v>
      </c>
      <c r="F5781" t="s">
        <v>11248</v>
      </c>
    </row>
    <row r="5782" spans="1:6">
      <c r="A5782" t="s">
        <v>3962</v>
      </c>
      <c r="B5782" t="s">
        <v>2412</v>
      </c>
      <c r="C5782" t="s">
        <v>2062</v>
      </c>
      <c r="D5782" t="s">
        <v>2063</v>
      </c>
      <c r="E5782" t="s">
        <v>1768</v>
      </c>
      <c r="F5782" t="s">
        <v>11252</v>
      </c>
    </row>
    <row r="5783" spans="1:6">
      <c r="A5783" t="s">
        <v>3962</v>
      </c>
      <c r="B5783" t="s">
        <v>2412</v>
      </c>
      <c r="C5783" t="s">
        <v>2062</v>
      </c>
      <c r="D5783" t="s">
        <v>2063</v>
      </c>
      <c r="E5783" t="s">
        <v>1768</v>
      </c>
      <c r="F5783" t="s">
        <v>11256</v>
      </c>
    </row>
    <row r="5784" spans="1:6">
      <c r="A5784" t="s">
        <v>3962</v>
      </c>
      <c r="B5784" t="s">
        <v>2412</v>
      </c>
      <c r="C5784" t="s">
        <v>2062</v>
      </c>
      <c r="D5784" t="s">
        <v>2063</v>
      </c>
      <c r="E5784" t="s">
        <v>1768</v>
      </c>
      <c r="F5784" t="s">
        <v>11260</v>
      </c>
    </row>
    <row r="5785" spans="1:6">
      <c r="A5785" t="s">
        <v>3962</v>
      </c>
      <c r="B5785" t="s">
        <v>2412</v>
      </c>
      <c r="C5785" t="s">
        <v>2062</v>
      </c>
      <c r="D5785" t="s">
        <v>2063</v>
      </c>
      <c r="E5785" t="s">
        <v>1768</v>
      </c>
      <c r="F5785" t="s">
        <v>11264</v>
      </c>
    </row>
    <row r="5786" spans="1:6">
      <c r="A5786" t="s">
        <v>3962</v>
      </c>
      <c r="B5786" t="s">
        <v>2412</v>
      </c>
      <c r="C5786" t="s">
        <v>2062</v>
      </c>
      <c r="D5786" t="s">
        <v>2063</v>
      </c>
      <c r="E5786" t="s">
        <v>1768</v>
      </c>
      <c r="F5786" t="s">
        <v>11268</v>
      </c>
    </row>
    <row r="5787" spans="1:6">
      <c r="A5787" t="s">
        <v>3962</v>
      </c>
      <c r="B5787" t="s">
        <v>2412</v>
      </c>
      <c r="C5787" t="s">
        <v>2062</v>
      </c>
      <c r="D5787" t="s">
        <v>2063</v>
      </c>
      <c r="E5787" t="s">
        <v>1768</v>
      </c>
      <c r="F5787" t="s">
        <v>11269</v>
      </c>
    </row>
    <row r="5788" spans="1:6">
      <c r="A5788" t="s">
        <v>3962</v>
      </c>
      <c r="B5788" t="s">
        <v>2412</v>
      </c>
      <c r="C5788" t="s">
        <v>2062</v>
      </c>
      <c r="D5788" t="s">
        <v>2063</v>
      </c>
      <c r="E5788" t="s">
        <v>1768</v>
      </c>
      <c r="F5788" t="s">
        <v>11273</v>
      </c>
    </row>
    <row r="5789" spans="1:6">
      <c r="A5789" t="s">
        <v>3962</v>
      </c>
      <c r="B5789" t="s">
        <v>2412</v>
      </c>
      <c r="C5789" t="s">
        <v>2062</v>
      </c>
      <c r="D5789" t="s">
        <v>2063</v>
      </c>
      <c r="E5789" t="s">
        <v>1768</v>
      </c>
      <c r="F5789" t="s">
        <v>11274</v>
      </c>
    </row>
    <row r="5790" spans="1:6">
      <c r="A5790" t="s">
        <v>3962</v>
      </c>
      <c r="B5790" t="s">
        <v>2412</v>
      </c>
      <c r="C5790" t="s">
        <v>2062</v>
      </c>
      <c r="D5790" t="s">
        <v>2063</v>
      </c>
      <c r="E5790" t="s">
        <v>1768</v>
      </c>
      <c r="F5790" t="s">
        <v>11278</v>
      </c>
    </row>
    <row r="5791" spans="1:6">
      <c r="A5791" t="s">
        <v>3962</v>
      </c>
      <c r="B5791" t="s">
        <v>2412</v>
      </c>
      <c r="C5791" t="s">
        <v>2062</v>
      </c>
      <c r="D5791" t="s">
        <v>2063</v>
      </c>
      <c r="E5791" t="s">
        <v>1768</v>
      </c>
      <c r="F5791" t="s">
        <v>11282</v>
      </c>
    </row>
    <row r="5792" spans="1:6">
      <c r="A5792" t="s">
        <v>3962</v>
      </c>
      <c r="B5792" t="s">
        <v>2412</v>
      </c>
      <c r="C5792" t="s">
        <v>2062</v>
      </c>
      <c r="D5792" t="s">
        <v>2063</v>
      </c>
      <c r="E5792" t="s">
        <v>1768</v>
      </c>
      <c r="F5792" t="s">
        <v>11286</v>
      </c>
    </row>
    <row r="5793" spans="1:6">
      <c r="A5793" t="s">
        <v>3962</v>
      </c>
      <c r="B5793" t="s">
        <v>2412</v>
      </c>
      <c r="C5793" t="s">
        <v>2062</v>
      </c>
      <c r="D5793" t="s">
        <v>2063</v>
      </c>
      <c r="E5793" t="s">
        <v>1768</v>
      </c>
      <c r="F5793" t="s">
        <v>11290</v>
      </c>
    </row>
    <row r="5794" spans="1:6">
      <c r="A5794" t="s">
        <v>3962</v>
      </c>
      <c r="B5794" t="s">
        <v>2412</v>
      </c>
      <c r="C5794" t="s">
        <v>2062</v>
      </c>
      <c r="D5794" t="s">
        <v>2063</v>
      </c>
      <c r="E5794" t="s">
        <v>1768</v>
      </c>
      <c r="F5794" t="s">
        <v>11294</v>
      </c>
    </row>
    <row r="5795" spans="1:6">
      <c r="A5795" t="s">
        <v>3962</v>
      </c>
      <c r="B5795" t="s">
        <v>2412</v>
      </c>
      <c r="C5795" t="s">
        <v>2062</v>
      </c>
      <c r="D5795" t="s">
        <v>2063</v>
      </c>
      <c r="E5795" t="s">
        <v>1768</v>
      </c>
      <c r="F5795" t="s">
        <v>11298</v>
      </c>
    </row>
    <row r="5796" spans="1:6">
      <c r="A5796" t="s">
        <v>3962</v>
      </c>
      <c r="B5796" t="s">
        <v>2412</v>
      </c>
      <c r="C5796" t="s">
        <v>2062</v>
      </c>
      <c r="D5796" t="s">
        <v>2063</v>
      </c>
      <c r="E5796" t="s">
        <v>1768</v>
      </c>
      <c r="F5796" t="s">
        <v>11302</v>
      </c>
    </row>
    <row r="5797" spans="1:6">
      <c r="A5797" t="s">
        <v>3962</v>
      </c>
      <c r="B5797" t="s">
        <v>2412</v>
      </c>
      <c r="C5797" t="s">
        <v>2062</v>
      </c>
      <c r="D5797" t="s">
        <v>2063</v>
      </c>
      <c r="E5797" t="s">
        <v>1768</v>
      </c>
      <c r="F5797" t="s">
        <v>11306</v>
      </c>
    </row>
    <row r="5798" spans="1:6">
      <c r="A5798" t="s">
        <v>3962</v>
      </c>
      <c r="B5798" t="s">
        <v>2412</v>
      </c>
      <c r="C5798" t="s">
        <v>2062</v>
      </c>
      <c r="D5798" t="s">
        <v>2063</v>
      </c>
      <c r="E5798" t="s">
        <v>1768</v>
      </c>
      <c r="F5798" t="s">
        <v>11310</v>
      </c>
    </row>
    <row r="5799" spans="1:6">
      <c r="A5799" t="s">
        <v>3962</v>
      </c>
      <c r="B5799" t="s">
        <v>2412</v>
      </c>
      <c r="C5799" t="s">
        <v>2062</v>
      </c>
      <c r="D5799" t="s">
        <v>2063</v>
      </c>
      <c r="E5799" t="s">
        <v>1768</v>
      </c>
      <c r="F5799" t="s">
        <v>11314</v>
      </c>
    </row>
    <row r="5800" spans="1:6">
      <c r="A5800" t="s">
        <v>3962</v>
      </c>
      <c r="B5800" t="s">
        <v>2412</v>
      </c>
      <c r="C5800" t="s">
        <v>2062</v>
      </c>
      <c r="D5800" t="s">
        <v>2063</v>
      </c>
      <c r="E5800" t="s">
        <v>1768</v>
      </c>
      <c r="F5800" t="s">
        <v>11317</v>
      </c>
    </row>
    <row r="5801" spans="1:6">
      <c r="A5801" t="s">
        <v>3962</v>
      </c>
      <c r="B5801" t="s">
        <v>2412</v>
      </c>
      <c r="C5801" t="s">
        <v>2062</v>
      </c>
      <c r="D5801" t="s">
        <v>2063</v>
      </c>
      <c r="E5801" t="s">
        <v>1768</v>
      </c>
      <c r="F5801" t="s">
        <v>11321</v>
      </c>
    </row>
    <row r="5802" spans="1:6">
      <c r="A5802" t="s">
        <v>3962</v>
      </c>
      <c r="B5802" t="s">
        <v>2412</v>
      </c>
      <c r="C5802" t="s">
        <v>2062</v>
      </c>
      <c r="D5802" t="s">
        <v>2063</v>
      </c>
      <c r="E5802" t="s">
        <v>1768</v>
      </c>
      <c r="F5802" t="s">
        <v>11325</v>
      </c>
    </row>
    <row r="5803" spans="1:6">
      <c r="A5803" t="s">
        <v>3962</v>
      </c>
      <c r="B5803" t="s">
        <v>2412</v>
      </c>
      <c r="C5803" t="s">
        <v>2062</v>
      </c>
      <c r="D5803" t="s">
        <v>2063</v>
      </c>
      <c r="E5803" t="s">
        <v>1768</v>
      </c>
      <c r="F5803" t="s">
        <v>11329</v>
      </c>
    </row>
    <row r="5804" spans="1:6">
      <c r="A5804" t="s">
        <v>3962</v>
      </c>
      <c r="B5804" t="s">
        <v>2412</v>
      </c>
      <c r="C5804" t="s">
        <v>2062</v>
      </c>
      <c r="D5804" t="s">
        <v>2063</v>
      </c>
      <c r="E5804" t="s">
        <v>1768</v>
      </c>
      <c r="F5804" t="s">
        <v>11333</v>
      </c>
    </row>
    <row r="5805" spans="1:6">
      <c r="A5805" t="s">
        <v>3962</v>
      </c>
      <c r="B5805" t="s">
        <v>2412</v>
      </c>
      <c r="C5805" t="s">
        <v>2062</v>
      </c>
      <c r="D5805" t="s">
        <v>2063</v>
      </c>
      <c r="E5805" t="s">
        <v>1768</v>
      </c>
      <c r="F5805" t="s">
        <v>11337</v>
      </c>
    </row>
    <row r="5806" spans="1:6">
      <c r="A5806" t="s">
        <v>3962</v>
      </c>
      <c r="B5806" t="s">
        <v>2412</v>
      </c>
      <c r="C5806" t="s">
        <v>2062</v>
      </c>
      <c r="D5806" t="s">
        <v>2063</v>
      </c>
      <c r="E5806" t="s">
        <v>1768</v>
      </c>
      <c r="F5806" t="s">
        <v>11341</v>
      </c>
    </row>
    <row r="5807" spans="1:6">
      <c r="A5807" t="s">
        <v>3962</v>
      </c>
      <c r="B5807" t="s">
        <v>2412</v>
      </c>
      <c r="C5807" t="s">
        <v>2062</v>
      </c>
      <c r="D5807" t="s">
        <v>2063</v>
      </c>
      <c r="E5807" t="s">
        <v>1768</v>
      </c>
      <c r="F5807" t="s">
        <v>11345</v>
      </c>
    </row>
    <row r="5808" spans="1:6">
      <c r="A5808" t="s">
        <v>3962</v>
      </c>
      <c r="B5808" t="s">
        <v>2412</v>
      </c>
      <c r="C5808" t="s">
        <v>2062</v>
      </c>
      <c r="D5808" t="s">
        <v>2063</v>
      </c>
      <c r="E5808" t="s">
        <v>1768</v>
      </c>
      <c r="F5808" t="s">
        <v>11349</v>
      </c>
    </row>
    <row r="5809" spans="1:6">
      <c r="A5809" t="s">
        <v>3962</v>
      </c>
      <c r="B5809" t="s">
        <v>2412</v>
      </c>
      <c r="C5809" t="s">
        <v>2062</v>
      </c>
      <c r="D5809" t="s">
        <v>2063</v>
      </c>
      <c r="E5809" t="s">
        <v>1768</v>
      </c>
      <c r="F5809" t="s">
        <v>11353</v>
      </c>
    </row>
    <row r="5810" spans="1:6">
      <c r="A5810" t="s">
        <v>3962</v>
      </c>
      <c r="B5810" t="s">
        <v>2412</v>
      </c>
      <c r="C5810" t="s">
        <v>2062</v>
      </c>
      <c r="D5810" t="s">
        <v>2063</v>
      </c>
      <c r="E5810" t="s">
        <v>1768</v>
      </c>
      <c r="F5810" t="s">
        <v>11357</v>
      </c>
    </row>
    <row r="5811" spans="1:6">
      <c r="A5811" t="s">
        <v>3962</v>
      </c>
      <c r="B5811" t="s">
        <v>2412</v>
      </c>
      <c r="C5811" t="s">
        <v>2062</v>
      </c>
      <c r="D5811" t="s">
        <v>2063</v>
      </c>
      <c r="E5811" t="s">
        <v>1768</v>
      </c>
      <c r="F5811" t="s">
        <v>11361</v>
      </c>
    </row>
    <row r="5812" spans="1:6">
      <c r="A5812" t="s">
        <v>3962</v>
      </c>
      <c r="B5812" t="s">
        <v>2412</v>
      </c>
      <c r="C5812" t="s">
        <v>2062</v>
      </c>
      <c r="D5812" t="s">
        <v>2063</v>
      </c>
      <c r="E5812" t="s">
        <v>1768</v>
      </c>
      <c r="F5812" t="s">
        <v>11365</v>
      </c>
    </row>
    <row r="5813" spans="1:6">
      <c r="A5813" t="s">
        <v>3962</v>
      </c>
      <c r="B5813" t="s">
        <v>2412</v>
      </c>
      <c r="C5813" t="s">
        <v>2062</v>
      </c>
      <c r="D5813" t="s">
        <v>2063</v>
      </c>
      <c r="E5813" t="s">
        <v>1768</v>
      </c>
      <c r="F5813" t="s">
        <v>11369</v>
      </c>
    </row>
    <row r="5814" spans="1:6">
      <c r="A5814" t="s">
        <v>3962</v>
      </c>
      <c r="B5814" t="s">
        <v>2412</v>
      </c>
      <c r="C5814" t="s">
        <v>2062</v>
      </c>
      <c r="D5814" t="s">
        <v>2063</v>
      </c>
      <c r="E5814" t="s">
        <v>1768</v>
      </c>
      <c r="F5814" t="s">
        <v>11372</v>
      </c>
    </row>
    <row r="5815" spans="1:6">
      <c r="A5815" t="s">
        <v>3962</v>
      </c>
      <c r="B5815" t="s">
        <v>2412</v>
      </c>
      <c r="C5815" t="s">
        <v>2062</v>
      </c>
      <c r="D5815" t="s">
        <v>2063</v>
      </c>
      <c r="E5815" t="s">
        <v>1768</v>
      </c>
      <c r="F5815" t="s">
        <v>11376</v>
      </c>
    </row>
    <row r="5816" spans="1:6">
      <c r="A5816" t="s">
        <v>3962</v>
      </c>
      <c r="B5816" t="s">
        <v>2412</v>
      </c>
      <c r="C5816" t="s">
        <v>2062</v>
      </c>
      <c r="D5816" t="s">
        <v>2063</v>
      </c>
      <c r="E5816" t="s">
        <v>1768</v>
      </c>
      <c r="F5816" t="s">
        <v>11380</v>
      </c>
    </row>
    <row r="5817" spans="1:6">
      <c r="A5817" t="s">
        <v>3962</v>
      </c>
      <c r="B5817" t="s">
        <v>2412</v>
      </c>
      <c r="C5817" t="s">
        <v>2062</v>
      </c>
      <c r="D5817" t="s">
        <v>2063</v>
      </c>
      <c r="E5817" t="s">
        <v>1768</v>
      </c>
      <c r="F5817" t="s">
        <v>11384</v>
      </c>
    </row>
    <row r="5818" spans="1:6">
      <c r="A5818" t="s">
        <v>3962</v>
      </c>
      <c r="B5818" t="s">
        <v>2412</v>
      </c>
      <c r="C5818" t="s">
        <v>2062</v>
      </c>
      <c r="D5818" t="s">
        <v>2063</v>
      </c>
      <c r="E5818" t="s">
        <v>1768</v>
      </c>
      <c r="F5818" t="s">
        <v>11388</v>
      </c>
    </row>
    <row r="5819" spans="1:6">
      <c r="A5819" t="s">
        <v>3962</v>
      </c>
      <c r="B5819" t="s">
        <v>2412</v>
      </c>
      <c r="C5819" t="s">
        <v>2062</v>
      </c>
      <c r="D5819" t="s">
        <v>2063</v>
      </c>
      <c r="E5819" t="s">
        <v>1768</v>
      </c>
      <c r="F5819" t="s">
        <v>11392</v>
      </c>
    </row>
    <row r="5820" spans="1:6">
      <c r="A5820" t="s">
        <v>3962</v>
      </c>
      <c r="B5820" t="s">
        <v>2412</v>
      </c>
      <c r="C5820" t="s">
        <v>2062</v>
      </c>
      <c r="D5820" t="s">
        <v>2063</v>
      </c>
      <c r="E5820" t="s">
        <v>1768</v>
      </c>
      <c r="F5820" t="s">
        <v>11396</v>
      </c>
    </row>
    <row r="5821" spans="1:6">
      <c r="A5821" t="s">
        <v>3962</v>
      </c>
      <c r="B5821" t="s">
        <v>2412</v>
      </c>
      <c r="C5821" t="s">
        <v>2062</v>
      </c>
      <c r="D5821" t="s">
        <v>2063</v>
      </c>
      <c r="E5821" t="s">
        <v>1768</v>
      </c>
      <c r="F5821" t="s">
        <v>11399</v>
      </c>
    </row>
    <row r="5822" spans="1:6">
      <c r="A5822" t="s">
        <v>3962</v>
      </c>
      <c r="B5822" t="s">
        <v>2412</v>
      </c>
      <c r="C5822" t="s">
        <v>2062</v>
      </c>
      <c r="D5822" t="s">
        <v>2063</v>
      </c>
      <c r="E5822" t="s">
        <v>1768</v>
      </c>
      <c r="F5822" t="s">
        <v>11400</v>
      </c>
    </row>
    <row r="5823" spans="1:6">
      <c r="A5823" t="s">
        <v>3962</v>
      </c>
      <c r="B5823" t="s">
        <v>2412</v>
      </c>
      <c r="C5823" t="s">
        <v>2062</v>
      </c>
      <c r="D5823" t="s">
        <v>2063</v>
      </c>
      <c r="E5823" t="s">
        <v>1768</v>
      </c>
      <c r="F5823" t="s">
        <v>11404</v>
      </c>
    </row>
    <row r="5824" spans="1:6">
      <c r="A5824" t="s">
        <v>3962</v>
      </c>
      <c r="B5824" t="s">
        <v>2412</v>
      </c>
      <c r="C5824" t="s">
        <v>2062</v>
      </c>
      <c r="D5824" t="s">
        <v>2063</v>
      </c>
      <c r="E5824" t="s">
        <v>1768</v>
      </c>
      <c r="F5824" t="s">
        <v>11408</v>
      </c>
    </row>
    <row r="5825" spans="1:6">
      <c r="A5825" t="s">
        <v>3962</v>
      </c>
      <c r="B5825" t="s">
        <v>2412</v>
      </c>
      <c r="C5825" t="s">
        <v>2062</v>
      </c>
      <c r="D5825" t="s">
        <v>2063</v>
      </c>
      <c r="E5825" t="s">
        <v>1768</v>
      </c>
      <c r="F5825" t="s">
        <v>11412</v>
      </c>
    </row>
    <row r="5826" spans="1:6">
      <c r="A5826" t="s">
        <v>3962</v>
      </c>
      <c r="B5826" t="s">
        <v>2412</v>
      </c>
      <c r="C5826" t="s">
        <v>2062</v>
      </c>
      <c r="D5826" t="s">
        <v>2063</v>
      </c>
      <c r="E5826" t="s">
        <v>1768</v>
      </c>
      <c r="F5826" t="s">
        <v>11416</v>
      </c>
    </row>
    <row r="5827" spans="1:6">
      <c r="A5827" t="s">
        <v>3962</v>
      </c>
      <c r="B5827" t="s">
        <v>2412</v>
      </c>
      <c r="C5827" t="s">
        <v>2062</v>
      </c>
      <c r="D5827" t="s">
        <v>2063</v>
      </c>
      <c r="E5827" t="s">
        <v>1768</v>
      </c>
      <c r="F5827" t="s">
        <v>11420</v>
      </c>
    </row>
    <row r="5828" spans="1:6">
      <c r="A5828" t="s">
        <v>3962</v>
      </c>
      <c r="B5828" t="s">
        <v>2412</v>
      </c>
      <c r="C5828" t="s">
        <v>2062</v>
      </c>
      <c r="D5828" t="s">
        <v>2063</v>
      </c>
      <c r="E5828" t="s">
        <v>1768</v>
      </c>
      <c r="F5828" t="s">
        <v>11424</v>
      </c>
    </row>
    <row r="5829" spans="1:6">
      <c r="A5829" t="s">
        <v>3962</v>
      </c>
      <c r="B5829" t="s">
        <v>2412</v>
      </c>
      <c r="C5829" t="s">
        <v>2062</v>
      </c>
      <c r="D5829" t="s">
        <v>2063</v>
      </c>
      <c r="E5829" t="s">
        <v>1768</v>
      </c>
      <c r="F5829" t="s">
        <v>11428</v>
      </c>
    </row>
    <row r="5830" spans="1:6">
      <c r="A5830" t="s">
        <v>3962</v>
      </c>
      <c r="B5830" t="s">
        <v>2412</v>
      </c>
      <c r="C5830" t="s">
        <v>2062</v>
      </c>
      <c r="D5830" t="s">
        <v>2063</v>
      </c>
      <c r="E5830" t="s">
        <v>1768</v>
      </c>
      <c r="F5830" t="s">
        <v>11432</v>
      </c>
    </row>
    <row r="5831" spans="1:6">
      <c r="A5831" t="s">
        <v>3962</v>
      </c>
      <c r="B5831" t="s">
        <v>2412</v>
      </c>
      <c r="C5831" t="s">
        <v>2062</v>
      </c>
      <c r="D5831" t="s">
        <v>2063</v>
      </c>
      <c r="E5831" t="s">
        <v>1768</v>
      </c>
      <c r="F5831" t="s">
        <v>11436</v>
      </c>
    </row>
    <row r="5832" spans="1:6">
      <c r="A5832" t="s">
        <v>3962</v>
      </c>
      <c r="B5832" t="s">
        <v>2412</v>
      </c>
      <c r="C5832" t="s">
        <v>2062</v>
      </c>
      <c r="D5832" t="s">
        <v>2063</v>
      </c>
      <c r="E5832" t="s">
        <v>1768</v>
      </c>
      <c r="F5832" t="s">
        <v>11440</v>
      </c>
    </row>
    <row r="5833" spans="1:6">
      <c r="A5833" t="s">
        <v>3962</v>
      </c>
      <c r="B5833" t="s">
        <v>2412</v>
      </c>
      <c r="C5833" t="s">
        <v>2062</v>
      </c>
      <c r="D5833" t="s">
        <v>2063</v>
      </c>
      <c r="E5833" t="s">
        <v>1768</v>
      </c>
      <c r="F5833" t="s">
        <v>11444</v>
      </c>
    </row>
    <row r="5834" spans="1:6">
      <c r="A5834" t="s">
        <v>3962</v>
      </c>
      <c r="B5834" t="s">
        <v>2412</v>
      </c>
      <c r="C5834" t="s">
        <v>2062</v>
      </c>
      <c r="D5834" t="s">
        <v>2063</v>
      </c>
      <c r="E5834" t="s">
        <v>1768</v>
      </c>
      <c r="F5834" t="s">
        <v>11448</v>
      </c>
    </row>
    <row r="5835" spans="1:6">
      <c r="A5835" t="s">
        <v>3962</v>
      </c>
      <c r="B5835" t="s">
        <v>2412</v>
      </c>
      <c r="C5835" t="s">
        <v>2062</v>
      </c>
      <c r="D5835" t="s">
        <v>2063</v>
      </c>
      <c r="E5835" t="s">
        <v>1768</v>
      </c>
      <c r="F5835" t="s">
        <v>11452</v>
      </c>
    </row>
    <row r="5836" spans="1:6">
      <c r="A5836" t="s">
        <v>3962</v>
      </c>
      <c r="B5836" t="s">
        <v>2412</v>
      </c>
      <c r="C5836" t="s">
        <v>2062</v>
      </c>
      <c r="D5836" t="s">
        <v>2063</v>
      </c>
      <c r="E5836" t="s">
        <v>1768</v>
      </c>
      <c r="F5836" t="s">
        <v>11456</v>
      </c>
    </row>
    <row r="5837" spans="1:6">
      <c r="A5837" t="s">
        <v>3962</v>
      </c>
      <c r="B5837" t="s">
        <v>2412</v>
      </c>
      <c r="C5837" t="s">
        <v>2062</v>
      </c>
      <c r="D5837" t="s">
        <v>2063</v>
      </c>
      <c r="E5837" t="s">
        <v>1768</v>
      </c>
      <c r="F5837" t="s">
        <v>11460</v>
      </c>
    </row>
    <row r="5838" spans="1:6">
      <c r="A5838" t="s">
        <v>3962</v>
      </c>
      <c r="B5838" t="s">
        <v>2412</v>
      </c>
      <c r="C5838" t="s">
        <v>2062</v>
      </c>
      <c r="D5838" t="s">
        <v>2063</v>
      </c>
      <c r="E5838" t="s">
        <v>1768</v>
      </c>
      <c r="F5838" t="s">
        <v>11464</v>
      </c>
    </row>
    <row r="5839" spans="1:6">
      <c r="A5839" t="s">
        <v>3962</v>
      </c>
      <c r="B5839" t="s">
        <v>2412</v>
      </c>
      <c r="C5839" t="s">
        <v>2062</v>
      </c>
      <c r="D5839" t="s">
        <v>2063</v>
      </c>
      <c r="E5839" t="s">
        <v>1768</v>
      </c>
      <c r="F5839" t="s">
        <v>11468</v>
      </c>
    </row>
    <row r="5840" spans="1:6">
      <c r="A5840" t="s">
        <v>3962</v>
      </c>
      <c r="B5840" t="s">
        <v>2412</v>
      </c>
      <c r="C5840" t="s">
        <v>2062</v>
      </c>
      <c r="D5840" t="s">
        <v>2063</v>
      </c>
      <c r="E5840" t="s">
        <v>1768</v>
      </c>
      <c r="F5840" t="s">
        <v>11469</v>
      </c>
    </row>
    <row r="5841" spans="1:6">
      <c r="A5841" t="s">
        <v>3962</v>
      </c>
      <c r="B5841" t="s">
        <v>2412</v>
      </c>
      <c r="C5841" t="s">
        <v>2062</v>
      </c>
      <c r="D5841" t="s">
        <v>2063</v>
      </c>
      <c r="E5841" t="s">
        <v>1768</v>
      </c>
      <c r="F5841" t="s">
        <v>11473</v>
      </c>
    </row>
    <row r="5842" spans="1:6">
      <c r="A5842" t="s">
        <v>3962</v>
      </c>
      <c r="B5842" t="s">
        <v>2412</v>
      </c>
      <c r="C5842" t="s">
        <v>2062</v>
      </c>
      <c r="D5842" t="s">
        <v>2063</v>
      </c>
      <c r="E5842" t="s">
        <v>1768</v>
      </c>
      <c r="F5842" t="s">
        <v>11477</v>
      </c>
    </row>
    <row r="5843" spans="1:6">
      <c r="A5843" t="s">
        <v>3962</v>
      </c>
      <c r="B5843" t="s">
        <v>2412</v>
      </c>
      <c r="C5843" t="s">
        <v>2062</v>
      </c>
      <c r="D5843" t="s">
        <v>2063</v>
      </c>
      <c r="E5843" t="s">
        <v>1768</v>
      </c>
      <c r="F5843" t="s">
        <v>11481</v>
      </c>
    </row>
    <row r="5844" spans="1:6">
      <c r="A5844" t="s">
        <v>3962</v>
      </c>
      <c r="B5844" t="s">
        <v>2412</v>
      </c>
      <c r="C5844" t="s">
        <v>2062</v>
      </c>
      <c r="D5844" t="s">
        <v>2063</v>
      </c>
      <c r="E5844" t="s">
        <v>1768</v>
      </c>
      <c r="F5844" t="s">
        <v>11485</v>
      </c>
    </row>
    <row r="5845" spans="1:6">
      <c r="A5845" t="s">
        <v>3962</v>
      </c>
      <c r="B5845" t="s">
        <v>2412</v>
      </c>
      <c r="C5845" t="s">
        <v>2062</v>
      </c>
      <c r="D5845" t="s">
        <v>2063</v>
      </c>
      <c r="E5845" t="s">
        <v>1768</v>
      </c>
      <c r="F5845" t="s">
        <v>11489</v>
      </c>
    </row>
    <row r="5846" spans="1:6">
      <c r="A5846" t="s">
        <v>3962</v>
      </c>
      <c r="B5846" t="s">
        <v>2412</v>
      </c>
      <c r="C5846" t="s">
        <v>2062</v>
      </c>
      <c r="D5846" t="s">
        <v>2063</v>
      </c>
      <c r="E5846" t="s">
        <v>1768</v>
      </c>
      <c r="F5846" t="s">
        <v>11493</v>
      </c>
    </row>
    <row r="5847" spans="1:6">
      <c r="A5847" t="s">
        <v>3962</v>
      </c>
      <c r="B5847" t="s">
        <v>2412</v>
      </c>
      <c r="C5847" t="s">
        <v>2062</v>
      </c>
      <c r="D5847" t="s">
        <v>2063</v>
      </c>
      <c r="E5847" t="s">
        <v>1768</v>
      </c>
      <c r="F5847" t="s">
        <v>11497</v>
      </c>
    </row>
    <row r="5848" spans="1:6">
      <c r="A5848" t="s">
        <v>3962</v>
      </c>
      <c r="B5848" t="s">
        <v>2412</v>
      </c>
      <c r="C5848" t="s">
        <v>2062</v>
      </c>
      <c r="D5848" t="s">
        <v>2063</v>
      </c>
      <c r="E5848" t="s">
        <v>1768</v>
      </c>
      <c r="F5848" t="s">
        <v>11501</v>
      </c>
    </row>
    <row r="5849" spans="1:6">
      <c r="A5849" t="s">
        <v>3962</v>
      </c>
      <c r="B5849" t="s">
        <v>2412</v>
      </c>
      <c r="C5849" t="s">
        <v>2062</v>
      </c>
      <c r="D5849" t="s">
        <v>2063</v>
      </c>
      <c r="E5849" t="s">
        <v>1768</v>
      </c>
      <c r="F5849" t="s">
        <v>11505</v>
      </c>
    </row>
    <row r="5850" spans="1:6">
      <c r="A5850" t="s">
        <v>3962</v>
      </c>
      <c r="B5850" t="s">
        <v>2412</v>
      </c>
      <c r="C5850" t="s">
        <v>2062</v>
      </c>
      <c r="D5850" t="s">
        <v>2063</v>
      </c>
      <c r="E5850" t="s">
        <v>1768</v>
      </c>
      <c r="F5850" t="s">
        <v>11509</v>
      </c>
    </row>
    <row r="5851" spans="1:6">
      <c r="A5851" t="s">
        <v>3962</v>
      </c>
      <c r="B5851" t="s">
        <v>2412</v>
      </c>
      <c r="C5851" t="s">
        <v>2062</v>
      </c>
      <c r="D5851" t="s">
        <v>2063</v>
      </c>
      <c r="E5851" t="s">
        <v>1768</v>
      </c>
      <c r="F5851" t="s">
        <v>11513</v>
      </c>
    </row>
    <row r="5852" spans="1:6">
      <c r="A5852" t="s">
        <v>3962</v>
      </c>
      <c r="B5852" t="s">
        <v>2412</v>
      </c>
      <c r="C5852" t="s">
        <v>2062</v>
      </c>
      <c r="D5852" t="s">
        <v>2063</v>
      </c>
      <c r="E5852" t="s">
        <v>1768</v>
      </c>
      <c r="F5852" t="s">
        <v>11517</v>
      </c>
    </row>
    <row r="5853" spans="1:6">
      <c r="A5853" t="s">
        <v>3962</v>
      </c>
      <c r="B5853" t="s">
        <v>2412</v>
      </c>
      <c r="C5853" t="s">
        <v>2062</v>
      </c>
      <c r="D5853" t="s">
        <v>2063</v>
      </c>
      <c r="E5853" t="s">
        <v>1768</v>
      </c>
      <c r="F5853" t="s">
        <v>11518</v>
      </c>
    </row>
    <row r="5854" spans="1:6">
      <c r="A5854" t="s">
        <v>3962</v>
      </c>
      <c r="B5854" t="s">
        <v>2412</v>
      </c>
      <c r="C5854" t="s">
        <v>2062</v>
      </c>
      <c r="D5854" t="s">
        <v>2063</v>
      </c>
      <c r="E5854" t="s">
        <v>1768</v>
      </c>
      <c r="F5854" t="s">
        <v>11519</v>
      </c>
    </row>
    <row r="5855" spans="1:6">
      <c r="A5855" t="s">
        <v>3962</v>
      </c>
      <c r="B5855" t="s">
        <v>2412</v>
      </c>
      <c r="C5855" t="s">
        <v>2062</v>
      </c>
      <c r="D5855" t="s">
        <v>2063</v>
      </c>
      <c r="E5855" t="s">
        <v>1768</v>
      </c>
      <c r="F5855" t="s">
        <v>11523</v>
      </c>
    </row>
    <row r="5856" spans="1:6">
      <c r="A5856" t="s">
        <v>3962</v>
      </c>
      <c r="B5856" t="s">
        <v>2412</v>
      </c>
      <c r="C5856" t="s">
        <v>2062</v>
      </c>
      <c r="D5856" t="s">
        <v>2063</v>
      </c>
      <c r="E5856" t="s">
        <v>1768</v>
      </c>
      <c r="F5856" t="s">
        <v>11527</v>
      </c>
    </row>
    <row r="5857" spans="1:6">
      <c r="A5857" t="s">
        <v>3962</v>
      </c>
      <c r="B5857" t="s">
        <v>2412</v>
      </c>
      <c r="C5857" t="s">
        <v>2062</v>
      </c>
      <c r="D5857" t="s">
        <v>2063</v>
      </c>
      <c r="E5857" t="s">
        <v>1768</v>
      </c>
      <c r="F5857" t="s">
        <v>11531</v>
      </c>
    </row>
    <row r="5858" spans="1:6">
      <c r="A5858" t="s">
        <v>3962</v>
      </c>
      <c r="B5858" t="s">
        <v>2412</v>
      </c>
      <c r="C5858" t="s">
        <v>2062</v>
      </c>
      <c r="D5858" t="s">
        <v>2063</v>
      </c>
      <c r="E5858" t="s">
        <v>1768</v>
      </c>
      <c r="F5858" t="s">
        <v>11532</v>
      </c>
    </row>
    <row r="5859" spans="1:6">
      <c r="A5859" t="s">
        <v>3962</v>
      </c>
      <c r="B5859" t="s">
        <v>2412</v>
      </c>
      <c r="C5859" t="s">
        <v>2062</v>
      </c>
      <c r="D5859" t="s">
        <v>2063</v>
      </c>
      <c r="E5859" t="s">
        <v>1768</v>
      </c>
      <c r="F5859" t="s">
        <v>11536</v>
      </c>
    </row>
    <row r="5860" spans="1:6">
      <c r="A5860" t="s">
        <v>3962</v>
      </c>
      <c r="B5860" t="s">
        <v>2412</v>
      </c>
      <c r="C5860" t="s">
        <v>2062</v>
      </c>
      <c r="D5860" t="s">
        <v>2063</v>
      </c>
      <c r="E5860" t="s">
        <v>1768</v>
      </c>
      <c r="F5860" t="s">
        <v>11540</v>
      </c>
    </row>
    <row r="5861" spans="1:6">
      <c r="A5861" t="s">
        <v>3962</v>
      </c>
      <c r="B5861" t="s">
        <v>2412</v>
      </c>
      <c r="C5861" t="s">
        <v>2062</v>
      </c>
      <c r="D5861" t="s">
        <v>2063</v>
      </c>
      <c r="E5861" t="s">
        <v>1768</v>
      </c>
      <c r="F5861" t="s">
        <v>11544</v>
      </c>
    </row>
    <row r="5862" spans="1:6">
      <c r="A5862" t="s">
        <v>3962</v>
      </c>
      <c r="B5862" t="s">
        <v>2412</v>
      </c>
      <c r="C5862" t="s">
        <v>2062</v>
      </c>
      <c r="D5862" t="s">
        <v>2063</v>
      </c>
      <c r="E5862" t="s">
        <v>1768</v>
      </c>
      <c r="F5862" t="s">
        <v>11548</v>
      </c>
    </row>
    <row r="5863" spans="1:6">
      <c r="A5863" t="s">
        <v>3962</v>
      </c>
      <c r="B5863" t="s">
        <v>2412</v>
      </c>
      <c r="C5863" t="s">
        <v>2062</v>
      </c>
      <c r="D5863" t="s">
        <v>2063</v>
      </c>
      <c r="E5863" t="s">
        <v>1768</v>
      </c>
      <c r="F5863" t="s">
        <v>11552</v>
      </c>
    </row>
    <row r="5864" spans="1:6">
      <c r="A5864" t="s">
        <v>3962</v>
      </c>
      <c r="B5864" t="s">
        <v>2412</v>
      </c>
      <c r="C5864" t="s">
        <v>2062</v>
      </c>
      <c r="D5864" t="s">
        <v>2063</v>
      </c>
      <c r="E5864" t="s">
        <v>1768</v>
      </c>
      <c r="F5864" t="s">
        <v>11556</v>
      </c>
    </row>
    <row r="5865" spans="1:6">
      <c r="A5865" t="s">
        <v>3962</v>
      </c>
      <c r="B5865" t="s">
        <v>2412</v>
      </c>
      <c r="C5865" t="s">
        <v>2062</v>
      </c>
      <c r="D5865" t="s">
        <v>2063</v>
      </c>
      <c r="E5865" t="s">
        <v>1768</v>
      </c>
      <c r="F5865" t="s">
        <v>11560</v>
      </c>
    </row>
    <row r="5866" spans="1:6">
      <c r="A5866" t="s">
        <v>3962</v>
      </c>
      <c r="B5866" t="s">
        <v>2412</v>
      </c>
      <c r="C5866" t="s">
        <v>2062</v>
      </c>
      <c r="D5866" t="s">
        <v>2063</v>
      </c>
      <c r="E5866" t="s">
        <v>1768</v>
      </c>
      <c r="F5866" t="s">
        <v>11564</v>
      </c>
    </row>
    <row r="5867" spans="1:6">
      <c r="A5867" t="s">
        <v>3962</v>
      </c>
      <c r="B5867" t="s">
        <v>2412</v>
      </c>
      <c r="C5867" t="s">
        <v>2062</v>
      </c>
      <c r="D5867" t="s">
        <v>2063</v>
      </c>
      <c r="E5867" t="s">
        <v>1768</v>
      </c>
      <c r="F5867" t="s">
        <v>11568</v>
      </c>
    </row>
    <row r="5868" spans="1:6">
      <c r="A5868" t="s">
        <v>3962</v>
      </c>
      <c r="B5868" t="s">
        <v>2412</v>
      </c>
      <c r="C5868" t="s">
        <v>2062</v>
      </c>
      <c r="D5868" t="s">
        <v>2063</v>
      </c>
      <c r="E5868" t="s">
        <v>1768</v>
      </c>
      <c r="F5868" t="s">
        <v>11569</v>
      </c>
    </row>
    <row r="5869" spans="1:6">
      <c r="A5869" t="s">
        <v>3962</v>
      </c>
      <c r="B5869" t="s">
        <v>2412</v>
      </c>
      <c r="C5869" t="s">
        <v>2062</v>
      </c>
      <c r="D5869" t="s">
        <v>2063</v>
      </c>
      <c r="E5869" t="s">
        <v>1768</v>
      </c>
      <c r="F5869" t="s">
        <v>11573</v>
      </c>
    </row>
    <row r="5870" spans="1:6">
      <c r="A5870" t="s">
        <v>3962</v>
      </c>
      <c r="B5870" t="s">
        <v>2412</v>
      </c>
      <c r="C5870" t="s">
        <v>2062</v>
      </c>
      <c r="D5870" t="s">
        <v>2063</v>
      </c>
      <c r="E5870" t="s">
        <v>1768</v>
      </c>
      <c r="F5870" t="s">
        <v>11577</v>
      </c>
    </row>
    <row r="5871" spans="1:6">
      <c r="A5871" t="s">
        <v>3962</v>
      </c>
      <c r="B5871" t="s">
        <v>2412</v>
      </c>
      <c r="C5871" t="s">
        <v>2062</v>
      </c>
      <c r="D5871" t="s">
        <v>2063</v>
      </c>
      <c r="E5871" t="s">
        <v>1768</v>
      </c>
      <c r="F5871" t="s">
        <v>11581</v>
      </c>
    </row>
    <row r="5872" spans="1:6">
      <c r="A5872" t="s">
        <v>3962</v>
      </c>
      <c r="B5872" t="s">
        <v>2412</v>
      </c>
      <c r="C5872" t="s">
        <v>2062</v>
      </c>
      <c r="D5872" t="s">
        <v>2063</v>
      </c>
      <c r="E5872" t="s">
        <v>1768</v>
      </c>
      <c r="F5872" t="s">
        <v>11585</v>
      </c>
    </row>
    <row r="5873" spans="1:6">
      <c r="A5873" t="s">
        <v>3962</v>
      </c>
      <c r="B5873" t="s">
        <v>2412</v>
      </c>
      <c r="C5873" t="s">
        <v>2062</v>
      </c>
      <c r="D5873" t="s">
        <v>2063</v>
      </c>
      <c r="E5873" t="s">
        <v>1768</v>
      </c>
      <c r="F5873" t="s">
        <v>11589</v>
      </c>
    </row>
    <row r="5874" spans="1:6">
      <c r="A5874" t="s">
        <v>3962</v>
      </c>
      <c r="B5874" t="s">
        <v>2412</v>
      </c>
      <c r="C5874" t="s">
        <v>2062</v>
      </c>
      <c r="D5874" t="s">
        <v>2063</v>
      </c>
      <c r="E5874" t="s">
        <v>1768</v>
      </c>
      <c r="F5874" t="s">
        <v>11593</v>
      </c>
    </row>
    <row r="5875" spans="1:6">
      <c r="A5875" t="s">
        <v>3962</v>
      </c>
      <c r="B5875" t="s">
        <v>2412</v>
      </c>
      <c r="C5875" t="s">
        <v>2062</v>
      </c>
      <c r="D5875" t="s">
        <v>2063</v>
      </c>
      <c r="E5875" t="s">
        <v>1768</v>
      </c>
      <c r="F5875" t="s">
        <v>11597</v>
      </c>
    </row>
    <row r="5876" spans="1:6">
      <c r="A5876" t="s">
        <v>3962</v>
      </c>
      <c r="B5876" t="s">
        <v>2412</v>
      </c>
      <c r="C5876" t="s">
        <v>2062</v>
      </c>
      <c r="D5876" t="s">
        <v>2063</v>
      </c>
      <c r="E5876" t="s">
        <v>1768</v>
      </c>
      <c r="F5876" t="s">
        <v>11601</v>
      </c>
    </row>
    <row r="5877" spans="1:6">
      <c r="A5877" t="s">
        <v>3962</v>
      </c>
      <c r="B5877" t="s">
        <v>2412</v>
      </c>
      <c r="C5877" t="s">
        <v>2062</v>
      </c>
      <c r="D5877" t="s">
        <v>2063</v>
      </c>
      <c r="E5877" t="s">
        <v>1768</v>
      </c>
      <c r="F5877" t="s">
        <v>11605</v>
      </c>
    </row>
    <row r="5878" spans="1:6">
      <c r="A5878" t="s">
        <v>3962</v>
      </c>
      <c r="B5878" t="s">
        <v>2412</v>
      </c>
      <c r="C5878" t="s">
        <v>2062</v>
      </c>
      <c r="D5878" t="s">
        <v>2063</v>
      </c>
      <c r="E5878" t="s">
        <v>1768</v>
      </c>
      <c r="F5878" t="s">
        <v>11606</v>
      </c>
    </row>
    <row r="5879" spans="1:6">
      <c r="A5879" t="s">
        <v>3962</v>
      </c>
      <c r="B5879" t="s">
        <v>2412</v>
      </c>
      <c r="C5879" t="s">
        <v>2062</v>
      </c>
      <c r="D5879" t="s">
        <v>2063</v>
      </c>
      <c r="E5879" t="s">
        <v>1768</v>
      </c>
      <c r="F5879" t="s">
        <v>11607</v>
      </c>
    </row>
    <row r="5880" spans="1:6">
      <c r="A5880" t="s">
        <v>3962</v>
      </c>
      <c r="B5880" t="s">
        <v>2412</v>
      </c>
      <c r="C5880" t="s">
        <v>2062</v>
      </c>
      <c r="D5880" t="s">
        <v>2063</v>
      </c>
      <c r="E5880" t="s">
        <v>1768</v>
      </c>
      <c r="F5880" t="s">
        <v>11611</v>
      </c>
    </row>
    <row r="5881" spans="1:6">
      <c r="A5881" t="s">
        <v>3962</v>
      </c>
      <c r="B5881" t="s">
        <v>2412</v>
      </c>
      <c r="C5881" t="s">
        <v>2062</v>
      </c>
      <c r="D5881" t="s">
        <v>2063</v>
      </c>
      <c r="E5881" t="s">
        <v>1768</v>
      </c>
      <c r="F5881" t="s">
        <v>11615</v>
      </c>
    </row>
    <row r="5882" spans="1:6">
      <c r="A5882" t="s">
        <v>3962</v>
      </c>
      <c r="B5882" t="s">
        <v>2412</v>
      </c>
      <c r="C5882" t="s">
        <v>2062</v>
      </c>
      <c r="D5882" t="s">
        <v>2063</v>
      </c>
      <c r="E5882" t="s">
        <v>1768</v>
      </c>
      <c r="F5882" t="s">
        <v>11619</v>
      </c>
    </row>
    <row r="5883" spans="1:6">
      <c r="A5883" t="s">
        <v>3962</v>
      </c>
      <c r="B5883" t="s">
        <v>2412</v>
      </c>
      <c r="C5883" t="s">
        <v>2062</v>
      </c>
      <c r="D5883" t="s">
        <v>2063</v>
      </c>
      <c r="E5883" t="s">
        <v>1768</v>
      </c>
      <c r="F5883" t="s">
        <v>11623</v>
      </c>
    </row>
    <row r="5884" spans="1:6">
      <c r="A5884" t="s">
        <v>3962</v>
      </c>
      <c r="B5884" t="s">
        <v>2412</v>
      </c>
      <c r="C5884" t="s">
        <v>2062</v>
      </c>
      <c r="D5884" t="s">
        <v>2063</v>
      </c>
      <c r="E5884" t="s">
        <v>1768</v>
      </c>
      <c r="F5884" t="s">
        <v>11627</v>
      </c>
    </row>
    <row r="5885" spans="1:6">
      <c r="A5885" t="s">
        <v>3962</v>
      </c>
      <c r="B5885" t="s">
        <v>2412</v>
      </c>
      <c r="C5885" t="s">
        <v>2062</v>
      </c>
      <c r="D5885" t="s">
        <v>2063</v>
      </c>
      <c r="E5885" t="s">
        <v>1768</v>
      </c>
      <c r="F5885" t="s">
        <v>11628</v>
      </c>
    </row>
    <row r="5886" spans="1:6">
      <c r="A5886" t="s">
        <v>3962</v>
      </c>
      <c r="B5886" t="s">
        <v>2412</v>
      </c>
      <c r="C5886" t="s">
        <v>2062</v>
      </c>
      <c r="D5886" t="s">
        <v>2063</v>
      </c>
      <c r="E5886" t="s">
        <v>1768</v>
      </c>
      <c r="F5886" t="s">
        <v>11632</v>
      </c>
    </row>
    <row r="5887" spans="1:6">
      <c r="A5887" t="s">
        <v>3962</v>
      </c>
      <c r="B5887" t="s">
        <v>2412</v>
      </c>
      <c r="C5887" t="s">
        <v>2062</v>
      </c>
      <c r="D5887" t="s">
        <v>2063</v>
      </c>
      <c r="E5887" t="s">
        <v>1768</v>
      </c>
      <c r="F5887" t="s">
        <v>11636</v>
      </c>
    </row>
    <row r="5888" spans="1:6">
      <c r="A5888" t="s">
        <v>3962</v>
      </c>
      <c r="B5888" t="s">
        <v>2412</v>
      </c>
      <c r="C5888" t="s">
        <v>2062</v>
      </c>
      <c r="D5888" t="s">
        <v>2063</v>
      </c>
      <c r="E5888" t="s">
        <v>1768</v>
      </c>
      <c r="F5888" t="s">
        <v>11640</v>
      </c>
    </row>
    <row r="5889" spans="1:6">
      <c r="A5889" t="s">
        <v>3962</v>
      </c>
      <c r="B5889" t="s">
        <v>2412</v>
      </c>
      <c r="C5889" t="s">
        <v>2062</v>
      </c>
      <c r="D5889" t="s">
        <v>2063</v>
      </c>
      <c r="E5889" t="s">
        <v>1768</v>
      </c>
      <c r="F5889" t="s">
        <v>11644</v>
      </c>
    </row>
    <row r="5890" spans="1:6">
      <c r="A5890" t="s">
        <v>3962</v>
      </c>
      <c r="B5890" t="s">
        <v>2412</v>
      </c>
      <c r="C5890" t="s">
        <v>2062</v>
      </c>
      <c r="D5890" t="s">
        <v>2063</v>
      </c>
      <c r="E5890" t="s">
        <v>1768</v>
      </c>
      <c r="F5890" t="s">
        <v>11645</v>
      </c>
    </row>
    <row r="5891" spans="1:6">
      <c r="A5891" t="s">
        <v>3962</v>
      </c>
      <c r="B5891" t="s">
        <v>2412</v>
      </c>
      <c r="C5891" t="s">
        <v>2062</v>
      </c>
      <c r="D5891" t="s">
        <v>2063</v>
      </c>
      <c r="E5891" t="s">
        <v>1768</v>
      </c>
      <c r="F5891" t="s">
        <v>11649</v>
      </c>
    </row>
    <row r="5892" spans="1:6">
      <c r="A5892" t="s">
        <v>3962</v>
      </c>
      <c r="B5892" t="s">
        <v>2412</v>
      </c>
      <c r="C5892" t="s">
        <v>2062</v>
      </c>
      <c r="D5892" t="s">
        <v>2063</v>
      </c>
      <c r="E5892" t="s">
        <v>1768</v>
      </c>
      <c r="F5892" t="s">
        <v>11653</v>
      </c>
    </row>
    <row r="5893" spans="1:6">
      <c r="A5893" t="s">
        <v>3962</v>
      </c>
      <c r="B5893" t="s">
        <v>2412</v>
      </c>
      <c r="C5893" t="s">
        <v>2062</v>
      </c>
      <c r="D5893" t="s">
        <v>2063</v>
      </c>
      <c r="E5893" t="s">
        <v>1768</v>
      </c>
      <c r="F5893" t="s">
        <v>11657</v>
      </c>
    </row>
    <row r="5894" spans="1:6">
      <c r="A5894" t="s">
        <v>3962</v>
      </c>
      <c r="B5894" t="s">
        <v>2412</v>
      </c>
      <c r="C5894" t="s">
        <v>2062</v>
      </c>
      <c r="D5894" t="s">
        <v>2063</v>
      </c>
      <c r="E5894" t="s">
        <v>1768</v>
      </c>
      <c r="F5894" t="s">
        <v>11661</v>
      </c>
    </row>
    <row r="5895" spans="1:6">
      <c r="A5895" t="s">
        <v>3962</v>
      </c>
      <c r="B5895" t="s">
        <v>2412</v>
      </c>
      <c r="C5895" t="s">
        <v>2062</v>
      </c>
      <c r="D5895" t="s">
        <v>2063</v>
      </c>
      <c r="E5895" t="s">
        <v>1768</v>
      </c>
      <c r="F5895" t="s">
        <v>11665</v>
      </c>
    </row>
    <row r="5896" spans="1:6">
      <c r="A5896" t="s">
        <v>3962</v>
      </c>
      <c r="B5896" t="s">
        <v>2412</v>
      </c>
      <c r="C5896" t="s">
        <v>2062</v>
      </c>
      <c r="D5896" t="s">
        <v>2063</v>
      </c>
      <c r="E5896" t="s">
        <v>1768</v>
      </c>
      <c r="F5896" t="s">
        <v>11669</v>
      </c>
    </row>
    <row r="5897" spans="1:6">
      <c r="A5897" t="s">
        <v>3962</v>
      </c>
      <c r="B5897" t="s">
        <v>2412</v>
      </c>
      <c r="C5897" t="s">
        <v>2062</v>
      </c>
      <c r="D5897" t="s">
        <v>2063</v>
      </c>
      <c r="E5897" t="s">
        <v>1768</v>
      </c>
      <c r="F5897" t="s">
        <v>11673</v>
      </c>
    </row>
    <row r="5898" spans="1:6">
      <c r="A5898" t="s">
        <v>3962</v>
      </c>
      <c r="B5898" t="s">
        <v>2412</v>
      </c>
      <c r="C5898" t="s">
        <v>2062</v>
      </c>
      <c r="D5898" t="s">
        <v>2063</v>
      </c>
      <c r="E5898" t="s">
        <v>1768</v>
      </c>
      <c r="F5898" t="s">
        <v>11677</v>
      </c>
    </row>
    <row r="5899" spans="1:6">
      <c r="A5899" t="s">
        <v>3967</v>
      </c>
      <c r="B5899" s="874" t="s">
        <v>20289</v>
      </c>
      <c r="C5899" t="s">
        <v>20290</v>
      </c>
      <c r="D5899" t="s">
        <v>20290</v>
      </c>
      <c r="E5899" t="s">
        <v>20290</v>
      </c>
      <c r="F5899" s="874" t="s">
        <v>11679</v>
      </c>
    </row>
    <row r="5900" spans="1:6">
      <c r="A5900" t="s">
        <v>3967</v>
      </c>
      <c r="B5900" s="874" t="s">
        <v>3968</v>
      </c>
      <c r="C5900" t="s">
        <v>20291</v>
      </c>
      <c r="D5900" t="s">
        <v>20291</v>
      </c>
      <c r="E5900" t="s">
        <v>20291</v>
      </c>
      <c r="F5900" s="874" t="s">
        <v>3963</v>
      </c>
    </row>
    <row r="5901" spans="1:6">
      <c r="A5901" t="s">
        <v>3967</v>
      </c>
      <c r="B5901" s="874" t="s">
        <v>3969</v>
      </c>
      <c r="C5901" t="s">
        <v>20292</v>
      </c>
      <c r="D5901" t="s">
        <v>20292</v>
      </c>
      <c r="E5901" t="s">
        <v>20292</v>
      </c>
      <c r="F5901" s="874" t="s">
        <v>3963</v>
      </c>
    </row>
    <row r="5902" spans="1:6">
      <c r="A5902" t="s">
        <v>3967</v>
      </c>
      <c r="B5902" s="874" t="s">
        <v>3970</v>
      </c>
      <c r="C5902" t="s">
        <v>20293</v>
      </c>
      <c r="D5902" t="s">
        <v>20293</v>
      </c>
      <c r="E5902" t="s">
        <v>20293</v>
      </c>
      <c r="F5902" s="874" t="s">
        <v>3963</v>
      </c>
    </row>
    <row r="5903" spans="1:6">
      <c r="A5903" t="s">
        <v>3967</v>
      </c>
      <c r="B5903" s="874" t="s">
        <v>3971</v>
      </c>
      <c r="C5903" t="s">
        <v>20294</v>
      </c>
      <c r="D5903" t="s">
        <v>20294</v>
      </c>
      <c r="E5903" t="s">
        <v>20294</v>
      </c>
      <c r="F5903" s="874" t="s">
        <v>3963</v>
      </c>
    </row>
    <row r="5904" spans="1:6">
      <c r="A5904" t="s">
        <v>3967</v>
      </c>
      <c r="B5904" s="874" t="s">
        <v>3972</v>
      </c>
      <c r="C5904" t="s">
        <v>20295</v>
      </c>
      <c r="D5904" t="s">
        <v>20295</v>
      </c>
      <c r="E5904" t="s">
        <v>20295</v>
      </c>
      <c r="F5904" s="874" t="s">
        <v>3963</v>
      </c>
    </row>
    <row r="5905" spans="1:6">
      <c r="A5905" t="s">
        <v>3967</v>
      </c>
      <c r="B5905" s="874" t="s">
        <v>3973</v>
      </c>
      <c r="C5905" t="s">
        <v>20296</v>
      </c>
      <c r="D5905" t="s">
        <v>20296</v>
      </c>
      <c r="E5905" t="s">
        <v>20296</v>
      </c>
      <c r="F5905" s="874" t="s">
        <v>3963</v>
      </c>
    </row>
    <row r="5906" spans="1:6">
      <c r="A5906" t="s">
        <v>3967</v>
      </c>
      <c r="B5906" s="874" t="s">
        <v>3974</v>
      </c>
      <c r="C5906" t="s">
        <v>20297</v>
      </c>
      <c r="D5906" t="s">
        <v>20297</v>
      </c>
      <c r="E5906" t="s">
        <v>20297</v>
      </c>
      <c r="F5906" s="874" t="s">
        <v>3963</v>
      </c>
    </row>
    <row r="5907" spans="1:6">
      <c r="A5907" t="s">
        <v>3967</v>
      </c>
      <c r="B5907" s="874" t="s">
        <v>3975</v>
      </c>
      <c r="C5907" t="s">
        <v>20298</v>
      </c>
      <c r="D5907" t="s">
        <v>20298</v>
      </c>
      <c r="E5907" t="s">
        <v>20298</v>
      </c>
      <c r="F5907" s="874" t="s">
        <v>3963</v>
      </c>
    </row>
    <row r="5908" spans="1:6">
      <c r="A5908" t="s">
        <v>3967</v>
      </c>
      <c r="B5908" s="874" t="s">
        <v>3976</v>
      </c>
      <c r="C5908" t="s">
        <v>20299</v>
      </c>
      <c r="D5908" t="s">
        <v>20299</v>
      </c>
      <c r="E5908" t="s">
        <v>20299</v>
      </c>
      <c r="F5908" s="874" t="s">
        <v>3963</v>
      </c>
    </row>
    <row r="5909" spans="1:6">
      <c r="A5909" t="s">
        <v>3967</v>
      </c>
      <c r="B5909" s="874" t="s">
        <v>3977</v>
      </c>
      <c r="C5909" t="s">
        <v>20300</v>
      </c>
      <c r="D5909" t="s">
        <v>20300</v>
      </c>
      <c r="E5909" t="s">
        <v>20300</v>
      </c>
      <c r="F5909" s="874" t="s">
        <v>3963</v>
      </c>
    </row>
    <row r="5910" spans="1:6">
      <c r="A5910" t="s">
        <v>3967</v>
      </c>
      <c r="B5910" s="874" t="s">
        <v>3978</v>
      </c>
      <c r="C5910" t="s">
        <v>20301</v>
      </c>
      <c r="D5910" t="s">
        <v>20301</v>
      </c>
      <c r="E5910" t="s">
        <v>20301</v>
      </c>
      <c r="F5910" s="874" t="s">
        <v>3963</v>
      </c>
    </row>
    <row r="5911" spans="1:6">
      <c r="A5911" t="s">
        <v>3967</v>
      </c>
      <c r="B5911" s="874" t="s">
        <v>3979</v>
      </c>
      <c r="C5911" t="s">
        <v>20302</v>
      </c>
      <c r="D5911" t="s">
        <v>20302</v>
      </c>
      <c r="E5911" t="s">
        <v>20302</v>
      </c>
      <c r="F5911" s="874" t="s">
        <v>3963</v>
      </c>
    </row>
    <row r="5912" spans="1:6">
      <c r="A5912" t="s">
        <v>3967</v>
      </c>
      <c r="B5912" s="874" t="s">
        <v>3980</v>
      </c>
      <c r="C5912" t="s">
        <v>20303</v>
      </c>
      <c r="D5912" t="s">
        <v>20303</v>
      </c>
      <c r="E5912" t="s">
        <v>20303</v>
      </c>
      <c r="F5912" s="874" t="s">
        <v>3963</v>
      </c>
    </row>
    <row r="5913" spans="1:6">
      <c r="A5913" t="s">
        <v>3967</v>
      </c>
      <c r="B5913" s="874" t="s">
        <v>3981</v>
      </c>
      <c r="C5913" t="s">
        <v>20304</v>
      </c>
      <c r="D5913" t="s">
        <v>20304</v>
      </c>
      <c r="E5913" t="s">
        <v>20304</v>
      </c>
      <c r="F5913" s="874" t="s">
        <v>3963</v>
      </c>
    </row>
    <row r="5914" spans="1:6">
      <c r="A5914" t="s">
        <v>3967</v>
      </c>
      <c r="B5914" s="874" t="s">
        <v>3982</v>
      </c>
      <c r="C5914" t="s">
        <v>20305</v>
      </c>
      <c r="D5914" t="s">
        <v>20305</v>
      </c>
      <c r="E5914" t="s">
        <v>20305</v>
      </c>
      <c r="F5914" s="874" t="s">
        <v>3963</v>
      </c>
    </row>
    <row r="5915" spans="1:6">
      <c r="A5915" t="s">
        <v>3967</v>
      </c>
      <c r="B5915" s="874" t="s">
        <v>3983</v>
      </c>
      <c r="C5915" t="s">
        <v>20306</v>
      </c>
      <c r="D5915" t="s">
        <v>20306</v>
      </c>
      <c r="E5915" t="s">
        <v>20306</v>
      </c>
      <c r="F5915" s="874" t="s">
        <v>3963</v>
      </c>
    </row>
    <row r="5916" spans="1:6">
      <c r="A5916" t="s">
        <v>3967</v>
      </c>
      <c r="B5916" s="874" t="s">
        <v>4018</v>
      </c>
      <c r="C5916" t="s">
        <v>20307</v>
      </c>
      <c r="D5916" t="s">
        <v>20307</v>
      </c>
      <c r="E5916" t="s">
        <v>20307</v>
      </c>
      <c r="F5916" s="874" t="s">
        <v>3963</v>
      </c>
    </row>
    <row r="5917" spans="1:6">
      <c r="A5917" t="s">
        <v>3967</v>
      </c>
      <c r="B5917" s="874" t="s">
        <v>3984</v>
      </c>
      <c r="C5917" t="s">
        <v>20308</v>
      </c>
      <c r="D5917" t="s">
        <v>20308</v>
      </c>
      <c r="E5917" t="s">
        <v>20308</v>
      </c>
      <c r="F5917" s="874" t="s">
        <v>3963</v>
      </c>
    </row>
    <row r="5918" spans="1:6">
      <c r="A5918" t="s">
        <v>3967</v>
      </c>
      <c r="B5918" s="874" t="s">
        <v>3985</v>
      </c>
      <c r="C5918" t="s">
        <v>20309</v>
      </c>
      <c r="D5918" t="s">
        <v>20309</v>
      </c>
      <c r="E5918" t="s">
        <v>20309</v>
      </c>
      <c r="F5918" s="874" t="s">
        <v>3963</v>
      </c>
    </row>
    <row r="5919" spans="1:6">
      <c r="A5919" t="s">
        <v>3967</v>
      </c>
      <c r="B5919" s="874" t="s">
        <v>3986</v>
      </c>
      <c r="C5919" t="s">
        <v>20310</v>
      </c>
      <c r="D5919" t="s">
        <v>20310</v>
      </c>
      <c r="E5919" t="s">
        <v>20310</v>
      </c>
      <c r="F5919" s="874" t="s">
        <v>3963</v>
      </c>
    </row>
    <row r="5920" spans="1:6">
      <c r="A5920" t="s">
        <v>3967</v>
      </c>
      <c r="B5920" s="860" t="s">
        <v>20311</v>
      </c>
      <c r="C5920" t="s">
        <v>20312</v>
      </c>
      <c r="D5920" t="s">
        <v>20312</v>
      </c>
      <c r="E5920" t="s">
        <v>20312</v>
      </c>
      <c r="F5920" s="874" t="s">
        <v>3963</v>
      </c>
    </row>
    <row r="5921" spans="1:6">
      <c r="A5921" t="s">
        <v>3967</v>
      </c>
      <c r="B5921" s="874" t="s">
        <v>3987</v>
      </c>
      <c r="C5921" t="s">
        <v>20313</v>
      </c>
      <c r="D5921" t="s">
        <v>20313</v>
      </c>
      <c r="E5921" t="s">
        <v>20313</v>
      </c>
      <c r="F5921" s="874" t="s">
        <v>3963</v>
      </c>
    </row>
    <row r="5922" spans="1:6">
      <c r="A5922" t="s">
        <v>3967</v>
      </c>
      <c r="B5922" s="874" t="s">
        <v>3988</v>
      </c>
      <c r="C5922" t="s">
        <v>20314</v>
      </c>
      <c r="D5922" t="s">
        <v>20314</v>
      </c>
      <c r="E5922" t="s">
        <v>20314</v>
      </c>
      <c r="F5922" s="874" t="s">
        <v>3963</v>
      </c>
    </row>
    <row r="5923" spans="1:6">
      <c r="A5923" t="s">
        <v>3967</v>
      </c>
      <c r="B5923" s="874" t="s">
        <v>3989</v>
      </c>
      <c r="C5923" t="s">
        <v>20315</v>
      </c>
      <c r="D5923" t="s">
        <v>20315</v>
      </c>
      <c r="E5923" t="s">
        <v>20315</v>
      </c>
      <c r="F5923" s="874" t="s">
        <v>3963</v>
      </c>
    </row>
    <row r="5924" spans="1:6">
      <c r="A5924" t="s">
        <v>3967</v>
      </c>
      <c r="B5924" s="874" t="s">
        <v>3990</v>
      </c>
      <c r="C5924" t="s">
        <v>20316</v>
      </c>
      <c r="D5924" t="s">
        <v>20316</v>
      </c>
      <c r="E5924" t="s">
        <v>20316</v>
      </c>
      <c r="F5924" s="874" t="s">
        <v>3963</v>
      </c>
    </row>
    <row r="5925" spans="1:6">
      <c r="A5925" t="s">
        <v>3967</v>
      </c>
      <c r="B5925" s="874" t="s">
        <v>3991</v>
      </c>
      <c r="C5925" t="s">
        <v>20317</v>
      </c>
      <c r="D5925" t="s">
        <v>20317</v>
      </c>
      <c r="E5925" t="s">
        <v>20317</v>
      </c>
      <c r="F5925" s="874" t="s">
        <v>3963</v>
      </c>
    </row>
    <row r="5926" spans="1:6">
      <c r="A5926" t="s">
        <v>3967</v>
      </c>
      <c r="B5926" s="874" t="s">
        <v>3992</v>
      </c>
      <c r="C5926" t="s">
        <v>20318</v>
      </c>
      <c r="D5926" t="s">
        <v>20318</v>
      </c>
      <c r="E5926" t="s">
        <v>20318</v>
      </c>
      <c r="F5926" s="874" t="s">
        <v>3963</v>
      </c>
    </row>
    <row r="5927" spans="1:6">
      <c r="A5927" t="s">
        <v>3967</v>
      </c>
      <c r="B5927" s="874" t="s">
        <v>3993</v>
      </c>
      <c r="C5927" t="s">
        <v>20319</v>
      </c>
      <c r="D5927" t="s">
        <v>20319</v>
      </c>
      <c r="E5927" t="s">
        <v>20319</v>
      </c>
      <c r="F5927" s="874" t="s">
        <v>3963</v>
      </c>
    </row>
    <row r="5928" spans="1:6">
      <c r="A5928" t="s">
        <v>3967</v>
      </c>
      <c r="B5928" s="874" t="s">
        <v>3994</v>
      </c>
      <c r="C5928" t="s">
        <v>20320</v>
      </c>
      <c r="D5928" t="s">
        <v>20320</v>
      </c>
      <c r="E5928" t="s">
        <v>20320</v>
      </c>
      <c r="F5928" s="874" t="s">
        <v>3963</v>
      </c>
    </row>
    <row r="5929" spans="1:6">
      <c r="A5929" t="s">
        <v>3967</v>
      </c>
      <c r="B5929" s="874" t="s">
        <v>3995</v>
      </c>
      <c r="C5929" t="s">
        <v>20321</v>
      </c>
      <c r="D5929" t="s">
        <v>20321</v>
      </c>
      <c r="E5929" t="s">
        <v>20321</v>
      </c>
      <c r="F5929" s="874" t="s">
        <v>3963</v>
      </c>
    </row>
    <row r="5930" spans="1:6">
      <c r="A5930" t="s">
        <v>3967</v>
      </c>
      <c r="B5930" s="874" t="s">
        <v>3996</v>
      </c>
      <c r="C5930" t="s">
        <v>20322</v>
      </c>
      <c r="D5930" t="s">
        <v>20322</v>
      </c>
      <c r="E5930" t="s">
        <v>20322</v>
      </c>
      <c r="F5930" s="874" t="s">
        <v>3963</v>
      </c>
    </row>
    <row r="5931" spans="1:6">
      <c r="A5931" t="s">
        <v>3967</v>
      </c>
      <c r="B5931" s="874" t="s">
        <v>3997</v>
      </c>
      <c r="C5931" t="s">
        <v>20323</v>
      </c>
      <c r="D5931" t="s">
        <v>20323</v>
      </c>
      <c r="E5931" t="s">
        <v>20323</v>
      </c>
      <c r="F5931" s="874" t="s">
        <v>3963</v>
      </c>
    </row>
    <row r="5932" spans="1:6">
      <c r="A5932" t="s">
        <v>3967</v>
      </c>
      <c r="B5932" s="874" t="s">
        <v>3998</v>
      </c>
      <c r="C5932" t="s">
        <v>20324</v>
      </c>
      <c r="D5932" t="s">
        <v>20324</v>
      </c>
      <c r="E5932" t="s">
        <v>20324</v>
      </c>
      <c r="F5932" s="874" t="s">
        <v>3963</v>
      </c>
    </row>
    <row r="5933" spans="1:6">
      <c r="A5933" t="s">
        <v>3967</v>
      </c>
      <c r="B5933" s="874" t="s">
        <v>3999</v>
      </c>
      <c r="C5933" t="s">
        <v>20325</v>
      </c>
      <c r="D5933" t="s">
        <v>20325</v>
      </c>
      <c r="E5933" t="s">
        <v>20325</v>
      </c>
      <c r="F5933" s="874" t="s">
        <v>3963</v>
      </c>
    </row>
    <row r="5934" spans="1:6">
      <c r="A5934" t="s">
        <v>3967</v>
      </c>
      <c r="B5934" s="874" t="s">
        <v>4000</v>
      </c>
      <c r="C5934" t="s">
        <v>20326</v>
      </c>
      <c r="D5934" t="s">
        <v>20326</v>
      </c>
      <c r="E5934" t="s">
        <v>20326</v>
      </c>
      <c r="F5934" s="874" t="s">
        <v>3963</v>
      </c>
    </row>
    <row r="5935" spans="1:6">
      <c r="A5935" t="s">
        <v>3967</v>
      </c>
      <c r="B5935" s="874" t="s">
        <v>4001</v>
      </c>
      <c r="C5935" t="s">
        <v>20327</v>
      </c>
      <c r="D5935" t="s">
        <v>20327</v>
      </c>
      <c r="E5935" t="s">
        <v>20327</v>
      </c>
      <c r="F5935" s="874" t="s">
        <v>3963</v>
      </c>
    </row>
    <row r="5936" spans="1:6">
      <c r="A5936" t="s">
        <v>3967</v>
      </c>
      <c r="B5936" s="874" t="s">
        <v>4002</v>
      </c>
      <c r="C5936" t="s">
        <v>20328</v>
      </c>
      <c r="D5936" t="s">
        <v>20328</v>
      </c>
      <c r="E5936" t="s">
        <v>20328</v>
      </c>
      <c r="F5936" s="874" t="s">
        <v>3963</v>
      </c>
    </row>
    <row r="5937" spans="1:6">
      <c r="A5937" t="s">
        <v>3967</v>
      </c>
      <c r="B5937" s="874" t="s">
        <v>4003</v>
      </c>
      <c r="C5937" t="s">
        <v>20329</v>
      </c>
      <c r="D5937" t="s">
        <v>20329</v>
      </c>
      <c r="E5937" t="s">
        <v>20329</v>
      </c>
      <c r="F5937" s="874" t="s">
        <v>3963</v>
      </c>
    </row>
    <row r="5938" spans="1:6">
      <c r="A5938" t="s">
        <v>3967</v>
      </c>
      <c r="B5938" s="874" t="s">
        <v>4004</v>
      </c>
      <c r="C5938" t="s">
        <v>20330</v>
      </c>
      <c r="D5938" t="s">
        <v>20330</v>
      </c>
      <c r="E5938" t="s">
        <v>20330</v>
      </c>
      <c r="F5938" s="874" t="s">
        <v>3963</v>
      </c>
    </row>
    <row r="5939" spans="1:6">
      <c r="A5939" t="s">
        <v>3967</v>
      </c>
      <c r="B5939" s="874" t="s">
        <v>4005</v>
      </c>
      <c r="C5939" t="s">
        <v>20331</v>
      </c>
      <c r="D5939" t="s">
        <v>20331</v>
      </c>
      <c r="E5939" t="s">
        <v>20331</v>
      </c>
      <c r="F5939" s="874" t="s">
        <v>3963</v>
      </c>
    </row>
    <row r="5940" spans="1:6">
      <c r="A5940" t="s">
        <v>3967</v>
      </c>
      <c r="B5940" s="874" t="s">
        <v>4006</v>
      </c>
      <c r="C5940" t="s">
        <v>20332</v>
      </c>
      <c r="D5940" t="s">
        <v>20332</v>
      </c>
      <c r="E5940" t="s">
        <v>20332</v>
      </c>
      <c r="F5940" s="874" t="s">
        <v>3963</v>
      </c>
    </row>
    <row r="5941" spans="1:6">
      <c r="A5941" t="s">
        <v>3967</v>
      </c>
      <c r="B5941" s="874" t="s">
        <v>4007</v>
      </c>
      <c r="C5941" t="s">
        <v>20333</v>
      </c>
      <c r="D5941" t="s">
        <v>20333</v>
      </c>
      <c r="E5941" t="s">
        <v>20333</v>
      </c>
      <c r="F5941" s="874" t="s">
        <v>3963</v>
      </c>
    </row>
    <row r="5942" spans="1:6">
      <c r="A5942" t="s">
        <v>3967</v>
      </c>
      <c r="B5942" s="874" t="s">
        <v>4008</v>
      </c>
      <c r="C5942" t="s">
        <v>20334</v>
      </c>
      <c r="D5942" t="s">
        <v>20334</v>
      </c>
      <c r="E5942" t="s">
        <v>20334</v>
      </c>
      <c r="F5942" s="874" t="s">
        <v>3963</v>
      </c>
    </row>
    <row r="5943" spans="1:6">
      <c r="A5943" t="s">
        <v>3967</v>
      </c>
      <c r="B5943" s="874" t="s">
        <v>4009</v>
      </c>
      <c r="C5943" t="s">
        <v>20335</v>
      </c>
      <c r="D5943" t="s">
        <v>20335</v>
      </c>
      <c r="E5943" t="s">
        <v>20335</v>
      </c>
      <c r="F5943" s="874" t="s">
        <v>3963</v>
      </c>
    </row>
    <row r="5944" spans="1:6">
      <c r="A5944" t="s">
        <v>3967</v>
      </c>
      <c r="B5944" s="54" t="s">
        <v>4010</v>
      </c>
      <c r="C5944" t="s">
        <v>20336</v>
      </c>
      <c r="D5944" t="s">
        <v>20336</v>
      </c>
      <c r="E5944" t="s">
        <v>20336</v>
      </c>
      <c r="F5944" s="874" t="s">
        <v>3963</v>
      </c>
    </row>
    <row r="5945" spans="1:6">
      <c r="A5945" t="s">
        <v>3967</v>
      </c>
      <c r="B5945" s="874" t="s">
        <v>4011</v>
      </c>
      <c r="C5945" t="s">
        <v>20337</v>
      </c>
      <c r="D5945" t="s">
        <v>20337</v>
      </c>
      <c r="E5945" t="s">
        <v>20337</v>
      </c>
      <c r="F5945" s="874" t="s">
        <v>3963</v>
      </c>
    </row>
    <row r="5946" spans="1:6">
      <c r="A5946" t="s">
        <v>3967</v>
      </c>
      <c r="B5946" t="s">
        <v>11683</v>
      </c>
      <c r="C5946" t="s">
        <v>20338</v>
      </c>
      <c r="D5946" t="s">
        <v>20338</v>
      </c>
      <c r="E5946" t="s">
        <v>20338</v>
      </c>
      <c r="F5946" s="860" t="s">
        <v>3963</v>
      </c>
    </row>
    <row r="5947" spans="1:6">
      <c r="A5947" t="s">
        <v>3967</v>
      </c>
      <c r="B5947" s="874" t="s">
        <v>4012</v>
      </c>
      <c r="C5947" t="s">
        <v>20339</v>
      </c>
      <c r="D5947" t="s">
        <v>20339</v>
      </c>
      <c r="E5947" t="s">
        <v>20339</v>
      </c>
      <c r="F5947" s="874" t="s">
        <v>3963</v>
      </c>
    </row>
    <row r="5948" spans="1:6">
      <c r="A5948" t="s">
        <v>3967</v>
      </c>
      <c r="B5948" s="874" t="s">
        <v>4013</v>
      </c>
      <c r="C5948" t="s">
        <v>20340</v>
      </c>
      <c r="D5948" t="s">
        <v>20340</v>
      </c>
      <c r="E5948" t="s">
        <v>20340</v>
      </c>
      <c r="F5948" s="874" t="s">
        <v>3963</v>
      </c>
    </row>
    <row r="5949" spans="1:6">
      <c r="A5949" t="s">
        <v>3967</v>
      </c>
      <c r="B5949" s="874" t="s">
        <v>4014</v>
      </c>
      <c r="C5949" t="s">
        <v>20341</v>
      </c>
      <c r="D5949" t="s">
        <v>20341</v>
      </c>
      <c r="E5949" t="s">
        <v>20341</v>
      </c>
      <c r="F5949" s="874" t="s">
        <v>3963</v>
      </c>
    </row>
    <row r="5950" spans="1:6">
      <c r="A5950" t="s">
        <v>3967</v>
      </c>
      <c r="B5950" s="874" t="s">
        <v>4015</v>
      </c>
      <c r="C5950" t="s">
        <v>20342</v>
      </c>
      <c r="D5950" t="s">
        <v>20342</v>
      </c>
      <c r="E5950" t="s">
        <v>20342</v>
      </c>
      <c r="F5950" s="874" t="s">
        <v>3963</v>
      </c>
    </row>
    <row r="5951" spans="1:6">
      <c r="A5951" t="s">
        <v>3967</v>
      </c>
      <c r="B5951" s="874" t="s">
        <v>4016</v>
      </c>
      <c r="C5951" t="s">
        <v>20343</v>
      </c>
      <c r="D5951" t="s">
        <v>20343</v>
      </c>
      <c r="E5951" t="s">
        <v>20343</v>
      </c>
      <c r="F5951" s="874" t="s">
        <v>3963</v>
      </c>
    </row>
    <row r="5952" spans="1:6">
      <c r="A5952" t="s">
        <v>3967</v>
      </c>
      <c r="B5952" s="874" t="s">
        <v>4017</v>
      </c>
      <c r="C5952" t="s">
        <v>20344</v>
      </c>
      <c r="D5952" t="s">
        <v>20344</v>
      </c>
      <c r="E5952" t="s">
        <v>20344</v>
      </c>
      <c r="F5952" s="874" t="s">
        <v>3963</v>
      </c>
    </row>
    <row r="5953" spans="1:6">
      <c r="A5953" t="s">
        <v>3967</v>
      </c>
      <c r="B5953" s="874" t="s">
        <v>4019</v>
      </c>
      <c r="C5953" t="s">
        <v>20345</v>
      </c>
      <c r="D5953" t="s">
        <v>20345</v>
      </c>
      <c r="E5953" t="s">
        <v>20345</v>
      </c>
      <c r="F5953" s="874" t="s">
        <v>3963</v>
      </c>
    </row>
    <row r="5954" spans="1:6">
      <c r="A5954" t="s">
        <v>3967</v>
      </c>
      <c r="B5954" s="874" t="s">
        <v>4020</v>
      </c>
      <c r="C5954" t="s">
        <v>20346</v>
      </c>
      <c r="D5954" t="s">
        <v>20346</v>
      </c>
      <c r="E5954" t="s">
        <v>20346</v>
      </c>
      <c r="F5954" s="874" t="s">
        <v>3963</v>
      </c>
    </row>
    <row r="5955" spans="1:6">
      <c r="A5955" t="s">
        <v>3967</v>
      </c>
      <c r="B5955" s="874" t="s">
        <v>4021</v>
      </c>
      <c r="C5955" t="s">
        <v>20347</v>
      </c>
      <c r="D5955" t="s">
        <v>20347</v>
      </c>
      <c r="E5955" t="s">
        <v>20347</v>
      </c>
      <c r="F5955" s="874" t="s">
        <v>3963</v>
      </c>
    </row>
    <row r="5956" spans="1:6">
      <c r="A5956" t="s">
        <v>3967</v>
      </c>
      <c r="B5956" s="874" t="s">
        <v>4022</v>
      </c>
      <c r="C5956" t="s">
        <v>20348</v>
      </c>
      <c r="D5956" t="s">
        <v>20348</v>
      </c>
      <c r="E5956" t="s">
        <v>20348</v>
      </c>
      <c r="F5956" s="874" t="s">
        <v>3963</v>
      </c>
    </row>
    <row r="5957" spans="1:6">
      <c r="A5957" t="s">
        <v>3967</v>
      </c>
      <c r="B5957" s="874" t="s">
        <v>20349</v>
      </c>
      <c r="C5957" t="s">
        <v>20350</v>
      </c>
      <c r="D5957" t="s">
        <v>20350</v>
      </c>
      <c r="E5957" t="s">
        <v>20350</v>
      </c>
      <c r="F5957" s="874" t="s">
        <v>13315</v>
      </c>
    </row>
    <row r="5958" spans="1:6">
      <c r="A5958" t="s">
        <v>3967</v>
      </c>
      <c r="B5958" s="874" t="s">
        <v>20351</v>
      </c>
      <c r="C5958" t="s">
        <v>20352</v>
      </c>
      <c r="D5958" t="s">
        <v>20352</v>
      </c>
      <c r="E5958" t="s">
        <v>20352</v>
      </c>
      <c r="F5958" s="874" t="s">
        <v>13315</v>
      </c>
    </row>
    <row r="5959" spans="1:6">
      <c r="A5959" t="s">
        <v>3967</v>
      </c>
      <c r="B5959" s="874" t="s">
        <v>20353</v>
      </c>
      <c r="C5959" t="s">
        <v>20354</v>
      </c>
      <c r="D5959" t="s">
        <v>20354</v>
      </c>
      <c r="E5959" t="s">
        <v>20354</v>
      </c>
      <c r="F5959" s="874" t="s">
        <v>13315</v>
      </c>
    </row>
    <row r="5960" spans="1:6">
      <c r="A5960" t="s">
        <v>3967</v>
      </c>
      <c r="B5960" s="874" t="s">
        <v>20355</v>
      </c>
      <c r="C5960" t="s">
        <v>20356</v>
      </c>
      <c r="D5960" t="s">
        <v>20356</v>
      </c>
      <c r="E5960" t="s">
        <v>20356</v>
      </c>
      <c r="F5960" s="874" t="s">
        <v>13319</v>
      </c>
    </row>
    <row r="5961" spans="1:6">
      <c r="A5961" t="s">
        <v>3967</v>
      </c>
      <c r="B5961" s="54" t="s">
        <v>20357</v>
      </c>
      <c r="C5961" t="s">
        <v>20358</v>
      </c>
      <c r="D5961" t="s">
        <v>20358</v>
      </c>
      <c r="E5961" t="s">
        <v>20358</v>
      </c>
      <c r="F5961" s="874" t="s">
        <v>13323</v>
      </c>
    </row>
    <row r="5962" spans="1:6">
      <c r="A5962" t="s">
        <v>3967</v>
      </c>
      <c r="B5962" s="874" t="s">
        <v>20359</v>
      </c>
      <c r="C5962" t="s">
        <v>20360</v>
      </c>
      <c r="D5962" t="s">
        <v>20360</v>
      </c>
      <c r="E5962" t="s">
        <v>20360</v>
      </c>
      <c r="F5962" s="874" t="s">
        <v>13327</v>
      </c>
    </row>
    <row r="5963" spans="1:6">
      <c r="A5963" t="s">
        <v>3967</v>
      </c>
      <c r="B5963" s="54" t="s">
        <v>20361</v>
      </c>
      <c r="C5963" t="s">
        <v>20362</v>
      </c>
      <c r="D5963" t="s">
        <v>20362</v>
      </c>
      <c r="E5963" t="s">
        <v>20362</v>
      </c>
      <c r="F5963" s="874" t="s">
        <v>13331</v>
      </c>
    </row>
    <row r="5964" spans="1:6">
      <c r="A5964" t="s">
        <v>3967</v>
      </c>
      <c r="B5964" s="874" t="s">
        <v>20363</v>
      </c>
      <c r="C5964" t="s">
        <v>20364</v>
      </c>
      <c r="D5964" t="s">
        <v>20364</v>
      </c>
      <c r="E5964" t="s">
        <v>20364</v>
      </c>
      <c r="F5964" s="874" t="s">
        <v>13335</v>
      </c>
    </row>
    <row r="5965" spans="1:6">
      <c r="A5965" t="s">
        <v>3967</v>
      </c>
      <c r="B5965" s="874" t="s">
        <v>20365</v>
      </c>
      <c r="C5965" t="s">
        <v>20366</v>
      </c>
      <c r="D5965" t="s">
        <v>20366</v>
      </c>
      <c r="E5965" t="s">
        <v>20366</v>
      </c>
      <c r="F5965" s="875" t="s">
        <v>13339</v>
      </c>
    </row>
    <row r="5966" spans="1:6">
      <c r="A5966" t="s">
        <v>3967</v>
      </c>
      <c r="B5966" s="874" t="s">
        <v>20367</v>
      </c>
      <c r="C5966" t="s">
        <v>20368</v>
      </c>
      <c r="D5966" t="s">
        <v>20368</v>
      </c>
      <c r="E5966" t="s">
        <v>20368</v>
      </c>
      <c r="F5966" s="874" t="s">
        <v>13343</v>
      </c>
    </row>
    <row r="5967" spans="1:6">
      <c r="A5967" t="s">
        <v>3967</v>
      </c>
      <c r="B5967" s="874" t="s">
        <v>20369</v>
      </c>
      <c r="C5967" t="s">
        <v>20370</v>
      </c>
      <c r="D5967" t="s">
        <v>20370</v>
      </c>
      <c r="E5967" t="s">
        <v>20370</v>
      </c>
      <c r="F5967" s="874" t="s">
        <v>13347</v>
      </c>
    </row>
    <row r="5968" spans="1:6">
      <c r="A5968" t="s">
        <v>3967</v>
      </c>
      <c r="B5968" s="874" t="s">
        <v>20371</v>
      </c>
      <c r="C5968" t="s">
        <v>20372</v>
      </c>
      <c r="D5968" t="s">
        <v>20372</v>
      </c>
      <c r="E5968" t="s">
        <v>20372</v>
      </c>
      <c r="F5968" s="874" t="s">
        <v>13351</v>
      </c>
    </row>
    <row r="5969" spans="1:6">
      <c r="A5969" t="s">
        <v>3967</v>
      </c>
      <c r="B5969" s="874" t="s">
        <v>20373</v>
      </c>
      <c r="C5969" t="s">
        <v>20374</v>
      </c>
      <c r="D5969" t="s">
        <v>20374</v>
      </c>
      <c r="E5969" t="s">
        <v>20374</v>
      </c>
      <c r="F5969" s="874" t="s">
        <v>13354</v>
      </c>
    </row>
    <row r="5970" spans="1:6">
      <c r="A5970" t="s">
        <v>3967</v>
      </c>
      <c r="B5970" s="874" t="s">
        <v>20375</v>
      </c>
      <c r="C5970" t="s">
        <v>20376</v>
      </c>
      <c r="D5970" t="s">
        <v>20376</v>
      </c>
      <c r="E5970" t="s">
        <v>20376</v>
      </c>
      <c r="F5970" s="874" t="s">
        <v>13354</v>
      </c>
    </row>
    <row r="5971" spans="1:6">
      <c r="A5971" t="s">
        <v>3967</v>
      </c>
      <c r="B5971" s="874" t="s">
        <v>20377</v>
      </c>
      <c r="C5971" t="s">
        <v>20378</v>
      </c>
      <c r="D5971" t="s">
        <v>20378</v>
      </c>
      <c r="E5971" t="s">
        <v>20378</v>
      </c>
      <c r="F5971" s="874" t="s">
        <v>13354</v>
      </c>
    </row>
    <row r="5972" spans="1:6">
      <c r="A5972" t="s">
        <v>3967</v>
      </c>
      <c r="B5972" s="54" t="s">
        <v>20379</v>
      </c>
      <c r="C5972" t="s">
        <v>20380</v>
      </c>
      <c r="D5972" t="s">
        <v>20380</v>
      </c>
      <c r="E5972" t="s">
        <v>20380</v>
      </c>
      <c r="F5972" s="874" t="s">
        <v>13357</v>
      </c>
    </row>
    <row r="5973" spans="1:6">
      <c r="A5973" t="s">
        <v>3967</v>
      </c>
      <c r="B5973" s="54" t="s">
        <v>20381</v>
      </c>
      <c r="C5973" t="s">
        <v>20382</v>
      </c>
      <c r="D5973" t="s">
        <v>20382</v>
      </c>
      <c r="E5973" t="s">
        <v>20382</v>
      </c>
      <c r="F5973" s="874" t="s">
        <v>13361</v>
      </c>
    </row>
    <row r="5974" spans="1:6">
      <c r="A5974" t="s">
        <v>3967</v>
      </c>
      <c r="B5974" s="874" t="s">
        <v>20383</v>
      </c>
      <c r="C5974" t="s">
        <v>20384</v>
      </c>
      <c r="D5974" t="s">
        <v>20384</v>
      </c>
      <c r="E5974" t="s">
        <v>20384</v>
      </c>
      <c r="F5974" s="874" t="s">
        <v>13365</v>
      </c>
    </row>
    <row r="5975" spans="1:6">
      <c r="A5975" t="s">
        <v>3967</v>
      </c>
      <c r="B5975" s="876" t="s">
        <v>20385</v>
      </c>
      <c r="C5975" t="s">
        <v>20386</v>
      </c>
      <c r="D5975" t="s">
        <v>20386</v>
      </c>
      <c r="E5975" t="s">
        <v>20386</v>
      </c>
      <c r="F5975" s="874" t="s">
        <v>13368</v>
      </c>
    </row>
    <row r="5976" spans="1:6">
      <c r="A5976" t="s">
        <v>3967</v>
      </c>
      <c r="B5976" s="860" t="s">
        <v>20387</v>
      </c>
      <c r="C5976" t="s">
        <v>20388</v>
      </c>
      <c r="D5976" t="s">
        <v>20388</v>
      </c>
      <c r="E5976" t="s">
        <v>20388</v>
      </c>
      <c r="F5976" s="874" t="s">
        <v>13372</v>
      </c>
    </row>
    <row r="5977" spans="1:6">
      <c r="A5977" t="s">
        <v>3967</v>
      </c>
      <c r="B5977" s="54" t="s">
        <v>20389</v>
      </c>
      <c r="C5977" t="s">
        <v>20390</v>
      </c>
      <c r="D5977" t="s">
        <v>20390</v>
      </c>
      <c r="E5977" t="s">
        <v>20390</v>
      </c>
      <c r="F5977" s="874" t="s">
        <v>13376</v>
      </c>
    </row>
    <row r="5978" spans="1:6">
      <c r="A5978" t="s">
        <v>3967</v>
      </c>
      <c r="B5978" s="874" t="s">
        <v>20391</v>
      </c>
      <c r="C5978" t="s">
        <v>20392</v>
      </c>
      <c r="D5978" t="s">
        <v>20392</v>
      </c>
      <c r="E5978" t="s">
        <v>20392</v>
      </c>
      <c r="F5978" s="874" t="s">
        <v>13380</v>
      </c>
    </row>
    <row r="5979" spans="1:6">
      <c r="A5979" t="s">
        <v>3967</v>
      </c>
      <c r="B5979" s="860" t="s">
        <v>20393</v>
      </c>
      <c r="C5979" t="s">
        <v>20394</v>
      </c>
      <c r="D5979" t="s">
        <v>20394</v>
      </c>
      <c r="E5979" t="s">
        <v>20394</v>
      </c>
      <c r="F5979" s="874" t="s">
        <v>13383</v>
      </c>
    </row>
    <row r="5980" spans="1:6">
      <c r="A5980" t="s">
        <v>3967</v>
      </c>
      <c r="B5980" s="874" t="s">
        <v>20395</v>
      </c>
      <c r="C5980" t="s">
        <v>20396</v>
      </c>
      <c r="D5980" t="s">
        <v>20396</v>
      </c>
      <c r="E5980" t="s">
        <v>20396</v>
      </c>
      <c r="F5980" s="874" t="s">
        <v>13386</v>
      </c>
    </row>
    <row r="5981" spans="1:6">
      <c r="A5981" t="s">
        <v>3967</v>
      </c>
      <c r="B5981" s="874" t="s">
        <v>20397</v>
      </c>
      <c r="C5981" t="s">
        <v>20398</v>
      </c>
      <c r="D5981" t="s">
        <v>20398</v>
      </c>
      <c r="E5981" t="s">
        <v>20398</v>
      </c>
      <c r="F5981" s="874" t="s">
        <v>13389</v>
      </c>
    </row>
    <row r="5982" spans="1:6">
      <c r="A5982" t="s">
        <v>3967</v>
      </c>
      <c r="B5982" s="860" t="s">
        <v>20399</v>
      </c>
      <c r="C5982" t="s">
        <v>20400</v>
      </c>
      <c r="D5982" t="s">
        <v>20400</v>
      </c>
      <c r="E5982" t="s">
        <v>20400</v>
      </c>
      <c r="F5982" s="860" t="s">
        <v>13389</v>
      </c>
    </row>
    <row r="5983" spans="1:6">
      <c r="A5983" t="s">
        <v>3967</v>
      </c>
      <c r="B5983" s="874" t="s">
        <v>20401</v>
      </c>
      <c r="C5983" t="s">
        <v>20402</v>
      </c>
      <c r="D5983" t="s">
        <v>20402</v>
      </c>
      <c r="E5983" t="s">
        <v>20402</v>
      </c>
      <c r="F5983" s="874" t="s">
        <v>13389</v>
      </c>
    </row>
    <row r="5984" spans="1:6">
      <c r="A5984" t="s">
        <v>3967</v>
      </c>
      <c r="B5984" s="876" t="s">
        <v>20403</v>
      </c>
      <c r="C5984" t="s">
        <v>20404</v>
      </c>
      <c r="D5984" t="s">
        <v>20404</v>
      </c>
      <c r="E5984" t="s">
        <v>20404</v>
      </c>
      <c r="F5984" s="874" t="s">
        <v>13393</v>
      </c>
    </row>
    <row r="5985" spans="1:6">
      <c r="A5985" t="s">
        <v>3967</v>
      </c>
      <c r="B5985" s="876" t="s">
        <v>20405</v>
      </c>
      <c r="C5985" t="s">
        <v>20406</v>
      </c>
      <c r="D5985" t="s">
        <v>20406</v>
      </c>
      <c r="E5985" t="s">
        <v>20406</v>
      </c>
      <c r="F5985" s="874" t="s">
        <v>13397</v>
      </c>
    </row>
    <row r="5986" spans="1:6">
      <c r="A5986" t="s">
        <v>3967</v>
      </c>
      <c r="B5986" s="874" t="s">
        <v>20407</v>
      </c>
      <c r="C5986" t="s">
        <v>20408</v>
      </c>
      <c r="D5986" t="s">
        <v>20408</v>
      </c>
      <c r="E5986" t="s">
        <v>20408</v>
      </c>
      <c r="F5986" s="874" t="s">
        <v>13401</v>
      </c>
    </row>
    <row r="5987" spans="1:6">
      <c r="A5987" t="s">
        <v>3967</v>
      </c>
      <c r="B5987" s="860" t="s">
        <v>20409</v>
      </c>
      <c r="C5987" t="s">
        <v>20410</v>
      </c>
      <c r="D5987" t="s">
        <v>20410</v>
      </c>
      <c r="E5987" t="s">
        <v>20410</v>
      </c>
      <c r="F5987" s="874" t="s">
        <v>13401</v>
      </c>
    </row>
    <row r="5988" spans="1:6">
      <c r="A5988" t="s">
        <v>3967</v>
      </c>
      <c r="B5988" s="874" t="s">
        <v>20411</v>
      </c>
      <c r="C5988" t="s">
        <v>20412</v>
      </c>
      <c r="D5988" t="s">
        <v>20412</v>
      </c>
      <c r="E5988" t="s">
        <v>20412</v>
      </c>
      <c r="F5988" s="874" t="s">
        <v>13405</v>
      </c>
    </row>
    <row r="5989" spans="1:6">
      <c r="A5989" t="s">
        <v>3967</v>
      </c>
      <c r="B5989" s="874" t="s">
        <v>20413</v>
      </c>
      <c r="C5989" t="s">
        <v>20414</v>
      </c>
      <c r="D5989" t="s">
        <v>20414</v>
      </c>
      <c r="E5989" t="s">
        <v>20414</v>
      </c>
      <c r="F5989" s="874" t="s">
        <v>13409</v>
      </c>
    </row>
    <row r="5990" spans="1:6">
      <c r="A5990" t="s">
        <v>3967</v>
      </c>
      <c r="B5990" s="874" t="s">
        <v>20415</v>
      </c>
      <c r="C5990" t="s">
        <v>20416</v>
      </c>
      <c r="D5990" t="s">
        <v>20416</v>
      </c>
      <c r="E5990" t="s">
        <v>20416</v>
      </c>
      <c r="F5990" s="874" t="s">
        <v>13409</v>
      </c>
    </row>
    <row r="5991" spans="1:6">
      <c r="A5991" t="s">
        <v>3967</v>
      </c>
      <c r="B5991" s="860" t="s">
        <v>20417</v>
      </c>
      <c r="C5991" t="s">
        <v>20418</v>
      </c>
      <c r="D5991" t="s">
        <v>20418</v>
      </c>
      <c r="E5991" t="s">
        <v>20418</v>
      </c>
      <c r="F5991" s="874" t="s">
        <v>13412</v>
      </c>
    </row>
    <row r="5992" spans="1:6">
      <c r="A5992" t="s">
        <v>3967</v>
      </c>
      <c r="B5992" s="860" t="s">
        <v>20419</v>
      </c>
      <c r="C5992" t="s">
        <v>20420</v>
      </c>
      <c r="D5992" t="s">
        <v>20420</v>
      </c>
      <c r="E5992" t="s">
        <v>20420</v>
      </c>
      <c r="F5992" s="874" t="s">
        <v>13416</v>
      </c>
    </row>
    <row r="5993" spans="1:6">
      <c r="A5993" t="s">
        <v>3967</v>
      </c>
      <c r="B5993" s="874" t="s">
        <v>20421</v>
      </c>
      <c r="C5993" t="s">
        <v>20422</v>
      </c>
      <c r="D5993" t="s">
        <v>20422</v>
      </c>
      <c r="E5993" t="s">
        <v>20422</v>
      </c>
      <c r="F5993" s="874" t="s">
        <v>13420</v>
      </c>
    </row>
    <row r="5994" spans="1:6">
      <c r="A5994" t="s">
        <v>3967</v>
      </c>
      <c r="B5994" s="874" t="s">
        <v>20423</v>
      </c>
      <c r="C5994" t="s">
        <v>20424</v>
      </c>
      <c r="D5994" t="s">
        <v>20424</v>
      </c>
      <c r="E5994" t="s">
        <v>20424</v>
      </c>
      <c r="F5994" s="874" t="s">
        <v>13420</v>
      </c>
    </row>
    <row r="5995" spans="1:6">
      <c r="A5995" t="s">
        <v>3967</v>
      </c>
      <c r="B5995" s="874" t="s">
        <v>20425</v>
      </c>
      <c r="C5995" t="s">
        <v>20426</v>
      </c>
      <c r="D5995" t="s">
        <v>20426</v>
      </c>
      <c r="E5995" t="s">
        <v>20426</v>
      </c>
      <c r="F5995" s="874" t="s">
        <v>13423</v>
      </c>
    </row>
    <row r="5996" spans="1:6">
      <c r="A5996" t="s">
        <v>3967</v>
      </c>
      <c r="B5996" s="874" t="s">
        <v>20427</v>
      </c>
      <c r="C5996" t="s">
        <v>20428</v>
      </c>
      <c r="D5996" t="s">
        <v>20428</v>
      </c>
      <c r="E5996" t="s">
        <v>20428</v>
      </c>
      <c r="F5996" s="874" t="s">
        <v>13426</v>
      </c>
    </row>
    <row r="5997" spans="1:6">
      <c r="A5997" t="s">
        <v>3967</v>
      </c>
      <c r="B5997" s="860" t="s">
        <v>20429</v>
      </c>
      <c r="C5997" t="s">
        <v>20430</v>
      </c>
      <c r="D5997" t="s">
        <v>20430</v>
      </c>
      <c r="E5997" t="s">
        <v>20430</v>
      </c>
      <c r="F5997" s="874" t="s">
        <v>13430</v>
      </c>
    </row>
    <row r="5998" spans="1:6">
      <c r="A5998" t="s">
        <v>3967</v>
      </c>
      <c r="B5998" s="876" t="s">
        <v>20431</v>
      </c>
      <c r="C5998" t="s">
        <v>20432</v>
      </c>
      <c r="D5998" t="s">
        <v>20432</v>
      </c>
      <c r="E5998" t="s">
        <v>20432</v>
      </c>
      <c r="F5998" s="874" t="s">
        <v>13434</v>
      </c>
    </row>
    <row r="5999" spans="1:6">
      <c r="A5999" t="s">
        <v>3967</v>
      </c>
      <c r="B5999" s="874" t="s">
        <v>20433</v>
      </c>
      <c r="C5999" t="s">
        <v>20434</v>
      </c>
      <c r="D5999" t="s">
        <v>20434</v>
      </c>
      <c r="E5999" t="s">
        <v>20434</v>
      </c>
      <c r="F5999" s="877" t="s">
        <v>13437</v>
      </c>
    </row>
    <row r="6000" spans="1:6">
      <c r="A6000" t="s">
        <v>3967</v>
      </c>
      <c r="B6000" s="876" t="s">
        <v>20435</v>
      </c>
      <c r="C6000" t="s">
        <v>20436</v>
      </c>
      <c r="D6000" t="s">
        <v>20436</v>
      </c>
      <c r="E6000" t="s">
        <v>20436</v>
      </c>
      <c r="F6000" s="874" t="s">
        <v>13441</v>
      </c>
    </row>
    <row r="6001" spans="1:6">
      <c r="A6001" t="s">
        <v>3967</v>
      </c>
      <c r="B6001" s="54" t="s">
        <v>20437</v>
      </c>
      <c r="C6001" t="s">
        <v>20438</v>
      </c>
      <c r="D6001" t="s">
        <v>20438</v>
      </c>
      <c r="E6001" t="s">
        <v>20438</v>
      </c>
      <c r="F6001" s="874" t="s">
        <v>13445</v>
      </c>
    </row>
    <row r="6002" spans="1:6">
      <c r="A6002" t="s">
        <v>3967</v>
      </c>
      <c r="B6002" s="874" t="s">
        <v>20439</v>
      </c>
      <c r="C6002" t="s">
        <v>20440</v>
      </c>
      <c r="D6002" t="s">
        <v>20440</v>
      </c>
      <c r="E6002" t="s">
        <v>20440</v>
      </c>
      <c r="F6002" t="s">
        <v>13445</v>
      </c>
    </row>
    <row r="6003" spans="1:6">
      <c r="A6003" t="s">
        <v>3967</v>
      </c>
      <c r="B6003" s="874" t="s">
        <v>20441</v>
      </c>
      <c r="C6003" t="s">
        <v>20442</v>
      </c>
      <c r="D6003" t="s">
        <v>20442</v>
      </c>
      <c r="E6003" t="s">
        <v>20442</v>
      </c>
      <c r="F6003" s="874" t="s">
        <v>13445</v>
      </c>
    </row>
    <row r="6004" spans="1:6">
      <c r="A6004" t="s">
        <v>3967</v>
      </c>
      <c r="B6004" s="874" t="s">
        <v>20443</v>
      </c>
      <c r="C6004" t="s">
        <v>20444</v>
      </c>
      <c r="D6004" t="s">
        <v>20444</v>
      </c>
      <c r="E6004" t="s">
        <v>20444</v>
      </c>
      <c r="F6004" s="874" t="s">
        <v>13448</v>
      </c>
    </row>
    <row r="6005" spans="1:6">
      <c r="A6005" t="s">
        <v>3967</v>
      </c>
      <c r="B6005" s="874" t="s">
        <v>20445</v>
      </c>
      <c r="C6005" t="s">
        <v>20446</v>
      </c>
      <c r="D6005" t="s">
        <v>20446</v>
      </c>
      <c r="E6005" t="s">
        <v>20446</v>
      </c>
      <c r="F6005" s="874" t="s">
        <v>13452</v>
      </c>
    </row>
    <row r="6006" spans="1:6">
      <c r="A6006" t="s">
        <v>3967</v>
      </c>
      <c r="B6006" s="874" t="s">
        <v>20447</v>
      </c>
      <c r="C6006" t="s">
        <v>20448</v>
      </c>
      <c r="D6006" t="s">
        <v>20448</v>
      </c>
      <c r="E6006" t="s">
        <v>20448</v>
      </c>
      <c r="F6006" s="874" t="s">
        <v>13456</v>
      </c>
    </row>
    <row r="6007" spans="1:6">
      <c r="A6007" t="s">
        <v>3967</v>
      </c>
      <c r="B6007" s="874" t="s">
        <v>20449</v>
      </c>
      <c r="C6007" t="s">
        <v>20450</v>
      </c>
      <c r="D6007" t="s">
        <v>20450</v>
      </c>
      <c r="E6007" t="s">
        <v>20450</v>
      </c>
      <c r="F6007" s="874" t="s">
        <v>13459</v>
      </c>
    </row>
    <row r="6008" spans="1:6">
      <c r="A6008" t="s">
        <v>3967</v>
      </c>
      <c r="B6008" s="874" t="s">
        <v>20451</v>
      </c>
      <c r="C6008" t="s">
        <v>20452</v>
      </c>
      <c r="D6008" t="s">
        <v>20452</v>
      </c>
      <c r="E6008" t="s">
        <v>20452</v>
      </c>
      <c r="F6008" s="874" t="s">
        <v>13463</v>
      </c>
    </row>
    <row r="6009" spans="1:6">
      <c r="A6009" t="s">
        <v>3967</v>
      </c>
      <c r="B6009" s="874" t="s">
        <v>20453</v>
      </c>
      <c r="C6009" t="s">
        <v>20454</v>
      </c>
      <c r="D6009" t="s">
        <v>20454</v>
      </c>
      <c r="E6009" t="s">
        <v>20454</v>
      </c>
      <c r="F6009" s="874" t="s">
        <v>13463</v>
      </c>
    </row>
    <row r="6010" spans="1:6">
      <c r="A6010" t="s">
        <v>3967</v>
      </c>
      <c r="B6010" s="860" t="s">
        <v>20455</v>
      </c>
      <c r="C6010" t="s">
        <v>20456</v>
      </c>
      <c r="D6010" t="s">
        <v>20456</v>
      </c>
      <c r="E6010" t="s">
        <v>20456</v>
      </c>
      <c r="F6010" s="874" t="s">
        <v>13467</v>
      </c>
    </row>
    <row r="6011" spans="1:6">
      <c r="A6011" t="s">
        <v>3967</v>
      </c>
      <c r="B6011" s="874" t="s">
        <v>20457</v>
      </c>
      <c r="C6011" t="s">
        <v>20458</v>
      </c>
      <c r="D6011" t="s">
        <v>20458</v>
      </c>
      <c r="E6011" t="s">
        <v>20458</v>
      </c>
      <c r="F6011" s="874" t="s">
        <v>13470</v>
      </c>
    </row>
    <row r="6012" spans="1:6">
      <c r="A6012" t="s">
        <v>3967</v>
      </c>
      <c r="B6012" s="874" t="s">
        <v>20459</v>
      </c>
      <c r="C6012" t="s">
        <v>20460</v>
      </c>
      <c r="D6012" t="s">
        <v>20460</v>
      </c>
      <c r="E6012" t="s">
        <v>20460</v>
      </c>
      <c r="F6012" s="874" t="s">
        <v>13474</v>
      </c>
    </row>
    <row r="6013" spans="1:6">
      <c r="A6013" t="s">
        <v>3967</v>
      </c>
      <c r="B6013" s="874" t="s">
        <v>20461</v>
      </c>
      <c r="C6013" t="s">
        <v>20462</v>
      </c>
      <c r="D6013" t="s">
        <v>20462</v>
      </c>
      <c r="E6013" t="s">
        <v>20462</v>
      </c>
      <c r="F6013" s="874" t="s">
        <v>13478</v>
      </c>
    </row>
    <row r="6014" spans="1:6">
      <c r="A6014" t="s">
        <v>3967</v>
      </c>
      <c r="B6014" s="874" t="s">
        <v>20463</v>
      </c>
      <c r="C6014" t="s">
        <v>20464</v>
      </c>
      <c r="D6014" t="s">
        <v>20464</v>
      </c>
      <c r="E6014" t="s">
        <v>20464</v>
      </c>
      <c r="F6014" s="874" t="s">
        <v>13481</v>
      </c>
    </row>
    <row r="6015" spans="1:6">
      <c r="A6015" t="s">
        <v>3967</v>
      </c>
      <c r="B6015" s="874" t="s">
        <v>20465</v>
      </c>
      <c r="C6015" t="s">
        <v>20466</v>
      </c>
      <c r="D6015" t="s">
        <v>20466</v>
      </c>
      <c r="E6015" t="s">
        <v>20466</v>
      </c>
      <c r="F6015" s="874" t="s">
        <v>13481</v>
      </c>
    </row>
    <row r="6016" spans="1:6">
      <c r="A6016" t="s">
        <v>3967</v>
      </c>
      <c r="B6016" s="874" t="s">
        <v>20467</v>
      </c>
      <c r="C6016" t="s">
        <v>20468</v>
      </c>
      <c r="D6016" t="s">
        <v>20468</v>
      </c>
      <c r="E6016" t="s">
        <v>20468</v>
      </c>
      <c r="F6016" s="874" t="s">
        <v>13481</v>
      </c>
    </row>
    <row r="6017" spans="1:6">
      <c r="A6017" t="s">
        <v>3967</v>
      </c>
      <c r="B6017" s="874" t="s">
        <v>20469</v>
      </c>
      <c r="C6017" t="s">
        <v>20470</v>
      </c>
      <c r="D6017" t="s">
        <v>20470</v>
      </c>
      <c r="E6017" t="s">
        <v>20470</v>
      </c>
      <c r="F6017" s="874" t="s">
        <v>13481</v>
      </c>
    </row>
    <row r="6018" spans="1:6">
      <c r="A6018" t="s">
        <v>3967</v>
      </c>
      <c r="B6018" s="874" t="s">
        <v>20471</v>
      </c>
      <c r="C6018" t="s">
        <v>20472</v>
      </c>
      <c r="D6018" t="s">
        <v>20472</v>
      </c>
      <c r="E6018" t="s">
        <v>20472</v>
      </c>
      <c r="F6018" s="874" t="s">
        <v>13482</v>
      </c>
    </row>
    <row r="6019" spans="1:6">
      <c r="A6019" t="s">
        <v>3967</v>
      </c>
      <c r="B6019" s="876" t="s">
        <v>20473</v>
      </c>
      <c r="C6019" t="s">
        <v>20474</v>
      </c>
      <c r="D6019" t="s">
        <v>20474</v>
      </c>
      <c r="E6019" t="s">
        <v>20474</v>
      </c>
      <c r="F6019" s="874" t="s">
        <v>13486</v>
      </c>
    </row>
    <row r="6020" spans="1:6">
      <c r="A6020" t="s">
        <v>3967</v>
      </c>
      <c r="B6020" s="874" t="s">
        <v>20475</v>
      </c>
      <c r="C6020" t="s">
        <v>20476</v>
      </c>
      <c r="D6020" t="s">
        <v>20476</v>
      </c>
      <c r="E6020" t="s">
        <v>20476</v>
      </c>
      <c r="F6020" s="874" t="s">
        <v>13490</v>
      </c>
    </row>
    <row r="6021" spans="1:6">
      <c r="A6021" t="s">
        <v>3967</v>
      </c>
      <c r="B6021" s="54" t="s">
        <v>20477</v>
      </c>
      <c r="C6021" t="s">
        <v>20478</v>
      </c>
      <c r="D6021" t="s">
        <v>20478</v>
      </c>
      <c r="E6021" t="s">
        <v>20478</v>
      </c>
      <c r="F6021" s="874" t="s">
        <v>13494</v>
      </c>
    </row>
    <row r="6022" spans="1:6">
      <c r="A6022" t="s">
        <v>3967</v>
      </c>
      <c r="B6022" t="s">
        <v>20479</v>
      </c>
      <c r="C6022" t="s">
        <v>20480</v>
      </c>
      <c r="D6022" t="s">
        <v>20480</v>
      </c>
      <c r="E6022" t="s">
        <v>20480</v>
      </c>
      <c r="F6022" s="874" t="s">
        <v>13498</v>
      </c>
    </row>
    <row r="6023" spans="1:6">
      <c r="A6023" t="s">
        <v>3967</v>
      </c>
      <c r="B6023" s="876" t="s">
        <v>20481</v>
      </c>
      <c r="C6023" t="s">
        <v>20482</v>
      </c>
      <c r="D6023" t="s">
        <v>20482</v>
      </c>
      <c r="E6023" t="s">
        <v>20482</v>
      </c>
      <c r="F6023" s="874" t="s">
        <v>13498</v>
      </c>
    </row>
    <row r="6024" spans="1:6">
      <c r="A6024" t="s">
        <v>3967</v>
      </c>
      <c r="B6024" s="860" t="s">
        <v>20483</v>
      </c>
      <c r="C6024" t="s">
        <v>20484</v>
      </c>
      <c r="D6024" t="s">
        <v>20484</v>
      </c>
      <c r="E6024" t="s">
        <v>20484</v>
      </c>
      <c r="F6024" s="860" t="s">
        <v>13502</v>
      </c>
    </row>
    <row r="6025" spans="1:6">
      <c r="A6025" t="s">
        <v>3967</v>
      </c>
      <c r="B6025" s="54" t="s">
        <v>20485</v>
      </c>
      <c r="C6025" t="s">
        <v>20486</v>
      </c>
      <c r="D6025" t="s">
        <v>20486</v>
      </c>
      <c r="E6025" t="s">
        <v>20486</v>
      </c>
      <c r="F6025" s="874" t="s">
        <v>13506</v>
      </c>
    </row>
    <row r="6026" spans="1:6">
      <c r="A6026" t="s">
        <v>3967</v>
      </c>
      <c r="B6026" t="s">
        <v>20487</v>
      </c>
      <c r="C6026" t="s">
        <v>20488</v>
      </c>
      <c r="D6026" t="s">
        <v>20488</v>
      </c>
      <c r="E6026" t="s">
        <v>20488</v>
      </c>
      <c r="F6026" s="860" t="s">
        <v>13510</v>
      </c>
    </row>
    <row r="6027" spans="1:6">
      <c r="A6027" t="s">
        <v>3967</v>
      </c>
      <c r="B6027" s="874" t="s">
        <v>20489</v>
      </c>
      <c r="C6027" t="s">
        <v>20490</v>
      </c>
      <c r="D6027" t="s">
        <v>20490</v>
      </c>
      <c r="E6027" t="s">
        <v>20490</v>
      </c>
      <c r="F6027" s="874" t="s">
        <v>13513</v>
      </c>
    </row>
    <row r="6028" spans="1:6">
      <c r="A6028" t="s">
        <v>3967</v>
      </c>
      <c r="B6028" s="876" t="s">
        <v>20491</v>
      </c>
      <c r="C6028" t="s">
        <v>20492</v>
      </c>
      <c r="D6028" t="s">
        <v>20492</v>
      </c>
      <c r="E6028" t="s">
        <v>20492</v>
      </c>
      <c r="F6028" s="874" t="s">
        <v>13516</v>
      </c>
    </row>
    <row r="6029" spans="1:6">
      <c r="A6029" t="s">
        <v>3967</v>
      </c>
      <c r="B6029" s="874" t="s">
        <v>20493</v>
      </c>
      <c r="C6029" t="s">
        <v>20494</v>
      </c>
      <c r="D6029" t="s">
        <v>20494</v>
      </c>
      <c r="E6029" t="s">
        <v>20494</v>
      </c>
      <c r="F6029" s="874" t="s">
        <v>13516</v>
      </c>
    </row>
    <row r="6030" spans="1:6">
      <c r="A6030" t="s">
        <v>3967</v>
      </c>
      <c r="B6030" s="874" t="s">
        <v>20495</v>
      </c>
      <c r="C6030" t="s">
        <v>20496</v>
      </c>
      <c r="D6030" t="s">
        <v>20496</v>
      </c>
      <c r="E6030" t="s">
        <v>20496</v>
      </c>
      <c r="F6030" s="874" t="s">
        <v>13520</v>
      </c>
    </row>
    <row r="6031" spans="1:6">
      <c r="A6031" t="s">
        <v>3967</v>
      </c>
      <c r="B6031" s="876" t="s">
        <v>20497</v>
      </c>
      <c r="C6031" t="s">
        <v>20498</v>
      </c>
      <c r="D6031" t="s">
        <v>20498</v>
      </c>
      <c r="E6031" t="s">
        <v>20498</v>
      </c>
      <c r="F6031" s="874" t="s">
        <v>13523</v>
      </c>
    </row>
    <row r="6032" spans="1:6">
      <c r="A6032" t="s">
        <v>3967</v>
      </c>
      <c r="B6032" s="874" t="s">
        <v>20499</v>
      </c>
      <c r="C6032" t="s">
        <v>20500</v>
      </c>
      <c r="D6032" t="s">
        <v>20500</v>
      </c>
      <c r="E6032" t="s">
        <v>20500</v>
      </c>
      <c r="F6032" s="874" t="s">
        <v>13527</v>
      </c>
    </row>
    <row r="6033" spans="1:6">
      <c r="A6033" t="s">
        <v>3967</v>
      </c>
      <c r="B6033" s="874" t="s">
        <v>20501</v>
      </c>
      <c r="C6033" t="s">
        <v>20502</v>
      </c>
      <c r="D6033" t="s">
        <v>20502</v>
      </c>
      <c r="E6033" t="s">
        <v>20502</v>
      </c>
      <c r="F6033" s="874" t="s">
        <v>13531</v>
      </c>
    </row>
    <row r="6034" spans="1:6">
      <c r="A6034" t="s">
        <v>3967</v>
      </c>
      <c r="B6034" s="874" t="s">
        <v>20503</v>
      </c>
      <c r="C6034" t="s">
        <v>20504</v>
      </c>
      <c r="D6034" t="s">
        <v>20504</v>
      </c>
      <c r="E6034" t="s">
        <v>20504</v>
      </c>
      <c r="F6034" s="874" t="s">
        <v>13531</v>
      </c>
    </row>
    <row r="6035" spans="1:6">
      <c r="A6035" t="s">
        <v>3967</v>
      </c>
      <c r="B6035" s="860" t="s">
        <v>20505</v>
      </c>
      <c r="C6035" t="s">
        <v>20506</v>
      </c>
      <c r="D6035" t="s">
        <v>20506</v>
      </c>
      <c r="E6035" t="s">
        <v>20506</v>
      </c>
      <c r="F6035" s="874" t="s">
        <v>13535</v>
      </c>
    </row>
    <row r="6036" spans="1:6">
      <c r="A6036" t="s">
        <v>3967</v>
      </c>
      <c r="B6036" s="874" t="s">
        <v>20507</v>
      </c>
      <c r="C6036" t="s">
        <v>20508</v>
      </c>
      <c r="D6036" t="s">
        <v>20508</v>
      </c>
      <c r="E6036" t="s">
        <v>20508</v>
      </c>
      <c r="F6036" s="874" t="s">
        <v>13539</v>
      </c>
    </row>
    <row r="6037" spans="1:6">
      <c r="A6037" t="s">
        <v>3967</v>
      </c>
      <c r="B6037" s="874" t="s">
        <v>20509</v>
      </c>
      <c r="C6037" t="s">
        <v>20510</v>
      </c>
      <c r="D6037" t="s">
        <v>20510</v>
      </c>
      <c r="E6037" t="s">
        <v>20510</v>
      </c>
      <c r="F6037" s="874" t="s">
        <v>13542</v>
      </c>
    </row>
    <row r="6038" spans="1:6">
      <c r="A6038" t="s">
        <v>3967</v>
      </c>
      <c r="B6038" s="874" t="s">
        <v>20511</v>
      </c>
      <c r="C6038" t="s">
        <v>20512</v>
      </c>
      <c r="D6038" t="s">
        <v>20512</v>
      </c>
      <c r="E6038" t="s">
        <v>20512</v>
      </c>
      <c r="F6038" s="874" t="s">
        <v>13546</v>
      </c>
    </row>
    <row r="6039" spans="1:6">
      <c r="A6039" t="s">
        <v>3967</v>
      </c>
      <c r="B6039" s="874" t="s">
        <v>20513</v>
      </c>
      <c r="C6039" t="s">
        <v>20514</v>
      </c>
      <c r="D6039" t="s">
        <v>20514</v>
      </c>
      <c r="E6039" t="s">
        <v>20514</v>
      </c>
      <c r="F6039" s="874" t="s">
        <v>13550</v>
      </c>
    </row>
    <row r="6040" spans="1:6">
      <c r="A6040" t="s">
        <v>3967</v>
      </c>
      <c r="B6040" s="874" t="s">
        <v>20515</v>
      </c>
      <c r="C6040" t="s">
        <v>20516</v>
      </c>
      <c r="D6040" t="s">
        <v>20516</v>
      </c>
      <c r="E6040" t="s">
        <v>20516</v>
      </c>
      <c r="F6040" s="874" t="s">
        <v>13553</v>
      </c>
    </row>
    <row r="6041" spans="1:6">
      <c r="A6041" t="s">
        <v>3967</v>
      </c>
      <c r="B6041" s="874" t="s">
        <v>20517</v>
      </c>
      <c r="C6041" t="s">
        <v>20518</v>
      </c>
      <c r="D6041" t="s">
        <v>20518</v>
      </c>
      <c r="E6041" t="s">
        <v>20518</v>
      </c>
      <c r="F6041" s="874" t="s">
        <v>13557</v>
      </c>
    </row>
    <row r="6042" spans="1:6">
      <c r="A6042" t="s">
        <v>3967</v>
      </c>
      <c r="B6042" t="s">
        <v>20519</v>
      </c>
      <c r="C6042" t="s">
        <v>20520</v>
      </c>
      <c r="D6042" t="s">
        <v>20520</v>
      </c>
      <c r="E6042" t="s">
        <v>20520</v>
      </c>
      <c r="F6042" s="874" t="s">
        <v>13557</v>
      </c>
    </row>
    <row r="6043" spans="1:6">
      <c r="A6043" t="s">
        <v>3967</v>
      </c>
      <c r="B6043" s="874" t="s">
        <v>20521</v>
      </c>
      <c r="C6043" t="s">
        <v>20522</v>
      </c>
      <c r="D6043" t="s">
        <v>20522</v>
      </c>
      <c r="E6043" t="s">
        <v>20522</v>
      </c>
      <c r="F6043" s="874" t="s">
        <v>13561</v>
      </c>
    </row>
    <row r="6044" spans="1:6">
      <c r="A6044" t="s">
        <v>3967</v>
      </c>
      <c r="B6044" s="874" t="s">
        <v>20523</v>
      </c>
      <c r="C6044" t="s">
        <v>20524</v>
      </c>
      <c r="D6044" t="s">
        <v>20524</v>
      </c>
      <c r="E6044" t="s">
        <v>20524</v>
      </c>
      <c r="F6044" s="874" t="s">
        <v>13564</v>
      </c>
    </row>
    <row r="6045" spans="1:6">
      <c r="A6045" t="s">
        <v>3967</v>
      </c>
      <c r="B6045" s="876" t="s">
        <v>20525</v>
      </c>
      <c r="C6045" t="s">
        <v>20526</v>
      </c>
      <c r="D6045" t="s">
        <v>20526</v>
      </c>
      <c r="E6045" t="s">
        <v>20526</v>
      </c>
      <c r="F6045" s="874" t="s">
        <v>13564</v>
      </c>
    </row>
    <row r="6046" spans="1:6">
      <c r="A6046" t="s">
        <v>3967</v>
      </c>
      <c r="B6046" s="874" t="s">
        <v>20527</v>
      </c>
      <c r="C6046" t="s">
        <v>20528</v>
      </c>
      <c r="D6046" t="s">
        <v>20528</v>
      </c>
      <c r="E6046" t="s">
        <v>20528</v>
      </c>
      <c r="F6046" s="874" t="s">
        <v>13564</v>
      </c>
    </row>
    <row r="6047" spans="1:6">
      <c r="A6047" t="s">
        <v>3967</v>
      </c>
      <c r="B6047" s="860" t="s">
        <v>20529</v>
      </c>
      <c r="C6047" t="s">
        <v>20530</v>
      </c>
      <c r="D6047" t="s">
        <v>20530</v>
      </c>
      <c r="E6047" t="s">
        <v>20530</v>
      </c>
      <c r="F6047" s="860" t="s">
        <v>13567</v>
      </c>
    </row>
    <row r="6048" spans="1:6">
      <c r="A6048" t="s">
        <v>3967</v>
      </c>
      <c r="B6048" s="874" t="s">
        <v>20531</v>
      </c>
      <c r="C6048" t="s">
        <v>20532</v>
      </c>
      <c r="D6048" t="s">
        <v>20532</v>
      </c>
      <c r="E6048" t="s">
        <v>20532</v>
      </c>
      <c r="F6048" s="874" t="s">
        <v>13571</v>
      </c>
    </row>
    <row r="6049" spans="1:6">
      <c r="A6049" t="s">
        <v>3967</v>
      </c>
      <c r="B6049" s="54" t="s">
        <v>20533</v>
      </c>
      <c r="C6049" t="s">
        <v>20534</v>
      </c>
      <c r="D6049" t="s">
        <v>20534</v>
      </c>
      <c r="E6049" t="s">
        <v>20534</v>
      </c>
      <c r="F6049" s="874" t="s">
        <v>13575</v>
      </c>
    </row>
    <row r="6050" spans="1:6">
      <c r="A6050" t="s">
        <v>3967</v>
      </c>
      <c r="B6050" s="874" t="s">
        <v>20535</v>
      </c>
      <c r="C6050" t="s">
        <v>20536</v>
      </c>
      <c r="D6050" t="s">
        <v>20536</v>
      </c>
      <c r="E6050" t="s">
        <v>20536</v>
      </c>
      <c r="F6050" s="874" t="s">
        <v>13578</v>
      </c>
    </row>
    <row r="6051" spans="1:6">
      <c r="A6051" t="s">
        <v>3967</v>
      </c>
      <c r="B6051" s="874" t="s">
        <v>20537</v>
      </c>
      <c r="C6051" t="s">
        <v>20538</v>
      </c>
      <c r="D6051" t="s">
        <v>20538</v>
      </c>
      <c r="E6051" t="s">
        <v>20538</v>
      </c>
      <c r="F6051" s="874" t="s">
        <v>13582</v>
      </c>
    </row>
    <row r="6052" spans="1:6">
      <c r="A6052" t="s">
        <v>3967</v>
      </c>
      <c r="B6052" s="874" t="s">
        <v>20539</v>
      </c>
      <c r="C6052" t="s">
        <v>20540</v>
      </c>
      <c r="D6052" t="s">
        <v>20540</v>
      </c>
      <c r="E6052" t="s">
        <v>20540</v>
      </c>
      <c r="F6052" s="874" t="s">
        <v>13586</v>
      </c>
    </row>
    <row r="6053" spans="1:6">
      <c r="A6053" t="s">
        <v>3967</v>
      </c>
      <c r="B6053" s="874" t="s">
        <v>20541</v>
      </c>
      <c r="C6053" t="s">
        <v>20542</v>
      </c>
      <c r="D6053" t="s">
        <v>20542</v>
      </c>
      <c r="E6053" t="s">
        <v>20542</v>
      </c>
      <c r="F6053" s="874" t="s">
        <v>13589</v>
      </c>
    </row>
    <row r="6054" spans="1:6">
      <c r="A6054" t="s">
        <v>3967</v>
      </c>
      <c r="B6054" s="874" t="s">
        <v>20543</v>
      </c>
      <c r="C6054" t="s">
        <v>20544</v>
      </c>
      <c r="D6054" t="s">
        <v>20544</v>
      </c>
      <c r="E6054" t="s">
        <v>20544</v>
      </c>
      <c r="F6054" s="874" t="s">
        <v>13592</v>
      </c>
    </row>
    <row r="6055" spans="1:6">
      <c r="A6055" t="s">
        <v>3967</v>
      </c>
      <c r="B6055" s="876" t="s">
        <v>20545</v>
      </c>
      <c r="C6055" t="s">
        <v>20546</v>
      </c>
      <c r="D6055" t="s">
        <v>20546</v>
      </c>
      <c r="E6055" t="s">
        <v>20546</v>
      </c>
      <c r="F6055" s="874" t="s">
        <v>13596</v>
      </c>
    </row>
    <row r="6056" spans="1:6">
      <c r="A6056" t="s">
        <v>3967</v>
      </c>
      <c r="B6056" s="874" t="s">
        <v>20547</v>
      </c>
      <c r="C6056" t="s">
        <v>20548</v>
      </c>
      <c r="D6056" t="s">
        <v>20548</v>
      </c>
      <c r="E6056" t="s">
        <v>20548</v>
      </c>
      <c r="F6056" s="874" t="s">
        <v>13600</v>
      </c>
    </row>
    <row r="6057" spans="1:6">
      <c r="A6057" t="s">
        <v>3967</v>
      </c>
      <c r="B6057" s="860" t="s">
        <v>20549</v>
      </c>
      <c r="C6057" t="s">
        <v>20550</v>
      </c>
      <c r="D6057" t="s">
        <v>20550</v>
      </c>
      <c r="E6057" t="s">
        <v>20550</v>
      </c>
      <c r="F6057" s="874" t="s">
        <v>13604</v>
      </c>
    </row>
    <row r="6058" spans="1:6">
      <c r="A6058" t="s">
        <v>3967</v>
      </c>
      <c r="B6058" s="874" t="s">
        <v>20551</v>
      </c>
      <c r="C6058" t="s">
        <v>20552</v>
      </c>
      <c r="D6058" t="s">
        <v>20552</v>
      </c>
      <c r="E6058" t="s">
        <v>20552</v>
      </c>
      <c r="F6058" s="874" t="s">
        <v>13608</v>
      </c>
    </row>
    <row r="6059" spans="1:6">
      <c r="A6059" t="s">
        <v>3967</v>
      </c>
      <c r="B6059" s="874" t="s">
        <v>20553</v>
      </c>
      <c r="C6059" t="s">
        <v>20554</v>
      </c>
      <c r="D6059" t="s">
        <v>20554</v>
      </c>
      <c r="E6059" t="s">
        <v>20554</v>
      </c>
      <c r="F6059" s="874" t="s">
        <v>13608</v>
      </c>
    </row>
    <row r="6060" spans="1:6">
      <c r="A6060" t="s">
        <v>3967</v>
      </c>
      <c r="B6060" s="874" t="s">
        <v>20555</v>
      </c>
      <c r="C6060" t="s">
        <v>20556</v>
      </c>
      <c r="D6060" t="s">
        <v>20556</v>
      </c>
      <c r="E6060" t="s">
        <v>20556</v>
      </c>
      <c r="F6060" s="874" t="s">
        <v>13608</v>
      </c>
    </row>
    <row r="6061" spans="1:6">
      <c r="A6061" t="s">
        <v>3967</v>
      </c>
      <c r="B6061" s="874" t="s">
        <v>20557</v>
      </c>
      <c r="C6061" t="s">
        <v>20558</v>
      </c>
      <c r="D6061" t="s">
        <v>20558</v>
      </c>
      <c r="E6061" t="s">
        <v>20558</v>
      </c>
      <c r="F6061" s="874" t="s">
        <v>13608</v>
      </c>
    </row>
    <row r="6062" spans="1:6">
      <c r="A6062" t="s">
        <v>3967</v>
      </c>
      <c r="B6062" s="874" t="s">
        <v>20559</v>
      </c>
      <c r="C6062" t="s">
        <v>20560</v>
      </c>
      <c r="D6062" t="s">
        <v>20560</v>
      </c>
      <c r="E6062" t="s">
        <v>20560</v>
      </c>
      <c r="F6062" s="874" t="s">
        <v>13612</v>
      </c>
    </row>
    <row r="6063" spans="1:6">
      <c r="A6063" t="s">
        <v>3967</v>
      </c>
      <c r="B6063" s="874" t="s">
        <v>20561</v>
      </c>
      <c r="C6063" t="s">
        <v>20562</v>
      </c>
      <c r="D6063" t="s">
        <v>20562</v>
      </c>
      <c r="E6063" t="s">
        <v>20562</v>
      </c>
      <c r="F6063" s="874" t="s">
        <v>13616</v>
      </c>
    </row>
    <row r="6064" spans="1:6">
      <c r="A6064" t="s">
        <v>3967</v>
      </c>
      <c r="B6064" s="874" t="s">
        <v>20563</v>
      </c>
      <c r="C6064" t="s">
        <v>20564</v>
      </c>
      <c r="D6064" t="s">
        <v>20564</v>
      </c>
      <c r="E6064" t="s">
        <v>20564</v>
      </c>
      <c r="F6064" s="874" t="s">
        <v>13619</v>
      </c>
    </row>
    <row r="6065" spans="1:6">
      <c r="A6065" t="s">
        <v>3967</v>
      </c>
      <c r="B6065" s="874" t="s">
        <v>20565</v>
      </c>
      <c r="C6065" t="s">
        <v>20566</v>
      </c>
      <c r="D6065" t="s">
        <v>20566</v>
      </c>
      <c r="E6065" t="s">
        <v>20566</v>
      </c>
      <c r="F6065" t="s">
        <v>13623</v>
      </c>
    </row>
    <row r="6066" spans="1:6">
      <c r="A6066" t="s">
        <v>3967</v>
      </c>
      <c r="B6066" s="860" t="s">
        <v>20567</v>
      </c>
      <c r="C6066" t="s">
        <v>20568</v>
      </c>
      <c r="D6066" t="s">
        <v>20568</v>
      </c>
      <c r="E6066" t="s">
        <v>20568</v>
      </c>
      <c r="F6066" s="874" t="s">
        <v>13627</v>
      </c>
    </row>
    <row r="6067" spans="1:6">
      <c r="A6067" t="s">
        <v>3967</v>
      </c>
      <c r="B6067" s="874" t="s">
        <v>20569</v>
      </c>
      <c r="C6067" t="s">
        <v>20570</v>
      </c>
      <c r="D6067" t="s">
        <v>20570</v>
      </c>
      <c r="E6067" t="s">
        <v>20570</v>
      </c>
      <c r="F6067" s="874" t="s">
        <v>13631</v>
      </c>
    </row>
    <row r="6068" spans="1:6">
      <c r="A6068" t="s">
        <v>3967</v>
      </c>
      <c r="B6068" s="874" t="s">
        <v>20571</v>
      </c>
      <c r="C6068" t="s">
        <v>20572</v>
      </c>
      <c r="D6068" t="s">
        <v>20572</v>
      </c>
      <c r="E6068" t="s">
        <v>20572</v>
      </c>
      <c r="F6068" s="874" t="s">
        <v>13631</v>
      </c>
    </row>
    <row r="6069" spans="1:6">
      <c r="A6069" t="s">
        <v>3967</v>
      </c>
      <c r="B6069" s="874" t="s">
        <v>20573</v>
      </c>
      <c r="C6069" t="s">
        <v>20574</v>
      </c>
      <c r="D6069" t="s">
        <v>20574</v>
      </c>
      <c r="E6069" t="s">
        <v>20574</v>
      </c>
      <c r="F6069" s="874" t="s">
        <v>13631</v>
      </c>
    </row>
    <row r="6070" spans="1:6">
      <c r="A6070" t="s">
        <v>3967</v>
      </c>
      <c r="B6070" s="874" t="s">
        <v>20575</v>
      </c>
      <c r="C6070" t="s">
        <v>20576</v>
      </c>
      <c r="D6070" t="s">
        <v>20576</v>
      </c>
      <c r="E6070" t="s">
        <v>20576</v>
      </c>
      <c r="F6070" s="874" t="s">
        <v>13635</v>
      </c>
    </row>
    <row r="6071" spans="1:6">
      <c r="A6071" t="s">
        <v>3967</v>
      </c>
      <c r="B6071" s="874" t="s">
        <v>20577</v>
      </c>
      <c r="C6071" t="s">
        <v>20578</v>
      </c>
      <c r="D6071" t="s">
        <v>20578</v>
      </c>
      <c r="E6071" t="s">
        <v>20578</v>
      </c>
      <c r="F6071" s="874" t="s">
        <v>13639</v>
      </c>
    </row>
    <row r="6072" spans="1:6">
      <c r="A6072" t="s">
        <v>3967</v>
      </c>
      <c r="B6072" s="874" t="s">
        <v>20579</v>
      </c>
      <c r="C6072" t="s">
        <v>20580</v>
      </c>
      <c r="D6072" t="s">
        <v>20580</v>
      </c>
      <c r="E6072" t="s">
        <v>20580</v>
      </c>
      <c r="F6072" s="874" t="s">
        <v>13643</v>
      </c>
    </row>
    <row r="6073" spans="1:6">
      <c r="A6073" t="s">
        <v>3967</v>
      </c>
      <c r="B6073" s="874" t="s">
        <v>20581</v>
      </c>
      <c r="C6073" t="s">
        <v>20582</v>
      </c>
      <c r="D6073" t="s">
        <v>20582</v>
      </c>
      <c r="E6073" t="s">
        <v>20582</v>
      </c>
      <c r="F6073" s="874" t="s">
        <v>13647</v>
      </c>
    </row>
    <row r="6074" spans="1:6">
      <c r="A6074" t="s">
        <v>3967</v>
      </c>
      <c r="B6074" s="874" t="s">
        <v>20583</v>
      </c>
      <c r="C6074" t="s">
        <v>20584</v>
      </c>
      <c r="D6074" t="s">
        <v>20584</v>
      </c>
      <c r="E6074" t="s">
        <v>20584</v>
      </c>
      <c r="F6074" s="874" t="s">
        <v>13651</v>
      </c>
    </row>
    <row r="6075" spans="1:6">
      <c r="A6075" t="s">
        <v>3967</v>
      </c>
      <c r="B6075" s="874" t="s">
        <v>20585</v>
      </c>
      <c r="C6075" t="s">
        <v>20586</v>
      </c>
      <c r="D6075" t="s">
        <v>20586</v>
      </c>
      <c r="E6075" t="s">
        <v>20586</v>
      </c>
      <c r="F6075" s="874" t="s">
        <v>13655</v>
      </c>
    </row>
    <row r="6076" spans="1:6">
      <c r="A6076" t="s">
        <v>3967</v>
      </c>
      <c r="B6076" s="874" t="s">
        <v>20587</v>
      </c>
      <c r="C6076" t="s">
        <v>20588</v>
      </c>
      <c r="D6076" t="s">
        <v>20588</v>
      </c>
      <c r="E6076" t="s">
        <v>20588</v>
      </c>
      <c r="F6076" s="874" t="s">
        <v>13658</v>
      </c>
    </row>
    <row r="6077" spans="1:6">
      <c r="A6077" t="s">
        <v>3967</v>
      </c>
      <c r="B6077" s="874" t="s">
        <v>20589</v>
      </c>
      <c r="C6077" t="s">
        <v>20590</v>
      </c>
      <c r="D6077" t="s">
        <v>20590</v>
      </c>
      <c r="E6077" t="s">
        <v>20590</v>
      </c>
      <c r="F6077" s="874" t="s">
        <v>13661</v>
      </c>
    </row>
    <row r="6078" spans="1:6">
      <c r="A6078" t="s">
        <v>3967</v>
      </c>
      <c r="B6078" s="874" t="s">
        <v>20591</v>
      </c>
      <c r="C6078" t="s">
        <v>20592</v>
      </c>
      <c r="D6078" t="s">
        <v>20592</v>
      </c>
      <c r="E6078" t="s">
        <v>20592</v>
      </c>
      <c r="F6078" s="874" t="s">
        <v>13661</v>
      </c>
    </row>
    <row r="6079" spans="1:6">
      <c r="A6079" t="s">
        <v>3967</v>
      </c>
      <c r="B6079" s="874" t="s">
        <v>20593</v>
      </c>
      <c r="C6079" t="s">
        <v>20594</v>
      </c>
      <c r="D6079" t="s">
        <v>20594</v>
      </c>
      <c r="E6079" t="s">
        <v>20594</v>
      </c>
      <c r="F6079" s="874" t="s">
        <v>13661</v>
      </c>
    </row>
    <row r="6080" spans="1:6">
      <c r="A6080" t="s">
        <v>3967</v>
      </c>
      <c r="B6080" s="874" t="s">
        <v>20595</v>
      </c>
      <c r="C6080" t="s">
        <v>20596</v>
      </c>
      <c r="D6080" t="s">
        <v>20596</v>
      </c>
      <c r="E6080" t="s">
        <v>20596</v>
      </c>
      <c r="F6080" s="874" t="s">
        <v>13665</v>
      </c>
    </row>
    <row r="6081" spans="1:6">
      <c r="A6081" t="s">
        <v>3967</v>
      </c>
      <c r="B6081" s="874" t="s">
        <v>20597</v>
      </c>
      <c r="C6081" t="s">
        <v>20598</v>
      </c>
      <c r="D6081" t="s">
        <v>20598</v>
      </c>
      <c r="E6081" t="s">
        <v>20598</v>
      </c>
      <c r="F6081" s="874" t="s">
        <v>13669</v>
      </c>
    </row>
    <row r="6082" spans="1:6">
      <c r="A6082" t="s">
        <v>3967</v>
      </c>
      <c r="B6082" s="874" t="s">
        <v>20599</v>
      </c>
      <c r="C6082" t="s">
        <v>20600</v>
      </c>
      <c r="D6082" t="s">
        <v>20600</v>
      </c>
      <c r="E6082" t="s">
        <v>20600</v>
      </c>
      <c r="F6082" s="874" t="s">
        <v>13669</v>
      </c>
    </row>
    <row r="6083" spans="1:6">
      <c r="A6083" t="s">
        <v>3967</v>
      </c>
      <c r="B6083" t="s">
        <v>20601</v>
      </c>
      <c r="C6083" t="s">
        <v>20602</v>
      </c>
      <c r="D6083" t="s">
        <v>20602</v>
      </c>
      <c r="E6083" t="s">
        <v>20602</v>
      </c>
      <c r="F6083" t="s">
        <v>13669</v>
      </c>
    </row>
    <row r="6084" spans="1:6">
      <c r="A6084" t="s">
        <v>3967</v>
      </c>
      <c r="B6084" s="874" t="s">
        <v>20603</v>
      </c>
      <c r="C6084" t="s">
        <v>20604</v>
      </c>
      <c r="D6084" t="s">
        <v>20604</v>
      </c>
      <c r="E6084" t="s">
        <v>20604</v>
      </c>
      <c r="F6084" s="874" t="s">
        <v>13669</v>
      </c>
    </row>
    <row r="6085" spans="1:6">
      <c r="A6085" t="s">
        <v>3967</v>
      </c>
      <c r="B6085" s="874" t="s">
        <v>20605</v>
      </c>
      <c r="C6085" t="s">
        <v>20606</v>
      </c>
      <c r="D6085" t="s">
        <v>20606</v>
      </c>
      <c r="E6085" t="s">
        <v>20606</v>
      </c>
      <c r="F6085" s="874" t="s">
        <v>13669</v>
      </c>
    </row>
    <row r="6086" spans="1:6">
      <c r="A6086" t="s">
        <v>3967</v>
      </c>
      <c r="B6086" s="874" t="s">
        <v>20607</v>
      </c>
      <c r="C6086" t="s">
        <v>20608</v>
      </c>
      <c r="D6086" t="s">
        <v>20608</v>
      </c>
      <c r="E6086" t="s">
        <v>20608</v>
      </c>
      <c r="F6086" s="874" t="s">
        <v>13673</v>
      </c>
    </row>
    <row r="6087" spans="1:6">
      <c r="A6087" t="s">
        <v>3967</v>
      </c>
      <c r="B6087" s="874" t="s">
        <v>20609</v>
      </c>
      <c r="C6087" t="s">
        <v>20610</v>
      </c>
      <c r="D6087" t="s">
        <v>20610</v>
      </c>
      <c r="E6087" t="s">
        <v>20610</v>
      </c>
      <c r="F6087" s="874" t="s">
        <v>13677</v>
      </c>
    </row>
    <row r="6088" spans="1:6">
      <c r="A6088" t="s">
        <v>3967</v>
      </c>
      <c r="B6088" s="874" t="s">
        <v>20611</v>
      </c>
      <c r="C6088" t="s">
        <v>20612</v>
      </c>
      <c r="D6088" t="s">
        <v>20612</v>
      </c>
      <c r="E6088" t="s">
        <v>20612</v>
      </c>
      <c r="F6088" s="874" t="s">
        <v>13677</v>
      </c>
    </row>
    <row r="6089" spans="1:6">
      <c r="A6089" t="s">
        <v>3967</v>
      </c>
      <c r="B6089" s="874" t="s">
        <v>20613</v>
      </c>
      <c r="C6089" t="s">
        <v>20614</v>
      </c>
      <c r="D6089" t="s">
        <v>20614</v>
      </c>
      <c r="E6089" t="s">
        <v>20614</v>
      </c>
      <c r="F6089" s="874" t="s">
        <v>13677</v>
      </c>
    </row>
    <row r="6090" spans="1:6">
      <c r="A6090" t="s">
        <v>3967</v>
      </c>
      <c r="B6090" s="874" t="s">
        <v>20615</v>
      </c>
      <c r="C6090" t="s">
        <v>20616</v>
      </c>
      <c r="D6090" t="s">
        <v>20616</v>
      </c>
      <c r="E6090" t="s">
        <v>20616</v>
      </c>
      <c r="F6090" s="874" t="s">
        <v>13677</v>
      </c>
    </row>
    <row r="6091" spans="1:6">
      <c r="A6091" t="s">
        <v>3967</v>
      </c>
      <c r="B6091" s="874" t="s">
        <v>20617</v>
      </c>
      <c r="C6091" t="s">
        <v>20618</v>
      </c>
      <c r="D6091" t="s">
        <v>20618</v>
      </c>
      <c r="E6091" t="s">
        <v>20618</v>
      </c>
      <c r="F6091" s="874" t="s">
        <v>13677</v>
      </c>
    </row>
    <row r="6092" spans="1:6">
      <c r="A6092" t="s">
        <v>3967</v>
      </c>
      <c r="B6092" s="874" t="s">
        <v>20619</v>
      </c>
      <c r="C6092" t="s">
        <v>20620</v>
      </c>
      <c r="D6092" t="s">
        <v>20620</v>
      </c>
      <c r="E6092" t="s">
        <v>20620</v>
      </c>
      <c r="F6092" s="874" t="s">
        <v>13677</v>
      </c>
    </row>
    <row r="6093" spans="1:6">
      <c r="A6093" t="s">
        <v>3967</v>
      </c>
      <c r="B6093" s="874" t="s">
        <v>20621</v>
      </c>
      <c r="C6093" t="s">
        <v>20622</v>
      </c>
      <c r="D6093" t="s">
        <v>20622</v>
      </c>
      <c r="E6093" t="s">
        <v>20622</v>
      </c>
      <c r="F6093" s="874" t="s">
        <v>13677</v>
      </c>
    </row>
    <row r="6094" spans="1:6">
      <c r="A6094" t="s">
        <v>3967</v>
      </c>
      <c r="B6094" s="874" t="s">
        <v>20623</v>
      </c>
      <c r="C6094" t="s">
        <v>20624</v>
      </c>
      <c r="D6094" t="s">
        <v>20624</v>
      </c>
      <c r="E6094" t="s">
        <v>20624</v>
      </c>
      <c r="F6094" s="874" t="s">
        <v>13677</v>
      </c>
    </row>
    <row r="6095" spans="1:6">
      <c r="A6095" t="s">
        <v>3967</v>
      </c>
      <c r="B6095" s="874" t="s">
        <v>20625</v>
      </c>
      <c r="C6095" t="s">
        <v>20626</v>
      </c>
      <c r="D6095" t="s">
        <v>20626</v>
      </c>
      <c r="E6095" t="s">
        <v>20626</v>
      </c>
      <c r="F6095" s="874" t="s">
        <v>13677</v>
      </c>
    </row>
    <row r="6096" spans="1:6">
      <c r="A6096" t="s">
        <v>3967</v>
      </c>
      <c r="B6096" s="874" t="s">
        <v>20627</v>
      </c>
      <c r="C6096" t="s">
        <v>20628</v>
      </c>
      <c r="D6096" t="s">
        <v>20628</v>
      </c>
      <c r="E6096" t="s">
        <v>20628</v>
      </c>
      <c r="F6096" s="874" t="s">
        <v>13681</v>
      </c>
    </row>
    <row r="6097" spans="1:6">
      <c r="A6097" t="s">
        <v>3967</v>
      </c>
      <c r="B6097" s="874" t="s">
        <v>20629</v>
      </c>
      <c r="C6097" t="s">
        <v>20630</v>
      </c>
      <c r="D6097" t="s">
        <v>20630</v>
      </c>
      <c r="E6097" t="s">
        <v>20630</v>
      </c>
      <c r="F6097" s="874" t="s">
        <v>13681</v>
      </c>
    </row>
    <row r="6098" spans="1:6">
      <c r="A6098" t="s">
        <v>3967</v>
      </c>
      <c r="B6098" s="874" t="s">
        <v>20631</v>
      </c>
      <c r="C6098" t="s">
        <v>20632</v>
      </c>
      <c r="D6098" t="s">
        <v>20632</v>
      </c>
      <c r="E6098" t="s">
        <v>20632</v>
      </c>
      <c r="F6098" s="874" t="s">
        <v>13685</v>
      </c>
    </row>
    <row r="6099" spans="1:6">
      <c r="A6099" t="s">
        <v>3967</v>
      </c>
      <c r="B6099" s="874" t="s">
        <v>20633</v>
      </c>
      <c r="C6099" t="s">
        <v>20634</v>
      </c>
      <c r="D6099" t="s">
        <v>20634</v>
      </c>
      <c r="E6099" t="s">
        <v>20634</v>
      </c>
      <c r="F6099" s="874" t="s">
        <v>13685</v>
      </c>
    </row>
    <row r="6100" spans="1:6">
      <c r="A6100" t="s">
        <v>3967</v>
      </c>
      <c r="B6100" s="874" t="s">
        <v>20635</v>
      </c>
      <c r="C6100" t="s">
        <v>20636</v>
      </c>
      <c r="D6100" t="s">
        <v>20636</v>
      </c>
      <c r="E6100" t="s">
        <v>20636</v>
      </c>
      <c r="F6100" s="874" t="s">
        <v>13685</v>
      </c>
    </row>
    <row r="6101" spans="1:6">
      <c r="A6101" t="s">
        <v>3967</v>
      </c>
      <c r="B6101" s="874" t="s">
        <v>20637</v>
      </c>
      <c r="C6101" t="s">
        <v>20638</v>
      </c>
      <c r="D6101" t="s">
        <v>20638</v>
      </c>
      <c r="E6101" t="s">
        <v>20638</v>
      </c>
      <c r="F6101" s="874" t="s">
        <v>13688</v>
      </c>
    </row>
    <row r="6102" spans="1:6">
      <c r="A6102" t="s">
        <v>3967</v>
      </c>
      <c r="B6102" s="874" t="s">
        <v>20639</v>
      </c>
      <c r="C6102" t="s">
        <v>20640</v>
      </c>
      <c r="D6102" t="s">
        <v>20640</v>
      </c>
      <c r="E6102" t="s">
        <v>20640</v>
      </c>
      <c r="F6102" s="874" t="s">
        <v>13691</v>
      </c>
    </row>
    <row r="6103" spans="1:6">
      <c r="A6103" t="s">
        <v>3967</v>
      </c>
      <c r="B6103" s="874" t="s">
        <v>20641</v>
      </c>
      <c r="C6103" t="s">
        <v>20642</v>
      </c>
      <c r="D6103" t="s">
        <v>20642</v>
      </c>
      <c r="E6103" t="s">
        <v>20642</v>
      </c>
      <c r="F6103" s="874" t="s">
        <v>13694</v>
      </c>
    </row>
    <row r="6104" spans="1:6">
      <c r="A6104" t="s">
        <v>3967</v>
      </c>
      <c r="B6104" s="874" t="s">
        <v>20643</v>
      </c>
      <c r="C6104" t="s">
        <v>20644</v>
      </c>
      <c r="D6104" t="s">
        <v>20644</v>
      </c>
      <c r="E6104" t="s">
        <v>20644</v>
      </c>
      <c r="F6104" s="874" t="s">
        <v>13698</v>
      </c>
    </row>
    <row r="6105" spans="1:6">
      <c r="A6105" t="s">
        <v>3967</v>
      </c>
      <c r="B6105" s="874" t="s">
        <v>20645</v>
      </c>
      <c r="C6105" t="s">
        <v>20646</v>
      </c>
      <c r="D6105" t="s">
        <v>20646</v>
      </c>
      <c r="E6105" t="s">
        <v>20646</v>
      </c>
      <c r="F6105" s="874" t="s">
        <v>13702</v>
      </c>
    </row>
    <row r="6106" spans="1:6">
      <c r="A6106" t="s">
        <v>3967</v>
      </c>
      <c r="B6106" s="874" t="s">
        <v>20647</v>
      </c>
      <c r="C6106" t="s">
        <v>20648</v>
      </c>
      <c r="D6106" t="s">
        <v>20648</v>
      </c>
      <c r="E6106" t="s">
        <v>20648</v>
      </c>
      <c r="F6106" s="874" t="s">
        <v>13705</v>
      </c>
    </row>
    <row r="6107" spans="1:6">
      <c r="A6107" t="s">
        <v>3967</v>
      </c>
      <c r="B6107" s="874" t="s">
        <v>20649</v>
      </c>
      <c r="C6107" t="s">
        <v>20650</v>
      </c>
      <c r="D6107" t="s">
        <v>20650</v>
      </c>
      <c r="E6107" t="s">
        <v>20650</v>
      </c>
      <c r="F6107" s="874" t="s">
        <v>13708</v>
      </c>
    </row>
    <row r="6108" spans="1:6">
      <c r="A6108" t="s">
        <v>3967</v>
      </c>
      <c r="B6108" s="874" t="s">
        <v>20651</v>
      </c>
      <c r="C6108" t="s">
        <v>20652</v>
      </c>
      <c r="D6108" t="s">
        <v>20652</v>
      </c>
      <c r="E6108" t="s">
        <v>20652</v>
      </c>
      <c r="F6108" s="874" t="s">
        <v>13712</v>
      </c>
    </row>
    <row r="6109" spans="1:6">
      <c r="A6109" t="s">
        <v>3967</v>
      </c>
      <c r="B6109" s="874" t="s">
        <v>20653</v>
      </c>
      <c r="C6109" t="s">
        <v>20654</v>
      </c>
      <c r="D6109" t="s">
        <v>20654</v>
      </c>
      <c r="E6109" t="s">
        <v>20654</v>
      </c>
      <c r="F6109" s="874" t="s">
        <v>13716</v>
      </c>
    </row>
    <row r="6110" spans="1:6">
      <c r="A6110" t="s">
        <v>3967</v>
      </c>
      <c r="B6110" s="874" t="s">
        <v>20655</v>
      </c>
      <c r="C6110" t="s">
        <v>20656</v>
      </c>
      <c r="D6110" t="s">
        <v>20656</v>
      </c>
      <c r="E6110" t="s">
        <v>20656</v>
      </c>
      <c r="F6110" s="874" t="s">
        <v>13720</v>
      </c>
    </row>
    <row r="6111" spans="1:6">
      <c r="A6111" t="s">
        <v>3967</v>
      </c>
      <c r="B6111" s="874" t="s">
        <v>20657</v>
      </c>
      <c r="C6111" t="s">
        <v>20658</v>
      </c>
      <c r="D6111" t="s">
        <v>20658</v>
      </c>
      <c r="E6111" t="s">
        <v>20658</v>
      </c>
      <c r="F6111" s="874" t="s">
        <v>13720</v>
      </c>
    </row>
    <row r="6112" spans="1:6">
      <c r="A6112" t="s">
        <v>3967</v>
      </c>
      <c r="B6112" s="874" t="s">
        <v>20659</v>
      </c>
      <c r="C6112" t="s">
        <v>20660</v>
      </c>
      <c r="D6112" t="s">
        <v>20660</v>
      </c>
      <c r="E6112" t="s">
        <v>20660</v>
      </c>
      <c r="F6112" s="874" t="s">
        <v>13724</v>
      </c>
    </row>
    <row r="6113" spans="1:6">
      <c r="A6113" t="s">
        <v>3967</v>
      </c>
      <c r="B6113" s="874" t="s">
        <v>20661</v>
      </c>
      <c r="C6113" t="s">
        <v>20662</v>
      </c>
      <c r="D6113" t="s">
        <v>20662</v>
      </c>
      <c r="E6113" t="s">
        <v>20662</v>
      </c>
      <c r="F6113" s="874" t="s">
        <v>13724</v>
      </c>
    </row>
    <row r="6114" spans="1:6">
      <c r="A6114" t="s">
        <v>3967</v>
      </c>
      <c r="B6114" s="874" t="s">
        <v>20663</v>
      </c>
      <c r="C6114" t="s">
        <v>20664</v>
      </c>
      <c r="D6114" t="s">
        <v>20664</v>
      </c>
      <c r="E6114" t="s">
        <v>20664</v>
      </c>
      <c r="F6114" s="874" t="s">
        <v>13724</v>
      </c>
    </row>
    <row r="6115" spans="1:6">
      <c r="A6115" t="s">
        <v>3967</v>
      </c>
      <c r="B6115" s="874" t="s">
        <v>20665</v>
      </c>
      <c r="C6115" t="s">
        <v>20666</v>
      </c>
      <c r="D6115" t="s">
        <v>20666</v>
      </c>
      <c r="E6115" t="s">
        <v>20666</v>
      </c>
      <c r="F6115" s="874" t="s">
        <v>13728</v>
      </c>
    </row>
    <row r="6116" spans="1:6">
      <c r="A6116" t="s">
        <v>3967</v>
      </c>
      <c r="B6116" s="874" t="s">
        <v>20667</v>
      </c>
      <c r="C6116" t="s">
        <v>20668</v>
      </c>
      <c r="D6116" t="s">
        <v>20668</v>
      </c>
      <c r="E6116" t="s">
        <v>20668</v>
      </c>
      <c r="F6116" s="874" t="s">
        <v>13728</v>
      </c>
    </row>
    <row r="6117" spans="1:6">
      <c r="A6117" t="s">
        <v>3967</v>
      </c>
      <c r="B6117" s="874" t="s">
        <v>20669</v>
      </c>
      <c r="C6117" t="s">
        <v>20670</v>
      </c>
      <c r="D6117" t="s">
        <v>20670</v>
      </c>
      <c r="E6117" t="s">
        <v>20670</v>
      </c>
      <c r="F6117" s="874" t="s">
        <v>13728</v>
      </c>
    </row>
    <row r="6118" spans="1:6">
      <c r="A6118" t="s">
        <v>3967</v>
      </c>
      <c r="B6118" s="874" t="s">
        <v>20671</v>
      </c>
      <c r="C6118" t="s">
        <v>20672</v>
      </c>
      <c r="D6118" t="s">
        <v>20672</v>
      </c>
      <c r="E6118" t="s">
        <v>20672</v>
      </c>
      <c r="F6118" s="874" t="s">
        <v>13728</v>
      </c>
    </row>
    <row r="6119" spans="1:6">
      <c r="A6119" t="s">
        <v>3967</v>
      </c>
      <c r="B6119" s="874" t="s">
        <v>20673</v>
      </c>
      <c r="C6119" t="s">
        <v>20674</v>
      </c>
      <c r="D6119" t="s">
        <v>20674</v>
      </c>
      <c r="E6119" t="s">
        <v>20674</v>
      </c>
      <c r="F6119" s="874" t="s">
        <v>13728</v>
      </c>
    </row>
    <row r="6120" spans="1:6">
      <c r="A6120" t="s">
        <v>3967</v>
      </c>
      <c r="B6120" s="874" t="s">
        <v>20675</v>
      </c>
      <c r="C6120" t="s">
        <v>20676</v>
      </c>
      <c r="D6120" t="s">
        <v>20676</v>
      </c>
      <c r="E6120" t="s">
        <v>20676</v>
      </c>
      <c r="F6120" s="874" t="s">
        <v>13732</v>
      </c>
    </row>
    <row r="6121" spans="1:6">
      <c r="A6121" t="s">
        <v>3967</v>
      </c>
      <c r="B6121" s="874" t="s">
        <v>20677</v>
      </c>
      <c r="C6121" t="s">
        <v>20678</v>
      </c>
      <c r="D6121" t="s">
        <v>20678</v>
      </c>
      <c r="E6121" t="s">
        <v>20678</v>
      </c>
      <c r="F6121" s="874" t="s">
        <v>13736</v>
      </c>
    </row>
    <row r="6122" spans="1:6">
      <c r="A6122" t="s">
        <v>3967</v>
      </c>
      <c r="B6122" s="874" t="s">
        <v>20679</v>
      </c>
      <c r="C6122" t="s">
        <v>20680</v>
      </c>
      <c r="D6122" t="s">
        <v>20680</v>
      </c>
      <c r="E6122" t="s">
        <v>20680</v>
      </c>
      <c r="F6122" s="874" t="s">
        <v>13740</v>
      </c>
    </row>
    <row r="6123" spans="1:6">
      <c r="A6123" t="s">
        <v>3967</v>
      </c>
      <c r="B6123" s="874" t="s">
        <v>20681</v>
      </c>
      <c r="C6123" t="s">
        <v>20682</v>
      </c>
      <c r="D6123" t="s">
        <v>20682</v>
      </c>
      <c r="E6123" t="s">
        <v>20682</v>
      </c>
      <c r="F6123" s="874" t="s">
        <v>13744</v>
      </c>
    </row>
    <row r="6124" spans="1:6">
      <c r="A6124" t="s">
        <v>3967</v>
      </c>
      <c r="B6124" s="874" t="s">
        <v>20683</v>
      </c>
      <c r="C6124" t="s">
        <v>20684</v>
      </c>
      <c r="D6124" t="s">
        <v>20684</v>
      </c>
      <c r="E6124" t="s">
        <v>20684</v>
      </c>
      <c r="F6124" s="874" t="s">
        <v>13744</v>
      </c>
    </row>
    <row r="6125" spans="1:6">
      <c r="A6125" t="s">
        <v>3967</v>
      </c>
      <c r="B6125" s="874" t="s">
        <v>20685</v>
      </c>
      <c r="C6125" t="s">
        <v>20686</v>
      </c>
      <c r="D6125" t="s">
        <v>20686</v>
      </c>
      <c r="E6125" t="s">
        <v>20686</v>
      </c>
      <c r="F6125" s="874" t="s">
        <v>13748</v>
      </c>
    </row>
    <row r="6126" spans="1:6">
      <c r="A6126" t="s">
        <v>3967</v>
      </c>
      <c r="B6126" s="874" t="s">
        <v>20687</v>
      </c>
      <c r="C6126" t="s">
        <v>20688</v>
      </c>
      <c r="D6126" t="s">
        <v>20688</v>
      </c>
      <c r="E6126" t="s">
        <v>20688</v>
      </c>
      <c r="F6126" s="874" t="s">
        <v>13748</v>
      </c>
    </row>
    <row r="6127" spans="1:6">
      <c r="A6127" t="s">
        <v>3967</v>
      </c>
      <c r="B6127" s="874" t="s">
        <v>20689</v>
      </c>
      <c r="C6127" t="s">
        <v>20690</v>
      </c>
      <c r="D6127" t="s">
        <v>20690</v>
      </c>
      <c r="E6127" t="s">
        <v>20690</v>
      </c>
      <c r="F6127" s="874" t="s">
        <v>13748</v>
      </c>
    </row>
    <row r="6128" spans="1:6">
      <c r="A6128" t="s">
        <v>3967</v>
      </c>
      <c r="B6128" s="874" t="s">
        <v>20691</v>
      </c>
      <c r="C6128" t="s">
        <v>20692</v>
      </c>
      <c r="D6128" t="s">
        <v>20692</v>
      </c>
      <c r="E6128" t="s">
        <v>20692</v>
      </c>
      <c r="F6128" s="874" t="s">
        <v>13752</v>
      </c>
    </row>
    <row r="6129" spans="1:6">
      <c r="A6129" t="s">
        <v>3967</v>
      </c>
      <c r="B6129" s="874" t="s">
        <v>20693</v>
      </c>
      <c r="C6129" t="s">
        <v>20694</v>
      </c>
      <c r="D6129" t="s">
        <v>20694</v>
      </c>
      <c r="E6129" t="s">
        <v>20694</v>
      </c>
      <c r="F6129" s="874" t="s">
        <v>13756</v>
      </c>
    </row>
    <row r="6130" spans="1:6">
      <c r="A6130" t="s">
        <v>3967</v>
      </c>
      <c r="B6130" s="874" t="s">
        <v>20695</v>
      </c>
      <c r="C6130" t="s">
        <v>20696</v>
      </c>
      <c r="D6130" t="s">
        <v>20696</v>
      </c>
      <c r="E6130" t="s">
        <v>20696</v>
      </c>
      <c r="F6130" s="874" t="s">
        <v>13760</v>
      </c>
    </row>
    <row r="6131" spans="1:6">
      <c r="A6131" t="s">
        <v>3967</v>
      </c>
      <c r="B6131" s="874" t="s">
        <v>20697</v>
      </c>
      <c r="C6131" t="s">
        <v>20698</v>
      </c>
      <c r="D6131" t="s">
        <v>20698</v>
      </c>
      <c r="E6131" t="s">
        <v>20698</v>
      </c>
      <c r="F6131" s="874" t="s">
        <v>13764</v>
      </c>
    </row>
    <row r="6132" spans="1:6">
      <c r="A6132" t="s">
        <v>3967</v>
      </c>
      <c r="B6132" s="874" t="s">
        <v>20699</v>
      </c>
      <c r="C6132" t="s">
        <v>20700</v>
      </c>
      <c r="D6132" t="s">
        <v>20700</v>
      </c>
      <c r="E6132" t="s">
        <v>20700</v>
      </c>
      <c r="F6132" s="874" t="s">
        <v>13764</v>
      </c>
    </row>
    <row r="6133" spans="1:6">
      <c r="A6133" t="s">
        <v>3967</v>
      </c>
      <c r="B6133" s="874" t="s">
        <v>20701</v>
      </c>
      <c r="C6133" t="s">
        <v>20702</v>
      </c>
      <c r="D6133" t="s">
        <v>20702</v>
      </c>
      <c r="E6133" t="s">
        <v>20702</v>
      </c>
      <c r="F6133" s="874" t="s">
        <v>13768</v>
      </c>
    </row>
    <row r="6134" spans="1:6">
      <c r="A6134" t="s">
        <v>3967</v>
      </c>
      <c r="B6134" s="874" t="s">
        <v>20703</v>
      </c>
      <c r="C6134" t="s">
        <v>20704</v>
      </c>
      <c r="D6134" t="s">
        <v>20704</v>
      </c>
      <c r="E6134" t="s">
        <v>20704</v>
      </c>
      <c r="F6134" s="874" t="s">
        <v>13768</v>
      </c>
    </row>
    <row r="6135" spans="1:6">
      <c r="A6135" t="s">
        <v>3967</v>
      </c>
      <c r="B6135" s="874" t="s">
        <v>20705</v>
      </c>
      <c r="C6135" t="s">
        <v>20706</v>
      </c>
      <c r="D6135" t="s">
        <v>20706</v>
      </c>
      <c r="E6135" t="s">
        <v>20706</v>
      </c>
      <c r="F6135" s="874" t="s">
        <v>13772</v>
      </c>
    </row>
    <row r="6136" spans="1:6">
      <c r="A6136" t="s">
        <v>3967</v>
      </c>
      <c r="B6136" s="874" t="s">
        <v>20707</v>
      </c>
      <c r="C6136" t="s">
        <v>20708</v>
      </c>
      <c r="D6136" t="s">
        <v>20708</v>
      </c>
      <c r="E6136" t="s">
        <v>20708</v>
      </c>
      <c r="F6136" s="874" t="s">
        <v>13776</v>
      </c>
    </row>
    <row r="6137" spans="1:6">
      <c r="A6137" t="s">
        <v>3967</v>
      </c>
      <c r="B6137" s="874" t="s">
        <v>20709</v>
      </c>
      <c r="C6137" t="s">
        <v>20710</v>
      </c>
      <c r="D6137" t="s">
        <v>20710</v>
      </c>
      <c r="E6137" t="s">
        <v>20710</v>
      </c>
      <c r="F6137" s="874" t="s">
        <v>13780</v>
      </c>
    </row>
    <row r="6138" spans="1:6">
      <c r="A6138" t="s">
        <v>3967</v>
      </c>
      <c r="B6138" s="874" t="s">
        <v>20711</v>
      </c>
      <c r="C6138" t="s">
        <v>20712</v>
      </c>
      <c r="D6138" t="s">
        <v>20712</v>
      </c>
      <c r="E6138" t="s">
        <v>20712</v>
      </c>
      <c r="F6138" s="874" t="s">
        <v>13784</v>
      </c>
    </row>
    <row r="6139" spans="1:6">
      <c r="A6139" t="s">
        <v>3967</v>
      </c>
      <c r="B6139" s="874" t="s">
        <v>20713</v>
      </c>
      <c r="C6139" t="s">
        <v>20714</v>
      </c>
      <c r="D6139" t="s">
        <v>20714</v>
      </c>
      <c r="E6139" t="s">
        <v>20714</v>
      </c>
      <c r="F6139" s="874" t="s">
        <v>13788</v>
      </c>
    </row>
    <row r="6140" spans="1:6">
      <c r="A6140" t="s">
        <v>3967</v>
      </c>
      <c r="B6140" s="874" t="s">
        <v>20715</v>
      </c>
      <c r="C6140" t="s">
        <v>20716</v>
      </c>
      <c r="D6140" t="s">
        <v>20716</v>
      </c>
      <c r="E6140" t="s">
        <v>20716</v>
      </c>
      <c r="F6140" s="874" t="s">
        <v>13791</v>
      </c>
    </row>
    <row r="6141" spans="1:6">
      <c r="A6141" t="s">
        <v>3967</v>
      </c>
      <c r="B6141" s="874" t="s">
        <v>20717</v>
      </c>
      <c r="C6141" t="s">
        <v>20718</v>
      </c>
      <c r="D6141" t="s">
        <v>20718</v>
      </c>
      <c r="E6141" t="s">
        <v>20718</v>
      </c>
      <c r="F6141" s="874" t="s">
        <v>13795</v>
      </c>
    </row>
    <row r="6142" spans="1:6">
      <c r="A6142" t="s">
        <v>3967</v>
      </c>
      <c r="B6142" s="874" t="s">
        <v>20719</v>
      </c>
      <c r="C6142" t="s">
        <v>20720</v>
      </c>
      <c r="D6142" t="s">
        <v>20720</v>
      </c>
      <c r="E6142" t="s">
        <v>20720</v>
      </c>
      <c r="F6142" s="874" t="s">
        <v>13799</v>
      </c>
    </row>
    <row r="6143" spans="1:6">
      <c r="A6143" t="s">
        <v>3967</v>
      </c>
      <c r="B6143" s="874" t="s">
        <v>20721</v>
      </c>
      <c r="C6143" t="s">
        <v>20722</v>
      </c>
      <c r="D6143" t="s">
        <v>20722</v>
      </c>
      <c r="E6143" t="s">
        <v>20722</v>
      </c>
      <c r="F6143" s="874" t="s">
        <v>13803</v>
      </c>
    </row>
    <row r="6144" spans="1:6">
      <c r="A6144" t="s">
        <v>3967</v>
      </c>
      <c r="B6144" s="874" t="s">
        <v>20723</v>
      </c>
      <c r="C6144" t="s">
        <v>20724</v>
      </c>
      <c r="D6144" t="s">
        <v>20724</v>
      </c>
      <c r="E6144" t="s">
        <v>20724</v>
      </c>
      <c r="F6144" s="874" t="s">
        <v>13807</v>
      </c>
    </row>
    <row r="6145" spans="1:6">
      <c r="A6145" t="s">
        <v>3967</v>
      </c>
      <c r="B6145" s="874" t="s">
        <v>20725</v>
      </c>
      <c r="C6145" t="s">
        <v>20726</v>
      </c>
      <c r="D6145" t="s">
        <v>20726</v>
      </c>
      <c r="E6145" t="s">
        <v>20726</v>
      </c>
      <c r="F6145" s="874" t="s">
        <v>13807</v>
      </c>
    </row>
    <row r="6146" spans="1:6">
      <c r="A6146" t="s">
        <v>3967</v>
      </c>
      <c r="B6146" s="874" t="s">
        <v>20727</v>
      </c>
      <c r="C6146" t="s">
        <v>20728</v>
      </c>
      <c r="D6146" t="s">
        <v>20728</v>
      </c>
      <c r="E6146" t="s">
        <v>20728</v>
      </c>
      <c r="F6146" s="874" t="s">
        <v>13807</v>
      </c>
    </row>
    <row r="6147" spans="1:6">
      <c r="A6147" t="s">
        <v>3967</v>
      </c>
      <c r="B6147" s="874" t="s">
        <v>20729</v>
      </c>
      <c r="C6147" t="s">
        <v>20730</v>
      </c>
      <c r="D6147" t="s">
        <v>20730</v>
      </c>
      <c r="E6147" t="s">
        <v>20730</v>
      </c>
      <c r="F6147" s="874" t="s">
        <v>13807</v>
      </c>
    </row>
    <row r="6148" spans="1:6">
      <c r="A6148" t="s">
        <v>3967</v>
      </c>
      <c r="B6148" s="874" t="s">
        <v>20731</v>
      </c>
      <c r="C6148" t="s">
        <v>20732</v>
      </c>
      <c r="D6148" t="s">
        <v>20732</v>
      </c>
      <c r="E6148" t="s">
        <v>20732</v>
      </c>
      <c r="F6148" s="874" t="s">
        <v>13811</v>
      </c>
    </row>
    <row r="6149" spans="1:6">
      <c r="A6149" t="s">
        <v>3967</v>
      </c>
      <c r="B6149" s="874" t="s">
        <v>20733</v>
      </c>
      <c r="C6149" t="s">
        <v>20734</v>
      </c>
      <c r="D6149" t="s">
        <v>20734</v>
      </c>
      <c r="E6149" t="s">
        <v>20734</v>
      </c>
      <c r="F6149" s="874" t="s">
        <v>13815</v>
      </c>
    </row>
    <row r="6150" spans="1:6">
      <c r="A6150" t="s">
        <v>3967</v>
      </c>
      <c r="B6150" s="874" t="s">
        <v>20735</v>
      </c>
      <c r="C6150" t="s">
        <v>20736</v>
      </c>
      <c r="D6150" t="s">
        <v>20736</v>
      </c>
      <c r="E6150" t="s">
        <v>20736</v>
      </c>
      <c r="F6150" s="874" t="s">
        <v>13815</v>
      </c>
    </row>
    <row r="6151" spans="1:6">
      <c r="A6151" t="s">
        <v>3967</v>
      </c>
      <c r="B6151" s="874" t="s">
        <v>20737</v>
      </c>
      <c r="C6151" t="s">
        <v>20738</v>
      </c>
      <c r="D6151" t="s">
        <v>20738</v>
      </c>
      <c r="E6151" t="s">
        <v>20738</v>
      </c>
      <c r="F6151" s="874" t="s">
        <v>13819</v>
      </c>
    </row>
    <row r="6152" spans="1:6">
      <c r="A6152" t="s">
        <v>3967</v>
      </c>
      <c r="B6152" s="874" t="s">
        <v>20739</v>
      </c>
      <c r="C6152" t="s">
        <v>20740</v>
      </c>
      <c r="D6152" t="s">
        <v>20740</v>
      </c>
      <c r="E6152" t="s">
        <v>20740</v>
      </c>
      <c r="F6152" s="874" t="s">
        <v>13823</v>
      </c>
    </row>
    <row r="6153" spans="1:6">
      <c r="A6153" t="s">
        <v>3967</v>
      </c>
      <c r="B6153" s="874" t="s">
        <v>20741</v>
      </c>
      <c r="C6153" t="s">
        <v>20742</v>
      </c>
      <c r="D6153" t="s">
        <v>20742</v>
      </c>
      <c r="E6153" t="s">
        <v>20742</v>
      </c>
      <c r="F6153" s="874" t="s">
        <v>13827</v>
      </c>
    </row>
    <row r="6154" spans="1:6">
      <c r="A6154" t="s">
        <v>3967</v>
      </c>
      <c r="B6154" s="874" t="s">
        <v>20743</v>
      </c>
      <c r="C6154" t="s">
        <v>20744</v>
      </c>
      <c r="D6154" t="s">
        <v>20744</v>
      </c>
      <c r="E6154" t="s">
        <v>20744</v>
      </c>
      <c r="F6154" s="874" t="s">
        <v>13827</v>
      </c>
    </row>
    <row r="6155" spans="1:6">
      <c r="A6155" t="s">
        <v>3967</v>
      </c>
      <c r="B6155" s="874" t="s">
        <v>20745</v>
      </c>
      <c r="C6155" t="s">
        <v>20746</v>
      </c>
      <c r="D6155" t="s">
        <v>20746</v>
      </c>
      <c r="E6155" t="s">
        <v>20746</v>
      </c>
      <c r="F6155" s="874" t="s">
        <v>13831</v>
      </c>
    </row>
    <row r="6156" spans="1:6">
      <c r="A6156" t="s">
        <v>3967</v>
      </c>
      <c r="B6156" s="874" t="s">
        <v>20747</v>
      </c>
      <c r="C6156" t="s">
        <v>20748</v>
      </c>
      <c r="D6156" t="s">
        <v>20748</v>
      </c>
      <c r="E6156" t="s">
        <v>20748</v>
      </c>
      <c r="F6156" s="874" t="s">
        <v>13835</v>
      </c>
    </row>
    <row r="6157" spans="1:6">
      <c r="A6157" t="s">
        <v>3967</v>
      </c>
      <c r="B6157" s="874" t="s">
        <v>20749</v>
      </c>
      <c r="C6157" t="s">
        <v>20750</v>
      </c>
      <c r="D6157" t="s">
        <v>20750</v>
      </c>
      <c r="E6157" t="s">
        <v>20750</v>
      </c>
      <c r="F6157" s="874" t="s">
        <v>13838</v>
      </c>
    </row>
    <row r="6158" spans="1:6">
      <c r="A6158" t="s">
        <v>3967</v>
      </c>
      <c r="B6158" s="874" t="s">
        <v>20751</v>
      </c>
      <c r="C6158" t="s">
        <v>20752</v>
      </c>
      <c r="D6158" t="s">
        <v>20752</v>
      </c>
      <c r="E6158" t="s">
        <v>20752</v>
      </c>
      <c r="F6158" s="874" t="s">
        <v>13841</v>
      </c>
    </row>
    <row r="6159" spans="1:6">
      <c r="A6159" t="s">
        <v>3967</v>
      </c>
      <c r="B6159" s="874" t="s">
        <v>20753</v>
      </c>
      <c r="C6159" t="s">
        <v>20754</v>
      </c>
      <c r="D6159" t="s">
        <v>20754</v>
      </c>
      <c r="E6159" t="s">
        <v>20754</v>
      </c>
      <c r="F6159" s="874" t="s">
        <v>13841</v>
      </c>
    </row>
    <row r="6160" spans="1:6">
      <c r="A6160" t="s">
        <v>3967</v>
      </c>
      <c r="B6160" s="874" t="s">
        <v>20755</v>
      </c>
      <c r="C6160" t="s">
        <v>20756</v>
      </c>
      <c r="D6160" t="s">
        <v>20756</v>
      </c>
      <c r="E6160" t="s">
        <v>20756</v>
      </c>
      <c r="F6160" s="874" t="s">
        <v>13844</v>
      </c>
    </row>
    <row r="6161" spans="1:6">
      <c r="A6161" t="s">
        <v>3967</v>
      </c>
      <c r="B6161" s="874" t="s">
        <v>20757</v>
      </c>
      <c r="C6161" t="s">
        <v>20758</v>
      </c>
      <c r="D6161" t="s">
        <v>20758</v>
      </c>
      <c r="E6161" t="s">
        <v>20758</v>
      </c>
      <c r="F6161" s="874" t="s">
        <v>13848</v>
      </c>
    </row>
    <row r="6162" spans="1:6">
      <c r="A6162" t="s">
        <v>3967</v>
      </c>
      <c r="B6162" s="874" t="s">
        <v>20759</v>
      </c>
      <c r="C6162" t="s">
        <v>20760</v>
      </c>
      <c r="D6162" t="s">
        <v>20760</v>
      </c>
      <c r="E6162" t="s">
        <v>20760</v>
      </c>
      <c r="F6162" s="874" t="s">
        <v>13848</v>
      </c>
    </row>
    <row r="6163" spans="1:6">
      <c r="A6163" t="s">
        <v>3967</v>
      </c>
      <c r="B6163" s="860" t="s">
        <v>20761</v>
      </c>
      <c r="C6163" t="s">
        <v>20762</v>
      </c>
      <c r="D6163" t="s">
        <v>20762</v>
      </c>
      <c r="E6163" t="s">
        <v>20762</v>
      </c>
      <c r="F6163" s="874" t="s">
        <v>13849</v>
      </c>
    </row>
    <row r="6164" spans="1:6">
      <c r="A6164" t="s">
        <v>3967</v>
      </c>
      <c r="B6164" s="874" t="s">
        <v>20763</v>
      </c>
      <c r="C6164" t="s">
        <v>20764</v>
      </c>
      <c r="D6164" t="s">
        <v>20764</v>
      </c>
      <c r="E6164" t="s">
        <v>20764</v>
      </c>
      <c r="F6164" s="874" t="s">
        <v>13853</v>
      </c>
    </row>
    <row r="6165" spans="1:6">
      <c r="A6165" t="s">
        <v>3967</v>
      </c>
      <c r="B6165" s="874" t="s">
        <v>20765</v>
      </c>
      <c r="C6165" t="s">
        <v>20766</v>
      </c>
      <c r="D6165" t="s">
        <v>20766</v>
      </c>
      <c r="E6165" t="s">
        <v>20766</v>
      </c>
      <c r="F6165" s="874" t="s">
        <v>13857</v>
      </c>
    </row>
    <row r="6166" spans="1:6">
      <c r="A6166" t="s">
        <v>3967</v>
      </c>
      <c r="B6166" s="874" t="s">
        <v>20767</v>
      </c>
      <c r="C6166" t="s">
        <v>20768</v>
      </c>
      <c r="D6166" t="s">
        <v>20768</v>
      </c>
      <c r="E6166" t="s">
        <v>20768</v>
      </c>
      <c r="F6166" t="s">
        <v>13861</v>
      </c>
    </row>
    <row r="6167" spans="1:6">
      <c r="A6167" t="s">
        <v>3967</v>
      </c>
      <c r="B6167" s="874" t="s">
        <v>20769</v>
      </c>
      <c r="C6167" t="s">
        <v>20770</v>
      </c>
      <c r="D6167" t="s">
        <v>20770</v>
      </c>
      <c r="E6167" t="s">
        <v>20770</v>
      </c>
      <c r="F6167" s="874" t="s">
        <v>13862</v>
      </c>
    </row>
    <row r="6168" spans="1:6">
      <c r="A6168" t="s">
        <v>3967</v>
      </c>
      <c r="B6168" s="874" t="s">
        <v>20771</v>
      </c>
      <c r="C6168" t="s">
        <v>20772</v>
      </c>
      <c r="D6168" t="s">
        <v>20772</v>
      </c>
      <c r="E6168" t="s">
        <v>20772</v>
      </c>
      <c r="F6168" s="874" t="s">
        <v>13866</v>
      </c>
    </row>
    <row r="6169" spans="1:6">
      <c r="A6169" t="s">
        <v>3967</v>
      </c>
      <c r="B6169" s="874" t="s">
        <v>20773</v>
      </c>
      <c r="C6169" t="s">
        <v>20774</v>
      </c>
      <c r="D6169" t="s">
        <v>20774</v>
      </c>
      <c r="E6169" t="s">
        <v>20774</v>
      </c>
      <c r="F6169" s="874" t="s">
        <v>13866</v>
      </c>
    </row>
    <row r="6170" spans="1:6">
      <c r="A6170" t="s">
        <v>3967</v>
      </c>
      <c r="B6170" s="874" t="s">
        <v>20775</v>
      </c>
      <c r="C6170" t="s">
        <v>20776</v>
      </c>
      <c r="D6170" t="s">
        <v>20776</v>
      </c>
      <c r="E6170" t="s">
        <v>20776</v>
      </c>
      <c r="F6170" s="874" t="s">
        <v>13869</v>
      </c>
    </row>
    <row r="6171" spans="1:6">
      <c r="A6171" t="s">
        <v>3967</v>
      </c>
      <c r="B6171" s="874" t="s">
        <v>20777</v>
      </c>
      <c r="C6171" t="s">
        <v>20778</v>
      </c>
      <c r="D6171" t="s">
        <v>20778</v>
      </c>
      <c r="E6171" t="s">
        <v>20778</v>
      </c>
      <c r="F6171" s="874" t="s">
        <v>13870</v>
      </c>
    </row>
    <row r="6172" spans="1:6">
      <c r="A6172" t="s">
        <v>3967</v>
      </c>
      <c r="B6172" s="874" t="s">
        <v>20779</v>
      </c>
      <c r="C6172" t="s">
        <v>20780</v>
      </c>
      <c r="D6172" t="s">
        <v>20780</v>
      </c>
      <c r="E6172" t="s">
        <v>20780</v>
      </c>
      <c r="F6172" s="874" t="s">
        <v>13874</v>
      </c>
    </row>
    <row r="6173" spans="1:6">
      <c r="A6173" t="s">
        <v>3967</v>
      </c>
      <c r="B6173" s="874" t="s">
        <v>20781</v>
      </c>
      <c r="C6173" t="s">
        <v>20782</v>
      </c>
      <c r="D6173" t="s">
        <v>20782</v>
      </c>
      <c r="E6173" t="s">
        <v>20782</v>
      </c>
      <c r="F6173" s="874" t="s">
        <v>13878</v>
      </c>
    </row>
    <row r="6174" spans="1:6">
      <c r="A6174" t="s">
        <v>3967</v>
      </c>
      <c r="B6174" s="874" t="s">
        <v>20783</v>
      </c>
      <c r="C6174" t="s">
        <v>20784</v>
      </c>
      <c r="D6174" t="s">
        <v>20784</v>
      </c>
      <c r="E6174" t="s">
        <v>20784</v>
      </c>
      <c r="F6174" s="874" t="s">
        <v>13882</v>
      </c>
    </row>
    <row r="6175" spans="1:6">
      <c r="A6175" t="s">
        <v>3967</v>
      </c>
      <c r="B6175" s="874" t="s">
        <v>20785</v>
      </c>
      <c r="C6175" t="s">
        <v>20786</v>
      </c>
      <c r="D6175" t="s">
        <v>20786</v>
      </c>
      <c r="E6175" t="s">
        <v>20786</v>
      </c>
      <c r="F6175" s="874" t="s">
        <v>13882</v>
      </c>
    </row>
    <row r="6176" spans="1:6">
      <c r="A6176" t="s">
        <v>3967</v>
      </c>
      <c r="B6176" s="874" t="s">
        <v>20787</v>
      </c>
      <c r="C6176" t="s">
        <v>20788</v>
      </c>
      <c r="D6176" t="s">
        <v>20788</v>
      </c>
      <c r="E6176" t="s">
        <v>20788</v>
      </c>
      <c r="F6176" s="874" t="s">
        <v>13885</v>
      </c>
    </row>
    <row r="6177" spans="1:6">
      <c r="A6177" t="s">
        <v>3967</v>
      </c>
      <c r="B6177" s="874" t="s">
        <v>20789</v>
      </c>
      <c r="C6177" t="s">
        <v>20790</v>
      </c>
      <c r="D6177" t="s">
        <v>20790</v>
      </c>
      <c r="E6177" t="s">
        <v>20790</v>
      </c>
      <c r="F6177" s="874" t="s">
        <v>13889</v>
      </c>
    </row>
    <row r="6178" spans="1:6">
      <c r="A6178" t="s">
        <v>3967</v>
      </c>
      <c r="B6178" s="874" t="s">
        <v>20791</v>
      </c>
      <c r="C6178" t="s">
        <v>20792</v>
      </c>
      <c r="D6178" t="s">
        <v>20792</v>
      </c>
      <c r="E6178" t="s">
        <v>20792</v>
      </c>
      <c r="F6178" s="874" t="s">
        <v>13893</v>
      </c>
    </row>
    <row r="6179" spans="1:6">
      <c r="A6179" t="s">
        <v>3967</v>
      </c>
      <c r="B6179" s="874" t="s">
        <v>20793</v>
      </c>
      <c r="C6179" t="s">
        <v>20794</v>
      </c>
      <c r="D6179" t="s">
        <v>20794</v>
      </c>
      <c r="E6179" t="s">
        <v>20794</v>
      </c>
      <c r="F6179" s="874" t="s">
        <v>13893</v>
      </c>
    </row>
    <row r="6180" spans="1:6">
      <c r="A6180" t="s">
        <v>3967</v>
      </c>
      <c r="B6180" s="874" t="s">
        <v>20795</v>
      </c>
      <c r="C6180" t="s">
        <v>20796</v>
      </c>
      <c r="D6180" t="s">
        <v>20796</v>
      </c>
      <c r="E6180" t="s">
        <v>20796</v>
      </c>
      <c r="F6180" s="874" t="s">
        <v>13893</v>
      </c>
    </row>
    <row r="6181" spans="1:6">
      <c r="A6181" t="s">
        <v>3967</v>
      </c>
      <c r="B6181" s="874" t="s">
        <v>20797</v>
      </c>
      <c r="C6181" t="s">
        <v>20798</v>
      </c>
      <c r="D6181" t="s">
        <v>20798</v>
      </c>
      <c r="E6181" t="s">
        <v>20798</v>
      </c>
      <c r="F6181" s="874" t="s">
        <v>13897</v>
      </c>
    </row>
    <row r="6182" spans="1:6">
      <c r="A6182" t="s">
        <v>3967</v>
      </c>
      <c r="B6182" s="874" t="s">
        <v>20799</v>
      </c>
      <c r="C6182" t="s">
        <v>20800</v>
      </c>
      <c r="D6182" t="s">
        <v>20800</v>
      </c>
      <c r="E6182" t="s">
        <v>20800</v>
      </c>
      <c r="F6182" s="874" t="s">
        <v>13901</v>
      </c>
    </row>
    <row r="6183" spans="1:6">
      <c r="A6183" t="s">
        <v>3967</v>
      </c>
      <c r="B6183" s="874" t="s">
        <v>20801</v>
      </c>
      <c r="C6183" t="s">
        <v>20802</v>
      </c>
      <c r="D6183" t="s">
        <v>20802</v>
      </c>
      <c r="E6183" t="s">
        <v>20802</v>
      </c>
      <c r="F6183" s="874" t="s">
        <v>13901</v>
      </c>
    </row>
    <row r="6184" spans="1:6">
      <c r="A6184" t="s">
        <v>3967</v>
      </c>
      <c r="B6184" s="874" t="s">
        <v>20803</v>
      </c>
      <c r="C6184" t="s">
        <v>20804</v>
      </c>
      <c r="D6184" t="s">
        <v>20804</v>
      </c>
      <c r="E6184" t="s">
        <v>20804</v>
      </c>
      <c r="F6184" s="874" t="s">
        <v>13905</v>
      </c>
    </row>
    <row r="6185" spans="1:6">
      <c r="A6185" t="s">
        <v>3967</v>
      </c>
      <c r="B6185" s="874" t="s">
        <v>20805</v>
      </c>
      <c r="C6185" t="s">
        <v>20806</v>
      </c>
      <c r="D6185" t="s">
        <v>20806</v>
      </c>
      <c r="E6185" t="s">
        <v>20806</v>
      </c>
      <c r="F6185" s="874" t="s">
        <v>13905</v>
      </c>
    </row>
    <row r="6186" spans="1:6">
      <c r="A6186" t="s">
        <v>3967</v>
      </c>
      <c r="B6186" s="874" t="s">
        <v>20807</v>
      </c>
      <c r="C6186" t="s">
        <v>20808</v>
      </c>
      <c r="D6186" t="s">
        <v>20808</v>
      </c>
      <c r="E6186" t="s">
        <v>20808</v>
      </c>
      <c r="F6186" s="874" t="s">
        <v>13908</v>
      </c>
    </row>
    <row r="6187" spans="1:6">
      <c r="A6187" t="s">
        <v>3967</v>
      </c>
      <c r="B6187" s="874" t="s">
        <v>20809</v>
      </c>
      <c r="C6187" t="s">
        <v>20810</v>
      </c>
      <c r="D6187" t="s">
        <v>20810</v>
      </c>
      <c r="E6187" t="s">
        <v>20810</v>
      </c>
      <c r="F6187" s="874" t="s">
        <v>13912</v>
      </c>
    </row>
    <row r="6188" spans="1:6">
      <c r="A6188" t="s">
        <v>3967</v>
      </c>
      <c r="B6188" s="874" t="s">
        <v>20811</v>
      </c>
      <c r="C6188" t="s">
        <v>20812</v>
      </c>
      <c r="D6188" t="s">
        <v>20812</v>
      </c>
      <c r="E6188" t="s">
        <v>20812</v>
      </c>
      <c r="F6188" s="874" t="s">
        <v>13916</v>
      </c>
    </row>
    <row r="6189" spans="1:6">
      <c r="A6189" t="s">
        <v>3967</v>
      </c>
      <c r="B6189" s="874" t="s">
        <v>20813</v>
      </c>
      <c r="C6189" t="s">
        <v>20814</v>
      </c>
      <c r="D6189" t="s">
        <v>20814</v>
      </c>
      <c r="E6189" t="s">
        <v>20814</v>
      </c>
      <c r="F6189" s="874" t="s">
        <v>13916</v>
      </c>
    </row>
    <row r="6190" spans="1:6">
      <c r="A6190" t="s">
        <v>3967</v>
      </c>
      <c r="B6190" s="874" t="s">
        <v>20815</v>
      </c>
      <c r="C6190" t="s">
        <v>20816</v>
      </c>
      <c r="D6190" t="s">
        <v>20816</v>
      </c>
      <c r="E6190" t="s">
        <v>20816</v>
      </c>
      <c r="F6190" s="874" t="s">
        <v>13919</v>
      </c>
    </row>
    <row r="6191" spans="1:6">
      <c r="A6191" t="s">
        <v>3967</v>
      </c>
      <c r="B6191" s="874" t="s">
        <v>20817</v>
      </c>
      <c r="C6191" t="s">
        <v>20818</v>
      </c>
      <c r="D6191" t="s">
        <v>20818</v>
      </c>
      <c r="E6191" t="s">
        <v>20818</v>
      </c>
      <c r="F6191" s="874" t="s">
        <v>13922</v>
      </c>
    </row>
    <row r="6192" spans="1:6">
      <c r="A6192" t="s">
        <v>3967</v>
      </c>
      <c r="B6192" s="874" t="s">
        <v>20819</v>
      </c>
      <c r="C6192" t="s">
        <v>20820</v>
      </c>
      <c r="D6192" t="s">
        <v>20820</v>
      </c>
      <c r="E6192" t="s">
        <v>20820</v>
      </c>
      <c r="F6192" s="874" t="s">
        <v>13926</v>
      </c>
    </row>
    <row r="6193" spans="1:6">
      <c r="A6193" t="s">
        <v>3967</v>
      </c>
      <c r="B6193" s="874" t="s">
        <v>20821</v>
      </c>
      <c r="C6193" t="s">
        <v>20822</v>
      </c>
      <c r="D6193" t="s">
        <v>20822</v>
      </c>
      <c r="E6193" t="s">
        <v>20822</v>
      </c>
      <c r="F6193" s="874" t="s">
        <v>13930</v>
      </c>
    </row>
    <row r="6194" spans="1:6">
      <c r="A6194" t="s">
        <v>3967</v>
      </c>
      <c r="B6194" s="874" t="s">
        <v>20823</v>
      </c>
      <c r="C6194" t="s">
        <v>20824</v>
      </c>
      <c r="D6194" t="s">
        <v>20824</v>
      </c>
      <c r="E6194" t="s">
        <v>20824</v>
      </c>
      <c r="F6194" s="874" t="s">
        <v>13930</v>
      </c>
    </row>
    <row r="6195" spans="1:6">
      <c r="A6195" t="s">
        <v>3967</v>
      </c>
      <c r="B6195" s="874" t="s">
        <v>20825</v>
      </c>
      <c r="C6195" t="s">
        <v>20826</v>
      </c>
      <c r="D6195" t="s">
        <v>20826</v>
      </c>
      <c r="E6195" t="s">
        <v>20826</v>
      </c>
      <c r="F6195" s="874" t="s">
        <v>13934</v>
      </c>
    </row>
    <row r="6196" spans="1:6">
      <c r="A6196" t="s">
        <v>3967</v>
      </c>
      <c r="B6196" s="874" t="s">
        <v>20827</v>
      </c>
      <c r="C6196" t="s">
        <v>20828</v>
      </c>
      <c r="D6196" t="s">
        <v>20828</v>
      </c>
      <c r="E6196" t="s">
        <v>20828</v>
      </c>
      <c r="F6196" s="874" t="s">
        <v>13934</v>
      </c>
    </row>
    <row r="6197" spans="1:6">
      <c r="A6197" t="s">
        <v>3967</v>
      </c>
      <c r="B6197" s="874" t="s">
        <v>20829</v>
      </c>
      <c r="C6197" t="s">
        <v>20830</v>
      </c>
      <c r="D6197" t="s">
        <v>20830</v>
      </c>
      <c r="E6197" t="s">
        <v>20830</v>
      </c>
      <c r="F6197" s="874" t="s">
        <v>13937</v>
      </c>
    </row>
    <row r="6198" spans="1:6">
      <c r="A6198" t="s">
        <v>3967</v>
      </c>
      <c r="B6198" s="874" t="s">
        <v>20831</v>
      </c>
      <c r="C6198" t="s">
        <v>20832</v>
      </c>
      <c r="D6198" t="s">
        <v>20832</v>
      </c>
      <c r="E6198" t="s">
        <v>20832</v>
      </c>
      <c r="F6198" s="874" t="s">
        <v>13941</v>
      </c>
    </row>
    <row r="6199" spans="1:6">
      <c r="A6199" t="s">
        <v>3967</v>
      </c>
      <c r="B6199" s="874" t="s">
        <v>20833</v>
      </c>
      <c r="C6199" t="s">
        <v>20834</v>
      </c>
      <c r="D6199" t="s">
        <v>20834</v>
      </c>
      <c r="E6199" t="s">
        <v>20834</v>
      </c>
      <c r="F6199" s="874" t="s">
        <v>13945</v>
      </c>
    </row>
    <row r="6200" spans="1:6">
      <c r="A6200" t="s">
        <v>3967</v>
      </c>
      <c r="B6200" s="874" t="s">
        <v>20835</v>
      </c>
      <c r="C6200" t="s">
        <v>20836</v>
      </c>
      <c r="D6200" t="s">
        <v>20836</v>
      </c>
      <c r="E6200" t="s">
        <v>20836</v>
      </c>
      <c r="F6200" s="874" t="s">
        <v>13949</v>
      </c>
    </row>
    <row r="6201" spans="1:6">
      <c r="A6201" t="s">
        <v>3967</v>
      </c>
      <c r="B6201" s="874" t="s">
        <v>20837</v>
      </c>
      <c r="C6201" t="s">
        <v>20838</v>
      </c>
      <c r="D6201" t="s">
        <v>20838</v>
      </c>
      <c r="E6201" t="s">
        <v>20838</v>
      </c>
      <c r="F6201" s="874" t="s">
        <v>13949</v>
      </c>
    </row>
    <row r="6202" spans="1:6">
      <c r="A6202" t="s">
        <v>3967</v>
      </c>
      <c r="B6202" s="874" t="s">
        <v>20839</v>
      </c>
      <c r="C6202" t="s">
        <v>20840</v>
      </c>
      <c r="D6202" t="s">
        <v>20840</v>
      </c>
      <c r="E6202" t="s">
        <v>20840</v>
      </c>
      <c r="F6202" s="874" t="s">
        <v>13949</v>
      </c>
    </row>
    <row r="6203" spans="1:6">
      <c r="A6203" t="s">
        <v>3967</v>
      </c>
      <c r="B6203" s="874" t="s">
        <v>20841</v>
      </c>
      <c r="C6203" t="s">
        <v>20842</v>
      </c>
      <c r="D6203" t="s">
        <v>20842</v>
      </c>
      <c r="E6203" t="s">
        <v>20842</v>
      </c>
      <c r="F6203" s="874" t="s">
        <v>13953</v>
      </c>
    </row>
    <row r="6204" spans="1:6">
      <c r="A6204" t="s">
        <v>3967</v>
      </c>
      <c r="B6204" s="874" t="s">
        <v>20843</v>
      </c>
      <c r="C6204" t="s">
        <v>20844</v>
      </c>
      <c r="D6204" t="s">
        <v>20844</v>
      </c>
      <c r="E6204" t="s">
        <v>20844</v>
      </c>
      <c r="F6204" s="874" t="s">
        <v>13956</v>
      </c>
    </row>
    <row r="6205" spans="1:6">
      <c r="A6205" t="s">
        <v>3967</v>
      </c>
      <c r="B6205" s="874" t="s">
        <v>20845</v>
      </c>
      <c r="C6205" t="s">
        <v>20846</v>
      </c>
      <c r="D6205" t="s">
        <v>20846</v>
      </c>
      <c r="E6205" t="s">
        <v>20846</v>
      </c>
      <c r="F6205" s="874" t="s">
        <v>13960</v>
      </c>
    </row>
    <row r="6206" spans="1:6">
      <c r="A6206" t="s">
        <v>3967</v>
      </c>
      <c r="B6206" s="874" t="s">
        <v>20847</v>
      </c>
      <c r="C6206" t="s">
        <v>20848</v>
      </c>
      <c r="D6206" t="s">
        <v>20848</v>
      </c>
      <c r="E6206" t="s">
        <v>20848</v>
      </c>
      <c r="F6206" s="874" t="s">
        <v>13963</v>
      </c>
    </row>
    <row r="6207" spans="1:6">
      <c r="A6207" t="s">
        <v>3967</v>
      </c>
      <c r="B6207" s="874" t="s">
        <v>20849</v>
      </c>
      <c r="C6207" t="s">
        <v>20850</v>
      </c>
      <c r="D6207" t="s">
        <v>20850</v>
      </c>
      <c r="E6207" t="s">
        <v>20850</v>
      </c>
      <c r="F6207" s="874" t="s">
        <v>13967</v>
      </c>
    </row>
    <row r="6208" spans="1:6">
      <c r="A6208" t="s">
        <v>3967</v>
      </c>
      <c r="B6208" s="874" t="s">
        <v>20851</v>
      </c>
      <c r="C6208" t="s">
        <v>20852</v>
      </c>
      <c r="D6208" t="s">
        <v>20852</v>
      </c>
      <c r="E6208" t="s">
        <v>20852</v>
      </c>
      <c r="F6208" s="874" t="s">
        <v>13967</v>
      </c>
    </row>
    <row r="6209" spans="1:6">
      <c r="A6209" t="s">
        <v>3967</v>
      </c>
      <c r="B6209" s="874" t="s">
        <v>20853</v>
      </c>
      <c r="C6209" t="s">
        <v>20854</v>
      </c>
      <c r="D6209" t="s">
        <v>20854</v>
      </c>
      <c r="E6209" t="s">
        <v>20854</v>
      </c>
      <c r="F6209" s="874" t="s">
        <v>13970</v>
      </c>
    </row>
    <row r="6210" spans="1:6">
      <c r="A6210" t="s">
        <v>3967</v>
      </c>
      <c r="B6210" s="874" t="s">
        <v>20855</v>
      </c>
      <c r="C6210" t="s">
        <v>20856</v>
      </c>
      <c r="D6210" t="s">
        <v>20856</v>
      </c>
      <c r="E6210" t="s">
        <v>20856</v>
      </c>
      <c r="F6210" s="874" t="s">
        <v>13974</v>
      </c>
    </row>
    <row r="6211" spans="1:6">
      <c r="A6211" t="s">
        <v>3967</v>
      </c>
      <c r="B6211" s="874" t="s">
        <v>20857</v>
      </c>
      <c r="C6211" t="s">
        <v>20858</v>
      </c>
      <c r="D6211" t="s">
        <v>20858</v>
      </c>
      <c r="E6211" t="s">
        <v>20858</v>
      </c>
      <c r="F6211" s="874" t="s">
        <v>13978</v>
      </c>
    </row>
    <row r="6212" spans="1:6">
      <c r="A6212" t="s">
        <v>3967</v>
      </c>
      <c r="B6212" s="874" t="s">
        <v>20859</v>
      </c>
      <c r="C6212" t="s">
        <v>20860</v>
      </c>
      <c r="D6212" t="s">
        <v>20860</v>
      </c>
      <c r="E6212" t="s">
        <v>20860</v>
      </c>
      <c r="F6212" s="874" t="s">
        <v>13981</v>
      </c>
    </row>
    <row r="6213" spans="1:6">
      <c r="A6213" t="s">
        <v>3967</v>
      </c>
      <c r="B6213" s="874" t="s">
        <v>20861</v>
      </c>
      <c r="C6213" t="s">
        <v>20862</v>
      </c>
      <c r="D6213" t="s">
        <v>20862</v>
      </c>
      <c r="E6213" t="s">
        <v>20862</v>
      </c>
      <c r="F6213" s="874" t="s">
        <v>13985</v>
      </c>
    </row>
    <row r="6214" spans="1:6">
      <c r="A6214" t="s">
        <v>3967</v>
      </c>
      <c r="B6214" s="874" t="s">
        <v>20863</v>
      </c>
      <c r="C6214" t="s">
        <v>20864</v>
      </c>
      <c r="D6214" t="s">
        <v>20864</v>
      </c>
      <c r="E6214" t="s">
        <v>20864</v>
      </c>
      <c r="F6214" s="874" t="s">
        <v>13988</v>
      </c>
    </row>
    <row r="6215" spans="1:6">
      <c r="A6215" t="s">
        <v>3967</v>
      </c>
      <c r="B6215" s="874" t="s">
        <v>20865</v>
      </c>
      <c r="C6215" t="s">
        <v>20866</v>
      </c>
      <c r="D6215" t="s">
        <v>20866</v>
      </c>
      <c r="E6215" t="s">
        <v>20866</v>
      </c>
      <c r="F6215" s="874" t="s">
        <v>13991</v>
      </c>
    </row>
    <row r="6216" spans="1:6">
      <c r="A6216" t="s">
        <v>3967</v>
      </c>
      <c r="B6216" s="874" t="s">
        <v>20867</v>
      </c>
      <c r="C6216" t="s">
        <v>20868</v>
      </c>
      <c r="D6216" t="s">
        <v>20868</v>
      </c>
      <c r="E6216" t="s">
        <v>20868</v>
      </c>
      <c r="F6216" s="874" t="s">
        <v>13991</v>
      </c>
    </row>
    <row r="6217" spans="1:6">
      <c r="A6217" t="s">
        <v>3967</v>
      </c>
      <c r="B6217" s="874" t="s">
        <v>20869</v>
      </c>
      <c r="C6217" t="s">
        <v>20870</v>
      </c>
      <c r="D6217" t="s">
        <v>20870</v>
      </c>
      <c r="E6217" t="s">
        <v>20870</v>
      </c>
      <c r="F6217" s="874" t="s">
        <v>13991</v>
      </c>
    </row>
    <row r="6218" spans="1:6">
      <c r="A6218" t="s">
        <v>3967</v>
      </c>
      <c r="B6218" s="874" t="s">
        <v>20871</v>
      </c>
      <c r="C6218" t="s">
        <v>20872</v>
      </c>
      <c r="D6218" t="s">
        <v>20872</v>
      </c>
      <c r="E6218" t="s">
        <v>20872</v>
      </c>
      <c r="F6218" s="874" t="s">
        <v>13991</v>
      </c>
    </row>
    <row r="6219" spans="1:6">
      <c r="A6219" t="s">
        <v>3967</v>
      </c>
      <c r="B6219" s="874" t="s">
        <v>20873</v>
      </c>
      <c r="C6219" t="s">
        <v>20874</v>
      </c>
      <c r="D6219" t="s">
        <v>20874</v>
      </c>
      <c r="E6219" t="s">
        <v>20874</v>
      </c>
      <c r="F6219" s="874" t="s">
        <v>13991</v>
      </c>
    </row>
    <row r="6220" spans="1:6">
      <c r="A6220" t="s">
        <v>3967</v>
      </c>
      <c r="B6220" s="874" t="s">
        <v>20875</v>
      </c>
      <c r="C6220" t="s">
        <v>20876</v>
      </c>
      <c r="D6220" t="s">
        <v>20876</v>
      </c>
      <c r="E6220" t="s">
        <v>20876</v>
      </c>
      <c r="F6220" s="874" t="s">
        <v>13991</v>
      </c>
    </row>
    <row r="6221" spans="1:6">
      <c r="A6221" t="s">
        <v>3967</v>
      </c>
      <c r="B6221" s="874" t="s">
        <v>20877</v>
      </c>
      <c r="C6221" t="s">
        <v>20878</v>
      </c>
      <c r="D6221" t="s">
        <v>20878</v>
      </c>
      <c r="E6221" t="s">
        <v>20878</v>
      </c>
      <c r="F6221" s="874" t="s">
        <v>13991</v>
      </c>
    </row>
    <row r="6222" spans="1:6">
      <c r="A6222" t="s">
        <v>3967</v>
      </c>
      <c r="B6222" s="874" t="s">
        <v>20879</v>
      </c>
      <c r="C6222" t="s">
        <v>20880</v>
      </c>
      <c r="D6222" t="s">
        <v>20880</v>
      </c>
      <c r="E6222" t="s">
        <v>20880</v>
      </c>
      <c r="F6222" s="874" t="s">
        <v>13991</v>
      </c>
    </row>
    <row r="6223" spans="1:6">
      <c r="A6223" t="s">
        <v>3967</v>
      </c>
      <c r="B6223" s="874" t="s">
        <v>20881</v>
      </c>
      <c r="C6223" t="s">
        <v>20882</v>
      </c>
      <c r="D6223" t="s">
        <v>20882</v>
      </c>
      <c r="E6223" t="s">
        <v>20882</v>
      </c>
      <c r="F6223" s="874" t="s">
        <v>13991</v>
      </c>
    </row>
    <row r="6224" spans="1:6">
      <c r="A6224" t="s">
        <v>3967</v>
      </c>
      <c r="B6224" s="874" t="s">
        <v>20883</v>
      </c>
      <c r="C6224" t="s">
        <v>20884</v>
      </c>
      <c r="D6224" t="s">
        <v>20884</v>
      </c>
      <c r="E6224" t="s">
        <v>20884</v>
      </c>
      <c r="F6224" s="874" t="s">
        <v>13991</v>
      </c>
    </row>
    <row r="6225" spans="1:6">
      <c r="A6225" t="s">
        <v>3967</v>
      </c>
      <c r="B6225" s="874" t="s">
        <v>20885</v>
      </c>
      <c r="C6225" t="s">
        <v>20886</v>
      </c>
      <c r="D6225" t="s">
        <v>20886</v>
      </c>
      <c r="E6225" t="s">
        <v>20886</v>
      </c>
      <c r="F6225" s="874" t="s">
        <v>13991</v>
      </c>
    </row>
    <row r="6226" spans="1:6">
      <c r="A6226" t="s">
        <v>3967</v>
      </c>
      <c r="B6226" s="874" t="s">
        <v>20887</v>
      </c>
      <c r="C6226" t="s">
        <v>20888</v>
      </c>
      <c r="D6226" t="s">
        <v>20888</v>
      </c>
      <c r="E6226" t="s">
        <v>20888</v>
      </c>
      <c r="F6226" s="874" t="s">
        <v>13991</v>
      </c>
    </row>
    <row r="6227" spans="1:6">
      <c r="A6227" t="s">
        <v>3967</v>
      </c>
      <c r="B6227" s="874" t="s">
        <v>20889</v>
      </c>
      <c r="C6227" t="s">
        <v>20890</v>
      </c>
      <c r="D6227" t="s">
        <v>20890</v>
      </c>
      <c r="E6227" t="s">
        <v>20890</v>
      </c>
      <c r="F6227" s="874" t="s">
        <v>13991</v>
      </c>
    </row>
    <row r="6228" spans="1:6">
      <c r="A6228" t="s">
        <v>3967</v>
      </c>
      <c r="B6228" s="874" t="s">
        <v>20891</v>
      </c>
      <c r="C6228" t="s">
        <v>20892</v>
      </c>
      <c r="D6228" t="s">
        <v>20892</v>
      </c>
      <c r="E6228" t="s">
        <v>20892</v>
      </c>
      <c r="F6228" s="874" t="s">
        <v>13991</v>
      </c>
    </row>
    <row r="6229" spans="1:6">
      <c r="A6229" t="s">
        <v>3967</v>
      </c>
      <c r="B6229" s="874" t="s">
        <v>20893</v>
      </c>
      <c r="C6229" t="s">
        <v>20894</v>
      </c>
      <c r="D6229" t="s">
        <v>20894</v>
      </c>
      <c r="E6229" t="s">
        <v>20894</v>
      </c>
      <c r="F6229" s="874" t="s">
        <v>13991</v>
      </c>
    </row>
    <row r="6230" spans="1:6">
      <c r="A6230" t="s">
        <v>3967</v>
      </c>
      <c r="B6230" s="874" t="s">
        <v>20895</v>
      </c>
      <c r="C6230" t="s">
        <v>20896</v>
      </c>
      <c r="D6230" t="s">
        <v>20896</v>
      </c>
      <c r="E6230" t="s">
        <v>20896</v>
      </c>
      <c r="F6230" s="874" t="s">
        <v>13991</v>
      </c>
    </row>
    <row r="6231" spans="1:6">
      <c r="A6231" t="s">
        <v>3967</v>
      </c>
      <c r="B6231" s="874" t="s">
        <v>20897</v>
      </c>
      <c r="C6231" t="s">
        <v>20898</v>
      </c>
      <c r="D6231" t="s">
        <v>20898</v>
      </c>
      <c r="E6231" t="s">
        <v>20898</v>
      </c>
      <c r="F6231" s="874" t="s">
        <v>13991</v>
      </c>
    </row>
    <row r="6232" spans="1:6">
      <c r="A6232" t="s">
        <v>3967</v>
      </c>
      <c r="B6232" s="874" t="s">
        <v>20899</v>
      </c>
      <c r="C6232" t="s">
        <v>20900</v>
      </c>
      <c r="D6232" t="s">
        <v>20900</v>
      </c>
      <c r="E6232" t="s">
        <v>20900</v>
      </c>
      <c r="F6232" s="874" t="s">
        <v>13991</v>
      </c>
    </row>
    <row r="6233" spans="1:6">
      <c r="A6233" t="s">
        <v>3967</v>
      </c>
      <c r="B6233" s="874" t="s">
        <v>20901</v>
      </c>
      <c r="C6233" t="s">
        <v>20902</v>
      </c>
      <c r="D6233" t="s">
        <v>20902</v>
      </c>
      <c r="E6233" t="s">
        <v>20902</v>
      </c>
      <c r="F6233" s="874" t="s">
        <v>13991</v>
      </c>
    </row>
    <row r="6234" spans="1:6">
      <c r="A6234" t="s">
        <v>3967</v>
      </c>
      <c r="B6234" s="874" t="s">
        <v>20903</v>
      </c>
      <c r="C6234" t="s">
        <v>20904</v>
      </c>
      <c r="D6234" t="s">
        <v>20904</v>
      </c>
      <c r="E6234" t="s">
        <v>20904</v>
      </c>
      <c r="F6234" s="874" t="s">
        <v>13991</v>
      </c>
    </row>
    <row r="6235" spans="1:6">
      <c r="A6235" t="s">
        <v>3967</v>
      </c>
      <c r="B6235" s="874" t="s">
        <v>20905</v>
      </c>
      <c r="C6235" t="s">
        <v>20906</v>
      </c>
      <c r="D6235" t="s">
        <v>20906</v>
      </c>
      <c r="E6235" t="s">
        <v>20906</v>
      </c>
      <c r="F6235" s="874" t="s">
        <v>13991</v>
      </c>
    </row>
    <row r="6236" spans="1:6">
      <c r="A6236" t="s">
        <v>3967</v>
      </c>
      <c r="B6236" s="874" t="s">
        <v>20907</v>
      </c>
      <c r="C6236" t="s">
        <v>20908</v>
      </c>
      <c r="D6236" t="s">
        <v>20908</v>
      </c>
      <c r="E6236" t="s">
        <v>20908</v>
      </c>
      <c r="F6236" s="874" t="s">
        <v>13991</v>
      </c>
    </row>
    <row r="6237" spans="1:6">
      <c r="A6237" t="s">
        <v>3967</v>
      </c>
      <c r="B6237" s="874" t="s">
        <v>20909</v>
      </c>
      <c r="C6237" t="s">
        <v>20910</v>
      </c>
      <c r="D6237" t="s">
        <v>20910</v>
      </c>
      <c r="E6237" t="s">
        <v>20910</v>
      </c>
      <c r="F6237" s="874" t="s">
        <v>13991</v>
      </c>
    </row>
    <row r="6238" spans="1:6">
      <c r="A6238" t="s">
        <v>3967</v>
      </c>
      <c r="B6238" s="874" t="s">
        <v>20911</v>
      </c>
      <c r="C6238" t="s">
        <v>20912</v>
      </c>
      <c r="D6238" t="s">
        <v>20912</v>
      </c>
      <c r="E6238" t="s">
        <v>20912</v>
      </c>
      <c r="F6238" s="874" t="s">
        <v>13991</v>
      </c>
    </row>
    <row r="6239" spans="1:6">
      <c r="A6239" t="s">
        <v>3967</v>
      </c>
      <c r="B6239" s="874" t="s">
        <v>20913</v>
      </c>
      <c r="C6239" t="s">
        <v>20914</v>
      </c>
      <c r="D6239" t="s">
        <v>20914</v>
      </c>
      <c r="E6239" t="s">
        <v>20914</v>
      </c>
      <c r="F6239" s="874" t="s">
        <v>13991</v>
      </c>
    </row>
    <row r="6240" spans="1:6">
      <c r="A6240" t="s">
        <v>3967</v>
      </c>
      <c r="B6240" s="874" t="s">
        <v>20915</v>
      </c>
      <c r="C6240" t="s">
        <v>20916</v>
      </c>
      <c r="D6240" t="s">
        <v>20916</v>
      </c>
      <c r="E6240" t="s">
        <v>20916</v>
      </c>
      <c r="F6240" s="874" t="s">
        <v>13995</v>
      </c>
    </row>
    <row r="6241" spans="1:6">
      <c r="A6241" t="s">
        <v>3967</v>
      </c>
      <c r="B6241" s="874" t="s">
        <v>20917</v>
      </c>
      <c r="C6241" t="s">
        <v>20918</v>
      </c>
      <c r="D6241" t="s">
        <v>20918</v>
      </c>
      <c r="E6241" t="s">
        <v>20918</v>
      </c>
      <c r="F6241" s="874" t="s">
        <v>13999</v>
      </c>
    </row>
    <row r="6242" spans="1:6">
      <c r="A6242" t="s">
        <v>3967</v>
      </c>
      <c r="B6242" s="874" t="s">
        <v>20919</v>
      </c>
      <c r="C6242" t="s">
        <v>20920</v>
      </c>
      <c r="D6242" t="s">
        <v>20920</v>
      </c>
      <c r="E6242" t="s">
        <v>20920</v>
      </c>
      <c r="F6242" s="874" t="s">
        <v>14002</v>
      </c>
    </row>
    <row r="6243" spans="1:6">
      <c r="A6243" t="s">
        <v>3967</v>
      </c>
      <c r="B6243" s="874" t="s">
        <v>20921</v>
      </c>
      <c r="C6243" t="s">
        <v>20922</v>
      </c>
      <c r="D6243" t="s">
        <v>20922</v>
      </c>
      <c r="E6243" t="s">
        <v>20922</v>
      </c>
      <c r="F6243" s="874" t="s">
        <v>14006</v>
      </c>
    </row>
    <row r="6244" spans="1:6">
      <c r="A6244" t="s">
        <v>3967</v>
      </c>
      <c r="B6244" s="874" t="s">
        <v>20923</v>
      </c>
      <c r="C6244" t="s">
        <v>20924</v>
      </c>
      <c r="D6244" t="s">
        <v>20924</v>
      </c>
      <c r="E6244" t="s">
        <v>20924</v>
      </c>
      <c r="F6244" s="874" t="s">
        <v>14009</v>
      </c>
    </row>
    <row r="6245" spans="1:6">
      <c r="A6245" t="s">
        <v>3967</v>
      </c>
      <c r="B6245" s="874" t="s">
        <v>20925</v>
      </c>
      <c r="C6245" t="s">
        <v>20926</v>
      </c>
      <c r="D6245" t="s">
        <v>20926</v>
      </c>
      <c r="E6245" t="s">
        <v>20926</v>
      </c>
      <c r="F6245" s="874" t="s">
        <v>14013</v>
      </c>
    </row>
    <row r="6246" spans="1:6">
      <c r="A6246" t="s">
        <v>3967</v>
      </c>
      <c r="B6246" s="874" t="s">
        <v>20927</v>
      </c>
      <c r="C6246" t="s">
        <v>20928</v>
      </c>
      <c r="D6246" t="s">
        <v>20928</v>
      </c>
      <c r="E6246" t="s">
        <v>20928</v>
      </c>
      <c r="F6246" s="874" t="s">
        <v>14017</v>
      </c>
    </row>
    <row r="6247" spans="1:6">
      <c r="A6247" t="s">
        <v>3967</v>
      </c>
      <c r="B6247" s="874" t="s">
        <v>20929</v>
      </c>
      <c r="C6247" t="s">
        <v>20930</v>
      </c>
      <c r="D6247" t="s">
        <v>20930</v>
      </c>
      <c r="E6247" t="s">
        <v>20930</v>
      </c>
      <c r="F6247" s="874" t="s">
        <v>14017</v>
      </c>
    </row>
    <row r="6248" spans="1:6">
      <c r="A6248" t="s">
        <v>3967</v>
      </c>
      <c r="B6248" s="874" t="s">
        <v>20931</v>
      </c>
      <c r="C6248" t="s">
        <v>20932</v>
      </c>
      <c r="D6248" t="s">
        <v>20932</v>
      </c>
      <c r="E6248" t="s">
        <v>20932</v>
      </c>
      <c r="F6248" s="874" t="s">
        <v>14020</v>
      </c>
    </row>
    <row r="6249" spans="1:6">
      <c r="A6249" t="s">
        <v>3967</v>
      </c>
      <c r="B6249" s="874" t="s">
        <v>20933</v>
      </c>
      <c r="C6249" t="s">
        <v>20934</v>
      </c>
      <c r="D6249" t="s">
        <v>20934</v>
      </c>
      <c r="E6249" t="s">
        <v>20934</v>
      </c>
      <c r="F6249" s="874" t="s">
        <v>14024</v>
      </c>
    </row>
    <row r="6250" spans="1:6">
      <c r="A6250" t="s">
        <v>3967</v>
      </c>
      <c r="B6250" s="874" t="s">
        <v>20935</v>
      </c>
      <c r="C6250" t="s">
        <v>20936</v>
      </c>
      <c r="D6250" t="s">
        <v>20936</v>
      </c>
      <c r="E6250" t="s">
        <v>20936</v>
      </c>
      <c r="F6250" s="874" t="s">
        <v>14024</v>
      </c>
    </row>
    <row r="6251" spans="1:6">
      <c r="A6251" t="s">
        <v>3967</v>
      </c>
      <c r="B6251" s="874" t="s">
        <v>20937</v>
      </c>
      <c r="C6251" t="s">
        <v>20938</v>
      </c>
      <c r="D6251" t="s">
        <v>20938</v>
      </c>
      <c r="E6251" t="s">
        <v>20938</v>
      </c>
      <c r="F6251" s="874" t="s">
        <v>14028</v>
      </c>
    </row>
    <row r="6252" spans="1:6">
      <c r="A6252" t="s">
        <v>3967</v>
      </c>
      <c r="B6252" s="874" t="s">
        <v>20939</v>
      </c>
      <c r="C6252" t="s">
        <v>20940</v>
      </c>
      <c r="D6252" t="s">
        <v>20940</v>
      </c>
      <c r="E6252" t="s">
        <v>20940</v>
      </c>
      <c r="F6252" s="874" t="s">
        <v>14031</v>
      </c>
    </row>
    <row r="6253" spans="1:6">
      <c r="A6253" t="s">
        <v>3967</v>
      </c>
      <c r="B6253" s="874" t="s">
        <v>20941</v>
      </c>
      <c r="C6253" t="s">
        <v>20942</v>
      </c>
      <c r="D6253" t="s">
        <v>20942</v>
      </c>
      <c r="E6253" t="s">
        <v>20942</v>
      </c>
      <c r="F6253" s="874" t="s">
        <v>14035</v>
      </c>
    </row>
    <row r="6254" spans="1:6">
      <c r="A6254" t="s">
        <v>3967</v>
      </c>
      <c r="B6254" s="874" t="s">
        <v>20943</v>
      </c>
      <c r="C6254" t="s">
        <v>20944</v>
      </c>
      <c r="D6254" t="s">
        <v>20944</v>
      </c>
      <c r="E6254" t="s">
        <v>20944</v>
      </c>
      <c r="F6254" s="874" t="s">
        <v>14038</v>
      </c>
    </row>
    <row r="6255" spans="1:6">
      <c r="A6255" t="s">
        <v>3967</v>
      </c>
      <c r="B6255" s="874" t="s">
        <v>20945</v>
      </c>
      <c r="C6255" t="s">
        <v>20946</v>
      </c>
      <c r="D6255" t="s">
        <v>20946</v>
      </c>
      <c r="E6255" t="s">
        <v>20946</v>
      </c>
      <c r="F6255" s="874" t="s">
        <v>14042</v>
      </c>
    </row>
    <row r="6256" spans="1:6">
      <c r="A6256" t="s">
        <v>3967</v>
      </c>
      <c r="B6256" s="874" t="s">
        <v>20947</v>
      </c>
      <c r="C6256" t="s">
        <v>20948</v>
      </c>
      <c r="D6256" t="s">
        <v>20948</v>
      </c>
      <c r="E6256" t="s">
        <v>20948</v>
      </c>
      <c r="F6256" s="874" t="s">
        <v>14042</v>
      </c>
    </row>
    <row r="6257" spans="1:6">
      <c r="A6257" t="s">
        <v>3967</v>
      </c>
      <c r="B6257" s="874" t="s">
        <v>20949</v>
      </c>
      <c r="C6257" t="s">
        <v>20950</v>
      </c>
      <c r="D6257" t="s">
        <v>20950</v>
      </c>
      <c r="E6257" t="s">
        <v>20950</v>
      </c>
      <c r="F6257" s="874" t="s">
        <v>14042</v>
      </c>
    </row>
    <row r="6258" spans="1:6">
      <c r="A6258" t="s">
        <v>3967</v>
      </c>
      <c r="B6258" s="874" t="s">
        <v>20951</v>
      </c>
      <c r="C6258" t="s">
        <v>20952</v>
      </c>
      <c r="D6258" t="s">
        <v>20952</v>
      </c>
      <c r="E6258" t="s">
        <v>20952</v>
      </c>
      <c r="F6258" s="874" t="s">
        <v>14045</v>
      </c>
    </row>
    <row r="6259" spans="1:6">
      <c r="A6259" t="s">
        <v>3967</v>
      </c>
      <c r="B6259" s="874" t="s">
        <v>20953</v>
      </c>
      <c r="C6259" t="s">
        <v>20954</v>
      </c>
      <c r="D6259" t="s">
        <v>20954</v>
      </c>
      <c r="E6259" t="s">
        <v>20954</v>
      </c>
      <c r="F6259" s="874" t="s">
        <v>14048</v>
      </c>
    </row>
    <row r="6260" spans="1:6">
      <c r="A6260" t="s">
        <v>3967</v>
      </c>
      <c r="B6260" s="874" t="s">
        <v>20955</v>
      </c>
      <c r="C6260" t="s">
        <v>20956</v>
      </c>
      <c r="D6260" t="s">
        <v>20956</v>
      </c>
      <c r="E6260" t="s">
        <v>20956</v>
      </c>
      <c r="F6260" s="874" t="s">
        <v>14052</v>
      </c>
    </row>
    <row r="6261" spans="1:6">
      <c r="A6261" t="s">
        <v>3967</v>
      </c>
      <c r="B6261" s="874" t="s">
        <v>20957</v>
      </c>
      <c r="C6261" t="s">
        <v>20958</v>
      </c>
      <c r="D6261" t="s">
        <v>20958</v>
      </c>
      <c r="E6261" t="s">
        <v>20958</v>
      </c>
      <c r="F6261" s="874" t="s">
        <v>14055</v>
      </c>
    </row>
    <row r="6262" spans="1:6">
      <c r="A6262" t="s">
        <v>3967</v>
      </c>
      <c r="B6262" s="874" t="s">
        <v>20959</v>
      </c>
      <c r="C6262" t="s">
        <v>20960</v>
      </c>
      <c r="D6262" t="s">
        <v>20960</v>
      </c>
      <c r="E6262" t="s">
        <v>20960</v>
      </c>
      <c r="F6262" s="874" t="s">
        <v>14058</v>
      </c>
    </row>
    <row r="6263" spans="1:6">
      <c r="A6263" t="s">
        <v>3967</v>
      </c>
      <c r="B6263" s="874" t="s">
        <v>20961</v>
      </c>
      <c r="C6263" t="s">
        <v>20962</v>
      </c>
      <c r="D6263" t="s">
        <v>20962</v>
      </c>
      <c r="E6263" t="s">
        <v>20962</v>
      </c>
      <c r="F6263" s="874" t="s">
        <v>14062</v>
      </c>
    </row>
    <row r="6264" spans="1:6">
      <c r="A6264" t="s">
        <v>3967</v>
      </c>
      <c r="B6264" s="874" t="s">
        <v>20963</v>
      </c>
      <c r="C6264" t="s">
        <v>20964</v>
      </c>
      <c r="D6264" t="s">
        <v>20964</v>
      </c>
      <c r="E6264" t="s">
        <v>20964</v>
      </c>
      <c r="F6264" s="874" t="s">
        <v>14062</v>
      </c>
    </row>
    <row r="6265" spans="1:6">
      <c r="A6265" t="s">
        <v>3967</v>
      </c>
      <c r="B6265" s="874" t="s">
        <v>20965</v>
      </c>
      <c r="C6265" t="s">
        <v>20966</v>
      </c>
      <c r="D6265" t="s">
        <v>20966</v>
      </c>
      <c r="E6265" t="s">
        <v>20966</v>
      </c>
      <c r="F6265" s="874" t="s">
        <v>14062</v>
      </c>
    </row>
    <row r="6266" spans="1:6">
      <c r="A6266" t="s">
        <v>3967</v>
      </c>
      <c r="B6266" s="874" t="s">
        <v>20967</v>
      </c>
      <c r="C6266" t="s">
        <v>20968</v>
      </c>
      <c r="D6266" t="s">
        <v>20968</v>
      </c>
      <c r="E6266" t="s">
        <v>20968</v>
      </c>
      <c r="F6266" s="874" t="s">
        <v>14062</v>
      </c>
    </row>
    <row r="6267" spans="1:6">
      <c r="A6267" t="s">
        <v>3967</v>
      </c>
      <c r="B6267" s="874" t="s">
        <v>20969</v>
      </c>
      <c r="C6267" t="s">
        <v>20970</v>
      </c>
      <c r="D6267" t="s">
        <v>20970</v>
      </c>
      <c r="E6267" t="s">
        <v>20970</v>
      </c>
      <c r="F6267" s="874" t="s">
        <v>14062</v>
      </c>
    </row>
    <row r="6268" spans="1:6">
      <c r="A6268" t="s">
        <v>3967</v>
      </c>
      <c r="B6268" s="874" t="s">
        <v>20971</v>
      </c>
      <c r="C6268" t="s">
        <v>20972</v>
      </c>
      <c r="D6268" t="s">
        <v>20972</v>
      </c>
      <c r="E6268" t="s">
        <v>20972</v>
      </c>
      <c r="F6268" s="874" t="s">
        <v>14062</v>
      </c>
    </row>
    <row r="6269" spans="1:6">
      <c r="A6269" t="s">
        <v>3967</v>
      </c>
      <c r="B6269" s="860" t="s">
        <v>20973</v>
      </c>
      <c r="C6269" t="s">
        <v>20974</v>
      </c>
      <c r="D6269" t="s">
        <v>20974</v>
      </c>
      <c r="E6269" t="s">
        <v>20974</v>
      </c>
      <c r="F6269" s="874" t="s">
        <v>14062</v>
      </c>
    </row>
    <row r="6270" spans="1:6">
      <c r="A6270" t="s">
        <v>3967</v>
      </c>
      <c r="B6270" s="874" t="s">
        <v>20975</v>
      </c>
      <c r="C6270" t="s">
        <v>20976</v>
      </c>
      <c r="D6270" t="s">
        <v>20976</v>
      </c>
      <c r="E6270" t="s">
        <v>20976</v>
      </c>
      <c r="F6270" s="874" t="s">
        <v>14062</v>
      </c>
    </row>
    <row r="6271" spans="1:6">
      <c r="A6271" t="s">
        <v>3967</v>
      </c>
      <c r="B6271" s="874" t="s">
        <v>20977</v>
      </c>
      <c r="C6271" t="s">
        <v>20978</v>
      </c>
      <c r="D6271" t="s">
        <v>20978</v>
      </c>
      <c r="E6271" t="s">
        <v>20978</v>
      </c>
      <c r="F6271" s="874" t="s">
        <v>14062</v>
      </c>
    </row>
    <row r="6272" spans="1:6">
      <c r="A6272" t="s">
        <v>3967</v>
      </c>
      <c r="B6272" s="874" t="s">
        <v>20979</v>
      </c>
      <c r="C6272" t="s">
        <v>20980</v>
      </c>
      <c r="D6272" t="s">
        <v>20980</v>
      </c>
      <c r="E6272" t="s">
        <v>20980</v>
      </c>
      <c r="F6272" s="874" t="s">
        <v>14062</v>
      </c>
    </row>
    <row r="6273" spans="1:6">
      <c r="A6273" t="s">
        <v>3967</v>
      </c>
      <c r="B6273" s="874" t="s">
        <v>20981</v>
      </c>
      <c r="C6273" t="s">
        <v>20982</v>
      </c>
      <c r="D6273" t="s">
        <v>20982</v>
      </c>
      <c r="E6273" t="s">
        <v>20982</v>
      </c>
      <c r="F6273" s="874" t="s">
        <v>14062</v>
      </c>
    </row>
    <row r="6274" spans="1:6">
      <c r="A6274" t="s">
        <v>3967</v>
      </c>
      <c r="B6274" s="874" t="s">
        <v>20983</v>
      </c>
      <c r="C6274" t="s">
        <v>20984</v>
      </c>
      <c r="D6274" t="s">
        <v>20984</v>
      </c>
      <c r="E6274" t="s">
        <v>20984</v>
      </c>
      <c r="F6274" s="874" t="s">
        <v>14062</v>
      </c>
    </row>
    <row r="6275" spans="1:6">
      <c r="A6275" t="s">
        <v>3967</v>
      </c>
      <c r="B6275" s="874" t="s">
        <v>20985</v>
      </c>
      <c r="C6275" t="s">
        <v>20986</v>
      </c>
      <c r="D6275" t="s">
        <v>20986</v>
      </c>
      <c r="E6275" t="s">
        <v>20986</v>
      </c>
      <c r="F6275" s="874" t="s">
        <v>14062</v>
      </c>
    </row>
    <row r="6276" spans="1:6">
      <c r="A6276" t="s">
        <v>3967</v>
      </c>
      <c r="B6276" s="860" t="s">
        <v>20987</v>
      </c>
      <c r="C6276" t="s">
        <v>20988</v>
      </c>
      <c r="D6276" t="s">
        <v>20988</v>
      </c>
      <c r="E6276" t="s">
        <v>20988</v>
      </c>
      <c r="F6276" s="874" t="s">
        <v>14062</v>
      </c>
    </row>
    <row r="6277" spans="1:6">
      <c r="A6277" t="s">
        <v>3967</v>
      </c>
      <c r="B6277" s="874" t="s">
        <v>20989</v>
      </c>
      <c r="C6277" t="s">
        <v>20990</v>
      </c>
      <c r="D6277" t="s">
        <v>20990</v>
      </c>
      <c r="E6277" t="s">
        <v>20990</v>
      </c>
      <c r="F6277" s="874" t="s">
        <v>14062</v>
      </c>
    </row>
    <row r="6278" spans="1:6">
      <c r="A6278" t="s">
        <v>3967</v>
      </c>
      <c r="B6278" s="874" t="s">
        <v>20991</v>
      </c>
      <c r="C6278" t="s">
        <v>20992</v>
      </c>
      <c r="D6278" t="s">
        <v>20992</v>
      </c>
      <c r="E6278" t="s">
        <v>20992</v>
      </c>
      <c r="F6278" s="874" t="s">
        <v>14062</v>
      </c>
    </row>
    <row r="6279" spans="1:6">
      <c r="A6279" t="s">
        <v>3967</v>
      </c>
      <c r="B6279" s="874" t="s">
        <v>20993</v>
      </c>
      <c r="C6279" t="s">
        <v>20994</v>
      </c>
      <c r="D6279" t="s">
        <v>20994</v>
      </c>
      <c r="E6279" t="s">
        <v>20994</v>
      </c>
      <c r="F6279" s="874" t="s">
        <v>14062</v>
      </c>
    </row>
    <row r="6280" spans="1:6">
      <c r="A6280" t="s">
        <v>3967</v>
      </c>
      <c r="B6280" s="874" t="s">
        <v>20995</v>
      </c>
      <c r="C6280" t="s">
        <v>20996</v>
      </c>
      <c r="D6280" t="s">
        <v>20996</v>
      </c>
      <c r="E6280" t="s">
        <v>20996</v>
      </c>
      <c r="F6280" s="874" t="s">
        <v>14062</v>
      </c>
    </row>
    <row r="6281" spans="1:6">
      <c r="A6281" t="s">
        <v>3967</v>
      </c>
      <c r="B6281" s="874" t="s">
        <v>20997</v>
      </c>
      <c r="C6281" t="s">
        <v>20998</v>
      </c>
      <c r="D6281" t="s">
        <v>20998</v>
      </c>
      <c r="E6281" t="s">
        <v>20998</v>
      </c>
      <c r="F6281" s="874" t="s">
        <v>14062</v>
      </c>
    </row>
    <row r="6282" spans="1:6">
      <c r="A6282" t="s">
        <v>3967</v>
      </c>
      <c r="B6282" s="874" t="s">
        <v>20999</v>
      </c>
      <c r="C6282" t="s">
        <v>21000</v>
      </c>
      <c r="D6282" t="s">
        <v>21000</v>
      </c>
      <c r="E6282" t="s">
        <v>21000</v>
      </c>
      <c r="F6282" s="874" t="s">
        <v>14062</v>
      </c>
    </row>
    <row r="6283" spans="1:6">
      <c r="A6283" t="s">
        <v>3967</v>
      </c>
      <c r="B6283" s="876" t="s">
        <v>21001</v>
      </c>
      <c r="C6283" t="s">
        <v>21002</v>
      </c>
      <c r="D6283" t="s">
        <v>21002</v>
      </c>
      <c r="E6283" t="s">
        <v>21002</v>
      </c>
      <c r="F6283" s="874" t="s">
        <v>14062</v>
      </c>
    </row>
    <row r="6284" spans="1:6">
      <c r="A6284" t="s">
        <v>3967</v>
      </c>
      <c r="B6284" s="874" t="s">
        <v>21003</v>
      </c>
      <c r="C6284" t="s">
        <v>21004</v>
      </c>
      <c r="D6284" t="s">
        <v>21004</v>
      </c>
      <c r="E6284" t="s">
        <v>21004</v>
      </c>
      <c r="F6284" s="874" t="s">
        <v>14062</v>
      </c>
    </row>
    <row r="6285" spans="1:6">
      <c r="A6285" t="s">
        <v>3967</v>
      </c>
      <c r="B6285" t="s">
        <v>21005</v>
      </c>
      <c r="C6285" t="s">
        <v>21006</v>
      </c>
      <c r="D6285" t="s">
        <v>21006</v>
      </c>
      <c r="E6285" t="s">
        <v>21006</v>
      </c>
      <c r="F6285" t="s">
        <v>14062</v>
      </c>
    </row>
    <row r="6286" spans="1:6">
      <c r="A6286" t="s">
        <v>3967</v>
      </c>
      <c r="B6286" s="874" t="s">
        <v>21007</v>
      </c>
      <c r="C6286" t="s">
        <v>21008</v>
      </c>
      <c r="D6286" t="s">
        <v>21008</v>
      </c>
      <c r="E6286" t="s">
        <v>21008</v>
      </c>
      <c r="F6286" s="874" t="s">
        <v>14062</v>
      </c>
    </row>
    <row r="6287" spans="1:6">
      <c r="A6287" t="s">
        <v>3967</v>
      </c>
      <c r="B6287" s="876" t="s">
        <v>21009</v>
      </c>
      <c r="C6287" t="s">
        <v>21010</v>
      </c>
      <c r="D6287" t="s">
        <v>21010</v>
      </c>
      <c r="E6287" t="s">
        <v>21010</v>
      </c>
      <c r="F6287" s="874" t="s">
        <v>14062</v>
      </c>
    </row>
    <row r="6288" spans="1:6">
      <c r="A6288" t="s">
        <v>3967</v>
      </c>
      <c r="B6288" s="874" t="s">
        <v>21011</v>
      </c>
      <c r="C6288" t="s">
        <v>21012</v>
      </c>
      <c r="D6288" t="s">
        <v>21012</v>
      </c>
      <c r="E6288" t="s">
        <v>21012</v>
      </c>
      <c r="F6288" s="874" t="s">
        <v>14062</v>
      </c>
    </row>
    <row r="6289" spans="1:6">
      <c r="A6289" t="s">
        <v>3967</v>
      </c>
      <c r="B6289" t="s">
        <v>21013</v>
      </c>
      <c r="C6289" t="s">
        <v>21014</v>
      </c>
      <c r="D6289" t="s">
        <v>21014</v>
      </c>
      <c r="E6289" t="s">
        <v>21014</v>
      </c>
      <c r="F6289" s="860" t="s">
        <v>14062</v>
      </c>
    </row>
    <row r="6290" spans="1:6">
      <c r="A6290" t="s">
        <v>3967</v>
      </c>
      <c r="B6290" t="s">
        <v>21015</v>
      </c>
      <c r="C6290" t="s">
        <v>21016</v>
      </c>
      <c r="D6290" t="s">
        <v>21016</v>
      </c>
      <c r="E6290" t="s">
        <v>21016</v>
      </c>
      <c r="F6290" t="s">
        <v>14062</v>
      </c>
    </row>
    <row r="6291" spans="1:6">
      <c r="A6291" t="s">
        <v>3967</v>
      </c>
      <c r="B6291" s="860" t="s">
        <v>21017</v>
      </c>
      <c r="C6291" t="s">
        <v>21018</v>
      </c>
      <c r="D6291" t="s">
        <v>21018</v>
      </c>
      <c r="E6291" t="s">
        <v>21018</v>
      </c>
      <c r="F6291" s="874" t="s">
        <v>14062</v>
      </c>
    </row>
    <row r="6292" spans="1:6">
      <c r="A6292" t="s">
        <v>3967</v>
      </c>
      <c r="B6292" s="860" t="s">
        <v>21019</v>
      </c>
      <c r="C6292" t="s">
        <v>21020</v>
      </c>
      <c r="D6292" t="s">
        <v>21020</v>
      </c>
      <c r="E6292" t="s">
        <v>21020</v>
      </c>
      <c r="F6292" s="874" t="s">
        <v>14062</v>
      </c>
    </row>
    <row r="6293" spans="1:6">
      <c r="A6293" t="s">
        <v>3967</v>
      </c>
      <c r="B6293" s="874" t="s">
        <v>21021</v>
      </c>
      <c r="C6293" t="s">
        <v>21022</v>
      </c>
      <c r="D6293" t="s">
        <v>21022</v>
      </c>
      <c r="E6293" t="s">
        <v>21022</v>
      </c>
      <c r="F6293" s="874" t="s">
        <v>14062</v>
      </c>
    </row>
    <row r="6294" spans="1:6">
      <c r="A6294" t="s">
        <v>3967</v>
      </c>
      <c r="B6294" t="s">
        <v>21023</v>
      </c>
      <c r="C6294" t="s">
        <v>21024</v>
      </c>
      <c r="D6294" t="s">
        <v>21024</v>
      </c>
      <c r="E6294" t="s">
        <v>21024</v>
      </c>
      <c r="F6294" t="s">
        <v>14062</v>
      </c>
    </row>
    <row r="6295" spans="1:6">
      <c r="A6295" t="s">
        <v>3967</v>
      </c>
      <c r="B6295" s="876" t="s">
        <v>21025</v>
      </c>
      <c r="C6295" t="s">
        <v>21026</v>
      </c>
      <c r="D6295" t="s">
        <v>21026</v>
      </c>
      <c r="E6295" t="s">
        <v>21026</v>
      </c>
      <c r="F6295" s="874" t="s">
        <v>14062</v>
      </c>
    </row>
    <row r="6296" spans="1:6">
      <c r="A6296" t="s">
        <v>3967</v>
      </c>
      <c r="B6296" s="860" t="s">
        <v>21027</v>
      </c>
      <c r="C6296" t="s">
        <v>21028</v>
      </c>
      <c r="D6296" t="s">
        <v>21028</v>
      </c>
      <c r="E6296" t="s">
        <v>21028</v>
      </c>
      <c r="F6296" s="874" t="s">
        <v>14062</v>
      </c>
    </row>
    <row r="6297" spans="1:6">
      <c r="A6297" t="s">
        <v>3967</v>
      </c>
      <c r="B6297" s="860" t="s">
        <v>21029</v>
      </c>
      <c r="C6297" t="s">
        <v>21030</v>
      </c>
      <c r="D6297" t="s">
        <v>21030</v>
      </c>
      <c r="E6297" t="s">
        <v>21030</v>
      </c>
      <c r="F6297" s="874" t="s">
        <v>14062</v>
      </c>
    </row>
    <row r="6298" spans="1:6">
      <c r="A6298" t="s">
        <v>3967</v>
      </c>
      <c r="B6298" s="874" t="s">
        <v>21031</v>
      </c>
      <c r="C6298" t="s">
        <v>21032</v>
      </c>
      <c r="D6298" t="s">
        <v>21032</v>
      </c>
      <c r="E6298" t="s">
        <v>21032</v>
      </c>
      <c r="F6298" s="874" t="s">
        <v>14062</v>
      </c>
    </row>
    <row r="6299" spans="1:6">
      <c r="A6299" t="s">
        <v>3967</v>
      </c>
      <c r="B6299" s="874" t="s">
        <v>21033</v>
      </c>
      <c r="C6299" t="s">
        <v>21034</v>
      </c>
      <c r="D6299" t="s">
        <v>21034</v>
      </c>
      <c r="E6299" t="s">
        <v>21034</v>
      </c>
      <c r="F6299" s="874" t="s">
        <v>14062</v>
      </c>
    </row>
    <row r="6300" spans="1:6">
      <c r="A6300" t="s">
        <v>3967</v>
      </c>
      <c r="B6300" t="s">
        <v>21035</v>
      </c>
      <c r="C6300" t="s">
        <v>21036</v>
      </c>
      <c r="D6300" t="s">
        <v>21036</v>
      </c>
      <c r="E6300" t="s">
        <v>21036</v>
      </c>
      <c r="F6300" s="860" t="s">
        <v>14062</v>
      </c>
    </row>
    <row r="6301" spans="1:6">
      <c r="A6301" t="s">
        <v>3967</v>
      </c>
      <c r="B6301" s="874" t="s">
        <v>21037</v>
      </c>
      <c r="C6301" t="s">
        <v>21038</v>
      </c>
      <c r="D6301" t="s">
        <v>21038</v>
      </c>
      <c r="E6301" t="s">
        <v>21038</v>
      </c>
      <c r="F6301" s="875" t="s">
        <v>14062</v>
      </c>
    </row>
    <row r="6302" spans="1:6">
      <c r="A6302" t="s">
        <v>3967</v>
      </c>
      <c r="B6302" s="874" t="s">
        <v>21039</v>
      </c>
      <c r="C6302" t="s">
        <v>21040</v>
      </c>
      <c r="D6302" t="s">
        <v>21040</v>
      </c>
      <c r="E6302" t="s">
        <v>21040</v>
      </c>
      <c r="F6302" s="874" t="s">
        <v>14062</v>
      </c>
    </row>
    <row r="6303" spans="1:6">
      <c r="A6303" t="s">
        <v>3967</v>
      </c>
      <c r="B6303" s="874" t="s">
        <v>21041</v>
      </c>
      <c r="C6303" t="s">
        <v>21042</v>
      </c>
      <c r="D6303" t="s">
        <v>21042</v>
      </c>
      <c r="E6303" t="s">
        <v>21042</v>
      </c>
      <c r="F6303" s="874" t="s">
        <v>14062</v>
      </c>
    </row>
    <row r="6304" spans="1:6">
      <c r="A6304" t="s">
        <v>3967</v>
      </c>
      <c r="B6304" s="874" t="s">
        <v>21043</v>
      </c>
      <c r="C6304" t="s">
        <v>21044</v>
      </c>
      <c r="D6304" t="s">
        <v>21044</v>
      </c>
      <c r="E6304" t="s">
        <v>21044</v>
      </c>
      <c r="F6304" s="874" t="s">
        <v>14062</v>
      </c>
    </row>
    <row r="6305" spans="1:6">
      <c r="A6305" t="s">
        <v>3967</v>
      </c>
      <c r="B6305" s="860" t="s">
        <v>21045</v>
      </c>
      <c r="C6305" t="s">
        <v>21046</v>
      </c>
      <c r="D6305" t="s">
        <v>21046</v>
      </c>
      <c r="E6305" t="s">
        <v>21046</v>
      </c>
      <c r="F6305" s="874" t="s">
        <v>14062</v>
      </c>
    </row>
    <row r="6306" spans="1:6">
      <c r="A6306" t="s">
        <v>3967</v>
      </c>
      <c r="B6306" s="874" t="s">
        <v>21047</v>
      </c>
      <c r="C6306" t="s">
        <v>21048</v>
      </c>
      <c r="D6306" t="s">
        <v>21048</v>
      </c>
      <c r="E6306" t="s">
        <v>21048</v>
      </c>
      <c r="F6306" s="874" t="s">
        <v>14062</v>
      </c>
    </row>
    <row r="6307" spans="1:6">
      <c r="A6307" t="s">
        <v>3967</v>
      </c>
      <c r="B6307" s="874" t="s">
        <v>21049</v>
      </c>
      <c r="C6307" t="s">
        <v>21050</v>
      </c>
      <c r="D6307" t="s">
        <v>21050</v>
      </c>
      <c r="E6307" t="s">
        <v>21050</v>
      </c>
      <c r="F6307" s="874" t="s">
        <v>14062</v>
      </c>
    </row>
    <row r="6308" spans="1:6">
      <c r="A6308" t="s">
        <v>3967</v>
      </c>
      <c r="B6308" t="s">
        <v>21051</v>
      </c>
      <c r="C6308" t="s">
        <v>21052</v>
      </c>
      <c r="D6308" t="s">
        <v>21052</v>
      </c>
      <c r="E6308" t="s">
        <v>21052</v>
      </c>
      <c r="F6308" s="874" t="s">
        <v>14062</v>
      </c>
    </row>
    <row r="6309" spans="1:6">
      <c r="A6309" t="s">
        <v>3967</v>
      </c>
      <c r="B6309" s="874" t="s">
        <v>21053</v>
      </c>
      <c r="C6309" t="s">
        <v>21054</v>
      </c>
      <c r="D6309" t="s">
        <v>21054</v>
      </c>
      <c r="E6309" t="s">
        <v>21054</v>
      </c>
      <c r="F6309" s="874" t="s">
        <v>14062</v>
      </c>
    </row>
    <row r="6310" spans="1:6">
      <c r="A6310" t="s">
        <v>3967</v>
      </c>
      <c r="B6310" s="874" t="s">
        <v>21055</v>
      </c>
      <c r="C6310" t="s">
        <v>21056</v>
      </c>
      <c r="D6310" t="s">
        <v>21056</v>
      </c>
      <c r="E6310" t="s">
        <v>21056</v>
      </c>
      <c r="F6310" s="874" t="s">
        <v>14062</v>
      </c>
    </row>
    <row r="6311" spans="1:6">
      <c r="A6311" t="s">
        <v>3967</v>
      </c>
      <c r="B6311" s="860" t="s">
        <v>21057</v>
      </c>
      <c r="C6311" t="s">
        <v>21058</v>
      </c>
      <c r="D6311" t="s">
        <v>21058</v>
      </c>
      <c r="E6311" t="s">
        <v>21058</v>
      </c>
      <c r="F6311" s="860" t="s">
        <v>14062</v>
      </c>
    </row>
    <row r="6312" spans="1:6">
      <c r="A6312" t="s">
        <v>3967</v>
      </c>
      <c r="B6312" s="874" t="s">
        <v>21059</v>
      </c>
      <c r="C6312" t="s">
        <v>21060</v>
      </c>
      <c r="D6312" t="s">
        <v>21060</v>
      </c>
      <c r="E6312" t="s">
        <v>21060</v>
      </c>
      <c r="F6312" s="874" t="s">
        <v>14062</v>
      </c>
    </row>
    <row r="6313" spans="1:6">
      <c r="A6313" t="s">
        <v>3967</v>
      </c>
      <c r="B6313" s="874" t="s">
        <v>21061</v>
      </c>
      <c r="C6313" t="s">
        <v>21062</v>
      </c>
      <c r="D6313" t="s">
        <v>21062</v>
      </c>
      <c r="E6313" t="s">
        <v>21062</v>
      </c>
      <c r="F6313" s="874" t="s">
        <v>14062</v>
      </c>
    </row>
    <row r="6314" spans="1:6">
      <c r="A6314" t="s">
        <v>3967</v>
      </c>
      <c r="B6314" s="874" t="s">
        <v>21063</v>
      </c>
      <c r="C6314" t="s">
        <v>21064</v>
      </c>
      <c r="D6314" t="s">
        <v>21064</v>
      </c>
      <c r="E6314" t="s">
        <v>21064</v>
      </c>
      <c r="F6314" s="874" t="s">
        <v>14062</v>
      </c>
    </row>
    <row r="6315" spans="1:6">
      <c r="A6315" t="s">
        <v>3967</v>
      </c>
      <c r="B6315" s="874" t="s">
        <v>21065</v>
      </c>
      <c r="C6315" t="s">
        <v>21066</v>
      </c>
      <c r="D6315" t="s">
        <v>21066</v>
      </c>
      <c r="E6315" t="s">
        <v>21066</v>
      </c>
      <c r="F6315" s="874" t="s">
        <v>14062</v>
      </c>
    </row>
    <row r="6316" spans="1:6">
      <c r="A6316" t="s">
        <v>3967</v>
      </c>
      <c r="B6316" s="874" t="s">
        <v>21067</v>
      </c>
      <c r="C6316" t="s">
        <v>21068</v>
      </c>
      <c r="D6316" t="s">
        <v>21068</v>
      </c>
      <c r="E6316" t="s">
        <v>21068</v>
      </c>
      <c r="F6316" s="874" t="s">
        <v>14062</v>
      </c>
    </row>
    <row r="6317" spans="1:6">
      <c r="A6317" t="s">
        <v>3967</v>
      </c>
      <c r="B6317" s="874" t="s">
        <v>21069</v>
      </c>
      <c r="C6317" t="s">
        <v>21070</v>
      </c>
      <c r="D6317" t="s">
        <v>21070</v>
      </c>
      <c r="E6317" t="s">
        <v>21070</v>
      </c>
      <c r="F6317" s="874" t="s">
        <v>14062</v>
      </c>
    </row>
    <row r="6318" spans="1:6">
      <c r="A6318" t="s">
        <v>3967</v>
      </c>
      <c r="B6318" s="874" t="s">
        <v>21071</v>
      </c>
      <c r="C6318" t="s">
        <v>21072</v>
      </c>
      <c r="D6318" t="s">
        <v>21072</v>
      </c>
      <c r="E6318" t="s">
        <v>21072</v>
      </c>
      <c r="F6318" s="874" t="s">
        <v>14062</v>
      </c>
    </row>
    <row r="6319" spans="1:6">
      <c r="A6319" t="s">
        <v>3967</v>
      </c>
      <c r="B6319" s="874" t="s">
        <v>21073</v>
      </c>
      <c r="C6319" t="s">
        <v>21074</v>
      </c>
      <c r="D6319" t="s">
        <v>21074</v>
      </c>
      <c r="E6319" t="s">
        <v>21074</v>
      </c>
      <c r="F6319" s="874" t="s">
        <v>14062</v>
      </c>
    </row>
    <row r="6320" spans="1:6">
      <c r="A6320" t="s">
        <v>3967</v>
      </c>
      <c r="B6320" t="s">
        <v>21075</v>
      </c>
      <c r="C6320" t="s">
        <v>21076</v>
      </c>
      <c r="D6320" t="s">
        <v>21076</v>
      </c>
      <c r="E6320" t="s">
        <v>21076</v>
      </c>
      <c r="F6320" t="s">
        <v>14062</v>
      </c>
    </row>
    <row r="6321" spans="1:6">
      <c r="A6321" t="s">
        <v>3967</v>
      </c>
      <c r="B6321" s="874" t="s">
        <v>21077</v>
      </c>
      <c r="C6321" t="s">
        <v>21078</v>
      </c>
      <c r="D6321" t="s">
        <v>21078</v>
      </c>
      <c r="E6321" t="s">
        <v>21078</v>
      </c>
      <c r="F6321" s="874" t="s">
        <v>14062</v>
      </c>
    </row>
    <row r="6322" spans="1:6">
      <c r="A6322" t="s">
        <v>3967</v>
      </c>
      <c r="B6322" s="874" t="s">
        <v>21079</v>
      </c>
      <c r="C6322" t="s">
        <v>21080</v>
      </c>
      <c r="D6322" t="s">
        <v>21080</v>
      </c>
      <c r="E6322" t="s">
        <v>21080</v>
      </c>
      <c r="F6322" s="874" t="s">
        <v>14062</v>
      </c>
    </row>
    <row r="6323" spans="1:6">
      <c r="A6323" t="s">
        <v>3967</v>
      </c>
      <c r="B6323" s="874" t="s">
        <v>21081</v>
      </c>
      <c r="C6323" t="s">
        <v>21082</v>
      </c>
      <c r="D6323" t="s">
        <v>21082</v>
      </c>
      <c r="E6323" t="s">
        <v>21082</v>
      </c>
      <c r="F6323" s="874" t="s">
        <v>14062</v>
      </c>
    </row>
    <row r="6324" spans="1:6">
      <c r="A6324" t="s">
        <v>3967</v>
      </c>
      <c r="B6324" t="s">
        <v>21083</v>
      </c>
      <c r="C6324" t="s">
        <v>21084</v>
      </c>
      <c r="D6324" t="s">
        <v>21084</v>
      </c>
      <c r="E6324" t="s">
        <v>21084</v>
      </c>
      <c r="F6324" s="874" t="s">
        <v>14062</v>
      </c>
    </row>
    <row r="6325" spans="1:6">
      <c r="A6325" t="s">
        <v>3967</v>
      </c>
      <c r="B6325" s="874" t="s">
        <v>21085</v>
      </c>
      <c r="C6325" t="s">
        <v>21086</v>
      </c>
      <c r="D6325" t="s">
        <v>21086</v>
      </c>
      <c r="E6325" t="s">
        <v>21086</v>
      </c>
      <c r="F6325" s="874" t="s">
        <v>14062</v>
      </c>
    </row>
    <row r="6326" spans="1:6">
      <c r="A6326" t="s">
        <v>3967</v>
      </c>
      <c r="B6326" s="874" t="s">
        <v>21087</v>
      </c>
      <c r="C6326" t="s">
        <v>21088</v>
      </c>
      <c r="D6326" t="s">
        <v>21088</v>
      </c>
      <c r="E6326" t="s">
        <v>21088</v>
      </c>
      <c r="F6326" s="874" t="s">
        <v>14062</v>
      </c>
    </row>
    <row r="6327" spans="1:6">
      <c r="A6327" t="s">
        <v>3967</v>
      </c>
      <c r="B6327" s="874" t="s">
        <v>21089</v>
      </c>
      <c r="C6327" t="s">
        <v>21090</v>
      </c>
      <c r="D6327" t="s">
        <v>21090</v>
      </c>
      <c r="E6327" t="s">
        <v>21090</v>
      </c>
      <c r="F6327" s="874" t="s">
        <v>14062</v>
      </c>
    </row>
    <row r="6328" spans="1:6">
      <c r="A6328" t="s">
        <v>3967</v>
      </c>
      <c r="B6328" s="874" t="s">
        <v>21091</v>
      </c>
      <c r="C6328" t="s">
        <v>21092</v>
      </c>
      <c r="D6328" t="s">
        <v>21092</v>
      </c>
      <c r="E6328" t="s">
        <v>21092</v>
      </c>
      <c r="F6328" s="874" t="s">
        <v>14062</v>
      </c>
    </row>
    <row r="6329" spans="1:6">
      <c r="A6329" t="s">
        <v>3967</v>
      </c>
      <c r="B6329" s="874" t="s">
        <v>21093</v>
      </c>
      <c r="C6329" t="s">
        <v>21094</v>
      </c>
      <c r="D6329" t="s">
        <v>21094</v>
      </c>
      <c r="E6329" t="s">
        <v>21094</v>
      </c>
      <c r="F6329" s="874" t="s">
        <v>14062</v>
      </c>
    </row>
    <row r="6330" spans="1:6">
      <c r="A6330" t="s">
        <v>3967</v>
      </c>
      <c r="B6330" s="874" t="s">
        <v>21095</v>
      </c>
      <c r="C6330" t="s">
        <v>21096</v>
      </c>
      <c r="D6330" t="s">
        <v>21096</v>
      </c>
      <c r="E6330" t="s">
        <v>21096</v>
      </c>
      <c r="F6330" s="874" t="s">
        <v>14062</v>
      </c>
    </row>
    <row r="6331" spans="1:6">
      <c r="A6331" t="s">
        <v>3967</v>
      </c>
      <c r="B6331" s="874" t="s">
        <v>21097</v>
      </c>
      <c r="C6331" t="s">
        <v>21098</v>
      </c>
      <c r="D6331" t="s">
        <v>21098</v>
      </c>
      <c r="E6331" t="s">
        <v>21098</v>
      </c>
      <c r="F6331" s="874" t="s">
        <v>14062</v>
      </c>
    </row>
    <row r="6332" spans="1:6">
      <c r="A6332" t="s">
        <v>3967</v>
      </c>
      <c r="B6332" s="874" t="s">
        <v>21099</v>
      </c>
      <c r="C6332" t="s">
        <v>21100</v>
      </c>
      <c r="D6332" t="s">
        <v>21100</v>
      </c>
      <c r="E6332" t="s">
        <v>21100</v>
      </c>
      <c r="F6332" s="874" t="s">
        <v>14062</v>
      </c>
    </row>
    <row r="6333" spans="1:6">
      <c r="A6333" t="s">
        <v>3967</v>
      </c>
      <c r="B6333" s="874" t="s">
        <v>21101</v>
      </c>
      <c r="C6333" t="s">
        <v>21102</v>
      </c>
      <c r="D6333" t="s">
        <v>21102</v>
      </c>
      <c r="E6333" t="s">
        <v>21102</v>
      </c>
      <c r="F6333" s="874" t="s">
        <v>14062</v>
      </c>
    </row>
    <row r="6334" spans="1:6">
      <c r="A6334" t="s">
        <v>3967</v>
      </c>
      <c r="B6334" s="874" t="s">
        <v>21103</v>
      </c>
      <c r="C6334" t="s">
        <v>21104</v>
      </c>
      <c r="D6334" t="s">
        <v>21104</v>
      </c>
      <c r="E6334" t="s">
        <v>21104</v>
      </c>
      <c r="F6334" s="874" t="s">
        <v>14062</v>
      </c>
    </row>
    <row r="6335" spans="1:6">
      <c r="A6335" t="s">
        <v>3967</v>
      </c>
      <c r="B6335" t="s">
        <v>21105</v>
      </c>
      <c r="C6335" t="s">
        <v>21106</v>
      </c>
      <c r="D6335" t="s">
        <v>21106</v>
      </c>
      <c r="E6335" t="s">
        <v>21106</v>
      </c>
      <c r="F6335" s="874" t="s">
        <v>14062</v>
      </c>
    </row>
    <row r="6336" spans="1:6">
      <c r="A6336" t="s">
        <v>3967</v>
      </c>
      <c r="B6336" t="s">
        <v>21107</v>
      </c>
      <c r="C6336" t="s">
        <v>21108</v>
      </c>
      <c r="D6336" t="s">
        <v>21108</v>
      </c>
      <c r="E6336" t="s">
        <v>21108</v>
      </c>
      <c r="F6336" t="s">
        <v>14062</v>
      </c>
    </row>
    <row r="6337" spans="1:6">
      <c r="A6337" t="s">
        <v>3967</v>
      </c>
      <c r="B6337" s="874" t="s">
        <v>21109</v>
      </c>
      <c r="C6337" t="s">
        <v>21110</v>
      </c>
      <c r="D6337" t="s">
        <v>21110</v>
      </c>
      <c r="E6337" t="s">
        <v>21110</v>
      </c>
      <c r="F6337" s="874" t="s">
        <v>14062</v>
      </c>
    </row>
    <row r="6338" spans="1:6">
      <c r="A6338" t="s">
        <v>3967</v>
      </c>
      <c r="B6338" s="874" t="s">
        <v>21111</v>
      </c>
      <c r="C6338" t="s">
        <v>21112</v>
      </c>
      <c r="D6338" t="s">
        <v>21112</v>
      </c>
      <c r="E6338" t="s">
        <v>21112</v>
      </c>
      <c r="F6338" s="874" t="s">
        <v>14062</v>
      </c>
    </row>
    <row r="6339" spans="1:6">
      <c r="A6339" t="s">
        <v>3967</v>
      </c>
      <c r="B6339" s="860" t="s">
        <v>21113</v>
      </c>
      <c r="C6339" t="s">
        <v>21114</v>
      </c>
      <c r="D6339" t="s">
        <v>21114</v>
      </c>
      <c r="E6339" t="s">
        <v>21114</v>
      </c>
      <c r="F6339" s="874" t="s">
        <v>14062</v>
      </c>
    </row>
    <row r="6340" spans="1:6">
      <c r="A6340" t="s">
        <v>3967</v>
      </c>
      <c r="B6340" s="54" t="s">
        <v>21115</v>
      </c>
      <c r="C6340" t="s">
        <v>21116</v>
      </c>
      <c r="D6340" t="s">
        <v>21116</v>
      </c>
      <c r="E6340" t="s">
        <v>21116</v>
      </c>
      <c r="F6340" s="874" t="s">
        <v>14062</v>
      </c>
    </row>
    <row r="6341" spans="1:6">
      <c r="A6341" t="s">
        <v>3967</v>
      </c>
      <c r="B6341" s="874" t="s">
        <v>21117</v>
      </c>
      <c r="C6341" t="s">
        <v>21118</v>
      </c>
      <c r="D6341" t="s">
        <v>21118</v>
      </c>
      <c r="E6341" t="s">
        <v>21118</v>
      </c>
      <c r="F6341" s="874" t="s">
        <v>14062</v>
      </c>
    </row>
    <row r="6342" spans="1:6">
      <c r="A6342" t="s">
        <v>3967</v>
      </c>
      <c r="B6342" s="874" t="s">
        <v>21119</v>
      </c>
      <c r="C6342" t="s">
        <v>21120</v>
      </c>
      <c r="D6342" t="s">
        <v>21120</v>
      </c>
      <c r="E6342" t="s">
        <v>21120</v>
      </c>
      <c r="F6342" s="874" t="s">
        <v>14062</v>
      </c>
    </row>
    <row r="6343" spans="1:6">
      <c r="A6343" t="s">
        <v>3967</v>
      </c>
      <c r="B6343" s="874" t="s">
        <v>21121</v>
      </c>
      <c r="C6343" t="s">
        <v>21122</v>
      </c>
      <c r="D6343" t="s">
        <v>21122</v>
      </c>
      <c r="E6343" t="s">
        <v>21122</v>
      </c>
      <c r="F6343" s="874" t="s">
        <v>14062</v>
      </c>
    </row>
    <row r="6344" spans="1:6">
      <c r="A6344" t="s">
        <v>3967</v>
      </c>
      <c r="B6344" t="s">
        <v>21123</v>
      </c>
      <c r="C6344" t="s">
        <v>21124</v>
      </c>
      <c r="D6344" t="s">
        <v>21124</v>
      </c>
      <c r="E6344" t="s">
        <v>21124</v>
      </c>
      <c r="F6344" s="874" t="s">
        <v>14062</v>
      </c>
    </row>
    <row r="6345" spans="1:6">
      <c r="A6345" t="s">
        <v>3967</v>
      </c>
      <c r="B6345" s="874" t="s">
        <v>21125</v>
      </c>
      <c r="C6345" t="s">
        <v>21126</v>
      </c>
      <c r="D6345" t="s">
        <v>21126</v>
      </c>
      <c r="E6345" t="s">
        <v>21126</v>
      </c>
      <c r="F6345" s="874" t="s">
        <v>14062</v>
      </c>
    </row>
    <row r="6346" spans="1:6">
      <c r="A6346" t="s">
        <v>3967</v>
      </c>
      <c r="B6346" s="874" t="s">
        <v>21127</v>
      </c>
      <c r="C6346" t="s">
        <v>21128</v>
      </c>
      <c r="D6346" t="s">
        <v>21128</v>
      </c>
      <c r="E6346" t="s">
        <v>21128</v>
      </c>
      <c r="F6346" s="874" t="s">
        <v>14062</v>
      </c>
    </row>
    <row r="6347" spans="1:6">
      <c r="A6347" t="s">
        <v>3967</v>
      </c>
      <c r="B6347" t="s">
        <v>21129</v>
      </c>
      <c r="C6347" t="s">
        <v>21130</v>
      </c>
      <c r="D6347" t="s">
        <v>21130</v>
      </c>
      <c r="E6347" t="s">
        <v>21130</v>
      </c>
      <c r="F6347" s="874" t="s">
        <v>14062</v>
      </c>
    </row>
    <row r="6348" spans="1:6">
      <c r="A6348" t="s">
        <v>3967</v>
      </c>
      <c r="B6348" s="874" t="s">
        <v>21131</v>
      </c>
      <c r="C6348" t="s">
        <v>21132</v>
      </c>
      <c r="D6348" t="s">
        <v>21132</v>
      </c>
      <c r="E6348" t="s">
        <v>21132</v>
      </c>
      <c r="F6348" s="874" t="s">
        <v>14062</v>
      </c>
    </row>
    <row r="6349" spans="1:6">
      <c r="A6349" t="s">
        <v>3967</v>
      </c>
      <c r="B6349" t="s">
        <v>21133</v>
      </c>
      <c r="C6349" t="s">
        <v>21134</v>
      </c>
      <c r="D6349" t="s">
        <v>21134</v>
      </c>
      <c r="E6349" t="s">
        <v>21134</v>
      </c>
      <c r="F6349" s="874" t="s">
        <v>14062</v>
      </c>
    </row>
    <row r="6350" spans="1:6">
      <c r="A6350" t="s">
        <v>3967</v>
      </c>
      <c r="B6350" s="874" t="s">
        <v>21135</v>
      </c>
      <c r="C6350" t="s">
        <v>21136</v>
      </c>
      <c r="D6350" t="s">
        <v>21136</v>
      </c>
      <c r="E6350" t="s">
        <v>21136</v>
      </c>
      <c r="F6350" s="874" t="s">
        <v>14062</v>
      </c>
    </row>
    <row r="6351" spans="1:6">
      <c r="A6351" t="s">
        <v>3967</v>
      </c>
      <c r="B6351" s="874" t="s">
        <v>21137</v>
      </c>
      <c r="C6351" t="s">
        <v>21138</v>
      </c>
      <c r="D6351" t="s">
        <v>21138</v>
      </c>
      <c r="E6351" t="s">
        <v>21138</v>
      </c>
      <c r="F6351" s="874" t="s">
        <v>14062</v>
      </c>
    </row>
    <row r="6352" spans="1:6">
      <c r="A6352" t="s">
        <v>3967</v>
      </c>
      <c r="B6352" s="874" t="s">
        <v>21139</v>
      </c>
      <c r="C6352" t="s">
        <v>21140</v>
      </c>
      <c r="D6352" t="s">
        <v>21140</v>
      </c>
      <c r="E6352" t="s">
        <v>21140</v>
      </c>
      <c r="F6352" s="874" t="s">
        <v>14062</v>
      </c>
    </row>
    <row r="6353" spans="1:6">
      <c r="A6353" t="s">
        <v>3967</v>
      </c>
      <c r="B6353" s="874" t="s">
        <v>21141</v>
      </c>
      <c r="C6353" t="s">
        <v>21142</v>
      </c>
      <c r="D6353" t="s">
        <v>21142</v>
      </c>
      <c r="E6353" t="s">
        <v>21142</v>
      </c>
      <c r="F6353" s="874" t="s">
        <v>14062</v>
      </c>
    </row>
    <row r="6354" spans="1:6">
      <c r="A6354" t="s">
        <v>3967</v>
      </c>
      <c r="B6354" s="878" t="s">
        <v>21143</v>
      </c>
      <c r="C6354" t="s">
        <v>21144</v>
      </c>
      <c r="D6354" t="s">
        <v>21144</v>
      </c>
      <c r="E6354" t="s">
        <v>21144</v>
      </c>
      <c r="F6354" s="878" t="s">
        <v>14062</v>
      </c>
    </row>
    <row r="6355" spans="1:6">
      <c r="A6355" t="s">
        <v>3967</v>
      </c>
      <c r="B6355" t="s">
        <v>21145</v>
      </c>
      <c r="C6355" t="s">
        <v>21146</v>
      </c>
      <c r="D6355" t="s">
        <v>21146</v>
      </c>
      <c r="E6355" t="s">
        <v>21146</v>
      </c>
      <c r="F6355" s="874" t="s">
        <v>14062</v>
      </c>
    </row>
    <row r="6356" spans="1:6">
      <c r="A6356" t="s">
        <v>3967</v>
      </c>
      <c r="B6356" s="874" t="s">
        <v>21147</v>
      </c>
      <c r="C6356" t="s">
        <v>21148</v>
      </c>
      <c r="D6356" t="s">
        <v>21148</v>
      </c>
      <c r="E6356" t="s">
        <v>21148</v>
      </c>
      <c r="F6356" s="874" t="s">
        <v>14062</v>
      </c>
    </row>
    <row r="6357" spans="1:6">
      <c r="A6357" t="s">
        <v>3967</v>
      </c>
      <c r="B6357" t="s">
        <v>21149</v>
      </c>
      <c r="C6357" t="s">
        <v>21150</v>
      </c>
      <c r="D6357" t="s">
        <v>21150</v>
      </c>
      <c r="E6357" t="s">
        <v>21150</v>
      </c>
      <c r="F6357" s="874" t="s">
        <v>14062</v>
      </c>
    </row>
    <row r="6358" spans="1:6">
      <c r="A6358" t="s">
        <v>3967</v>
      </c>
      <c r="B6358" t="s">
        <v>21151</v>
      </c>
      <c r="C6358" t="s">
        <v>21152</v>
      </c>
      <c r="D6358" t="s">
        <v>21152</v>
      </c>
      <c r="E6358" t="s">
        <v>21152</v>
      </c>
      <c r="F6358" s="860" t="s">
        <v>14062</v>
      </c>
    </row>
    <row r="6359" spans="1:6">
      <c r="A6359" t="s">
        <v>3967</v>
      </c>
      <c r="B6359" s="874" t="s">
        <v>21153</v>
      </c>
      <c r="C6359" t="s">
        <v>21154</v>
      </c>
      <c r="D6359" t="s">
        <v>21154</v>
      </c>
      <c r="E6359" t="s">
        <v>21154</v>
      </c>
      <c r="F6359" s="874" t="s">
        <v>14062</v>
      </c>
    </row>
    <row r="6360" spans="1:6">
      <c r="A6360" t="s">
        <v>3967</v>
      </c>
      <c r="B6360" s="874" t="s">
        <v>21155</v>
      </c>
      <c r="C6360" t="s">
        <v>21156</v>
      </c>
      <c r="D6360" t="s">
        <v>21156</v>
      </c>
      <c r="E6360" t="s">
        <v>21156</v>
      </c>
      <c r="F6360" s="874" t="s">
        <v>14062</v>
      </c>
    </row>
    <row r="6361" spans="1:6">
      <c r="A6361" t="s">
        <v>3967</v>
      </c>
      <c r="B6361" s="874" t="s">
        <v>21157</v>
      </c>
      <c r="C6361" t="s">
        <v>21158</v>
      </c>
      <c r="D6361" t="s">
        <v>21158</v>
      </c>
      <c r="E6361" t="s">
        <v>21158</v>
      </c>
      <c r="F6361" s="874" t="s">
        <v>14062</v>
      </c>
    </row>
    <row r="6362" spans="1:6">
      <c r="A6362" t="s">
        <v>3967</v>
      </c>
      <c r="B6362" s="874" t="s">
        <v>21159</v>
      </c>
      <c r="C6362" t="s">
        <v>21160</v>
      </c>
      <c r="D6362" t="s">
        <v>21160</v>
      </c>
      <c r="E6362" t="s">
        <v>21160</v>
      </c>
      <c r="F6362" s="874" t="s">
        <v>14062</v>
      </c>
    </row>
    <row r="6363" spans="1:6">
      <c r="A6363" t="s">
        <v>3967</v>
      </c>
      <c r="B6363" s="874" t="s">
        <v>21161</v>
      </c>
      <c r="C6363" t="s">
        <v>21162</v>
      </c>
      <c r="D6363" t="s">
        <v>21162</v>
      </c>
      <c r="E6363" t="s">
        <v>21162</v>
      </c>
      <c r="F6363" s="874" t="s">
        <v>14062</v>
      </c>
    </row>
    <row r="6364" spans="1:6">
      <c r="A6364" t="s">
        <v>3967</v>
      </c>
      <c r="B6364" s="874" t="s">
        <v>21163</v>
      </c>
      <c r="C6364" t="s">
        <v>21164</v>
      </c>
      <c r="D6364" t="s">
        <v>21164</v>
      </c>
      <c r="E6364" t="s">
        <v>21164</v>
      </c>
      <c r="F6364" s="874" t="s">
        <v>14062</v>
      </c>
    </row>
    <row r="6365" spans="1:6">
      <c r="A6365" t="s">
        <v>3967</v>
      </c>
      <c r="B6365" s="874" t="s">
        <v>21165</v>
      </c>
      <c r="C6365" t="s">
        <v>21166</v>
      </c>
      <c r="D6365" t="s">
        <v>21166</v>
      </c>
      <c r="E6365" t="s">
        <v>21166</v>
      </c>
      <c r="F6365" s="874" t="s">
        <v>14062</v>
      </c>
    </row>
    <row r="6366" spans="1:6">
      <c r="A6366" t="s">
        <v>3967</v>
      </c>
      <c r="B6366" s="874" t="s">
        <v>21167</v>
      </c>
      <c r="C6366" t="s">
        <v>21168</v>
      </c>
      <c r="D6366" t="s">
        <v>21168</v>
      </c>
      <c r="E6366" t="s">
        <v>21168</v>
      </c>
      <c r="F6366" s="874" t="s">
        <v>14062</v>
      </c>
    </row>
    <row r="6367" spans="1:6">
      <c r="A6367" t="s">
        <v>3967</v>
      </c>
      <c r="B6367" s="860" t="s">
        <v>21169</v>
      </c>
      <c r="C6367" t="s">
        <v>21170</v>
      </c>
      <c r="D6367" t="s">
        <v>21170</v>
      </c>
      <c r="E6367" t="s">
        <v>21170</v>
      </c>
      <c r="F6367" s="874" t="s">
        <v>14062</v>
      </c>
    </row>
    <row r="6368" spans="1:6">
      <c r="A6368" t="s">
        <v>3967</v>
      </c>
      <c r="B6368" s="874" t="s">
        <v>21171</v>
      </c>
      <c r="C6368" t="s">
        <v>21172</v>
      </c>
      <c r="D6368" t="s">
        <v>21172</v>
      </c>
      <c r="E6368" t="s">
        <v>21172</v>
      </c>
      <c r="F6368" s="874" t="s">
        <v>14062</v>
      </c>
    </row>
    <row r="6369" spans="1:6">
      <c r="A6369" t="s">
        <v>3967</v>
      </c>
      <c r="B6369" s="860" t="s">
        <v>21173</v>
      </c>
      <c r="C6369" t="s">
        <v>21174</v>
      </c>
      <c r="D6369" t="s">
        <v>21174</v>
      </c>
      <c r="E6369" t="s">
        <v>21174</v>
      </c>
      <c r="F6369" s="874" t="s">
        <v>14062</v>
      </c>
    </row>
    <row r="6370" spans="1:6">
      <c r="A6370" t="s">
        <v>3967</v>
      </c>
      <c r="B6370" s="874" t="s">
        <v>21175</v>
      </c>
      <c r="C6370" t="s">
        <v>21176</v>
      </c>
      <c r="D6370" t="s">
        <v>21176</v>
      </c>
      <c r="E6370" t="s">
        <v>21176</v>
      </c>
      <c r="F6370" s="874" t="s">
        <v>14062</v>
      </c>
    </row>
    <row r="6371" spans="1:6">
      <c r="A6371" t="s">
        <v>3967</v>
      </c>
      <c r="B6371" s="874" t="s">
        <v>21177</v>
      </c>
      <c r="C6371" t="s">
        <v>21178</v>
      </c>
      <c r="D6371" t="s">
        <v>21178</v>
      </c>
      <c r="E6371" t="s">
        <v>21178</v>
      </c>
      <c r="F6371" s="874" t="s">
        <v>14062</v>
      </c>
    </row>
    <row r="6372" spans="1:6">
      <c r="A6372" t="s">
        <v>3967</v>
      </c>
      <c r="B6372" s="874" t="s">
        <v>21179</v>
      </c>
      <c r="C6372" t="s">
        <v>21180</v>
      </c>
      <c r="D6372" t="s">
        <v>21180</v>
      </c>
      <c r="E6372" t="s">
        <v>21180</v>
      </c>
      <c r="F6372" s="874" t="s">
        <v>14062</v>
      </c>
    </row>
    <row r="6373" spans="1:6">
      <c r="A6373" t="s">
        <v>3967</v>
      </c>
      <c r="B6373" s="874" t="s">
        <v>21181</v>
      </c>
      <c r="C6373" t="s">
        <v>21182</v>
      </c>
      <c r="D6373" t="s">
        <v>21182</v>
      </c>
      <c r="E6373" t="s">
        <v>21182</v>
      </c>
      <c r="F6373" s="874" t="s">
        <v>14062</v>
      </c>
    </row>
    <row r="6374" spans="1:6">
      <c r="A6374" t="s">
        <v>3967</v>
      </c>
      <c r="B6374" s="860" t="s">
        <v>21183</v>
      </c>
      <c r="C6374" t="s">
        <v>21184</v>
      </c>
      <c r="D6374" t="s">
        <v>21184</v>
      </c>
      <c r="E6374" t="s">
        <v>21184</v>
      </c>
      <c r="F6374" s="860" t="s">
        <v>14062</v>
      </c>
    </row>
    <row r="6375" spans="1:6">
      <c r="A6375" t="s">
        <v>3967</v>
      </c>
      <c r="B6375" s="874" t="s">
        <v>21185</v>
      </c>
      <c r="C6375" t="s">
        <v>21186</v>
      </c>
      <c r="D6375" t="s">
        <v>21186</v>
      </c>
      <c r="E6375" t="s">
        <v>21186</v>
      </c>
      <c r="F6375" s="874" t="s">
        <v>14062</v>
      </c>
    </row>
    <row r="6376" spans="1:6">
      <c r="A6376" t="s">
        <v>3967</v>
      </c>
      <c r="B6376" s="874" t="s">
        <v>21187</v>
      </c>
      <c r="C6376" t="s">
        <v>21188</v>
      </c>
      <c r="D6376" t="s">
        <v>21188</v>
      </c>
      <c r="E6376" t="s">
        <v>21188</v>
      </c>
      <c r="F6376" s="874" t="s">
        <v>14062</v>
      </c>
    </row>
    <row r="6377" spans="1:6">
      <c r="A6377" t="s">
        <v>3967</v>
      </c>
      <c r="B6377" t="s">
        <v>21189</v>
      </c>
      <c r="C6377" t="s">
        <v>21190</v>
      </c>
      <c r="D6377" t="s">
        <v>21190</v>
      </c>
      <c r="E6377" t="s">
        <v>21190</v>
      </c>
      <c r="F6377" s="860" t="s">
        <v>14062</v>
      </c>
    </row>
    <row r="6378" spans="1:6">
      <c r="A6378" t="s">
        <v>3967</v>
      </c>
      <c r="B6378" s="874" t="s">
        <v>21191</v>
      </c>
      <c r="C6378" t="s">
        <v>21192</v>
      </c>
      <c r="D6378" t="s">
        <v>21192</v>
      </c>
      <c r="E6378" t="s">
        <v>21192</v>
      </c>
      <c r="F6378" s="874" t="s">
        <v>14062</v>
      </c>
    </row>
    <row r="6379" spans="1:6">
      <c r="A6379" t="s">
        <v>3967</v>
      </c>
      <c r="B6379" t="s">
        <v>21193</v>
      </c>
      <c r="C6379" t="s">
        <v>21194</v>
      </c>
      <c r="D6379" t="s">
        <v>21194</v>
      </c>
      <c r="E6379" t="s">
        <v>21194</v>
      </c>
      <c r="F6379" s="860" t="s">
        <v>14062</v>
      </c>
    </row>
    <row r="6380" spans="1:6">
      <c r="A6380" t="s">
        <v>3967</v>
      </c>
      <c r="B6380" s="874" t="s">
        <v>21195</v>
      </c>
      <c r="C6380" t="s">
        <v>21196</v>
      </c>
      <c r="D6380" t="s">
        <v>21196</v>
      </c>
      <c r="E6380" t="s">
        <v>21196</v>
      </c>
      <c r="F6380" s="874" t="s">
        <v>14062</v>
      </c>
    </row>
    <row r="6381" spans="1:6">
      <c r="A6381" t="s">
        <v>3967</v>
      </c>
      <c r="B6381" s="874" t="s">
        <v>21197</v>
      </c>
      <c r="C6381" t="s">
        <v>21198</v>
      </c>
      <c r="D6381" t="s">
        <v>21198</v>
      </c>
      <c r="E6381" t="s">
        <v>21198</v>
      </c>
      <c r="F6381" s="874" t="s">
        <v>14062</v>
      </c>
    </row>
    <row r="6382" spans="1:6">
      <c r="A6382" t="s">
        <v>3967</v>
      </c>
      <c r="B6382" s="874" t="s">
        <v>21199</v>
      </c>
      <c r="C6382" t="s">
        <v>21200</v>
      </c>
      <c r="D6382" t="s">
        <v>21200</v>
      </c>
      <c r="E6382" t="s">
        <v>21200</v>
      </c>
      <c r="F6382" s="874" t="s">
        <v>14062</v>
      </c>
    </row>
    <row r="6383" spans="1:6">
      <c r="A6383" t="s">
        <v>3967</v>
      </c>
      <c r="B6383" s="874" t="s">
        <v>21201</v>
      </c>
      <c r="C6383" t="s">
        <v>21202</v>
      </c>
      <c r="D6383" t="s">
        <v>21202</v>
      </c>
      <c r="E6383" t="s">
        <v>21202</v>
      </c>
      <c r="F6383" s="874" t="s">
        <v>14062</v>
      </c>
    </row>
    <row r="6384" spans="1:6">
      <c r="A6384" t="s">
        <v>3967</v>
      </c>
      <c r="B6384" t="s">
        <v>21203</v>
      </c>
      <c r="C6384" t="s">
        <v>21204</v>
      </c>
      <c r="D6384" t="s">
        <v>21204</v>
      </c>
      <c r="E6384" t="s">
        <v>21204</v>
      </c>
      <c r="F6384" t="s">
        <v>14062</v>
      </c>
    </row>
    <row r="6385" spans="1:6">
      <c r="A6385" t="s">
        <v>3967</v>
      </c>
      <c r="B6385" s="874" t="s">
        <v>21205</v>
      </c>
      <c r="C6385" t="s">
        <v>21206</v>
      </c>
      <c r="D6385" t="s">
        <v>21206</v>
      </c>
      <c r="E6385" t="s">
        <v>21206</v>
      </c>
      <c r="F6385" s="874" t="s">
        <v>14062</v>
      </c>
    </row>
    <row r="6386" spans="1:6">
      <c r="A6386" t="s">
        <v>3967</v>
      </c>
      <c r="B6386" s="874" t="s">
        <v>21207</v>
      </c>
      <c r="C6386" t="s">
        <v>21208</v>
      </c>
      <c r="D6386" t="s">
        <v>21208</v>
      </c>
      <c r="E6386" t="s">
        <v>21208</v>
      </c>
      <c r="F6386" s="874" t="s">
        <v>14066</v>
      </c>
    </row>
    <row r="6387" spans="1:6">
      <c r="A6387" t="s">
        <v>3967</v>
      </c>
      <c r="B6387" s="874" t="s">
        <v>21209</v>
      </c>
      <c r="C6387" t="s">
        <v>21210</v>
      </c>
      <c r="D6387" t="s">
        <v>21210</v>
      </c>
      <c r="E6387" t="s">
        <v>21210</v>
      </c>
      <c r="F6387" s="874" t="s">
        <v>14066</v>
      </c>
    </row>
    <row r="6388" spans="1:6">
      <c r="A6388" t="s">
        <v>3967</v>
      </c>
      <c r="B6388" s="874" t="s">
        <v>21211</v>
      </c>
      <c r="C6388" t="s">
        <v>21212</v>
      </c>
      <c r="D6388" t="s">
        <v>21212</v>
      </c>
      <c r="E6388" t="s">
        <v>21212</v>
      </c>
      <c r="F6388" s="874" t="s">
        <v>14066</v>
      </c>
    </row>
    <row r="6389" spans="1:6">
      <c r="A6389" t="s">
        <v>3967</v>
      </c>
      <c r="B6389" s="874" t="s">
        <v>21213</v>
      </c>
      <c r="C6389" t="s">
        <v>21214</v>
      </c>
      <c r="D6389" t="s">
        <v>21214</v>
      </c>
      <c r="E6389" t="s">
        <v>21214</v>
      </c>
      <c r="F6389" s="874" t="s">
        <v>14069</v>
      </c>
    </row>
    <row r="6390" spans="1:6">
      <c r="A6390" t="s">
        <v>3967</v>
      </c>
      <c r="B6390" s="874" t="s">
        <v>21215</v>
      </c>
      <c r="C6390" t="s">
        <v>21216</v>
      </c>
      <c r="D6390" t="s">
        <v>21216</v>
      </c>
      <c r="E6390" t="s">
        <v>21216</v>
      </c>
      <c r="F6390" s="874" t="s">
        <v>14069</v>
      </c>
    </row>
    <row r="6391" spans="1:6">
      <c r="A6391" t="s">
        <v>3967</v>
      </c>
      <c r="B6391" s="874" t="s">
        <v>21217</v>
      </c>
      <c r="C6391" t="s">
        <v>21218</v>
      </c>
      <c r="D6391" t="s">
        <v>21218</v>
      </c>
      <c r="E6391" t="s">
        <v>21218</v>
      </c>
      <c r="F6391" s="874" t="s">
        <v>14073</v>
      </c>
    </row>
    <row r="6392" spans="1:6">
      <c r="A6392" t="s">
        <v>3967</v>
      </c>
      <c r="B6392" t="s">
        <v>21219</v>
      </c>
      <c r="C6392" t="s">
        <v>21220</v>
      </c>
      <c r="D6392" t="s">
        <v>21220</v>
      </c>
      <c r="E6392" t="s">
        <v>21220</v>
      </c>
      <c r="F6392" s="874" t="s">
        <v>14077</v>
      </c>
    </row>
    <row r="6393" spans="1:6">
      <c r="A6393" t="s">
        <v>3967</v>
      </c>
      <c r="B6393" s="874" t="s">
        <v>21221</v>
      </c>
      <c r="C6393" t="s">
        <v>21222</v>
      </c>
      <c r="D6393" t="s">
        <v>21222</v>
      </c>
      <c r="E6393" t="s">
        <v>21222</v>
      </c>
      <c r="F6393" s="874" t="s">
        <v>14081</v>
      </c>
    </row>
    <row r="6394" spans="1:6">
      <c r="A6394" t="s">
        <v>3967</v>
      </c>
      <c r="B6394" s="874" t="s">
        <v>21223</v>
      </c>
      <c r="C6394" t="s">
        <v>21224</v>
      </c>
      <c r="D6394" t="s">
        <v>21224</v>
      </c>
      <c r="E6394" t="s">
        <v>21224</v>
      </c>
      <c r="F6394" s="874" t="s">
        <v>14085</v>
      </c>
    </row>
    <row r="6395" spans="1:6">
      <c r="A6395" t="s">
        <v>3967</v>
      </c>
      <c r="B6395" s="874" t="s">
        <v>21225</v>
      </c>
      <c r="C6395" t="s">
        <v>21226</v>
      </c>
      <c r="D6395" t="s">
        <v>21226</v>
      </c>
      <c r="E6395" t="s">
        <v>21226</v>
      </c>
      <c r="F6395" s="874" t="s">
        <v>14085</v>
      </c>
    </row>
    <row r="6396" spans="1:6">
      <c r="A6396" t="s">
        <v>3967</v>
      </c>
      <c r="B6396" s="874" t="s">
        <v>21227</v>
      </c>
      <c r="C6396" t="s">
        <v>21228</v>
      </c>
      <c r="D6396" t="s">
        <v>21228</v>
      </c>
      <c r="E6396" t="s">
        <v>21228</v>
      </c>
      <c r="F6396" s="874" t="s">
        <v>14088</v>
      </c>
    </row>
    <row r="6397" spans="1:6">
      <c r="A6397" t="s">
        <v>3967</v>
      </c>
      <c r="B6397" s="874" t="s">
        <v>21229</v>
      </c>
      <c r="C6397" t="s">
        <v>21230</v>
      </c>
      <c r="D6397" t="s">
        <v>21230</v>
      </c>
      <c r="E6397" t="s">
        <v>21230</v>
      </c>
      <c r="F6397" s="874" t="s">
        <v>14092</v>
      </c>
    </row>
    <row r="6398" spans="1:6">
      <c r="A6398" t="s">
        <v>3967</v>
      </c>
      <c r="B6398" s="874" t="s">
        <v>21231</v>
      </c>
      <c r="C6398" t="s">
        <v>21232</v>
      </c>
      <c r="D6398" t="s">
        <v>21232</v>
      </c>
      <c r="E6398" t="s">
        <v>21232</v>
      </c>
      <c r="F6398" s="874" t="s">
        <v>14096</v>
      </c>
    </row>
    <row r="6399" spans="1:6">
      <c r="A6399" t="s">
        <v>3967</v>
      </c>
      <c r="B6399" s="874" t="s">
        <v>21233</v>
      </c>
      <c r="C6399" t="s">
        <v>21234</v>
      </c>
      <c r="D6399" t="s">
        <v>21234</v>
      </c>
      <c r="E6399" t="s">
        <v>21234</v>
      </c>
      <c r="F6399" s="874" t="s">
        <v>14099</v>
      </c>
    </row>
    <row r="6400" spans="1:6">
      <c r="A6400" t="s">
        <v>3967</v>
      </c>
      <c r="B6400" s="860" t="s">
        <v>21235</v>
      </c>
      <c r="C6400" t="s">
        <v>21236</v>
      </c>
      <c r="D6400" t="s">
        <v>21236</v>
      </c>
      <c r="E6400" t="s">
        <v>21236</v>
      </c>
      <c r="F6400" s="874" t="s">
        <v>14103</v>
      </c>
    </row>
    <row r="6401" spans="1:6">
      <c r="A6401" t="s">
        <v>3967</v>
      </c>
      <c r="B6401" t="s">
        <v>21237</v>
      </c>
      <c r="C6401" t="s">
        <v>21238</v>
      </c>
      <c r="D6401" t="s">
        <v>21238</v>
      </c>
      <c r="E6401" t="s">
        <v>21238</v>
      </c>
      <c r="F6401" s="874" t="s">
        <v>14107</v>
      </c>
    </row>
    <row r="6402" spans="1:6">
      <c r="A6402" t="s">
        <v>3967</v>
      </c>
      <c r="B6402" s="860" t="s">
        <v>21239</v>
      </c>
      <c r="C6402" t="s">
        <v>21240</v>
      </c>
      <c r="D6402" t="s">
        <v>21240</v>
      </c>
      <c r="E6402" t="s">
        <v>21240</v>
      </c>
      <c r="F6402" s="874" t="s">
        <v>14111</v>
      </c>
    </row>
    <row r="6403" spans="1:6">
      <c r="A6403" t="s">
        <v>3967</v>
      </c>
      <c r="B6403" s="860" t="s">
        <v>21241</v>
      </c>
      <c r="C6403" t="s">
        <v>21242</v>
      </c>
      <c r="D6403" t="s">
        <v>21242</v>
      </c>
      <c r="E6403" t="s">
        <v>21242</v>
      </c>
      <c r="F6403" s="874" t="s">
        <v>14111</v>
      </c>
    </row>
    <row r="6404" spans="1:6">
      <c r="A6404" t="s">
        <v>3967</v>
      </c>
      <c r="B6404" s="876" t="s">
        <v>21243</v>
      </c>
      <c r="C6404" t="s">
        <v>21244</v>
      </c>
      <c r="D6404" t="s">
        <v>21244</v>
      </c>
      <c r="E6404" t="s">
        <v>21244</v>
      </c>
      <c r="F6404" s="874" t="s">
        <v>14115</v>
      </c>
    </row>
    <row r="6405" spans="1:6">
      <c r="A6405" t="s">
        <v>3967</v>
      </c>
      <c r="B6405" s="874" t="s">
        <v>21245</v>
      </c>
      <c r="C6405" t="s">
        <v>21246</v>
      </c>
      <c r="D6405" t="s">
        <v>21246</v>
      </c>
      <c r="E6405" t="s">
        <v>21246</v>
      </c>
      <c r="F6405" s="874" t="s">
        <v>14115</v>
      </c>
    </row>
    <row r="6406" spans="1:6">
      <c r="A6406" t="s">
        <v>3967</v>
      </c>
      <c r="B6406" s="874" t="s">
        <v>21247</v>
      </c>
      <c r="C6406" t="s">
        <v>21248</v>
      </c>
      <c r="D6406" t="s">
        <v>21248</v>
      </c>
      <c r="E6406" t="s">
        <v>21248</v>
      </c>
      <c r="F6406" s="874" t="s">
        <v>14115</v>
      </c>
    </row>
    <row r="6407" spans="1:6">
      <c r="A6407" t="s">
        <v>3967</v>
      </c>
      <c r="B6407" s="874" t="s">
        <v>21249</v>
      </c>
      <c r="C6407" t="s">
        <v>21250</v>
      </c>
      <c r="D6407" t="s">
        <v>21250</v>
      </c>
      <c r="E6407" t="s">
        <v>21250</v>
      </c>
      <c r="F6407" s="874" t="s">
        <v>14115</v>
      </c>
    </row>
    <row r="6408" spans="1:6">
      <c r="A6408" t="s">
        <v>3967</v>
      </c>
      <c r="B6408" s="874" t="s">
        <v>21251</v>
      </c>
      <c r="C6408" t="s">
        <v>21252</v>
      </c>
      <c r="D6408" t="s">
        <v>21252</v>
      </c>
      <c r="E6408" t="s">
        <v>21252</v>
      </c>
      <c r="F6408" s="874" t="s">
        <v>14115</v>
      </c>
    </row>
    <row r="6409" spans="1:6">
      <c r="A6409" t="s">
        <v>3967</v>
      </c>
      <c r="B6409" s="860" t="s">
        <v>21253</v>
      </c>
      <c r="C6409" t="s">
        <v>21254</v>
      </c>
      <c r="D6409" t="s">
        <v>21254</v>
      </c>
      <c r="E6409" t="s">
        <v>21254</v>
      </c>
      <c r="F6409" s="874" t="s">
        <v>14115</v>
      </c>
    </row>
    <row r="6410" spans="1:6">
      <c r="A6410" t="s">
        <v>3967</v>
      </c>
      <c r="B6410" s="54" t="s">
        <v>21255</v>
      </c>
      <c r="C6410" t="s">
        <v>21256</v>
      </c>
      <c r="D6410" t="s">
        <v>21256</v>
      </c>
      <c r="E6410" t="s">
        <v>21256</v>
      </c>
      <c r="F6410" s="874" t="s">
        <v>14115</v>
      </c>
    </row>
    <row r="6411" spans="1:6">
      <c r="A6411" t="s">
        <v>3967</v>
      </c>
      <c r="B6411" s="874" t="s">
        <v>21257</v>
      </c>
      <c r="C6411" t="s">
        <v>21258</v>
      </c>
      <c r="D6411" t="s">
        <v>21258</v>
      </c>
      <c r="E6411" t="s">
        <v>21258</v>
      </c>
      <c r="F6411" s="874" t="s">
        <v>14119</v>
      </c>
    </row>
    <row r="6412" spans="1:6">
      <c r="A6412" t="s">
        <v>3967</v>
      </c>
      <c r="B6412" s="874" t="s">
        <v>21259</v>
      </c>
      <c r="C6412" t="s">
        <v>21260</v>
      </c>
      <c r="D6412" t="s">
        <v>21260</v>
      </c>
      <c r="E6412" t="s">
        <v>21260</v>
      </c>
      <c r="F6412" s="874" t="s">
        <v>14119</v>
      </c>
    </row>
    <row r="6413" spans="1:6">
      <c r="A6413" t="s">
        <v>3967</v>
      </c>
      <c r="B6413" s="874" t="s">
        <v>21261</v>
      </c>
      <c r="C6413" t="s">
        <v>21262</v>
      </c>
      <c r="D6413" t="s">
        <v>21262</v>
      </c>
      <c r="E6413" t="s">
        <v>21262</v>
      </c>
      <c r="F6413" s="874" t="s">
        <v>14123</v>
      </c>
    </row>
    <row r="6414" spans="1:6">
      <c r="A6414" t="s">
        <v>3967</v>
      </c>
      <c r="B6414" s="874" t="s">
        <v>21263</v>
      </c>
      <c r="C6414" t="s">
        <v>21264</v>
      </c>
      <c r="D6414" t="s">
        <v>21264</v>
      </c>
      <c r="E6414" t="s">
        <v>21264</v>
      </c>
      <c r="F6414" s="874" t="s">
        <v>14127</v>
      </c>
    </row>
    <row r="6415" spans="1:6">
      <c r="A6415" t="s">
        <v>3967</v>
      </c>
      <c r="B6415" s="860" t="s">
        <v>21265</v>
      </c>
      <c r="C6415" t="s">
        <v>21266</v>
      </c>
      <c r="D6415" t="s">
        <v>21266</v>
      </c>
      <c r="E6415" t="s">
        <v>21266</v>
      </c>
      <c r="F6415" s="874" t="s">
        <v>14131</v>
      </c>
    </row>
    <row r="6416" spans="1:6">
      <c r="A6416" t="s">
        <v>3967</v>
      </c>
      <c r="B6416" s="874" t="s">
        <v>21267</v>
      </c>
      <c r="C6416" t="s">
        <v>21268</v>
      </c>
      <c r="D6416" t="s">
        <v>21268</v>
      </c>
      <c r="E6416" t="s">
        <v>21268</v>
      </c>
      <c r="F6416" s="874" t="s">
        <v>14135</v>
      </c>
    </row>
    <row r="6417" spans="1:6">
      <c r="A6417" t="s">
        <v>3967</v>
      </c>
      <c r="B6417" s="874" t="s">
        <v>21269</v>
      </c>
      <c r="C6417" t="s">
        <v>21270</v>
      </c>
      <c r="D6417" t="s">
        <v>21270</v>
      </c>
      <c r="E6417" t="s">
        <v>21270</v>
      </c>
      <c r="F6417" s="874" t="s">
        <v>14138</v>
      </c>
    </row>
    <row r="6418" spans="1:6">
      <c r="A6418" t="s">
        <v>3967</v>
      </c>
      <c r="B6418" s="874" t="s">
        <v>21271</v>
      </c>
      <c r="C6418" t="s">
        <v>21272</v>
      </c>
      <c r="D6418" t="s">
        <v>21272</v>
      </c>
      <c r="E6418" t="s">
        <v>21272</v>
      </c>
      <c r="F6418" s="874" t="s">
        <v>14142</v>
      </c>
    </row>
    <row r="6419" spans="1:6">
      <c r="A6419" t="s">
        <v>3967</v>
      </c>
      <c r="B6419" s="874" t="s">
        <v>21273</v>
      </c>
      <c r="C6419" t="s">
        <v>21274</v>
      </c>
      <c r="D6419" t="s">
        <v>21274</v>
      </c>
      <c r="E6419" t="s">
        <v>21274</v>
      </c>
      <c r="F6419" s="874" t="s">
        <v>14142</v>
      </c>
    </row>
    <row r="6420" spans="1:6">
      <c r="A6420" t="s">
        <v>3967</v>
      </c>
      <c r="B6420" t="s">
        <v>21275</v>
      </c>
      <c r="C6420" t="s">
        <v>21276</v>
      </c>
      <c r="D6420" t="s">
        <v>21276</v>
      </c>
      <c r="E6420" t="s">
        <v>21276</v>
      </c>
      <c r="F6420" s="874" t="s">
        <v>14146</v>
      </c>
    </row>
    <row r="6421" spans="1:6">
      <c r="A6421" t="s">
        <v>3967</v>
      </c>
      <c r="B6421" s="874" t="s">
        <v>21277</v>
      </c>
      <c r="C6421" t="s">
        <v>21278</v>
      </c>
      <c r="D6421" t="s">
        <v>21278</v>
      </c>
      <c r="E6421" t="s">
        <v>21278</v>
      </c>
      <c r="F6421" s="874" t="s">
        <v>14149</v>
      </c>
    </row>
    <row r="6422" spans="1:6">
      <c r="A6422" t="s">
        <v>3967</v>
      </c>
      <c r="B6422" t="s">
        <v>21279</v>
      </c>
      <c r="C6422" t="s">
        <v>21280</v>
      </c>
      <c r="D6422" t="s">
        <v>21280</v>
      </c>
      <c r="E6422" t="s">
        <v>21280</v>
      </c>
      <c r="F6422" s="874" t="s">
        <v>14149</v>
      </c>
    </row>
    <row r="6423" spans="1:6">
      <c r="A6423" t="s">
        <v>3967</v>
      </c>
      <c r="B6423" s="874" t="s">
        <v>21281</v>
      </c>
      <c r="C6423" t="s">
        <v>21282</v>
      </c>
      <c r="D6423" t="s">
        <v>21282</v>
      </c>
      <c r="E6423" t="s">
        <v>21282</v>
      </c>
      <c r="F6423" s="874" t="s">
        <v>14149</v>
      </c>
    </row>
    <row r="6424" spans="1:6">
      <c r="A6424" t="s">
        <v>3967</v>
      </c>
      <c r="B6424" s="874" t="s">
        <v>21283</v>
      </c>
      <c r="C6424" t="s">
        <v>21284</v>
      </c>
      <c r="D6424" t="s">
        <v>21284</v>
      </c>
      <c r="E6424" t="s">
        <v>21284</v>
      </c>
      <c r="F6424" s="874" t="s">
        <v>14152</v>
      </c>
    </row>
    <row r="6425" spans="1:6">
      <c r="A6425" t="s">
        <v>3967</v>
      </c>
      <c r="B6425" s="874" t="s">
        <v>21285</v>
      </c>
      <c r="C6425" t="s">
        <v>21286</v>
      </c>
      <c r="D6425" t="s">
        <v>21286</v>
      </c>
      <c r="E6425" t="s">
        <v>21286</v>
      </c>
      <c r="F6425" s="874" t="s">
        <v>14156</v>
      </c>
    </row>
    <row r="6426" spans="1:6">
      <c r="A6426" t="s">
        <v>3967</v>
      </c>
      <c r="B6426" s="874" t="s">
        <v>21287</v>
      </c>
      <c r="C6426" t="s">
        <v>21288</v>
      </c>
      <c r="D6426" t="s">
        <v>21288</v>
      </c>
      <c r="E6426" t="s">
        <v>21288</v>
      </c>
      <c r="F6426" s="874" t="s">
        <v>14160</v>
      </c>
    </row>
    <row r="6427" spans="1:6">
      <c r="A6427" t="s">
        <v>3967</v>
      </c>
      <c r="B6427" s="874" t="s">
        <v>21289</v>
      </c>
      <c r="C6427" t="s">
        <v>21290</v>
      </c>
      <c r="D6427" t="s">
        <v>21290</v>
      </c>
      <c r="E6427" t="s">
        <v>21290</v>
      </c>
      <c r="F6427" s="874" t="s">
        <v>14164</v>
      </c>
    </row>
    <row r="6428" spans="1:6">
      <c r="A6428" t="s">
        <v>3967</v>
      </c>
      <c r="B6428" s="874" t="s">
        <v>21291</v>
      </c>
      <c r="C6428" t="s">
        <v>21292</v>
      </c>
      <c r="D6428" t="s">
        <v>21292</v>
      </c>
      <c r="E6428" t="s">
        <v>21292</v>
      </c>
      <c r="F6428" s="874" t="s">
        <v>14168</v>
      </c>
    </row>
    <row r="6429" spans="1:6">
      <c r="A6429" t="s">
        <v>3967</v>
      </c>
      <c r="B6429" s="874" t="s">
        <v>21293</v>
      </c>
      <c r="C6429" t="s">
        <v>21294</v>
      </c>
      <c r="D6429" t="s">
        <v>21294</v>
      </c>
      <c r="E6429" t="s">
        <v>21294</v>
      </c>
      <c r="F6429" s="874" t="s">
        <v>14172</v>
      </c>
    </row>
    <row r="6430" spans="1:6">
      <c r="A6430" t="s">
        <v>3967</v>
      </c>
      <c r="B6430" s="874" t="s">
        <v>21295</v>
      </c>
      <c r="C6430" t="s">
        <v>21296</v>
      </c>
      <c r="D6430" t="s">
        <v>21296</v>
      </c>
      <c r="E6430" t="s">
        <v>21296</v>
      </c>
      <c r="F6430" s="874" t="s">
        <v>14176</v>
      </c>
    </row>
    <row r="6431" spans="1:6">
      <c r="A6431" t="s">
        <v>3967</v>
      </c>
      <c r="B6431" s="874" t="s">
        <v>21297</v>
      </c>
      <c r="C6431" t="s">
        <v>21298</v>
      </c>
      <c r="D6431" t="s">
        <v>21298</v>
      </c>
      <c r="E6431" t="s">
        <v>21298</v>
      </c>
      <c r="F6431" s="874" t="s">
        <v>14176</v>
      </c>
    </row>
    <row r="6432" spans="1:6">
      <c r="A6432" t="s">
        <v>3967</v>
      </c>
      <c r="B6432" s="874" t="s">
        <v>21299</v>
      </c>
      <c r="C6432" t="s">
        <v>21300</v>
      </c>
      <c r="D6432" t="s">
        <v>21300</v>
      </c>
      <c r="E6432" t="s">
        <v>21300</v>
      </c>
      <c r="F6432" s="874" t="s">
        <v>14180</v>
      </c>
    </row>
    <row r="6433" spans="1:6">
      <c r="A6433" t="s">
        <v>3967</v>
      </c>
      <c r="B6433" s="874" t="s">
        <v>21301</v>
      </c>
      <c r="C6433" t="s">
        <v>21302</v>
      </c>
      <c r="D6433" t="s">
        <v>21302</v>
      </c>
      <c r="E6433" t="s">
        <v>21302</v>
      </c>
      <c r="F6433" s="874" t="s">
        <v>14180</v>
      </c>
    </row>
    <row r="6434" spans="1:6">
      <c r="A6434" t="s">
        <v>3967</v>
      </c>
      <c r="B6434" t="s">
        <v>21303</v>
      </c>
      <c r="C6434" t="s">
        <v>21304</v>
      </c>
      <c r="D6434" t="s">
        <v>21304</v>
      </c>
      <c r="E6434" t="s">
        <v>21304</v>
      </c>
      <c r="F6434" t="s">
        <v>14180</v>
      </c>
    </row>
    <row r="6435" spans="1:6">
      <c r="A6435" t="s">
        <v>3967</v>
      </c>
      <c r="B6435" s="874" t="s">
        <v>21305</v>
      </c>
      <c r="C6435" t="s">
        <v>21306</v>
      </c>
      <c r="D6435" t="s">
        <v>21306</v>
      </c>
      <c r="E6435" t="s">
        <v>21306</v>
      </c>
      <c r="F6435" s="874" t="s">
        <v>14180</v>
      </c>
    </row>
    <row r="6436" spans="1:6">
      <c r="A6436" t="s">
        <v>3967</v>
      </c>
      <c r="B6436" s="874" t="s">
        <v>21307</v>
      </c>
      <c r="C6436" t="s">
        <v>21308</v>
      </c>
      <c r="D6436" t="s">
        <v>21308</v>
      </c>
      <c r="E6436" t="s">
        <v>21308</v>
      </c>
      <c r="F6436" s="874" t="s">
        <v>14180</v>
      </c>
    </row>
    <row r="6437" spans="1:6">
      <c r="A6437" t="s">
        <v>3967</v>
      </c>
      <c r="B6437" s="874" t="s">
        <v>21309</v>
      </c>
      <c r="C6437" t="s">
        <v>21310</v>
      </c>
      <c r="D6437" t="s">
        <v>21310</v>
      </c>
      <c r="E6437" t="s">
        <v>21310</v>
      </c>
      <c r="F6437" s="874" t="s">
        <v>14180</v>
      </c>
    </row>
    <row r="6438" spans="1:6">
      <c r="A6438" t="s">
        <v>3967</v>
      </c>
      <c r="B6438" s="874" t="s">
        <v>21311</v>
      </c>
      <c r="C6438" t="s">
        <v>21312</v>
      </c>
      <c r="D6438" t="s">
        <v>21312</v>
      </c>
      <c r="E6438" t="s">
        <v>21312</v>
      </c>
      <c r="F6438" s="874" t="s">
        <v>14184</v>
      </c>
    </row>
    <row r="6439" spans="1:6">
      <c r="A6439" t="s">
        <v>3967</v>
      </c>
      <c r="B6439" s="874" t="s">
        <v>21313</v>
      </c>
      <c r="C6439" t="s">
        <v>21314</v>
      </c>
      <c r="D6439" t="s">
        <v>21314</v>
      </c>
      <c r="E6439" t="s">
        <v>21314</v>
      </c>
      <c r="F6439" s="874" t="s">
        <v>14188</v>
      </c>
    </row>
    <row r="6440" spans="1:6">
      <c r="A6440" t="s">
        <v>3967</v>
      </c>
      <c r="B6440" s="874" t="s">
        <v>21315</v>
      </c>
      <c r="C6440" t="s">
        <v>21316</v>
      </c>
      <c r="D6440" t="s">
        <v>21316</v>
      </c>
      <c r="E6440" t="s">
        <v>21316</v>
      </c>
      <c r="F6440" s="874" t="s">
        <v>14192</v>
      </c>
    </row>
    <row r="6441" spans="1:6">
      <c r="A6441" t="s">
        <v>3967</v>
      </c>
      <c r="B6441" s="874" t="s">
        <v>21317</v>
      </c>
      <c r="C6441" t="s">
        <v>21318</v>
      </c>
      <c r="D6441" t="s">
        <v>21318</v>
      </c>
      <c r="E6441" t="s">
        <v>21318</v>
      </c>
      <c r="F6441" s="874" t="s">
        <v>14195</v>
      </c>
    </row>
    <row r="6442" spans="1:6">
      <c r="A6442" t="s">
        <v>3967</v>
      </c>
      <c r="B6442" s="874" t="s">
        <v>21319</v>
      </c>
      <c r="C6442" t="s">
        <v>21320</v>
      </c>
      <c r="D6442" t="s">
        <v>21320</v>
      </c>
      <c r="E6442" t="s">
        <v>21320</v>
      </c>
      <c r="F6442" s="874" t="s">
        <v>14195</v>
      </c>
    </row>
    <row r="6443" spans="1:6">
      <c r="A6443" t="s">
        <v>3967</v>
      </c>
      <c r="B6443" s="874" t="s">
        <v>21321</v>
      </c>
      <c r="C6443" t="s">
        <v>21322</v>
      </c>
      <c r="D6443" t="s">
        <v>21322</v>
      </c>
      <c r="E6443" t="s">
        <v>21322</v>
      </c>
      <c r="F6443" s="874" t="s">
        <v>14195</v>
      </c>
    </row>
    <row r="6444" spans="1:6">
      <c r="A6444" t="s">
        <v>3967</v>
      </c>
      <c r="B6444" s="874" t="s">
        <v>21323</v>
      </c>
      <c r="C6444" t="s">
        <v>21324</v>
      </c>
      <c r="D6444" t="s">
        <v>21324</v>
      </c>
      <c r="E6444" t="s">
        <v>21324</v>
      </c>
      <c r="F6444" s="874" t="s">
        <v>14195</v>
      </c>
    </row>
    <row r="6445" spans="1:6">
      <c r="A6445" t="s">
        <v>3967</v>
      </c>
      <c r="B6445" s="874" t="s">
        <v>21325</v>
      </c>
      <c r="C6445" t="s">
        <v>21326</v>
      </c>
      <c r="D6445" t="s">
        <v>21326</v>
      </c>
      <c r="E6445" t="s">
        <v>21326</v>
      </c>
      <c r="F6445" s="874" t="s">
        <v>14195</v>
      </c>
    </row>
    <row r="6446" spans="1:6">
      <c r="A6446" t="s">
        <v>3967</v>
      </c>
      <c r="B6446" s="874" t="s">
        <v>21327</v>
      </c>
      <c r="C6446" t="s">
        <v>21328</v>
      </c>
      <c r="D6446" t="s">
        <v>21328</v>
      </c>
      <c r="E6446" t="s">
        <v>21328</v>
      </c>
      <c r="F6446" s="874" t="s">
        <v>14195</v>
      </c>
    </row>
    <row r="6447" spans="1:6">
      <c r="A6447" t="s">
        <v>3967</v>
      </c>
      <c r="B6447" s="874" t="s">
        <v>21329</v>
      </c>
      <c r="C6447" t="s">
        <v>21330</v>
      </c>
      <c r="D6447" t="s">
        <v>21330</v>
      </c>
      <c r="E6447" t="s">
        <v>21330</v>
      </c>
      <c r="F6447" s="874" t="s">
        <v>14195</v>
      </c>
    </row>
    <row r="6448" spans="1:6">
      <c r="A6448" t="s">
        <v>3967</v>
      </c>
      <c r="B6448" s="874" t="s">
        <v>21331</v>
      </c>
      <c r="C6448" t="s">
        <v>21332</v>
      </c>
      <c r="D6448" t="s">
        <v>21332</v>
      </c>
      <c r="E6448" t="s">
        <v>21332</v>
      </c>
      <c r="F6448" s="874" t="s">
        <v>14195</v>
      </c>
    </row>
    <row r="6449" spans="1:6">
      <c r="A6449" t="s">
        <v>3967</v>
      </c>
      <c r="B6449" s="874" t="s">
        <v>21333</v>
      </c>
      <c r="C6449" t="s">
        <v>21334</v>
      </c>
      <c r="D6449" t="s">
        <v>21334</v>
      </c>
      <c r="E6449" t="s">
        <v>21334</v>
      </c>
      <c r="F6449" s="874" t="s">
        <v>14195</v>
      </c>
    </row>
    <row r="6450" spans="1:6">
      <c r="A6450" t="s">
        <v>3967</v>
      </c>
      <c r="B6450" s="874" t="s">
        <v>21335</v>
      </c>
      <c r="C6450" t="s">
        <v>21336</v>
      </c>
      <c r="D6450" t="s">
        <v>21336</v>
      </c>
      <c r="E6450" t="s">
        <v>21336</v>
      </c>
      <c r="F6450" s="874" t="s">
        <v>14195</v>
      </c>
    </row>
    <row r="6451" spans="1:6">
      <c r="A6451" t="s">
        <v>3967</v>
      </c>
      <c r="B6451" s="874" t="s">
        <v>21337</v>
      </c>
      <c r="C6451" t="s">
        <v>21338</v>
      </c>
      <c r="D6451" t="s">
        <v>21338</v>
      </c>
      <c r="E6451" t="s">
        <v>21338</v>
      </c>
      <c r="F6451" s="874" t="s">
        <v>14195</v>
      </c>
    </row>
    <row r="6452" spans="1:6">
      <c r="A6452" t="s">
        <v>3967</v>
      </c>
      <c r="B6452" s="874" t="s">
        <v>21339</v>
      </c>
      <c r="C6452" t="s">
        <v>21340</v>
      </c>
      <c r="D6452" t="s">
        <v>21340</v>
      </c>
      <c r="E6452" t="s">
        <v>21340</v>
      </c>
      <c r="F6452" s="874" t="s">
        <v>14195</v>
      </c>
    </row>
    <row r="6453" spans="1:6">
      <c r="A6453" t="s">
        <v>3967</v>
      </c>
      <c r="B6453" s="874" t="s">
        <v>21341</v>
      </c>
      <c r="C6453" t="s">
        <v>21342</v>
      </c>
      <c r="D6453" t="s">
        <v>21342</v>
      </c>
      <c r="E6453" t="s">
        <v>21342</v>
      </c>
      <c r="F6453" s="874" t="s">
        <v>14195</v>
      </c>
    </row>
    <row r="6454" spans="1:6">
      <c r="A6454" t="s">
        <v>3967</v>
      </c>
      <c r="B6454" s="874" t="s">
        <v>21343</v>
      </c>
      <c r="C6454" t="s">
        <v>21344</v>
      </c>
      <c r="D6454" t="s">
        <v>21344</v>
      </c>
      <c r="E6454" t="s">
        <v>21344</v>
      </c>
      <c r="F6454" s="874" t="s">
        <v>14195</v>
      </c>
    </row>
    <row r="6455" spans="1:6">
      <c r="A6455" t="s">
        <v>3967</v>
      </c>
      <c r="B6455" s="874" t="s">
        <v>21345</v>
      </c>
      <c r="C6455" t="s">
        <v>21346</v>
      </c>
      <c r="D6455" t="s">
        <v>21346</v>
      </c>
      <c r="E6455" t="s">
        <v>21346</v>
      </c>
      <c r="F6455" s="874" t="s">
        <v>14195</v>
      </c>
    </row>
    <row r="6456" spans="1:6">
      <c r="A6456" t="s">
        <v>3967</v>
      </c>
      <c r="B6456" s="874" t="s">
        <v>21347</v>
      </c>
      <c r="C6456" t="s">
        <v>21348</v>
      </c>
      <c r="D6456" t="s">
        <v>21348</v>
      </c>
      <c r="E6456" t="s">
        <v>21348</v>
      </c>
      <c r="F6456" s="874" t="s">
        <v>14195</v>
      </c>
    </row>
    <row r="6457" spans="1:6">
      <c r="A6457" t="s">
        <v>3967</v>
      </c>
      <c r="B6457" s="874" t="s">
        <v>21349</v>
      </c>
      <c r="C6457" t="s">
        <v>21350</v>
      </c>
      <c r="D6457" t="s">
        <v>21350</v>
      </c>
      <c r="E6457" t="s">
        <v>21350</v>
      </c>
      <c r="F6457" s="874" t="s">
        <v>14199</v>
      </c>
    </row>
    <row r="6458" spans="1:6">
      <c r="A6458" t="s">
        <v>3967</v>
      </c>
      <c r="B6458" s="874" t="s">
        <v>21351</v>
      </c>
      <c r="C6458" t="s">
        <v>21352</v>
      </c>
      <c r="D6458" t="s">
        <v>21352</v>
      </c>
      <c r="E6458" t="s">
        <v>21352</v>
      </c>
      <c r="F6458" s="874" t="s">
        <v>14203</v>
      </c>
    </row>
    <row r="6459" spans="1:6">
      <c r="A6459" t="s">
        <v>3967</v>
      </c>
      <c r="B6459" s="879" t="s">
        <v>21353</v>
      </c>
      <c r="C6459" t="s">
        <v>21354</v>
      </c>
      <c r="D6459" t="s">
        <v>21354</v>
      </c>
      <c r="E6459" t="s">
        <v>21354</v>
      </c>
      <c r="F6459" s="874" t="s">
        <v>14207</v>
      </c>
    </row>
    <row r="6460" spans="1:6">
      <c r="A6460" t="s">
        <v>3967</v>
      </c>
      <c r="B6460" s="860" t="s">
        <v>21355</v>
      </c>
      <c r="C6460" t="s">
        <v>21356</v>
      </c>
      <c r="D6460" t="s">
        <v>21356</v>
      </c>
      <c r="E6460" t="s">
        <v>21356</v>
      </c>
      <c r="F6460" s="874" t="s">
        <v>14207</v>
      </c>
    </row>
    <row r="6461" spans="1:6">
      <c r="A6461" t="s">
        <v>3967</v>
      </c>
      <c r="B6461" s="880" t="s">
        <v>21357</v>
      </c>
      <c r="C6461" t="s">
        <v>21358</v>
      </c>
      <c r="D6461" t="s">
        <v>21358</v>
      </c>
      <c r="E6461" t="s">
        <v>21358</v>
      </c>
      <c r="F6461" s="874" t="s">
        <v>14207</v>
      </c>
    </row>
    <row r="6462" spans="1:6">
      <c r="A6462" t="s">
        <v>3967</v>
      </c>
      <c r="B6462" s="874" t="s">
        <v>21359</v>
      </c>
      <c r="C6462" t="s">
        <v>21360</v>
      </c>
      <c r="D6462" t="s">
        <v>21360</v>
      </c>
      <c r="E6462" t="s">
        <v>21360</v>
      </c>
      <c r="F6462" t="s">
        <v>14207</v>
      </c>
    </row>
    <row r="6463" spans="1:6">
      <c r="A6463" t="s">
        <v>3967</v>
      </c>
      <c r="B6463" s="880" t="s">
        <v>21361</v>
      </c>
      <c r="C6463" t="s">
        <v>21362</v>
      </c>
      <c r="D6463" t="s">
        <v>21362</v>
      </c>
      <c r="E6463" t="s">
        <v>21362</v>
      </c>
      <c r="F6463" s="874" t="s">
        <v>14207</v>
      </c>
    </row>
    <row r="6464" spans="1:6">
      <c r="A6464" t="s">
        <v>3967</v>
      </c>
      <c r="B6464" s="860" t="s">
        <v>21363</v>
      </c>
      <c r="C6464" t="s">
        <v>21364</v>
      </c>
      <c r="D6464" t="s">
        <v>21364</v>
      </c>
      <c r="E6464" t="s">
        <v>21364</v>
      </c>
      <c r="F6464" s="874" t="s">
        <v>14207</v>
      </c>
    </row>
    <row r="6465" spans="1:6">
      <c r="A6465" t="s">
        <v>3967</v>
      </c>
      <c r="B6465" s="880" t="s">
        <v>21365</v>
      </c>
      <c r="C6465" t="s">
        <v>21366</v>
      </c>
      <c r="D6465" t="s">
        <v>21366</v>
      </c>
      <c r="E6465" t="s">
        <v>21366</v>
      </c>
      <c r="F6465" s="874" t="s">
        <v>14207</v>
      </c>
    </row>
    <row r="6466" spans="1:6">
      <c r="A6466" t="s">
        <v>3967</v>
      </c>
      <c r="B6466" s="880" t="s">
        <v>21367</v>
      </c>
      <c r="C6466" t="s">
        <v>21368</v>
      </c>
      <c r="D6466" t="s">
        <v>21368</v>
      </c>
      <c r="E6466" t="s">
        <v>21368</v>
      </c>
      <c r="F6466" s="874" t="s">
        <v>14207</v>
      </c>
    </row>
    <row r="6467" spans="1:6">
      <c r="A6467" t="s">
        <v>3967</v>
      </c>
      <c r="B6467" s="879" t="s">
        <v>21369</v>
      </c>
      <c r="C6467" t="s">
        <v>21370</v>
      </c>
      <c r="D6467" t="s">
        <v>21370</v>
      </c>
      <c r="E6467" t="s">
        <v>21370</v>
      </c>
      <c r="F6467" s="874" t="s">
        <v>14207</v>
      </c>
    </row>
    <row r="6468" spans="1:6">
      <c r="A6468" t="s">
        <v>3967</v>
      </c>
      <c r="B6468" s="879" t="s">
        <v>21371</v>
      </c>
      <c r="C6468" t="s">
        <v>21372</v>
      </c>
      <c r="D6468" t="s">
        <v>21372</v>
      </c>
      <c r="E6468" t="s">
        <v>21372</v>
      </c>
      <c r="F6468" s="874" t="s">
        <v>14207</v>
      </c>
    </row>
    <row r="6469" spans="1:6">
      <c r="A6469" t="s">
        <v>3967</v>
      </c>
      <c r="B6469" s="879" t="s">
        <v>21373</v>
      </c>
      <c r="C6469" t="s">
        <v>21374</v>
      </c>
      <c r="D6469" t="s">
        <v>21374</v>
      </c>
      <c r="E6469" t="s">
        <v>21374</v>
      </c>
      <c r="F6469" s="874" t="s">
        <v>14207</v>
      </c>
    </row>
    <row r="6470" spans="1:6">
      <c r="A6470" t="s">
        <v>3967</v>
      </c>
      <c r="B6470" s="879" t="s">
        <v>21375</v>
      </c>
      <c r="C6470" t="s">
        <v>21376</v>
      </c>
      <c r="D6470" t="s">
        <v>21376</v>
      </c>
      <c r="E6470" t="s">
        <v>21376</v>
      </c>
      <c r="F6470" s="874" t="s">
        <v>14207</v>
      </c>
    </row>
    <row r="6471" spans="1:6">
      <c r="A6471" t="s">
        <v>3967</v>
      </c>
      <c r="B6471" s="880" t="s">
        <v>21377</v>
      </c>
      <c r="C6471" t="s">
        <v>21378</v>
      </c>
      <c r="D6471" t="s">
        <v>21378</v>
      </c>
      <c r="E6471" t="s">
        <v>21378</v>
      </c>
      <c r="F6471" s="874" t="s">
        <v>14207</v>
      </c>
    </row>
    <row r="6472" spans="1:6">
      <c r="A6472" t="s">
        <v>3967</v>
      </c>
      <c r="B6472" s="879" t="s">
        <v>21379</v>
      </c>
      <c r="C6472" t="s">
        <v>21380</v>
      </c>
      <c r="D6472" t="s">
        <v>21380</v>
      </c>
      <c r="E6472" t="s">
        <v>21380</v>
      </c>
      <c r="F6472" s="874" t="s">
        <v>14207</v>
      </c>
    </row>
    <row r="6473" spans="1:6">
      <c r="A6473" t="s">
        <v>3967</v>
      </c>
      <c r="B6473" s="879" t="s">
        <v>21381</v>
      </c>
      <c r="C6473" t="s">
        <v>21382</v>
      </c>
      <c r="D6473" t="s">
        <v>21382</v>
      </c>
      <c r="E6473" t="s">
        <v>21382</v>
      </c>
      <c r="F6473" s="874" t="s">
        <v>14207</v>
      </c>
    </row>
    <row r="6474" spans="1:6">
      <c r="A6474" t="s">
        <v>3967</v>
      </c>
      <c r="B6474" s="860" t="s">
        <v>21383</v>
      </c>
      <c r="C6474" t="s">
        <v>21384</v>
      </c>
      <c r="D6474" t="s">
        <v>21384</v>
      </c>
      <c r="E6474" t="s">
        <v>21384</v>
      </c>
      <c r="F6474" s="860" t="s">
        <v>14207</v>
      </c>
    </row>
    <row r="6475" spans="1:6">
      <c r="A6475" t="s">
        <v>3967</v>
      </c>
      <c r="B6475" s="879" t="s">
        <v>21385</v>
      </c>
      <c r="C6475" t="s">
        <v>21386</v>
      </c>
      <c r="D6475" t="s">
        <v>21386</v>
      </c>
      <c r="E6475" t="s">
        <v>21386</v>
      </c>
      <c r="F6475" s="874" t="s">
        <v>14207</v>
      </c>
    </row>
    <row r="6476" spans="1:6">
      <c r="A6476" t="s">
        <v>3967</v>
      </c>
      <c r="B6476" s="879" t="s">
        <v>21387</v>
      </c>
      <c r="C6476" t="s">
        <v>21388</v>
      </c>
      <c r="D6476" t="s">
        <v>21388</v>
      </c>
      <c r="E6476" t="s">
        <v>21388</v>
      </c>
      <c r="F6476" s="874" t="s">
        <v>14207</v>
      </c>
    </row>
    <row r="6477" spans="1:6">
      <c r="A6477" t="s">
        <v>3967</v>
      </c>
      <c r="B6477" s="880" t="s">
        <v>21389</v>
      </c>
      <c r="C6477" t="s">
        <v>21390</v>
      </c>
      <c r="D6477" t="s">
        <v>21390</v>
      </c>
      <c r="E6477" t="s">
        <v>21390</v>
      </c>
      <c r="F6477" s="874" t="s">
        <v>14207</v>
      </c>
    </row>
    <row r="6478" spans="1:6">
      <c r="A6478" t="s">
        <v>3967</v>
      </c>
      <c r="B6478" s="879" t="s">
        <v>21391</v>
      </c>
      <c r="C6478" t="s">
        <v>21392</v>
      </c>
      <c r="D6478" t="s">
        <v>21392</v>
      </c>
      <c r="E6478" t="s">
        <v>21392</v>
      </c>
      <c r="F6478" s="874" t="s">
        <v>14207</v>
      </c>
    </row>
    <row r="6479" spans="1:6">
      <c r="A6479" t="s">
        <v>3967</v>
      </c>
      <c r="B6479" s="879" t="s">
        <v>21393</v>
      </c>
      <c r="C6479" t="s">
        <v>21394</v>
      </c>
      <c r="D6479" t="s">
        <v>21394</v>
      </c>
      <c r="E6479" t="s">
        <v>21394</v>
      </c>
      <c r="F6479" s="874" t="s">
        <v>14207</v>
      </c>
    </row>
    <row r="6480" spans="1:6">
      <c r="A6480" t="s">
        <v>3967</v>
      </c>
      <c r="B6480" s="880" t="s">
        <v>21395</v>
      </c>
      <c r="C6480" t="s">
        <v>21396</v>
      </c>
      <c r="D6480" t="s">
        <v>21396</v>
      </c>
      <c r="E6480" t="s">
        <v>21396</v>
      </c>
      <c r="F6480" s="874" t="s">
        <v>14207</v>
      </c>
    </row>
    <row r="6481" spans="1:6">
      <c r="A6481" t="s">
        <v>3967</v>
      </c>
      <c r="B6481" s="880" t="s">
        <v>21397</v>
      </c>
      <c r="C6481" t="s">
        <v>21398</v>
      </c>
      <c r="D6481" t="s">
        <v>21398</v>
      </c>
      <c r="E6481" t="s">
        <v>21398</v>
      </c>
      <c r="F6481" s="874" t="s">
        <v>14207</v>
      </c>
    </row>
    <row r="6482" spans="1:6">
      <c r="A6482" t="s">
        <v>3967</v>
      </c>
      <c r="B6482" s="874" t="s">
        <v>21399</v>
      </c>
      <c r="C6482" t="s">
        <v>21400</v>
      </c>
      <c r="D6482" t="s">
        <v>21400</v>
      </c>
      <c r="E6482" t="s">
        <v>21400</v>
      </c>
      <c r="F6482" s="874" t="s">
        <v>14211</v>
      </c>
    </row>
    <row r="6483" spans="1:6">
      <c r="A6483" t="s">
        <v>3967</v>
      </c>
      <c r="B6483" s="874" t="s">
        <v>21401</v>
      </c>
      <c r="C6483" t="s">
        <v>21402</v>
      </c>
      <c r="D6483" t="s">
        <v>21402</v>
      </c>
      <c r="E6483" t="s">
        <v>21402</v>
      </c>
      <c r="F6483" s="874" t="s">
        <v>14215</v>
      </c>
    </row>
    <row r="6484" spans="1:6">
      <c r="A6484" t="s">
        <v>3967</v>
      </c>
      <c r="B6484" s="874" t="s">
        <v>21403</v>
      </c>
      <c r="C6484" t="s">
        <v>21404</v>
      </c>
      <c r="D6484" t="s">
        <v>21404</v>
      </c>
      <c r="E6484" t="s">
        <v>21404</v>
      </c>
      <c r="F6484" s="874" t="s">
        <v>14215</v>
      </c>
    </row>
    <row r="6485" spans="1:6">
      <c r="A6485" t="s">
        <v>3967</v>
      </c>
      <c r="B6485" s="874" t="s">
        <v>21405</v>
      </c>
      <c r="C6485" t="s">
        <v>21406</v>
      </c>
      <c r="D6485" t="s">
        <v>21406</v>
      </c>
      <c r="E6485" t="s">
        <v>21406</v>
      </c>
      <c r="F6485" s="874" t="s">
        <v>14215</v>
      </c>
    </row>
    <row r="6486" spans="1:6">
      <c r="A6486" t="s">
        <v>3967</v>
      </c>
      <c r="B6486" s="874" t="s">
        <v>21407</v>
      </c>
      <c r="C6486" t="s">
        <v>21408</v>
      </c>
      <c r="D6486" t="s">
        <v>21408</v>
      </c>
      <c r="E6486" t="s">
        <v>21408</v>
      </c>
      <c r="F6486" s="874" t="s">
        <v>14219</v>
      </c>
    </row>
    <row r="6487" spans="1:6">
      <c r="A6487" t="s">
        <v>3967</v>
      </c>
      <c r="B6487" s="874" t="s">
        <v>21409</v>
      </c>
      <c r="C6487" t="s">
        <v>21410</v>
      </c>
      <c r="D6487" t="s">
        <v>21410</v>
      </c>
      <c r="E6487" t="s">
        <v>21410</v>
      </c>
      <c r="F6487" s="875" t="s">
        <v>14222</v>
      </c>
    </row>
    <row r="6488" spans="1:6">
      <c r="A6488" t="s">
        <v>3967</v>
      </c>
      <c r="B6488" s="874" t="s">
        <v>21411</v>
      </c>
      <c r="C6488" t="s">
        <v>21412</v>
      </c>
      <c r="D6488" t="s">
        <v>21412</v>
      </c>
      <c r="E6488" t="s">
        <v>21412</v>
      </c>
      <c r="F6488" s="874" t="s">
        <v>14222</v>
      </c>
    </row>
    <row r="6489" spans="1:6">
      <c r="A6489" t="s">
        <v>3967</v>
      </c>
      <c r="B6489" s="874" t="s">
        <v>21413</v>
      </c>
      <c r="C6489" t="s">
        <v>21414</v>
      </c>
      <c r="D6489" t="s">
        <v>21414</v>
      </c>
      <c r="E6489" t="s">
        <v>21414</v>
      </c>
      <c r="F6489" s="874" t="s">
        <v>14222</v>
      </c>
    </row>
    <row r="6490" spans="1:6">
      <c r="A6490" t="s">
        <v>3967</v>
      </c>
      <c r="B6490" t="s">
        <v>21415</v>
      </c>
      <c r="C6490" t="s">
        <v>21416</v>
      </c>
      <c r="D6490" t="s">
        <v>21416</v>
      </c>
      <c r="E6490" t="s">
        <v>21416</v>
      </c>
      <c r="F6490" t="s">
        <v>14226</v>
      </c>
    </row>
    <row r="6491" spans="1:6">
      <c r="A6491" t="s">
        <v>3967</v>
      </c>
      <c r="B6491" s="874" t="s">
        <v>21417</v>
      </c>
      <c r="C6491" t="s">
        <v>21418</v>
      </c>
      <c r="D6491" t="s">
        <v>21418</v>
      </c>
      <c r="E6491" t="s">
        <v>21418</v>
      </c>
      <c r="F6491" s="874" t="s">
        <v>14226</v>
      </c>
    </row>
    <row r="6492" spans="1:6">
      <c r="A6492" t="s">
        <v>3967</v>
      </c>
      <c r="B6492" s="874" t="s">
        <v>21419</v>
      </c>
      <c r="C6492" t="s">
        <v>21420</v>
      </c>
      <c r="D6492" t="s">
        <v>21420</v>
      </c>
      <c r="E6492" t="s">
        <v>21420</v>
      </c>
      <c r="F6492" s="874" t="s">
        <v>14226</v>
      </c>
    </row>
    <row r="6493" spans="1:6">
      <c r="A6493" t="s">
        <v>3967</v>
      </c>
      <c r="B6493" s="874" t="s">
        <v>21421</v>
      </c>
      <c r="C6493" t="s">
        <v>21422</v>
      </c>
      <c r="D6493" t="s">
        <v>21422</v>
      </c>
      <c r="E6493" t="s">
        <v>21422</v>
      </c>
      <c r="F6493" s="874" t="s">
        <v>14226</v>
      </c>
    </row>
    <row r="6494" spans="1:6">
      <c r="A6494" t="s">
        <v>3967</v>
      </c>
      <c r="B6494" s="874" t="s">
        <v>21423</v>
      </c>
      <c r="C6494" t="s">
        <v>21424</v>
      </c>
      <c r="D6494" t="s">
        <v>21424</v>
      </c>
      <c r="E6494" t="s">
        <v>21424</v>
      </c>
      <c r="F6494" s="874" t="s">
        <v>14229</v>
      </c>
    </row>
    <row r="6495" spans="1:6">
      <c r="A6495" t="s">
        <v>3967</v>
      </c>
      <c r="B6495" t="s">
        <v>21425</v>
      </c>
      <c r="C6495" t="s">
        <v>21426</v>
      </c>
      <c r="D6495" t="s">
        <v>21426</v>
      </c>
      <c r="E6495" t="s">
        <v>21426</v>
      </c>
      <c r="F6495" t="s">
        <v>14233</v>
      </c>
    </row>
    <row r="6496" spans="1:6">
      <c r="A6496" t="s">
        <v>3967</v>
      </c>
      <c r="B6496" s="874" t="s">
        <v>21427</v>
      </c>
      <c r="C6496" t="s">
        <v>21428</v>
      </c>
      <c r="D6496" t="s">
        <v>21428</v>
      </c>
      <c r="E6496" t="s">
        <v>21428</v>
      </c>
      <c r="F6496" s="874" t="s">
        <v>14233</v>
      </c>
    </row>
    <row r="6497" spans="1:6">
      <c r="A6497" t="s">
        <v>3967</v>
      </c>
      <c r="B6497" t="s">
        <v>21429</v>
      </c>
      <c r="C6497" t="s">
        <v>21430</v>
      </c>
      <c r="D6497" t="s">
        <v>21430</v>
      </c>
      <c r="E6497" t="s">
        <v>21430</v>
      </c>
      <c r="F6497" s="874" t="s">
        <v>14237</v>
      </c>
    </row>
    <row r="6498" spans="1:6">
      <c r="A6498" t="s">
        <v>3967</v>
      </c>
      <c r="B6498" s="874" t="s">
        <v>21431</v>
      </c>
      <c r="C6498" t="s">
        <v>21432</v>
      </c>
      <c r="D6498" t="s">
        <v>21432</v>
      </c>
      <c r="E6498" t="s">
        <v>21432</v>
      </c>
      <c r="F6498" s="874" t="s">
        <v>14241</v>
      </c>
    </row>
    <row r="6499" spans="1:6">
      <c r="A6499" t="s">
        <v>3967</v>
      </c>
      <c r="B6499" s="874" t="s">
        <v>21433</v>
      </c>
      <c r="C6499" t="s">
        <v>21434</v>
      </c>
      <c r="D6499" t="s">
        <v>21434</v>
      </c>
      <c r="E6499" t="s">
        <v>21434</v>
      </c>
      <c r="F6499" s="874" t="s">
        <v>14242</v>
      </c>
    </row>
    <row r="6500" spans="1:6">
      <c r="A6500" t="s">
        <v>3967</v>
      </c>
      <c r="B6500" s="874" t="s">
        <v>21435</v>
      </c>
      <c r="C6500" t="s">
        <v>21436</v>
      </c>
      <c r="D6500" t="s">
        <v>21436</v>
      </c>
      <c r="E6500" t="s">
        <v>21436</v>
      </c>
      <c r="F6500" s="874" t="s">
        <v>14243</v>
      </c>
    </row>
    <row r="6501" spans="1:6">
      <c r="A6501" t="s">
        <v>3967</v>
      </c>
      <c r="B6501" s="874" t="s">
        <v>21437</v>
      </c>
      <c r="C6501" t="s">
        <v>21438</v>
      </c>
      <c r="D6501" t="s">
        <v>21438</v>
      </c>
      <c r="E6501" t="s">
        <v>21438</v>
      </c>
      <c r="F6501" s="874" t="s">
        <v>14247</v>
      </c>
    </row>
    <row r="6502" spans="1:6">
      <c r="A6502" t="s">
        <v>3967</v>
      </c>
      <c r="B6502" s="874" t="s">
        <v>21439</v>
      </c>
      <c r="C6502" t="s">
        <v>21440</v>
      </c>
      <c r="D6502" t="s">
        <v>21440</v>
      </c>
      <c r="E6502" t="s">
        <v>21440</v>
      </c>
      <c r="F6502" s="874" t="s">
        <v>14251</v>
      </c>
    </row>
    <row r="6503" spans="1:6">
      <c r="A6503" t="s">
        <v>3967</v>
      </c>
      <c r="B6503" s="874" t="s">
        <v>21441</v>
      </c>
      <c r="C6503" t="s">
        <v>21442</v>
      </c>
      <c r="D6503" t="s">
        <v>21442</v>
      </c>
      <c r="E6503" t="s">
        <v>21442</v>
      </c>
      <c r="F6503" s="874" t="s">
        <v>14255</v>
      </c>
    </row>
    <row r="6504" spans="1:6">
      <c r="A6504" t="s">
        <v>3967</v>
      </c>
      <c r="B6504" s="874" t="s">
        <v>21443</v>
      </c>
      <c r="C6504" t="s">
        <v>21444</v>
      </c>
      <c r="D6504" t="s">
        <v>21444</v>
      </c>
      <c r="E6504" t="s">
        <v>21444</v>
      </c>
      <c r="F6504" s="874" t="s">
        <v>14259</v>
      </c>
    </row>
    <row r="6505" spans="1:6">
      <c r="A6505" t="s">
        <v>3967</v>
      </c>
      <c r="B6505" s="874" t="s">
        <v>21445</v>
      </c>
      <c r="C6505" t="s">
        <v>21446</v>
      </c>
      <c r="D6505" t="s">
        <v>21446</v>
      </c>
      <c r="E6505" t="s">
        <v>21446</v>
      </c>
      <c r="F6505" s="874" t="s">
        <v>14260</v>
      </c>
    </row>
    <row r="6506" spans="1:6">
      <c r="A6506" t="s">
        <v>3967</v>
      </c>
      <c r="B6506" s="874" t="s">
        <v>21447</v>
      </c>
      <c r="C6506" t="s">
        <v>21448</v>
      </c>
      <c r="D6506" t="s">
        <v>21448</v>
      </c>
      <c r="E6506" t="s">
        <v>21448</v>
      </c>
      <c r="F6506" s="874" t="s">
        <v>14260</v>
      </c>
    </row>
    <row r="6507" spans="1:6">
      <c r="A6507" t="s">
        <v>3967</v>
      </c>
      <c r="B6507" s="874" t="s">
        <v>21449</v>
      </c>
      <c r="C6507" t="s">
        <v>21450</v>
      </c>
      <c r="D6507" t="s">
        <v>21450</v>
      </c>
      <c r="E6507" t="s">
        <v>21450</v>
      </c>
      <c r="F6507" s="874" t="s">
        <v>14264</v>
      </c>
    </row>
    <row r="6508" spans="1:6">
      <c r="A6508" t="s">
        <v>3967</v>
      </c>
      <c r="B6508" s="874" t="s">
        <v>21451</v>
      </c>
      <c r="C6508" t="s">
        <v>21452</v>
      </c>
      <c r="D6508" t="s">
        <v>21452</v>
      </c>
      <c r="E6508" t="s">
        <v>21452</v>
      </c>
      <c r="F6508" s="874" t="s">
        <v>14268</v>
      </c>
    </row>
    <row r="6509" spans="1:6">
      <c r="A6509" t="s">
        <v>3967</v>
      </c>
      <c r="B6509" s="874" t="s">
        <v>21453</v>
      </c>
      <c r="C6509" t="s">
        <v>21454</v>
      </c>
      <c r="D6509" t="s">
        <v>21454</v>
      </c>
      <c r="E6509" t="s">
        <v>21454</v>
      </c>
      <c r="F6509" s="874" t="s">
        <v>14268</v>
      </c>
    </row>
    <row r="6510" spans="1:6">
      <c r="A6510" t="s">
        <v>3967</v>
      </c>
      <c r="B6510" s="874" t="s">
        <v>21455</v>
      </c>
      <c r="C6510" t="s">
        <v>21456</v>
      </c>
      <c r="D6510" t="s">
        <v>21456</v>
      </c>
      <c r="E6510" t="s">
        <v>21456</v>
      </c>
      <c r="F6510" s="874" t="s">
        <v>14268</v>
      </c>
    </row>
    <row r="6511" spans="1:6">
      <c r="A6511" t="s">
        <v>3967</v>
      </c>
      <c r="B6511" s="874" t="s">
        <v>21457</v>
      </c>
      <c r="C6511" t="s">
        <v>21458</v>
      </c>
      <c r="D6511" t="s">
        <v>21458</v>
      </c>
      <c r="E6511" t="s">
        <v>21458</v>
      </c>
      <c r="F6511" s="874" t="s">
        <v>14268</v>
      </c>
    </row>
    <row r="6512" spans="1:6">
      <c r="A6512" t="s">
        <v>3967</v>
      </c>
      <c r="B6512" s="874" t="s">
        <v>21459</v>
      </c>
      <c r="C6512" t="s">
        <v>21460</v>
      </c>
      <c r="D6512" t="s">
        <v>21460</v>
      </c>
      <c r="E6512" t="s">
        <v>21460</v>
      </c>
      <c r="F6512" s="874" t="s">
        <v>14268</v>
      </c>
    </row>
    <row r="6513" spans="1:6">
      <c r="A6513" t="s">
        <v>3967</v>
      </c>
      <c r="B6513" s="874" t="s">
        <v>21461</v>
      </c>
      <c r="C6513" t="s">
        <v>21462</v>
      </c>
      <c r="D6513" t="s">
        <v>21462</v>
      </c>
      <c r="E6513" t="s">
        <v>21462</v>
      </c>
      <c r="F6513" s="874" t="s">
        <v>14268</v>
      </c>
    </row>
    <row r="6514" spans="1:6">
      <c r="A6514" t="s">
        <v>3967</v>
      </c>
      <c r="B6514" s="874" t="s">
        <v>21463</v>
      </c>
      <c r="C6514" t="s">
        <v>21464</v>
      </c>
      <c r="D6514" t="s">
        <v>21464</v>
      </c>
      <c r="E6514" t="s">
        <v>21464</v>
      </c>
      <c r="F6514" s="874" t="s">
        <v>14268</v>
      </c>
    </row>
    <row r="6515" spans="1:6">
      <c r="A6515" t="s">
        <v>3967</v>
      </c>
      <c r="B6515" s="874" t="s">
        <v>21465</v>
      </c>
      <c r="C6515" t="s">
        <v>21466</v>
      </c>
      <c r="D6515" t="s">
        <v>21466</v>
      </c>
      <c r="E6515" t="s">
        <v>21466</v>
      </c>
      <c r="F6515" s="874" t="s">
        <v>14272</v>
      </c>
    </row>
    <row r="6516" spans="1:6">
      <c r="A6516" t="s">
        <v>3967</v>
      </c>
      <c r="B6516" s="874" t="s">
        <v>21467</v>
      </c>
      <c r="C6516" t="s">
        <v>21468</v>
      </c>
      <c r="D6516" t="s">
        <v>21468</v>
      </c>
      <c r="E6516" t="s">
        <v>21468</v>
      </c>
      <c r="F6516" s="874" t="s">
        <v>14276</v>
      </c>
    </row>
    <row r="6517" spans="1:6">
      <c r="A6517" t="s">
        <v>3967</v>
      </c>
      <c r="B6517" s="874" t="s">
        <v>21469</v>
      </c>
      <c r="C6517" t="s">
        <v>21470</v>
      </c>
      <c r="D6517" t="s">
        <v>21470</v>
      </c>
      <c r="E6517" t="s">
        <v>21470</v>
      </c>
      <c r="F6517" s="874" t="s">
        <v>14280</v>
      </c>
    </row>
    <row r="6518" spans="1:6">
      <c r="A6518" t="s">
        <v>3967</v>
      </c>
      <c r="B6518" s="874" t="s">
        <v>21471</v>
      </c>
      <c r="C6518" t="s">
        <v>21472</v>
      </c>
      <c r="D6518" t="s">
        <v>21472</v>
      </c>
      <c r="E6518" t="s">
        <v>21472</v>
      </c>
      <c r="F6518" s="874" t="s">
        <v>14284</v>
      </c>
    </row>
    <row r="6519" spans="1:6">
      <c r="A6519" t="s">
        <v>3967</v>
      </c>
      <c r="B6519" s="874" t="s">
        <v>21473</v>
      </c>
      <c r="C6519" t="s">
        <v>21474</v>
      </c>
      <c r="D6519" t="s">
        <v>21474</v>
      </c>
      <c r="E6519" t="s">
        <v>21474</v>
      </c>
      <c r="F6519" s="874" t="s">
        <v>14287</v>
      </c>
    </row>
    <row r="6520" spans="1:6">
      <c r="A6520" t="s">
        <v>3967</v>
      </c>
      <c r="B6520" s="874" t="s">
        <v>21475</v>
      </c>
      <c r="C6520" t="s">
        <v>21476</v>
      </c>
      <c r="D6520" t="s">
        <v>21476</v>
      </c>
      <c r="E6520" t="s">
        <v>21476</v>
      </c>
      <c r="F6520" s="874" t="s">
        <v>14291</v>
      </c>
    </row>
    <row r="6521" spans="1:6">
      <c r="A6521" t="s">
        <v>3967</v>
      </c>
      <c r="B6521" s="874" t="s">
        <v>21477</v>
      </c>
      <c r="C6521" t="s">
        <v>21478</v>
      </c>
      <c r="D6521" t="s">
        <v>21478</v>
      </c>
      <c r="E6521" t="s">
        <v>21478</v>
      </c>
      <c r="F6521" s="874" t="s">
        <v>14295</v>
      </c>
    </row>
    <row r="6522" spans="1:6">
      <c r="A6522" t="s">
        <v>3967</v>
      </c>
      <c r="B6522" s="874" t="s">
        <v>21479</v>
      </c>
      <c r="C6522" t="s">
        <v>21480</v>
      </c>
      <c r="D6522" t="s">
        <v>21480</v>
      </c>
      <c r="E6522" t="s">
        <v>21480</v>
      </c>
      <c r="F6522" s="874" t="s">
        <v>14296</v>
      </c>
    </row>
    <row r="6523" spans="1:6">
      <c r="A6523" t="s">
        <v>3967</v>
      </c>
      <c r="B6523" s="874" t="s">
        <v>21481</v>
      </c>
      <c r="C6523" t="s">
        <v>21482</v>
      </c>
      <c r="D6523" t="s">
        <v>21482</v>
      </c>
      <c r="E6523" t="s">
        <v>21482</v>
      </c>
      <c r="F6523" s="874" t="s">
        <v>14299</v>
      </c>
    </row>
    <row r="6524" spans="1:6">
      <c r="A6524" t="s">
        <v>3967</v>
      </c>
      <c r="B6524" s="874" t="s">
        <v>21483</v>
      </c>
      <c r="C6524" t="s">
        <v>21484</v>
      </c>
      <c r="D6524" t="s">
        <v>21484</v>
      </c>
      <c r="E6524" t="s">
        <v>21484</v>
      </c>
      <c r="F6524" s="874" t="s">
        <v>14303</v>
      </c>
    </row>
    <row r="6525" spans="1:6">
      <c r="A6525" t="s">
        <v>3967</v>
      </c>
      <c r="B6525" s="874" t="s">
        <v>21485</v>
      </c>
      <c r="C6525" t="s">
        <v>21486</v>
      </c>
      <c r="D6525" t="s">
        <v>21486</v>
      </c>
      <c r="E6525" t="s">
        <v>21486</v>
      </c>
      <c r="F6525" s="874" t="s">
        <v>14307</v>
      </c>
    </row>
    <row r="6526" spans="1:6">
      <c r="A6526" t="s">
        <v>3967</v>
      </c>
      <c r="B6526" s="874" t="s">
        <v>21487</v>
      </c>
      <c r="C6526" t="s">
        <v>21488</v>
      </c>
      <c r="D6526" t="s">
        <v>21488</v>
      </c>
      <c r="E6526" t="s">
        <v>21488</v>
      </c>
      <c r="F6526" s="874" t="s">
        <v>14311</v>
      </c>
    </row>
    <row r="6527" spans="1:6">
      <c r="A6527" t="s">
        <v>3967</v>
      </c>
      <c r="B6527" s="874" t="s">
        <v>21489</v>
      </c>
      <c r="C6527" t="s">
        <v>21490</v>
      </c>
      <c r="D6527" t="s">
        <v>21490</v>
      </c>
      <c r="E6527" t="s">
        <v>21490</v>
      </c>
      <c r="F6527" s="874" t="s">
        <v>14311</v>
      </c>
    </row>
    <row r="6528" spans="1:6">
      <c r="A6528" t="s">
        <v>3967</v>
      </c>
      <c r="B6528" s="54" t="s">
        <v>21491</v>
      </c>
      <c r="C6528" t="s">
        <v>21492</v>
      </c>
      <c r="D6528" t="s">
        <v>21492</v>
      </c>
      <c r="E6528" t="s">
        <v>21492</v>
      </c>
      <c r="F6528" s="874" t="s">
        <v>14311</v>
      </c>
    </row>
    <row r="6529" spans="1:6">
      <c r="A6529" t="s">
        <v>3967</v>
      </c>
      <c r="B6529" s="874" t="s">
        <v>21493</v>
      </c>
      <c r="C6529" t="s">
        <v>21494</v>
      </c>
      <c r="D6529" t="s">
        <v>21494</v>
      </c>
      <c r="E6529" t="s">
        <v>21494</v>
      </c>
      <c r="F6529" s="874" t="s">
        <v>14311</v>
      </c>
    </row>
    <row r="6530" spans="1:6">
      <c r="A6530" t="s">
        <v>3967</v>
      </c>
      <c r="B6530" s="874" t="s">
        <v>21495</v>
      </c>
      <c r="C6530" t="s">
        <v>21496</v>
      </c>
      <c r="D6530" t="s">
        <v>21496</v>
      </c>
      <c r="E6530" t="s">
        <v>21496</v>
      </c>
      <c r="F6530" s="874" t="s">
        <v>14311</v>
      </c>
    </row>
    <row r="6531" spans="1:6">
      <c r="A6531" t="s">
        <v>3967</v>
      </c>
      <c r="B6531" s="876" t="s">
        <v>21497</v>
      </c>
      <c r="C6531" t="s">
        <v>21498</v>
      </c>
      <c r="D6531" t="s">
        <v>21498</v>
      </c>
      <c r="E6531" t="s">
        <v>21498</v>
      </c>
      <c r="F6531" s="874" t="s">
        <v>14311</v>
      </c>
    </row>
    <row r="6532" spans="1:6">
      <c r="A6532" t="s">
        <v>3967</v>
      </c>
      <c r="B6532" s="874" t="s">
        <v>21499</v>
      </c>
      <c r="C6532" t="s">
        <v>21500</v>
      </c>
      <c r="D6532" t="s">
        <v>21500</v>
      </c>
      <c r="E6532" t="s">
        <v>21500</v>
      </c>
      <c r="F6532" s="874" t="s">
        <v>14311</v>
      </c>
    </row>
    <row r="6533" spans="1:6">
      <c r="A6533" t="s">
        <v>3967</v>
      </c>
      <c r="B6533" t="s">
        <v>21501</v>
      </c>
      <c r="C6533" t="s">
        <v>21502</v>
      </c>
      <c r="D6533" t="s">
        <v>21502</v>
      </c>
      <c r="E6533" t="s">
        <v>21502</v>
      </c>
      <c r="F6533" t="s">
        <v>14311</v>
      </c>
    </row>
    <row r="6534" spans="1:6">
      <c r="A6534" t="s">
        <v>3967</v>
      </c>
      <c r="B6534" s="874" t="s">
        <v>21503</v>
      </c>
      <c r="C6534" t="s">
        <v>21504</v>
      </c>
      <c r="D6534" t="s">
        <v>21504</v>
      </c>
      <c r="E6534" t="s">
        <v>21504</v>
      </c>
      <c r="F6534" s="874" t="s">
        <v>14311</v>
      </c>
    </row>
    <row r="6535" spans="1:6">
      <c r="A6535" t="s">
        <v>3967</v>
      </c>
      <c r="B6535" s="874" t="s">
        <v>21505</v>
      </c>
      <c r="C6535" t="s">
        <v>21506</v>
      </c>
      <c r="D6535" t="s">
        <v>21506</v>
      </c>
      <c r="E6535" t="s">
        <v>21506</v>
      </c>
      <c r="F6535" s="874" t="s">
        <v>14315</v>
      </c>
    </row>
    <row r="6536" spans="1:6">
      <c r="A6536" t="s">
        <v>3967</v>
      </c>
      <c r="B6536" s="874" t="s">
        <v>21507</v>
      </c>
      <c r="C6536" t="s">
        <v>21508</v>
      </c>
      <c r="D6536" t="s">
        <v>21508</v>
      </c>
      <c r="E6536" t="s">
        <v>21508</v>
      </c>
      <c r="F6536" s="874" t="s">
        <v>14319</v>
      </c>
    </row>
    <row r="6537" spans="1:6">
      <c r="A6537" t="s">
        <v>3967</v>
      </c>
      <c r="B6537" s="874" t="s">
        <v>21509</v>
      </c>
      <c r="C6537" t="s">
        <v>21510</v>
      </c>
      <c r="D6537" t="s">
        <v>21510</v>
      </c>
      <c r="E6537" t="s">
        <v>21510</v>
      </c>
      <c r="F6537" s="874" t="s">
        <v>14320</v>
      </c>
    </row>
    <row r="6538" spans="1:6">
      <c r="A6538" t="s">
        <v>3967</v>
      </c>
      <c r="B6538" s="874" t="s">
        <v>21511</v>
      </c>
      <c r="C6538" t="s">
        <v>21512</v>
      </c>
      <c r="D6538" t="s">
        <v>21512</v>
      </c>
      <c r="E6538" t="s">
        <v>21512</v>
      </c>
      <c r="F6538" s="874" t="s">
        <v>14324</v>
      </c>
    </row>
    <row r="6539" spans="1:6">
      <c r="A6539" t="s">
        <v>3967</v>
      </c>
      <c r="B6539" s="874" t="s">
        <v>21513</v>
      </c>
      <c r="C6539" t="s">
        <v>21514</v>
      </c>
      <c r="D6539" t="s">
        <v>21514</v>
      </c>
      <c r="E6539" t="s">
        <v>21514</v>
      </c>
      <c r="F6539" s="874" t="s">
        <v>14328</v>
      </c>
    </row>
    <row r="6540" spans="1:6">
      <c r="A6540" t="s">
        <v>3967</v>
      </c>
      <c r="B6540" t="s">
        <v>21515</v>
      </c>
      <c r="C6540" t="s">
        <v>21516</v>
      </c>
      <c r="D6540" t="s">
        <v>21516</v>
      </c>
      <c r="E6540" t="s">
        <v>21516</v>
      </c>
      <c r="F6540" s="874" t="s">
        <v>14332</v>
      </c>
    </row>
    <row r="6541" spans="1:6">
      <c r="A6541" t="s">
        <v>3967</v>
      </c>
      <c r="B6541" t="s">
        <v>21517</v>
      </c>
      <c r="C6541" t="s">
        <v>21518</v>
      </c>
      <c r="D6541" t="s">
        <v>21518</v>
      </c>
      <c r="E6541" t="s">
        <v>21518</v>
      </c>
      <c r="F6541" s="860" t="s">
        <v>14332</v>
      </c>
    </row>
    <row r="6542" spans="1:6">
      <c r="A6542" t="s">
        <v>3967</v>
      </c>
      <c r="B6542" s="54" t="s">
        <v>21519</v>
      </c>
      <c r="C6542" t="s">
        <v>21520</v>
      </c>
      <c r="D6542" t="s">
        <v>21520</v>
      </c>
      <c r="E6542" t="s">
        <v>21520</v>
      </c>
      <c r="F6542" s="874" t="s">
        <v>14336</v>
      </c>
    </row>
    <row r="6543" spans="1:6">
      <c r="A6543" t="s">
        <v>3967</v>
      </c>
      <c r="B6543" s="874" t="s">
        <v>21521</v>
      </c>
      <c r="C6543" t="s">
        <v>21522</v>
      </c>
      <c r="D6543" t="s">
        <v>21522</v>
      </c>
      <c r="E6543" t="s">
        <v>21522</v>
      </c>
      <c r="F6543" s="874" t="s">
        <v>14340</v>
      </c>
    </row>
    <row r="6544" spans="1:6">
      <c r="A6544" t="s">
        <v>3967</v>
      </c>
      <c r="B6544" s="874" t="s">
        <v>21523</v>
      </c>
      <c r="C6544" t="s">
        <v>21524</v>
      </c>
      <c r="D6544" t="s">
        <v>21524</v>
      </c>
      <c r="E6544" t="s">
        <v>21524</v>
      </c>
      <c r="F6544" s="874" t="s">
        <v>14340</v>
      </c>
    </row>
    <row r="6545" spans="1:6">
      <c r="A6545" t="s">
        <v>3967</v>
      </c>
      <c r="B6545" t="s">
        <v>21525</v>
      </c>
      <c r="C6545" t="s">
        <v>21526</v>
      </c>
      <c r="D6545" t="s">
        <v>21526</v>
      </c>
      <c r="E6545" t="s">
        <v>21526</v>
      </c>
      <c r="F6545" s="874" t="s">
        <v>14340</v>
      </c>
    </row>
    <row r="6546" spans="1:6">
      <c r="A6546" t="s">
        <v>3967</v>
      </c>
      <c r="B6546" s="874" t="s">
        <v>21527</v>
      </c>
      <c r="C6546" t="s">
        <v>21528</v>
      </c>
      <c r="D6546" t="s">
        <v>21528</v>
      </c>
      <c r="E6546" t="s">
        <v>21528</v>
      </c>
      <c r="F6546" s="874" t="s">
        <v>14343</v>
      </c>
    </row>
    <row r="6547" spans="1:6">
      <c r="A6547" t="s">
        <v>3967</v>
      </c>
      <c r="B6547" s="874" t="s">
        <v>21529</v>
      </c>
      <c r="C6547" t="s">
        <v>21530</v>
      </c>
      <c r="D6547" t="s">
        <v>21530</v>
      </c>
      <c r="E6547" t="s">
        <v>21530</v>
      </c>
      <c r="F6547" s="874" t="s">
        <v>14343</v>
      </c>
    </row>
    <row r="6548" spans="1:6">
      <c r="A6548" t="s">
        <v>3967</v>
      </c>
      <c r="B6548" s="54" t="s">
        <v>21531</v>
      </c>
      <c r="C6548" t="s">
        <v>21532</v>
      </c>
      <c r="D6548" t="s">
        <v>21532</v>
      </c>
      <c r="E6548" t="s">
        <v>21532</v>
      </c>
      <c r="F6548" s="874" t="s">
        <v>14347</v>
      </c>
    </row>
    <row r="6549" spans="1:6">
      <c r="A6549" t="s">
        <v>3967</v>
      </c>
      <c r="B6549" s="874" t="s">
        <v>21533</v>
      </c>
      <c r="C6549" t="s">
        <v>21534</v>
      </c>
      <c r="D6549" t="s">
        <v>21534</v>
      </c>
      <c r="E6549" t="s">
        <v>21534</v>
      </c>
      <c r="F6549" s="874" t="s">
        <v>14351</v>
      </c>
    </row>
    <row r="6550" spans="1:6">
      <c r="A6550" t="s">
        <v>3967</v>
      </c>
      <c r="B6550" t="s">
        <v>21535</v>
      </c>
      <c r="C6550" t="s">
        <v>21536</v>
      </c>
      <c r="D6550" t="s">
        <v>21536</v>
      </c>
      <c r="E6550" t="s">
        <v>21536</v>
      </c>
      <c r="F6550" s="874" t="s">
        <v>14354</v>
      </c>
    </row>
    <row r="6551" spans="1:6">
      <c r="A6551" t="s">
        <v>3967</v>
      </c>
      <c r="B6551" s="874" t="s">
        <v>21537</v>
      </c>
      <c r="C6551" t="s">
        <v>21538</v>
      </c>
      <c r="D6551" t="s">
        <v>21538</v>
      </c>
      <c r="E6551" t="s">
        <v>21538</v>
      </c>
      <c r="F6551" s="874" t="s">
        <v>14358</v>
      </c>
    </row>
    <row r="6552" spans="1:6">
      <c r="A6552" t="s">
        <v>3967</v>
      </c>
      <c r="B6552" s="874" t="s">
        <v>21539</v>
      </c>
      <c r="C6552" t="s">
        <v>21540</v>
      </c>
      <c r="D6552" t="s">
        <v>21540</v>
      </c>
      <c r="E6552" t="s">
        <v>21540</v>
      </c>
      <c r="F6552" s="874" t="s">
        <v>14362</v>
      </c>
    </row>
    <row r="6553" spans="1:6">
      <c r="A6553" t="s">
        <v>3967</v>
      </c>
      <c r="B6553" s="874" t="s">
        <v>21541</v>
      </c>
      <c r="C6553" t="s">
        <v>21542</v>
      </c>
      <c r="D6553" t="s">
        <v>21542</v>
      </c>
      <c r="E6553" t="s">
        <v>21542</v>
      </c>
      <c r="F6553" s="874" t="s">
        <v>14362</v>
      </c>
    </row>
    <row r="6554" spans="1:6">
      <c r="A6554" t="s">
        <v>3967</v>
      </c>
      <c r="B6554" s="874" t="s">
        <v>21543</v>
      </c>
      <c r="C6554" t="s">
        <v>21544</v>
      </c>
      <c r="D6554" t="s">
        <v>21544</v>
      </c>
      <c r="E6554" t="s">
        <v>21544</v>
      </c>
      <c r="F6554" s="874" t="s">
        <v>14362</v>
      </c>
    </row>
    <row r="6555" spans="1:6">
      <c r="A6555" t="s">
        <v>3967</v>
      </c>
      <c r="B6555" s="874" t="s">
        <v>21545</v>
      </c>
      <c r="C6555" t="s">
        <v>21546</v>
      </c>
      <c r="D6555" t="s">
        <v>21546</v>
      </c>
      <c r="E6555" t="s">
        <v>21546</v>
      </c>
      <c r="F6555" s="874" t="s">
        <v>14362</v>
      </c>
    </row>
    <row r="6556" spans="1:6">
      <c r="A6556" t="s">
        <v>3967</v>
      </c>
      <c r="B6556" s="874" t="s">
        <v>21547</v>
      </c>
      <c r="C6556" t="s">
        <v>21548</v>
      </c>
      <c r="D6556" t="s">
        <v>21548</v>
      </c>
      <c r="E6556" t="s">
        <v>21548</v>
      </c>
      <c r="F6556" s="874" t="s">
        <v>14362</v>
      </c>
    </row>
    <row r="6557" spans="1:6">
      <c r="A6557" t="s">
        <v>3967</v>
      </c>
      <c r="B6557" s="874" t="s">
        <v>21549</v>
      </c>
      <c r="C6557" t="s">
        <v>21550</v>
      </c>
      <c r="D6557" t="s">
        <v>21550</v>
      </c>
      <c r="E6557" t="s">
        <v>21550</v>
      </c>
      <c r="F6557" s="874" t="s">
        <v>14362</v>
      </c>
    </row>
    <row r="6558" spans="1:6">
      <c r="A6558" t="s">
        <v>3967</v>
      </c>
      <c r="B6558" s="874" t="s">
        <v>21551</v>
      </c>
      <c r="C6558" t="s">
        <v>21552</v>
      </c>
      <c r="D6558" t="s">
        <v>21552</v>
      </c>
      <c r="E6558" t="s">
        <v>21552</v>
      </c>
      <c r="F6558" s="874" t="s">
        <v>14362</v>
      </c>
    </row>
    <row r="6559" spans="1:6">
      <c r="A6559" t="s">
        <v>3967</v>
      </c>
      <c r="B6559" t="s">
        <v>21553</v>
      </c>
      <c r="C6559" t="s">
        <v>21554</v>
      </c>
      <c r="D6559" t="s">
        <v>21554</v>
      </c>
      <c r="E6559" t="s">
        <v>21554</v>
      </c>
      <c r="F6559" s="860" t="s">
        <v>14362</v>
      </c>
    </row>
    <row r="6560" spans="1:6">
      <c r="A6560" t="s">
        <v>3967</v>
      </c>
      <c r="B6560" s="874" t="s">
        <v>21555</v>
      </c>
      <c r="C6560" t="s">
        <v>21556</v>
      </c>
      <c r="D6560" t="s">
        <v>21556</v>
      </c>
      <c r="E6560" t="s">
        <v>21556</v>
      </c>
      <c r="F6560" s="874" t="s">
        <v>14362</v>
      </c>
    </row>
    <row r="6561" spans="1:6">
      <c r="A6561" t="s">
        <v>3967</v>
      </c>
      <c r="B6561" s="874" t="s">
        <v>21557</v>
      </c>
      <c r="C6561" t="s">
        <v>21558</v>
      </c>
      <c r="D6561" t="s">
        <v>21558</v>
      </c>
      <c r="E6561" t="s">
        <v>21558</v>
      </c>
      <c r="F6561" s="874" t="s">
        <v>14362</v>
      </c>
    </row>
    <row r="6562" spans="1:6">
      <c r="A6562" t="s">
        <v>3967</v>
      </c>
      <c r="B6562" s="874" t="s">
        <v>21559</v>
      </c>
      <c r="C6562" t="s">
        <v>21560</v>
      </c>
      <c r="D6562" t="s">
        <v>21560</v>
      </c>
      <c r="E6562" t="s">
        <v>21560</v>
      </c>
      <c r="F6562" s="874" t="s">
        <v>14362</v>
      </c>
    </row>
    <row r="6563" spans="1:6">
      <c r="A6563" t="s">
        <v>3967</v>
      </c>
      <c r="B6563" s="874" t="s">
        <v>21561</v>
      </c>
      <c r="C6563" t="s">
        <v>21562</v>
      </c>
      <c r="D6563" t="s">
        <v>21562</v>
      </c>
      <c r="E6563" t="s">
        <v>21562</v>
      </c>
      <c r="F6563" s="874" t="s">
        <v>14362</v>
      </c>
    </row>
    <row r="6564" spans="1:6">
      <c r="A6564" t="s">
        <v>3967</v>
      </c>
      <c r="B6564" s="54" t="s">
        <v>21563</v>
      </c>
      <c r="C6564" t="s">
        <v>21564</v>
      </c>
      <c r="D6564" t="s">
        <v>21564</v>
      </c>
      <c r="E6564" t="s">
        <v>21564</v>
      </c>
      <c r="F6564" s="874" t="s">
        <v>14362</v>
      </c>
    </row>
    <row r="6565" spans="1:6">
      <c r="A6565" t="s">
        <v>3967</v>
      </c>
      <c r="B6565" s="874" t="s">
        <v>21565</v>
      </c>
      <c r="C6565" t="s">
        <v>21566</v>
      </c>
      <c r="D6565" t="s">
        <v>21566</v>
      </c>
      <c r="E6565" t="s">
        <v>21566</v>
      </c>
      <c r="F6565" s="874" t="s">
        <v>14362</v>
      </c>
    </row>
    <row r="6566" spans="1:6">
      <c r="A6566" t="s">
        <v>3967</v>
      </c>
      <c r="B6566" t="s">
        <v>21567</v>
      </c>
      <c r="C6566" t="s">
        <v>21568</v>
      </c>
      <c r="D6566" t="s">
        <v>21568</v>
      </c>
      <c r="E6566" t="s">
        <v>21568</v>
      </c>
      <c r="F6566" s="874" t="s">
        <v>14362</v>
      </c>
    </row>
    <row r="6567" spans="1:6">
      <c r="A6567" t="s">
        <v>3967</v>
      </c>
      <c r="B6567" s="874" t="s">
        <v>21569</v>
      </c>
      <c r="C6567" t="s">
        <v>21570</v>
      </c>
      <c r="D6567" t="s">
        <v>21570</v>
      </c>
      <c r="E6567" t="s">
        <v>21570</v>
      </c>
      <c r="F6567" s="874" t="s">
        <v>14362</v>
      </c>
    </row>
    <row r="6568" spans="1:6">
      <c r="A6568" t="s">
        <v>3967</v>
      </c>
      <c r="B6568" s="54" t="s">
        <v>21571</v>
      </c>
      <c r="C6568" t="s">
        <v>21572</v>
      </c>
      <c r="D6568" t="s">
        <v>21572</v>
      </c>
      <c r="E6568" t="s">
        <v>21572</v>
      </c>
      <c r="F6568" s="874" t="s">
        <v>14365</v>
      </c>
    </row>
    <row r="6569" spans="1:6">
      <c r="A6569" t="s">
        <v>3967</v>
      </c>
      <c r="B6569" s="874" t="s">
        <v>21573</v>
      </c>
      <c r="C6569" t="s">
        <v>21574</v>
      </c>
      <c r="D6569" t="s">
        <v>21574</v>
      </c>
      <c r="E6569" t="s">
        <v>21574</v>
      </c>
      <c r="F6569" s="874" t="s">
        <v>14365</v>
      </c>
    </row>
    <row r="6570" spans="1:6">
      <c r="A6570" t="s">
        <v>3967</v>
      </c>
      <c r="B6570" s="874" t="s">
        <v>21575</v>
      </c>
      <c r="C6570" t="s">
        <v>21576</v>
      </c>
      <c r="D6570" t="s">
        <v>21576</v>
      </c>
      <c r="E6570" t="s">
        <v>21576</v>
      </c>
      <c r="F6570" s="874" t="s">
        <v>14365</v>
      </c>
    </row>
    <row r="6571" spans="1:6">
      <c r="A6571" t="s">
        <v>3967</v>
      </c>
      <c r="B6571" s="54" t="s">
        <v>21577</v>
      </c>
      <c r="C6571" t="s">
        <v>21578</v>
      </c>
      <c r="D6571" t="s">
        <v>21578</v>
      </c>
      <c r="E6571" t="s">
        <v>21578</v>
      </c>
      <c r="F6571" s="874" t="s">
        <v>14365</v>
      </c>
    </row>
    <row r="6572" spans="1:6">
      <c r="A6572" t="s">
        <v>3967</v>
      </c>
      <c r="B6572" s="874" t="s">
        <v>21579</v>
      </c>
      <c r="C6572" t="s">
        <v>21580</v>
      </c>
      <c r="D6572" t="s">
        <v>21580</v>
      </c>
      <c r="E6572" t="s">
        <v>21580</v>
      </c>
      <c r="F6572" s="874" t="s">
        <v>14365</v>
      </c>
    </row>
    <row r="6573" spans="1:6">
      <c r="A6573" t="s">
        <v>3967</v>
      </c>
      <c r="B6573" s="874" t="s">
        <v>21581</v>
      </c>
      <c r="C6573" t="s">
        <v>21582</v>
      </c>
      <c r="D6573" t="s">
        <v>21582</v>
      </c>
      <c r="E6573" t="s">
        <v>21582</v>
      </c>
      <c r="F6573" s="874" t="s">
        <v>14365</v>
      </c>
    </row>
    <row r="6574" spans="1:6">
      <c r="A6574" t="s">
        <v>3967</v>
      </c>
      <c r="B6574" s="874" t="s">
        <v>21583</v>
      </c>
      <c r="C6574" t="s">
        <v>21584</v>
      </c>
      <c r="D6574" t="s">
        <v>21584</v>
      </c>
      <c r="E6574" t="s">
        <v>21584</v>
      </c>
      <c r="F6574" s="874" t="s">
        <v>14365</v>
      </c>
    </row>
    <row r="6575" spans="1:6">
      <c r="A6575" t="s">
        <v>3967</v>
      </c>
      <c r="B6575" s="874" t="s">
        <v>21585</v>
      </c>
      <c r="C6575" t="s">
        <v>21586</v>
      </c>
      <c r="D6575" t="s">
        <v>21586</v>
      </c>
      <c r="E6575" t="s">
        <v>21586</v>
      </c>
      <c r="F6575" s="874" t="s">
        <v>14369</v>
      </c>
    </row>
    <row r="6576" spans="1:6">
      <c r="A6576" t="s">
        <v>3967</v>
      </c>
      <c r="B6576" s="874" t="s">
        <v>21587</v>
      </c>
      <c r="C6576" t="s">
        <v>21588</v>
      </c>
      <c r="D6576" t="s">
        <v>21588</v>
      </c>
      <c r="E6576" t="s">
        <v>21588</v>
      </c>
      <c r="F6576" s="874" t="s">
        <v>14373</v>
      </c>
    </row>
    <row r="6577" spans="1:6">
      <c r="A6577" t="s">
        <v>3967</v>
      </c>
      <c r="B6577" t="s">
        <v>21589</v>
      </c>
      <c r="C6577" t="s">
        <v>21590</v>
      </c>
      <c r="D6577" t="s">
        <v>21590</v>
      </c>
      <c r="E6577" t="s">
        <v>21590</v>
      </c>
      <c r="F6577" t="s">
        <v>14377</v>
      </c>
    </row>
    <row r="6578" spans="1:6">
      <c r="A6578" t="s">
        <v>3967</v>
      </c>
      <c r="B6578" s="874" t="s">
        <v>21591</v>
      </c>
      <c r="C6578" t="s">
        <v>21592</v>
      </c>
      <c r="D6578" t="s">
        <v>21592</v>
      </c>
      <c r="E6578" t="s">
        <v>21592</v>
      </c>
      <c r="F6578" s="874" t="s">
        <v>14377</v>
      </c>
    </row>
    <row r="6579" spans="1:6">
      <c r="A6579" t="s">
        <v>3967</v>
      </c>
      <c r="B6579" s="874" t="s">
        <v>21593</v>
      </c>
      <c r="C6579" t="s">
        <v>21594</v>
      </c>
      <c r="D6579" t="s">
        <v>21594</v>
      </c>
      <c r="E6579" t="s">
        <v>21594</v>
      </c>
      <c r="F6579" s="874" t="s">
        <v>14381</v>
      </c>
    </row>
    <row r="6580" spans="1:6">
      <c r="A6580" t="s">
        <v>3967</v>
      </c>
      <c r="B6580" t="s">
        <v>21595</v>
      </c>
      <c r="C6580" t="s">
        <v>21596</v>
      </c>
      <c r="D6580" t="s">
        <v>21596</v>
      </c>
      <c r="E6580" t="s">
        <v>21596</v>
      </c>
      <c r="F6580" s="874" t="s">
        <v>14385</v>
      </c>
    </row>
    <row r="6581" spans="1:6">
      <c r="A6581" t="s">
        <v>3967</v>
      </c>
      <c r="B6581" s="874" t="s">
        <v>21597</v>
      </c>
      <c r="C6581" t="s">
        <v>21598</v>
      </c>
      <c r="D6581" t="s">
        <v>21598</v>
      </c>
      <c r="E6581" t="s">
        <v>21598</v>
      </c>
      <c r="F6581" s="874" t="s">
        <v>14385</v>
      </c>
    </row>
    <row r="6582" spans="1:6">
      <c r="A6582" t="s">
        <v>3967</v>
      </c>
      <c r="B6582" s="874" t="s">
        <v>21599</v>
      </c>
      <c r="C6582" t="s">
        <v>21600</v>
      </c>
      <c r="D6582" t="s">
        <v>21600</v>
      </c>
      <c r="E6582" t="s">
        <v>21600</v>
      </c>
      <c r="F6582" s="874" t="s">
        <v>14389</v>
      </c>
    </row>
    <row r="6583" spans="1:6">
      <c r="A6583" t="s">
        <v>3967</v>
      </c>
      <c r="B6583" s="874" t="s">
        <v>21601</v>
      </c>
      <c r="C6583" t="s">
        <v>21602</v>
      </c>
      <c r="D6583" t="s">
        <v>21602</v>
      </c>
      <c r="E6583" t="s">
        <v>21602</v>
      </c>
      <c r="F6583" s="874" t="s">
        <v>14393</v>
      </c>
    </row>
    <row r="6584" spans="1:6">
      <c r="A6584" t="s">
        <v>3967</v>
      </c>
      <c r="B6584" s="874" t="s">
        <v>21603</v>
      </c>
      <c r="C6584" t="s">
        <v>21604</v>
      </c>
      <c r="D6584" t="s">
        <v>21604</v>
      </c>
      <c r="E6584" t="s">
        <v>21604</v>
      </c>
      <c r="F6584" s="874" t="s">
        <v>14397</v>
      </c>
    </row>
    <row r="6585" spans="1:6">
      <c r="A6585" t="s">
        <v>3967</v>
      </c>
      <c r="B6585" s="874" t="s">
        <v>21605</v>
      </c>
      <c r="C6585" t="s">
        <v>21606</v>
      </c>
      <c r="D6585" t="s">
        <v>21606</v>
      </c>
      <c r="E6585" t="s">
        <v>21606</v>
      </c>
      <c r="F6585" s="874" t="s">
        <v>14400</v>
      </c>
    </row>
    <row r="6586" spans="1:6">
      <c r="A6586" t="s">
        <v>3967</v>
      </c>
      <c r="B6586" s="874" t="s">
        <v>21607</v>
      </c>
      <c r="C6586" t="s">
        <v>21608</v>
      </c>
      <c r="D6586" t="s">
        <v>21608</v>
      </c>
      <c r="E6586" t="s">
        <v>21608</v>
      </c>
      <c r="F6586" s="874" t="s">
        <v>14404</v>
      </c>
    </row>
    <row r="6587" spans="1:6">
      <c r="A6587" t="s">
        <v>3967</v>
      </c>
      <c r="B6587" s="874" t="s">
        <v>21609</v>
      </c>
      <c r="C6587" t="s">
        <v>21610</v>
      </c>
      <c r="D6587" t="s">
        <v>21610</v>
      </c>
      <c r="E6587" t="s">
        <v>21610</v>
      </c>
      <c r="F6587" s="874" t="s">
        <v>14408</v>
      </c>
    </row>
    <row r="6588" spans="1:6">
      <c r="A6588" t="s">
        <v>3967</v>
      </c>
      <c r="B6588" s="874" t="s">
        <v>21611</v>
      </c>
      <c r="C6588" t="s">
        <v>21612</v>
      </c>
      <c r="D6588" t="s">
        <v>21612</v>
      </c>
      <c r="E6588" t="s">
        <v>21612</v>
      </c>
      <c r="F6588" s="874" t="s">
        <v>14412</v>
      </c>
    </row>
    <row r="6589" spans="1:6">
      <c r="A6589" t="s">
        <v>3967</v>
      </c>
      <c r="B6589" s="874" t="s">
        <v>21613</v>
      </c>
      <c r="C6589" t="s">
        <v>21614</v>
      </c>
      <c r="D6589" t="s">
        <v>21614</v>
      </c>
      <c r="E6589" t="s">
        <v>21614</v>
      </c>
      <c r="F6589" s="874" t="s">
        <v>14416</v>
      </c>
    </row>
    <row r="6590" spans="1:6">
      <c r="A6590" t="s">
        <v>3967</v>
      </c>
      <c r="B6590" s="874" t="s">
        <v>21615</v>
      </c>
      <c r="C6590" t="s">
        <v>21616</v>
      </c>
      <c r="D6590" t="s">
        <v>21616</v>
      </c>
      <c r="E6590" t="s">
        <v>21616</v>
      </c>
      <c r="F6590" s="874" t="s">
        <v>14416</v>
      </c>
    </row>
    <row r="6591" spans="1:6">
      <c r="A6591" t="s">
        <v>3967</v>
      </c>
      <c r="B6591" s="874" t="s">
        <v>21617</v>
      </c>
      <c r="C6591" t="s">
        <v>21618</v>
      </c>
      <c r="D6591" t="s">
        <v>21618</v>
      </c>
      <c r="E6591" t="s">
        <v>21618</v>
      </c>
      <c r="F6591" s="874" t="s">
        <v>14420</v>
      </c>
    </row>
    <row r="6592" spans="1:6">
      <c r="A6592" t="s">
        <v>3967</v>
      </c>
      <c r="B6592" s="874" t="s">
        <v>21619</v>
      </c>
      <c r="C6592" t="s">
        <v>21620</v>
      </c>
      <c r="D6592" t="s">
        <v>21620</v>
      </c>
      <c r="E6592" t="s">
        <v>21620</v>
      </c>
      <c r="F6592" s="874" t="s">
        <v>14420</v>
      </c>
    </row>
    <row r="6593" spans="1:6">
      <c r="A6593" t="s">
        <v>3967</v>
      </c>
      <c r="B6593" s="874" t="s">
        <v>21621</v>
      </c>
      <c r="C6593" t="s">
        <v>21622</v>
      </c>
      <c r="D6593" t="s">
        <v>21622</v>
      </c>
      <c r="E6593" t="s">
        <v>21622</v>
      </c>
      <c r="F6593" s="874" t="s">
        <v>14420</v>
      </c>
    </row>
    <row r="6594" spans="1:6">
      <c r="A6594" t="s">
        <v>3967</v>
      </c>
      <c r="B6594" s="874" t="s">
        <v>21623</v>
      </c>
      <c r="C6594" t="s">
        <v>21624</v>
      </c>
      <c r="D6594" t="s">
        <v>21624</v>
      </c>
      <c r="E6594" t="s">
        <v>21624</v>
      </c>
      <c r="F6594" s="874" t="s">
        <v>14420</v>
      </c>
    </row>
    <row r="6595" spans="1:6">
      <c r="A6595" t="s">
        <v>3967</v>
      </c>
      <c r="B6595" s="874" t="s">
        <v>21625</v>
      </c>
      <c r="C6595" t="s">
        <v>21626</v>
      </c>
      <c r="D6595" t="s">
        <v>21626</v>
      </c>
      <c r="E6595" t="s">
        <v>21626</v>
      </c>
      <c r="F6595" s="874" t="s">
        <v>14424</v>
      </c>
    </row>
    <row r="6596" spans="1:6">
      <c r="A6596" t="s">
        <v>3967</v>
      </c>
      <c r="B6596" s="874" t="s">
        <v>21627</v>
      </c>
      <c r="C6596" t="s">
        <v>21628</v>
      </c>
      <c r="D6596" t="s">
        <v>21628</v>
      </c>
      <c r="E6596" t="s">
        <v>21628</v>
      </c>
      <c r="F6596" s="874" t="s">
        <v>14425</v>
      </c>
    </row>
    <row r="6597" spans="1:6">
      <c r="A6597" t="s">
        <v>3967</v>
      </c>
      <c r="B6597" s="874" t="s">
        <v>21629</v>
      </c>
      <c r="C6597" t="s">
        <v>21630</v>
      </c>
      <c r="D6597" t="s">
        <v>21630</v>
      </c>
      <c r="E6597" t="s">
        <v>21630</v>
      </c>
      <c r="F6597" t="s">
        <v>14429</v>
      </c>
    </row>
    <row r="6598" spans="1:6">
      <c r="A6598" t="s">
        <v>3967</v>
      </c>
      <c r="B6598" s="874" t="s">
        <v>21631</v>
      </c>
      <c r="C6598" t="s">
        <v>21632</v>
      </c>
      <c r="D6598" t="s">
        <v>21632</v>
      </c>
      <c r="E6598" t="s">
        <v>21632</v>
      </c>
      <c r="F6598" t="s">
        <v>14429</v>
      </c>
    </row>
    <row r="6599" spans="1:6">
      <c r="A6599" t="s">
        <v>3967</v>
      </c>
      <c r="B6599" s="874" t="s">
        <v>21633</v>
      </c>
      <c r="C6599" t="s">
        <v>21634</v>
      </c>
      <c r="D6599" t="s">
        <v>21634</v>
      </c>
      <c r="E6599" t="s">
        <v>21634</v>
      </c>
      <c r="F6599" s="874" t="s">
        <v>14429</v>
      </c>
    </row>
    <row r="6600" spans="1:6">
      <c r="A6600" t="s">
        <v>3967</v>
      </c>
      <c r="B6600" s="54" t="s">
        <v>21635</v>
      </c>
      <c r="C6600" t="s">
        <v>21636</v>
      </c>
      <c r="D6600" t="s">
        <v>21636</v>
      </c>
      <c r="E6600" t="s">
        <v>21636</v>
      </c>
      <c r="F6600" s="874" t="s">
        <v>14429</v>
      </c>
    </row>
    <row r="6601" spans="1:6">
      <c r="A6601" t="s">
        <v>3967</v>
      </c>
      <c r="B6601" s="874" t="s">
        <v>21637</v>
      </c>
      <c r="C6601" t="s">
        <v>21638</v>
      </c>
      <c r="D6601" t="s">
        <v>21638</v>
      </c>
      <c r="E6601" t="s">
        <v>21638</v>
      </c>
      <c r="F6601" s="874" t="s">
        <v>14433</v>
      </c>
    </row>
    <row r="6602" spans="1:6">
      <c r="A6602" t="s">
        <v>3967</v>
      </c>
      <c r="B6602" s="54" t="s">
        <v>21639</v>
      </c>
      <c r="C6602" t="s">
        <v>21640</v>
      </c>
      <c r="D6602" t="s">
        <v>21640</v>
      </c>
      <c r="E6602" t="s">
        <v>21640</v>
      </c>
      <c r="F6602" s="874" t="s">
        <v>14434</v>
      </c>
    </row>
    <row r="6603" spans="1:6">
      <c r="A6603" t="s">
        <v>3967</v>
      </c>
      <c r="B6603" s="874" t="s">
        <v>21641</v>
      </c>
      <c r="C6603" t="s">
        <v>21642</v>
      </c>
      <c r="D6603" t="s">
        <v>21642</v>
      </c>
      <c r="E6603" t="s">
        <v>21642</v>
      </c>
      <c r="F6603" s="874" t="s">
        <v>14438</v>
      </c>
    </row>
    <row r="6604" spans="1:6">
      <c r="A6604" t="s">
        <v>3967</v>
      </c>
      <c r="B6604" s="874" t="s">
        <v>21643</v>
      </c>
      <c r="C6604" t="s">
        <v>21644</v>
      </c>
      <c r="D6604" t="s">
        <v>21644</v>
      </c>
      <c r="E6604" t="s">
        <v>21644</v>
      </c>
      <c r="F6604" s="874" t="s">
        <v>14438</v>
      </c>
    </row>
    <row r="6605" spans="1:6">
      <c r="A6605" t="s">
        <v>3967</v>
      </c>
      <c r="B6605" s="874" t="s">
        <v>21645</v>
      </c>
      <c r="C6605" t="s">
        <v>21646</v>
      </c>
      <c r="D6605" t="s">
        <v>21646</v>
      </c>
      <c r="E6605" t="s">
        <v>21646</v>
      </c>
      <c r="F6605" s="874" t="s">
        <v>14438</v>
      </c>
    </row>
    <row r="6606" spans="1:6">
      <c r="A6606" t="s">
        <v>3967</v>
      </c>
      <c r="B6606" s="874" t="s">
        <v>21647</v>
      </c>
      <c r="C6606" t="s">
        <v>21648</v>
      </c>
      <c r="D6606" t="s">
        <v>21648</v>
      </c>
      <c r="E6606" t="s">
        <v>21648</v>
      </c>
      <c r="F6606" s="874" t="s">
        <v>14438</v>
      </c>
    </row>
    <row r="6607" spans="1:6">
      <c r="A6607" t="s">
        <v>3967</v>
      </c>
      <c r="B6607" s="874" t="s">
        <v>21649</v>
      </c>
      <c r="C6607" t="s">
        <v>21650</v>
      </c>
      <c r="D6607" t="s">
        <v>21650</v>
      </c>
      <c r="E6607" t="s">
        <v>21650</v>
      </c>
      <c r="F6607" s="874" t="s">
        <v>14442</v>
      </c>
    </row>
    <row r="6608" spans="1:6">
      <c r="A6608" t="s">
        <v>3967</v>
      </c>
      <c r="B6608" s="874" t="s">
        <v>21651</v>
      </c>
      <c r="C6608" t="s">
        <v>21652</v>
      </c>
      <c r="D6608" t="s">
        <v>21652</v>
      </c>
      <c r="E6608" t="s">
        <v>21652</v>
      </c>
      <c r="F6608" s="874" t="s">
        <v>14446</v>
      </c>
    </row>
    <row r="6609" spans="1:6">
      <c r="A6609" t="s">
        <v>3967</v>
      </c>
      <c r="B6609" s="874" t="s">
        <v>21653</v>
      </c>
      <c r="C6609" t="s">
        <v>21654</v>
      </c>
      <c r="D6609" t="s">
        <v>21654</v>
      </c>
      <c r="E6609" t="s">
        <v>21654</v>
      </c>
      <c r="F6609" s="874" t="s">
        <v>14446</v>
      </c>
    </row>
    <row r="6610" spans="1:6">
      <c r="A6610" t="s">
        <v>3967</v>
      </c>
      <c r="B6610" s="874" t="s">
        <v>21655</v>
      </c>
      <c r="C6610" t="s">
        <v>21656</v>
      </c>
      <c r="D6610" t="s">
        <v>21656</v>
      </c>
      <c r="E6610" t="s">
        <v>21656</v>
      </c>
      <c r="F6610" s="874" t="s">
        <v>14446</v>
      </c>
    </row>
    <row r="6611" spans="1:6">
      <c r="A6611" t="s">
        <v>3967</v>
      </c>
      <c r="B6611" s="874" t="s">
        <v>21657</v>
      </c>
      <c r="C6611" t="s">
        <v>21658</v>
      </c>
      <c r="D6611" t="s">
        <v>21658</v>
      </c>
      <c r="E6611" t="s">
        <v>21658</v>
      </c>
      <c r="F6611" s="874" t="s">
        <v>14450</v>
      </c>
    </row>
    <row r="6612" spans="1:6">
      <c r="A6612" t="s">
        <v>3967</v>
      </c>
      <c r="B6612" s="876" t="s">
        <v>21659</v>
      </c>
      <c r="C6612" t="s">
        <v>21660</v>
      </c>
      <c r="D6612" t="s">
        <v>21660</v>
      </c>
      <c r="E6612" t="s">
        <v>21660</v>
      </c>
      <c r="F6612" s="874" t="s">
        <v>14451</v>
      </c>
    </row>
    <row r="6613" spans="1:6">
      <c r="A6613" t="s">
        <v>3967</v>
      </c>
      <c r="B6613" s="874" t="s">
        <v>21661</v>
      </c>
      <c r="C6613" t="s">
        <v>21662</v>
      </c>
      <c r="D6613" t="s">
        <v>21662</v>
      </c>
      <c r="E6613" t="s">
        <v>21662</v>
      </c>
      <c r="F6613" s="874" t="s">
        <v>14455</v>
      </c>
    </row>
    <row r="6614" spans="1:6">
      <c r="A6614" t="s">
        <v>3967</v>
      </c>
      <c r="B6614" s="874" t="s">
        <v>21663</v>
      </c>
      <c r="C6614" t="s">
        <v>21664</v>
      </c>
      <c r="D6614" t="s">
        <v>21664</v>
      </c>
      <c r="E6614" t="s">
        <v>21664</v>
      </c>
      <c r="F6614" s="874" t="s">
        <v>14455</v>
      </c>
    </row>
    <row r="6615" spans="1:6">
      <c r="A6615" t="s">
        <v>3967</v>
      </c>
      <c r="B6615" s="874" t="s">
        <v>21665</v>
      </c>
      <c r="C6615" t="s">
        <v>21666</v>
      </c>
      <c r="D6615" t="s">
        <v>21666</v>
      </c>
      <c r="E6615" t="s">
        <v>21666</v>
      </c>
      <c r="F6615" s="874" t="s">
        <v>14459</v>
      </c>
    </row>
    <row r="6616" spans="1:6">
      <c r="A6616" t="s">
        <v>3967</v>
      </c>
      <c r="B6616" s="874" t="s">
        <v>21667</v>
      </c>
      <c r="C6616" t="s">
        <v>21668</v>
      </c>
      <c r="D6616" t="s">
        <v>21668</v>
      </c>
      <c r="E6616" t="s">
        <v>21668</v>
      </c>
      <c r="F6616" s="874" t="s">
        <v>14459</v>
      </c>
    </row>
    <row r="6617" spans="1:6">
      <c r="A6617" t="s">
        <v>3967</v>
      </c>
      <c r="B6617" s="874" t="s">
        <v>21669</v>
      </c>
      <c r="C6617" t="s">
        <v>21670</v>
      </c>
      <c r="D6617" t="s">
        <v>21670</v>
      </c>
      <c r="E6617" t="s">
        <v>21670</v>
      </c>
      <c r="F6617" s="874" t="s">
        <v>14463</v>
      </c>
    </row>
    <row r="6618" spans="1:6">
      <c r="A6618" t="s">
        <v>3967</v>
      </c>
      <c r="B6618" s="874" t="s">
        <v>21671</v>
      </c>
      <c r="C6618" t="s">
        <v>21672</v>
      </c>
      <c r="D6618" t="s">
        <v>21672</v>
      </c>
      <c r="E6618" t="s">
        <v>21672</v>
      </c>
      <c r="F6618" s="874" t="s">
        <v>14467</v>
      </c>
    </row>
    <row r="6619" spans="1:6">
      <c r="A6619" t="s">
        <v>3967</v>
      </c>
      <c r="B6619" s="874" t="s">
        <v>21673</v>
      </c>
      <c r="C6619" t="s">
        <v>21674</v>
      </c>
      <c r="D6619" t="s">
        <v>21674</v>
      </c>
      <c r="E6619" t="s">
        <v>21674</v>
      </c>
      <c r="F6619" s="874" t="s">
        <v>14471</v>
      </c>
    </row>
    <row r="6620" spans="1:6">
      <c r="A6620" t="s">
        <v>3967</v>
      </c>
      <c r="B6620" s="874" t="s">
        <v>21675</v>
      </c>
      <c r="C6620" t="s">
        <v>21676</v>
      </c>
      <c r="D6620" t="s">
        <v>21676</v>
      </c>
      <c r="E6620" t="s">
        <v>21676</v>
      </c>
      <c r="F6620" s="874" t="s">
        <v>14475</v>
      </c>
    </row>
    <row r="6621" spans="1:6">
      <c r="A6621" t="s">
        <v>3967</v>
      </c>
      <c r="B6621" s="874" t="s">
        <v>21677</v>
      </c>
      <c r="C6621" t="s">
        <v>21678</v>
      </c>
      <c r="D6621" t="s">
        <v>21678</v>
      </c>
      <c r="E6621" t="s">
        <v>21678</v>
      </c>
      <c r="F6621" s="874" t="s">
        <v>14475</v>
      </c>
    </row>
    <row r="6622" spans="1:6">
      <c r="A6622" t="s">
        <v>3967</v>
      </c>
      <c r="B6622" s="874" t="s">
        <v>21679</v>
      </c>
      <c r="C6622" t="s">
        <v>21680</v>
      </c>
      <c r="D6622" t="s">
        <v>21680</v>
      </c>
      <c r="E6622" t="s">
        <v>21680</v>
      </c>
      <c r="F6622" s="874" t="s">
        <v>14475</v>
      </c>
    </row>
    <row r="6623" spans="1:6">
      <c r="A6623" t="s">
        <v>3967</v>
      </c>
      <c r="B6623" s="874" t="s">
        <v>21681</v>
      </c>
      <c r="C6623" t="s">
        <v>21682</v>
      </c>
      <c r="D6623" t="s">
        <v>21682</v>
      </c>
      <c r="E6623" t="s">
        <v>21682</v>
      </c>
      <c r="F6623" s="874" t="s">
        <v>14478</v>
      </c>
    </row>
    <row r="6624" spans="1:6">
      <c r="A6624" t="s">
        <v>3967</v>
      </c>
      <c r="B6624" s="54" t="s">
        <v>21683</v>
      </c>
      <c r="C6624" t="s">
        <v>21684</v>
      </c>
      <c r="D6624" t="s">
        <v>21684</v>
      </c>
      <c r="E6624" t="s">
        <v>21684</v>
      </c>
      <c r="F6624" s="874" t="s">
        <v>14482</v>
      </c>
    </row>
    <row r="6625" spans="1:6">
      <c r="A6625" t="s">
        <v>3967</v>
      </c>
      <c r="B6625" s="874" t="s">
        <v>21685</v>
      </c>
      <c r="C6625" t="s">
        <v>21686</v>
      </c>
      <c r="D6625" t="s">
        <v>21686</v>
      </c>
      <c r="E6625" t="s">
        <v>21686</v>
      </c>
      <c r="F6625" s="874" t="s">
        <v>14482</v>
      </c>
    </row>
    <row r="6626" spans="1:6">
      <c r="A6626" t="s">
        <v>3967</v>
      </c>
      <c r="B6626" s="874" t="s">
        <v>21687</v>
      </c>
      <c r="C6626" t="s">
        <v>21688</v>
      </c>
      <c r="D6626" t="s">
        <v>21688</v>
      </c>
      <c r="E6626" t="s">
        <v>21688</v>
      </c>
      <c r="F6626" s="874" t="s">
        <v>14486</v>
      </c>
    </row>
    <row r="6627" spans="1:6">
      <c r="A6627" t="s">
        <v>3967</v>
      </c>
      <c r="B6627" s="874" t="s">
        <v>21689</v>
      </c>
      <c r="C6627" t="s">
        <v>21690</v>
      </c>
      <c r="D6627" t="s">
        <v>21690</v>
      </c>
      <c r="E6627" t="s">
        <v>21690</v>
      </c>
      <c r="F6627" s="874" t="s">
        <v>14490</v>
      </c>
    </row>
    <row r="6628" spans="1:6">
      <c r="A6628" t="s">
        <v>3967</v>
      </c>
      <c r="B6628" s="874" t="s">
        <v>21691</v>
      </c>
      <c r="C6628" t="s">
        <v>21692</v>
      </c>
      <c r="D6628" t="s">
        <v>21692</v>
      </c>
      <c r="E6628" t="s">
        <v>21692</v>
      </c>
      <c r="F6628" s="874" t="s">
        <v>14494</v>
      </c>
    </row>
    <row r="6629" spans="1:6">
      <c r="A6629" t="s">
        <v>3967</v>
      </c>
      <c r="B6629" s="874" t="s">
        <v>21693</v>
      </c>
      <c r="C6629" t="s">
        <v>21694</v>
      </c>
      <c r="D6629" t="s">
        <v>21694</v>
      </c>
      <c r="E6629" t="s">
        <v>21694</v>
      </c>
      <c r="F6629" t="s">
        <v>14494</v>
      </c>
    </row>
    <row r="6630" spans="1:6">
      <c r="A6630" t="s">
        <v>3967</v>
      </c>
      <c r="B6630" s="874" t="s">
        <v>21695</v>
      </c>
      <c r="C6630" t="s">
        <v>21696</v>
      </c>
      <c r="D6630" t="s">
        <v>21696</v>
      </c>
      <c r="E6630" t="s">
        <v>21696</v>
      </c>
      <c r="F6630" s="874" t="s">
        <v>14498</v>
      </c>
    </row>
    <row r="6631" spans="1:6">
      <c r="A6631" t="s">
        <v>3967</v>
      </c>
      <c r="B6631" s="874" t="s">
        <v>21697</v>
      </c>
      <c r="C6631" t="s">
        <v>21698</v>
      </c>
      <c r="D6631" t="s">
        <v>21698</v>
      </c>
      <c r="E6631" t="s">
        <v>21698</v>
      </c>
      <c r="F6631" s="874" t="s">
        <v>14502</v>
      </c>
    </row>
    <row r="6632" spans="1:6">
      <c r="A6632" t="s">
        <v>3967</v>
      </c>
      <c r="B6632" s="874" t="s">
        <v>21699</v>
      </c>
      <c r="C6632" t="s">
        <v>21700</v>
      </c>
      <c r="D6632" t="s">
        <v>21700</v>
      </c>
      <c r="E6632" t="s">
        <v>21700</v>
      </c>
      <c r="F6632" s="874" t="s">
        <v>14505</v>
      </c>
    </row>
    <row r="6633" spans="1:6">
      <c r="A6633" t="s">
        <v>3967</v>
      </c>
      <c r="B6633" s="874" t="s">
        <v>21701</v>
      </c>
      <c r="C6633" t="s">
        <v>21702</v>
      </c>
      <c r="D6633" t="s">
        <v>21702</v>
      </c>
      <c r="E6633" t="s">
        <v>21702</v>
      </c>
      <c r="F6633" s="874" t="s">
        <v>14506</v>
      </c>
    </row>
    <row r="6634" spans="1:6">
      <c r="A6634" t="s">
        <v>3967</v>
      </c>
      <c r="B6634" t="s">
        <v>21703</v>
      </c>
      <c r="C6634" t="s">
        <v>21704</v>
      </c>
      <c r="D6634" t="s">
        <v>21704</v>
      </c>
      <c r="E6634" t="s">
        <v>21704</v>
      </c>
      <c r="F6634" s="874" t="s">
        <v>14509</v>
      </c>
    </row>
    <row r="6635" spans="1:6">
      <c r="A6635" t="s">
        <v>3967</v>
      </c>
      <c r="B6635" s="874" t="s">
        <v>21705</v>
      </c>
      <c r="C6635" t="s">
        <v>21706</v>
      </c>
      <c r="D6635" t="s">
        <v>21706</v>
      </c>
      <c r="E6635" t="s">
        <v>21706</v>
      </c>
      <c r="F6635" s="874" t="s">
        <v>14509</v>
      </c>
    </row>
    <row r="6636" spans="1:6">
      <c r="A6636" t="s">
        <v>3967</v>
      </c>
      <c r="B6636" s="874" t="s">
        <v>21707</v>
      </c>
      <c r="C6636" t="s">
        <v>21708</v>
      </c>
      <c r="D6636" t="s">
        <v>21708</v>
      </c>
      <c r="E6636" t="s">
        <v>21708</v>
      </c>
      <c r="F6636" s="874" t="s">
        <v>14509</v>
      </c>
    </row>
    <row r="6637" spans="1:6">
      <c r="A6637" t="s">
        <v>3967</v>
      </c>
      <c r="B6637" s="874" t="s">
        <v>21709</v>
      </c>
      <c r="C6637" t="s">
        <v>21710</v>
      </c>
      <c r="D6637" t="s">
        <v>21710</v>
      </c>
      <c r="E6637" t="s">
        <v>21710</v>
      </c>
      <c r="F6637" t="s">
        <v>14509</v>
      </c>
    </row>
    <row r="6638" spans="1:6">
      <c r="A6638" t="s">
        <v>3967</v>
      </c>
      <c r="B6638" s="874" t="s">
        <v>21711</v>
      </c>
      <c r="C6638" t="s">
        <v>21712</v>
      </c>
      <c r="D6638" t="s">
        <v>21712</v>
      </c>
      <c r="E6638" t="s">
        <v>21712</v>
      </c>
      <c r="F6638" s="874" t="s">
        <v>14509</v>
      </c>
    </row>
    <row r="6639" spans="1:6">
      <c r="A6639" t="s">
        <v>3967</v>
      </c>
      <c r="B6639" s="874" t="s">
        <v>21713</v>
      </c>
      <c r="C6639" t="s">
        <v>21714</v>
      </c>
      <c r="D6639" t="s">
        <v>21714</v>
      </c>
      <c r="E6639" t="s">
        <v>21714</v>
      </c>
      <c r="F6639" s="874" t="s">
        <v>14513</v>
      </c>
    </row>
    <row r="6640" spans="1:6">
      <c r="A6640" t="s">
        <v>3967</v>
      </c>
      <c r="B6640" s="874" t="s">
        <v>21715</v>
      </c>
      <c r="C6640" t="s">
        <v>21716</v>
      </c>
      <c r="D6640" t="s">
        <v>21716</v>
      </c>
      <c r="E6640" t="s">
        <v>21716</v>
      </c>
      <c r="F6640" s="874" t="s">
        <v>14513</v>
      </c>
    </row>
    <row r="6641" spans="1:6">
      <c r="A6641" t="s">
        <v>3967</v>
      </c>
      <c r="B6641" s="874" t="s">
        <v>21717</v>
      </c>
      <c r="C6641" t="s">
        <v>21718</v>
      </c>
      <c r="D6641" t="s">
        <v>21718</v>
      </c>
      <c r="E6641" t="s">
        <v>21718</v>
      </c>
      <c r="F6641" s="874" t="s">
        <v>14517</v>
      </c>
    </row>
    <row r="6642" spans="1:6">
      <c r="A6642" t="s">
        <v>3967</v>
      </c>
      <c r="B6642" s="874" t="s">
        <v>21719</v>
      </c>
      <c r="C6642" t="s">
        <v>21720</v>
      </c>
      <c r="D6642" t="s">
        <v>21720</v>
      </c>
      <c r="E6642" t="s">
        <v>21720</v>
      </c>
      <c r="F6642" s="874" t="s">
        <v>14521</v>
      </c>
    </row>
    <row r="6643" spans="1:6">
      <c r="A6643" t="s">
        <v>3967</v>
      </c>
      <c r="B6643" s="874" t="s">
        <v>21721</v>
      </c>
      <c r="C6643" t="s">
        <v>21722</v>
      </c>
      <c r="D6643" t="s">
        <v>21722</v>
      </c>
      <c r="E6643" t="s">
        <v>21722</v>
      </c>
      <c r="F6643" s="874" t="s">
        <v>14525</v>
      </c>
    </row>
    <row r="6644" spans="1:6">
      <c r="A6644" t="s">
        <v>3967</v>
      </c>
      <c r="B6644" s="874" t="s">
        <v>21723</v>
      </c>
      <c r="C6644" t="s">
        <v>21724</v>
      </c>
      <c r="D6644" t="s">
        <v>21724</v>
      </c>
      <c r="E6644" t="s">
        <v>21724</v>
      </c>
      <c r="F6644" s="874" t="s">
        <v>14529</v>
      </c>
    </row>
    <row r="6645" spans="1:6">
      <c r="A6645" t="s">
        <v>3967</v>
      </c>
      <c r="B6645" s="874" t="s">
        <v>21725</v>
      </c>
      <c r="C6645" t="s">
        <v>21726</v>
      </c>
      <c r="D6645" t="s">
        <v>21726</v>
      </c>
      <c r="E6645" t="s">
        <v>21726</v>
      </c>
      <c r="F6645" s="874" t="s">
        <v>14533</v>
      </c>
    </row>
    <row r="6646" spans="1:6">
      <c r="A6646" t="s">
        <v>3967</v>
      </c>
      <c r="B6646" s="874" t="s">
        <v>21727</v>
      </c>
      <c r="C6646" t="s">
        <v>21728</v>
      </c>
      <c r="D6646" t="s">
        <v>21728</v>
      </c>
      <c r="E6646" t="s">
        <v>21728</v>
      </c>
      <c r="F6646" s="874" t="s">
        <v>14536</v>
      </c>
    </row>
    <row r="6647" spans="1:6">
      <c r="A6647" t="s">
        <v>3967</v>
      </c>
      <c r="B6647" s="874" t="s">
        <v>21729</v>
      </c>
      <c r="C6647" t="s">
        <v>21730</v>
      </c>
      <c r="D6647" t="s">
        <v>21730</v>
      </c>
      <c r="E6647" t="s">
        <v>21730</v>
      </c>
      <c r="F6647" s="874" t="s">
        <v>14536</v>
      </c>
    </row>
    <row r="6648" spans="1:6">
      <c r="A6648" t="s">
        <v>3967</v>
      </c>
      <c r="B6648" s="874" t="s">
        <v>21731</v>
      </c>
      <c r="C6648" t="s">
        <v>21732</v>
      </c>
      <c r="D6648" t="s">
        <v>21732</v>
      </c>
      <c r="E6648" t="s">
        <v>21732</v>
      </c>
      <c r="F6648" s="874" t="s">
        <v>14540</v>
      </c>
    </row>
    <row r="6649" spans="1:6">
      <c r="A6649" t="s">
        <v>3967</v>
      </c>
      <c r="B6649" t="s">
        <v>21733</v>
      </c>
      <c r="C6649" t="s">
        <v>21734</v>
      </c>
      <c r="D6649" t="s">
        <v>21734</v>
      </c>
      <c r="E6649" t="s">
        <v>21734</v>
      </c>
      <c r="F6649" s="874" t="s">
        <v>14544</v>
      </c>
    </row>
    <row r="6650" spans="1:6">
      <c r="A6650" t="s">
        <v>3967</v>
      </c>
      <c r="B6650" t="s">
        <v>21735</v>
      </c>
      <c r="C6650" t="s">
        <v>21736</v>
      </c>
      <c r="D6650" t="s">
        <v>21736</v>
      </c>
      <c r="E6650" t="s">
        <v>21736</v>
      </c>
      <c r="F6650" s="874" t="s">
        <v>14544</v>
      </c>
    </row>
    <row r="6651" spans="1:6">
      <c r="A6651" t="s">
        <v>3967</v>
      </c>
      <c r="B6651" s="860" t="s">
        <v>21737</v>
      </c>
      <c r="C6651" t="s">
        <v>21738</v>
      </c>
      <c r="D6651" t="s">
        <v>21738</v>
      </c>
      <c r="E6651" t="s">
        <v>21738</v>
      </c>
      <c r="F6651" s="860" t="s">
        <v>14548</v>
      </c>
    </row>
    <row r="6652" spans="1:6">
      <c r="A6652" t="s">
        <v>3967</v>
      </c>
      <c r="B6652" s="860" t="s">
        <v>21739</v>
      </c>
      <c r="C6652" t="s">
        <v>21740</v>
      </c>
      <c r="D6652" t="s">
        <v>21740</v>
      </c>
      <c r="E6652" t="s">
        <v>21740</v>
      </c>
      <c r="F6652" s="860" t="s">
        <v>14552</v>
      </c>
    </row>
    <row r="6653" spans="1:6">
      <c r="A6653" t="s">
        <v>3967</v>
      </c>
      <c r="B6653" s="874" t="s">
        <v>21741</v>
      </c>
      <c r="C6653" t="s">
        <v>21742</v>
      </c>
      <c r="D6653" t="s">
        <v>21742</v>
      </c>
      <c r="E6653" t="s">
        <v>21742</v>
      </c>
      <c r="F6653" t="s">
        <v>14556</v>
      </c>
    </row>
    <row r="6654" spans="1:6">
      <c r="A6654" t="s">
        <v>3967</v>
      </c>
      <c r="B6654" s="874" t="s">
        <v>21743</v>
      </c>
      <c r="C6654" t="s">
        <v>21744</v>
      </c>
      <c r="D6654" t="s">
        <v>21744</v>
      </c>
      <c r="E6654" t="s">
        <v>21744</v>
      </c>
      <c r="F6654" s="874" t="s">
        <v>14560</v>
      </c>
    </row>
    <row r="6655" spans="1:6">
      <c r="A6655" t="s">
        <v>3967</v>
      </c>
      <c r="B6655" s="860" t="s">
        <v>21745</v>
      </c>
      <c r="C6655" t="s">
        <v>21746</v>
      </c>
      <c r="D6655" t="s">
        <v>21746</v>
      </c>
      <c r="E6655" t="s">
        <v>21746</v>
      </c>
      <c r="F6655" s="860" t="s">
        <v>14564</v>
      </c>
    </row>
    <row r="6656" spans="1:6">
      <c r="A6656" t="s">
        <v>3967</v>
      </c>
      <c r="B6656" s="860" t="s">
        <v>21747</v>
      </c>
      <c r="C6656" t="s">
        <v>21748</v>
      </c>
      <c r="D6656" t="s">
        <v>21748</v>
      </c>
      <c r="E6656" t="s">
        <v>21748</v>
      </c>
      <c r="F6656" s="860" t="s">
        <v>14567</v>
      </c>
    </row>
    <row r="6657" spans="1:6">
      <c r="A6657" t="s">
        <v>3967</v>
      </c>
      <c r="B6657" s="874" t="s">
        <v>21749</v>
      </c>
      <c r="C6657" t="s">
        <v>21750</v>
      </c>
      <c r="D6657" t="s">
        <v>21750</v>
      </c>
      <c r="E6657" t="s">
        <v>21750</v>
      </c>
      <c r="F6657" s="874" t="s">
        <v>14571</v>
      </c>
    </row>
    <row r="6658" spans="1:6">
      <c r="A6658" t="s">
        <v>3967</v>
      </c>
      <c r="B6658" s="874" t="s">
        <v>21751</v>
      </c>
      <c r="C6658" t="s">
        <v>21752</v>
      </c>
      <c r="D6658" t="s">
        <v>21752</v>
      </c>
      <c r="E6658" t="s">
        <v>21752</v>
      </c>
      <c r="F6658" s="874" t="s">
        <v>14571</v>
      </c>
    </row>
    <row r="6659" spans="1:6">
      <c r="A6659" t="s">
        <v>3967</v>
      </c>
      <c r="B6659" s="874" t="s">
        <v>21753</v>
      </c>
      <c r="C6659" t="s">
        <v>21754</v>
      </c>
      <c r="D6659" t="s">
        <v>21754</v>
      </c>
      <c r="E6659" t="s">
        <v>21754</v>
      </c>
      <c r="F6659" s="874" t="s">
        <v>14571</v>
      </c>
    </row>
    <row r="6660" spans="1:6">
      <c r="A6660" t="s">
        <v>3967</v>
      </c>
      <c r="B6660" s="874" t="s">
        <v>21755</v>
      </c>
      <c r="C6660" t="s">
        <v>21756</v>
      </c>
      <c r="D6660" t="s">
        <v>21756</v>
      </c>
      <c r="E6660" t="s">
        <v>21756</v>
      </c>
      <c r="F6660" s="874" t="s">
        <v>14571</v>
      </c>
    </row>
    <row r="6661" spans="1:6">
      <c r="A6661" t="s">
        <v>3967</v>
      </c>
      <c r="B6661" s="874" t="s">
        <v>21757</v>
      </c>
      <c r="C6661" t="s">
        <v>21758</v>
      </c>
      <c r="D6661" t="s">
        <v>21758</v>
      </c>
      <c r="E6661" t="s">
        <v>21758</v>
      </c>
      <c r="F6661" s="874" t="s">
        <v>14571</v>
      </c>
    </row>
    <row r="6662" spans="1:6">
      <c r="A6662" t="s">
        <v>3967</v>
      </c>
      <c r="B6662" s="874" t="s">
        <v>21759</v>
      </c>
      <c r="C6662" t="s">
        <v>21760</v>
      </c>
      <c r="D6662" t="s">
        <v>21760</v>
      </c>
      <c r="E6662" t="s">
        <v>21760</v>
      </c>
      <c r="F6662" s="874" t="s">
        <v>14571</v>
      </c>
    </row>
    <row r="6663" spans="1:6">
      <c r="A6663" t="s">
        <v>3967</v>
      </c>
      <c r="B6663" s="874" t="s">
        <v>21761</v>
      </c>
      <c r="C6663" t="s">
        <v>21762</v>
      </c>
      <c r="D6663" t="s">
        <v>21762</v>
      </c>
      <c r="E6663" t="s">
        <v>21762</v>
      </c>
      <c r="F6663" s="874" t="s">
        <v>14571</v>
      </c>
    </row>
    <row r="6664" spans="1:6">
      <c r="A6664" t="s">
        <v>3967</v>
      </c>
      <c r="B6664" s="874" t="s">
        <v>21763</v>
      </c>
      <c r="C6664" t="s">
        <v>21764</v>
      </c>
      <c r="D6664" t="s">
        <v>21764</v>
      </c>
      <c r="E6664" t="s">
        <v>21764</v>
      </c>
      <c r="F6664" s="874" t="s">
        <v>14571</v>
      </c>
    </row>
    <row r="6665" spans="1:6">
      <c r="A6665" t="s">
        <v>3967</v>
      </c>
      <c r="B6665" s="874" t="s">
        <v>21765</v>
      </c>
      <c r="C6665" t="s">
        <v>21766</v>
      </c>
      <c r="D6665" t="s">
        <v>21766</v>
      </c>
      <c r="E6665" t="s">
        <v>21766</v>
      </c>
      <c r="F6665" s="874" t="s">
        <v>14571</v>
      </c>
    </row>
    <row r="6666" spans="1:6">
      <c r="A6666" t="s">
        <v>3967</v>
      </c>
      <c r="B6666" s="874" t="s">
        <v>21767</v>
      </c>
      <c r="C6666" t="s">
        <v>21768</v>
      </c>
      <c r="D6666" t="s">
        <v>21768</v>
      </c>
      <c r="E6666" t="s">
        <v>21768</v>
      </c>
      <c r="F6666" s="874" t="s">
        <v>14571</v>
      </c>
    </row>
    <row r="6667" spans="1:6">
      <c r="A6667" t="s">
        <v>3967</v>
      </c>
      <c r="B6667" s="874" t="s">
        <v>21769</v>
      </c>
      <c r="C6667" t="s">
        <v>21770</v>
      </c>
      <c r="D6667" t="s">
        <v>21770</v>
      </c>
      <c r="E6667" t="s">
        <v>21770</v>
      </c>
      <c r="F6667" s="874" t="s">
        <v>14571</v>
      </c>
    </row>
    <row r="6668" spans="1:6">
      <c r="A6668" t="s">
        <v>3967</v>
      </c>
      <c r="B6668" s="874" t="s">
        <v>21771</v>
      </c>
      <c r="C6668" t="s">
        <v>21772</v>
      </c>
      <c r="D6668" t="s">
        <v>21772</v>
      </c>
      <c r="E6668" t="s">
        <v>21772</v>
      </c>
      <c r="F6668" s="874" t="s">
        <v>14571</v>
      </c>
    </row>
    <row r="6669" spans="1:6">
      <c r="A6669" t="s">
        <v>3967</v>
      </c>
      <c r="B6669" s="874" t="s">
        <v>21773</v>
      </c>
      <c r="C6669" t="s">
        <v>21774</v>
      </c>
      <c r="D6669" t="s">
        <v>21774</v>
      </c>
      <c r="E6669" t="s">
        <v>21774</v>
      </c>
      <c r="F6669" s="881" t="s">
        <v>14571</v>
      </c>
    </row>
    <row r="6670" spans="1:6">
      <c r="A6670" t="s">
        <v>3967</v>
      </c>
      <c r="B6670" s="874" t="s">
        <v>21775</v>
      </c>
      <c r="C6670" t="s">
        <v>21776</v>
      </c>
      <c r="D6670" t="s">
        <v>21776</v>
      </c>
      <c r="E6670" t="s">
        <v>21776</v>
      </c>
      <c r="F6670" s="881" t="s">
        <v>14574</v>
      </c>
    </row>
    <row r="6671" spans="1:6">
      <c r="A6671" t="s">
        <v>3967</v>
      </c>
      <c r="B6671" s="874" t="s">
        <v>21777</v>
      </c>
      <c r="C6671" t="s">
        <v>21778</v>
      </c>
      <c r="D6671" t="s">
        <v>21778</v>
      </c>
      <c r="E6671" t="s">
        <v>21778</v>
      </c>
      <c r="F6671" s="874" t="s">
        <v>14577</v>
      </c>
    </row>
    <row r="6672" spans="1:6">
      <c r="A6672" t="s">
        <v>3967</v>
      </c>
      <c r="B6672" s="860" t="s">
        <v>21779</v>
      </c>
      <c r="C6672" t="s">
        <v>21780</v>
      </c>
      <c r="D6672" t="s">
        <v>21780</v>
      </c>
      <c r="E6672" t="s">
        <v>21780</v>
      </c>
      <c r="F6672" s="860" t="s">
        <v>14581</v>
      </c>
    </row>
    <row r="6673" spans="1:6">
      <c r="A6673" t="s">
        <v>3967</v>
      </c>
      <c r="B6673" s="874" t="s">
        <v>21781</v>
      </c>
      <c r="C6673" t="s">
        <v>21782</v>
      </c>
      <c r="D6673" t="s">
        <v>21782</v>
      </c>
      <c r="E6673" t="s">
        <v>21782</v>
      </c>
      <c r="F6673" t="s">
        <v>14585</v>
      </c>
    </row>
    <row r="6674" spans="1:6">
      <c r="A6674" t="s">
        <v>3967</v>
      </c>
      <c r="B6674" s="874" t="s">
        <v>21783</v>
      </c>
      <c r="C6674" t="s">
        <v>21784</v>
      </c>
      <c r="D6674" t="s">
        <v>21784</v>
      </c>
      <c r="E6674" t="s">
        <v>21784</v>
      </c>
      <c r="F6674" s="874" t="s">
        <v>14585</v>
      </c>
    </row>
    <row r="6675" spans="1:6">
      <c r="A6675" t="s">
        <v>3967</v>
      </c>
      <c r="B6675" s="874" t="s">
        <v>21785</v>
      </c>
      <c r="C6675" t="s">
        <v>21786</v>
      </c>
      <c r="D6675" t="s">
        <v>21786</v>
      </c>
      <c r="E6675" t="s">
        <v>21786</v>
      </c>
      <c r="F6675" s="874" t="s">
        <v>14588</v>
      </c>
    </row>
    <row r="6676" spans="1:6">
      <c r="A6676" t="s">
        <v>3967</v>
      </c>
      <c r="B6676" s="874" t="s">
        <v>21787</v>
      </c>
      <c r="C6676" t="s">
        <v>21788</v>
      </c>
      <c r="D6676" t="s">
        <v>21788</v>
      </c>
      <c r="E6676" t="s">
        <v>21788</v>
      </c>
      <c r="F6676" s="874" t="s">
        <v>14591</v>
      </c>
    </row>
    <row r="6677" spans="1:6">
      <c r="A6677" t="s">
        <v>3967</v>
      </c>
      <c r="B6677" s="876" t="s">
        <v>21789</v>
      </c>
      <c r="C6677" t="s">
        <v>21790</v>
      </c>
      <c r="D6677" t="s">
        <v>21790</v>
      </c>
      <c r="E6677" t="s">
        <v>21790</v>
      </c>
      <c r="F6677" s="874" t="s">
        <v>14595</v>
      </c>
    </row>
    <row r="6678" spans="1:6">
      <c r="A6678" t="s">
        <v>3967</v>
      </c>
      <c r="B6678" s="874" t="s">
        <v>21791</v>
      </c>
      <c r="C6678" t="s">
        <v>21792</v>
      </c>
      <c r="D6678" t="s">
        <v>21792</v>
      </c>
      <c r="E6678" t="s">
        <v>21792</v>
      </c>
      <c r="F6678" t="s">
        <v>14595</v>
      </c>
    </row>
    <row r="6679" spans="1:6">
      <c r="A6679" t="s">
        <v>3967</v>
      </c>
      <c r="B6679" s="874" t="s">
        <v>21793</v>
      </c>
      <c r="C6679" t="s">
        <v>21794</v>
      </c>
      <c r="D6679" t="s">
        <v>21794</v>
      </c>
      <c r="E6679" t="s">
        <v>21794</v>
      </c>
      <c r="F6679" s="874" t="s">
        <v>14595</v>
      </c>
    </row>
    <row r="6680" spans="1:6">
      <c r="A6680" t="s">
        <v>3967</v>
      </c>
      <c r="B6680" s="874" t="s">
        <v>21795</v>
      </c>
      <c r="C6680" t="s">
        <v>21796</v>
      </c>
      <c r="D6680" t="s">
        <v>21796</v>
      </c>
      <c r="E6680" t="s">
        <v>21796</v>
      </c>
      <c r="F6680" s="874" t="s">
        <v>14595</v>
      </c>
    </row>
    <row r="6681" spans="1:6">
      <c r="A6681" t="s">
        <v>3967</v>
      </c>
      <c r="B6681" s="874" t="s">
        <v>21797</v>
      </c>
      <c r="C6681" t="s">
        <v>21798</v>
      </c>
      <c r="D6681" t="s">
        <v>21798</v>
      </c>
      <c r="E6681" t="s">
        <v>21798</v>
      </c>
      <c r="F6681" s="874" t="s">
        <v>14598</v>
      </c>
    </row>
    <row r="6682" spans="1:6">
      <c r="A6682" t="s">
        <v>3967</v>
      </c>
      <c r="B6682" s="874" t="s">
        <v>21799</v>
      </c>
      <c r="C6682" t="s">
        <v>21800</v>
      </c>
      <c r="D6682" t="s">
        <v>21800</v>
      </c>
      <c r="E6682" t="s">
        <v>21800</v>
      </c>
      <c r="F6682" s="874" t="s">
        <v>14602</v>
      </c>
    </row>
    <row r="6683" spans="1:6">
      <c r="A6683" t="s">
        <v>3967</v>
      </c>
      <c r="B6683" s="874" t="s">
        <v>21801</v>
      </c>
      <c r="C6683" t="s">
        <v>21802</v>
      </c>
      <c r="D6683" t="s">
        <v>21802</v>
      </c>
      <c r="E6683" t="s">
        <v>21802</v>
      </c>
      <c r="F6683" s="874" t="s">
        <v>14606</v>
      </c>
    </row>
    <row r="6684" spans="1:6">
      <c r="A6684" t="s">
        <v>3967</v>
      </c>
      <c r="B6684" t="s">
        <v>21803</v>
      </c>
      <c r="C6684" t="s">
        <v>21804</v>
      </c>
      <c r="D6684" t="s">
        <v>21804</v>
      </c>
      <c r="E6684" t="s">
        <v>21804</v>
      </c>
      <c r="F6684" s="874" t="s">
        <v>14610</v>
      </c>
    </row>
    <row r="6685" spans="1:6">
      <c r="A6685" t="s">
        <v>3967</v>
      </c>
      <c r="B6685" s="874" t="s">
        <v>21805</v>
      </c>
      <c r="C6685" t="s">
        <v>21806</v>
      </c>
      <c r="D6685" t="s">
        <v>21806</v>
      </c>
      <c r="E6685" t="s">
        <v>21806</v>
      </c>
      <c r="F6685" s="874" t="s">
        <v>14614</v>
      </c>
    </row>
    <row r="6686" spans="1:6">
      <c r="A6686" t="s">
        <v>3967</v>
      </c>
      <c r="B6686" s="874" t="s">
        <v>21807</v>
      </c>
      <c r="C6686" t="s">
        <v>21808</v>
      </c>
      <c r="D6686" t="s">
        <v>21808</v>
      </c>
      <c r="E6686" t="s">
        <v>21808</v>
      </c>
      <c r="F6686" s="874" t="s">
        <v>14617</v>
      </c>
    </row>
    <row r="6687" spans="1:6">
      <c r="A6687" t="s">
        <v>3967</v>
      </c>
      <c r="B6687" s="874" t="s">
        <v>21809</v>
      </c>
      <c r="C6687" t="s">
        <v>21810</v>
      </c>
      <c r="D6687" t="s">
        <v>21810</v>
      </c>
      <c r="E6687" t="s">
        <v>21810</v>
      </c>
      <c r="F6687" s="874" t="s">
        <v>14620</v>
      </c>
    </row>
    <row r="6688" spans="1:6">
      <c r="A6688" t="s">
        <v>3967</v>
      </c>
      <c r="B6688" s="874" t="s">
        <v>21811</v>
      </c>
      <c r="C6688" t="s">
        <v>21812</v>
      </c>
      <c r="D6688" t="s">
        <v>21812</v>
      </c>
      <c r="E6688" t="s">
        <v>21812</v>
      </c>
      <c r="F6688" s="875" t="s">
        <v>14624</v>
      </c>
    </row>
    <row r="6689" spans="1:6">
      <c r="A6689" t="s">
        <v>3967</v>
      </c>
      <c r="B6689" s="874" t="s">
        <v>21813</v>
      </c>
      <c r="C6689" t="s">
        <v>21814</v>
      </c>
      <c r="D6689" t="s">
        <v>21814</v>
      </c>
      <c r="E6689" t="s">
        <v>21814</v>
      </c>
      <c r="F6689" s="874" t="s">
        <v>14624</v>
      </c>
    </row>
    <row r="6690" spans="1:6">
      <c r="A6690" t="s">
        <v>3967</v>
      </c>
      <c r="B6690" s="874" t="s">
        <v>21815</v>
      </c>
      <c r="C6690" t="s">
        <v>21816</v>
      </c>
      <c r="D6690" t="s">
        <v>21816</v>
      </c>
      <c r="E6690" t="s">
        <v>21816</v>
      </c>
      <c r="F6690" s="874" t="s">
        <v>14627</v>
      </c>
    </row>
    <row r="6691" spans="1:6">
      <c r="A6691" t="s">
        <v>3967</v>
      </c>
      <c r="B6691" s="860" t="s">
        <v>21817</v>
      </c>
      <c r="C6691" t="s">
        <v>21818</v>
      </c>
      <c r="D6691" t="s">
        <v>21818</v>
      </c>
      <c r="E6691" t="s">
        <v>21818</v>
      </c>
      <c r="F6691" s="874" t="s">
        <v>14627</v>
      </c>
    </row>
    <row r="6692" spans="1:6">
      <c r="A6692" t="s">
        <v>3967</v>
      </c>
      <c r="B6692" s="874" t="s">
        <v>21819</v>
      </c>
      <c r="C6692" t="s">
        <v>21820</v>
      </c>
      <c r="D6692" t="s">
        <v>21820</v>
      </c>
      <c r="E6692" t="s">
        <v>21820</v>
      </c>
      <c r="F6692" s="874" t="s">
        <v>14627</v>
      </c>
    </row>
    <row r="6693" spans="1:6">
      <c r="A6693" t="s">
        <v>3967</v>
      </c>
      <c r="B6693" s="876" t="s">
        <v>21821</v>
      </c>
      <c r="C6693" t="s">
        <v>21822</v>
      </c>
      <c r="D6693" t="s">
        <v>21822</v>
      </c>
      <c r="E6693" t="s">
        <v>21822</v>
      </c>
      <c r="F6693" s="874" t="s">
        <v>14631</v>
      </c>
    </row>
    <row r="6694" spans="1:6">
      <c r="A6694" t="s">
        <v>3967</v>
      </c>
      <c r="B6694" s="874" t="s">
        <v>21823</v>
      </c>
      <c r="C6694" t="s">
        <v>21824</v>
      </c>
      <c r="D6694" t="s">
        <v>21824</v>
      </c>
      <c r="E6694" t="s">
        <v>21824</v>
      </c>
      <c r="F6694" s="874" t="s">
        <v>14635</v>
      </c>
    </row>
    <row r="6695" spans="1:6">
      <c r="A6695" t="s">
        <v>3967</v>
      </c>
      <c r="B6695" s="874" t="s">
        <v>21825</v>
      </c>
      <c r="C6695" t="s">
        <v>21826</v>
      </c>
      <c r="D6695" t="s">
        <v>21826</v>
      </c>
      <c r="E6695" t="s">
        <v>21826</v>
      </c>
      <c r="F6695" s="874" t="s">
        <v>14639</v>
      </c>
    </row>
    <row r="6696" spans="1:6">
      <c r="A6696" t="s">
        <v>3967</v>
      </c>
      <c r="B6696" s="874" t="s">
        <v>21827</v>
      </c>
      <c r="C6696" t="s">
        <v>21828</v>
      </c>
      <c r="D6696" t="s">
        <v>21828</v>
      </c>
      <c r="E6696" t="s">
        <v>21828</v>
      </c>
      <c r="F6696" s="874" t="s">
        <v>14643</v>
      </c>
    </row>
    <row r="6697" spans="1:6">
      <c r="A6697" t="s">
        <v>3967</v>
      </c>
      <c r="B6697" t="s">
        <v>21829</v>
      </c>
      <c r="C6697" t="s">
        <v>21830</v>
      </c>
      <c r="D6697" t="s">
        <v>21830</v>
      </c>
      <c r="E6697" t="s">
        <v>21830</v>
      </c>
      <c r="F6697" s="874" t="s">
        <v>14647</v>
      </c>
    </row>
    <row r="6698" spans="1:6">
      <c r="A6698" t="s">
        <v>3967</v>
      </c>
      <c r="B6698" s="874" t="s">
        <v>21831</v>
      </c>
      <c r="C6698" t="s">
        <v>21832</v>
      </c>
      <c r="D6698" t="s">
        <v>21832</v>
      </c>
      <c r="E6698" t="s">
        <v>21832</v>
      </c>
      <c r="F6698" s="874" t="s">
        <v>14650</v>
      </c>
    </row>
    <row r="6699" spans="1:6">
      <c r="A6699" t="s">
        <v>3967</v>
      </c>
      <c r="B6699" s="874" t="s">
        <v>21833</v>
      </c>
      <c r="C6699" t="s">
        <v>21834</v>
      </c>
      <c r="D6699" t="s">
        <v>21834</v>
      </c>
      <c r="E6699" t="s">
        <v>21834</v>
      </c>
      <c r="F6699" s="874" t="s">
        <v>14650</v>
      </c>
    </row>
    <row r="6700" spans="1:6">
      <c r="A6700" t="s">
        <v>3967</v>
      </c>
      <c r="B6700" s="874" t="s">
        <v>21835</v>
      </c>
      <c r="C6700" t="s">
        <v>21836</v>
      </c>
      <c r="D6700" t="s">
        <v>21836</v>
      </c>
      <c r="E6700" t="s">
        <v>21836</v>
      </c>
      <c r="F6700" s="874" t="s">
        <v>14653</v>
      </c>
    </row>
    <row r="6701" spans="1:6">
      <c r="A6701" t="s">
        <v>3967</v>
      </c>
      <c r="B6701" s="874" t="s">
        <v>21837</v>
      </c>
      <c r="C6701" t="s">
        <v>21838</v>
      </c>
      <c r="D6701" t="s">
        <v>21838</v>
      </c>
      <c r="E6701" t="s">
        <v>21838</v>
      </c>
      <c r="F6701" s="874" t="s">
        <v>14656</v>
      </c>
    </row>
    <row r="6702" spans="1:6">
      <c r="A6702" t="s">
        <v>3967</v>
      </c>
      <c r="B6702" s="874" t="s">
        <v>21839</v>
      </c>
      <c r="C6702" t="s">
        <v>21840</v>
      </c>
      <c r="D6702" t="s">
        <v>21840</v>
      </c>
      <c r="E6702" t="s">
        <v>21840</v>
      </c>
      <c r="F6702" s="874" t="s">
        <v>14660</v>
      </c>
    </row>
    <row r="6703" spans="1:6">
      <c r="A6703" t="s">
        <v>3967</v>
      </c>
      <c r="B6703" s="874" t="s">
        <v>21841</v>
      </c>
      <c r="C6703" t="s">
        <v>21842</v>
      </c>
      <c r="D6703" t="s">
        <v>21842</v>
      </c>
      <c r="E6703" t="s">
        <v>21842</v>
      </c>
      <c r="F6703" s="874" t="s">
        <v>14660</v>
      </c>
    </row>
    <row r="6704" spans="1:6">
      <c r="A6704" t="s">
        <v>3967</v>
      </c>
      <c r="B6704" s="874" t="s">
        <v>21843</v>
      </c>
      <c r="C6704" t="s">
        <v>21844</v>
      </c>
      <c r="D6704" t="s">
        <v>21844</v>
      </c>
      <c r="E6704" t="s">
        <v>21844</v>
      </c>
      <c r="F6704" s="874" t="s">
        <v>14664</v>
      </c>
    </row>
    <row r="6705" spans="1:6">
      <c r="A6705" t="s">
        <v>3967</v>
      </c>
      <c r="B6705" s="874" t="s">
        <v>21845</v>
      </c>
      <c r="C6705" t="s">
        <v>21846</v>
      </c>
      <c r="D6705" t="s">
        <v>21846</v>
      </c>
      <c r="E6705" t="s">
        <v>21846</v>
      </c>
      <c r="F6705" s="874" t="s">
        <v>14668</v>
      </c>
    </row>
    <row r="6706" spans="1:6">
      <c r="A6706" t="s">
        <v>3967</v>
      </c>
      <c r="B6706" s="860" t="s">
        <v>21847</v>
      </c>
      <c r="C6706" t="s">
        <v>21848</v>
      </c>
      <c r="D6706" t="s">
        <v>21848</v>
      </c>
      <c r="E6706" t="s">
        <v>21848</v>
      </c>
      <c r="F6706" s="860" t="s">
        <v>14669</v>
      </c>
    </row>
    <row r="6707" spans="1:6">
      <c r="A6707" t="s">
        <v>3967</v>
      </c>
      <c r="B6707" s="874" t="s">
        <v>21849</v>
      </c>
      <c r="C6707" t="s">
        <v>21850</v>
      </c>
      <c r="D6707" t="s">
        <v>21850</v>
      </c>
      <c r="E6707" t="s">
        <v>21850</v>
      </c>
      <c r="F6707" s="874" t="s">
        <v>14669</v>
      </c>
    </row>
    <row r="6708" spans="1:6">
      <c r="A6708" t="s">
        <v>3967</v>
      </c>
      <c r="B6708" s="874" t="s">
        <v>21851</v>
      </c>
      <c r="C6708" t="s">
        <v>21852</v>
      </c>
      <c r="D6708" t="s">
        <v>21852</v>
      </c>
      <c r="E6708" t="s">
        <v>21852</v>
      </c>
      <c r="F6708" s="874" t="s">
        <v>14669</v>
      </c>
    </row>
    <row r="6709" spans="1:6">
      <c r="A6709" t="s">
        <v>3967</v>
      </c>
      <c r="B6709" s="874" t="s">
        <v>21853</v>
      </c>
      <c r="C6709" t="s">
        <v>21854</v>
      </c>
      <c r="D6709" t="s">
        <v>21854</v>
      </c>
      <c r="E6709" t="s">
        <v>21854</v>
      </c>
      <c r="F6709" s="874" t="s">
        <v>14672</v>
      </c>
    </row>
    <row r="6710" spans="1:6">
      <c r="A6710" t="s">
        <v>3967</v>
      </c>
      <c r="B6710" s="874" t="s">
        <v>21855</v>
      </c>
      <c r="C6710" t="s">
        <v>21856</v>
      </c>
      <c r="D6710" t="s">
        <v>21856</v>
      </c>
      <c r="E6710" t="s">
        <v>21856</v>
      </c>
      <c r="F6710" s="874" t="s">
        <v>14672</v>
      </c>
    </row>
    <row r="6711" spans="1:6">
      <c r="A6711" t="s">
        <v>3967</v>
      </c>
      <c r="B6711" t="s">
        <v>21857</v>
      </c>
      <c r="C6711" t="s">
        <v>21858</v>
      </c>
      <c r="D6711" t="s">
        <v>21858</v>
      </c>
      <c r="E6711" t="s">
        <v>21858</v>
      </c>
      <c r="F6711" s="874" t="s">
        <v>14672</v>
      </c>
    </row>
    <row r="6712" spans="1:6">
      <c r="A6712" t="s">
        <v>3967</v>
      </c>
      <c r="B6712" s="874" t="s">
        <v>21859</v>
      </c>
      <c r="C6712" t="s">
        <v>21860</v>
      </c>
      <c r="D6712" t="s">
        <v>21860</v>
      </c>
      <c r="E6712" t="s">
        <v>21860</v>
      </c>
      <c r="F6712" s="874" t="s">
        <v>14673</v>
      </c>
    </row>
    <row r="6713" spans="1:6">
      <c r="A6713" t="s">
        <v>3967</v>
      </c>
      <c r="B6713" s="874" t="s">
        <v>21861</v>
      </c>
      <c r="C6713" t="s">
        <v>21862</v>
      </c>
      <c r="D6713" t="s">
        <v>21862</v>
      </c>
      <c r="E6713" t="s">
        <v>21862</v>
      </c>
      <c r="F6713" s="874" t="s">
        <v>14673</v>
      </c>
    </row>
    <row r="6714" spans="1:6">
      <c r="A6714" t="s">
        <v>3967</v>
      </c>
      <c r="B6714" s="874" t="s">
        <v>21863</v>
      </c>
      <c r="C6714" t="s">
        <v>21864</v>
      </c>
      <c r="D6714" t="s">
        <v>21864</v>
      </c>
      <c r="E6714" t="s">
        <v>21864</v>
      </c>
      <c r="F6714" s="874" t="s">
        <v>14676</v>
      </c>
    </row>
    <row r="6715" spans="1:6">
      <c r="A6715" t="s">
        <v>3967</v>
      </c>
      <c r="B6715" s="874" t="s">
        <v>21865</v>
      </c>
      <c r="C6715" t="s">
        <v>21866</v>
      </c>
      <c r="D6715" t="s">
        <v>21866</v>
      </c>
      <c r="E6715" t="s">
        <v>21866</v>
      </c>
      <c r="F6715" s="874" t="s">
        <v>14679</v>
      </c>
    </row>
    <row r="6716" spans="1:6">
      <c r="A6716" t="s">
        <v>3967</v>
      </c>
      <c r="B6716" s="874" t="s">
        <v>21867</v>
      </c>
      <c r="C6716" t="s">
        <v>21868</v>
      </c>
      <c r="D6716" t="s">
        <v>21868</v>
      </c>
      <c r="E6716" t="s">
        <v>21868</v>
      </c>
      <c r="F6716" s="874" t="s">
        <v>14682</v>
      </c>
    </row>
    <row r="6717" spans="1:6">
      <c r="A6717" t="s">
        <v>3967</v>
      </c>
      <c r="B6717" s="874" t="s">
        <v>21869</v>
      </c>
      <c r="C6717" t="s">
        <v>21870</v>
      </c>
      <c r="D6717" t="s">
        <v>21870</v>
      </c>
      <c r="E6717" t="s">
        <v>21870</v>
      </c>
      <c r="F6717" s="874" t="s">
        <v>14686</v>
      </c>
    </row>
    <row r="6718" spans="1:6">
      <c r="A6718" t="s">
        <v>3967</v>
      </c>
      <c r="B6718" s="874" t="s">
        <v>21871</v>
      </c>
      <c r="C6718" t="s">
        <v>21872</v>
      </c>
      <c r="D6718" t="s">
        <v>21872</v>
      </c>
      <c r="E6718" t="s">
        <v>21872</v>
      </c>
      <c r="F6718" s="874" t="s">
        <v>14689</v>
      </c>
    </row>
    <row r="6719" spans="1:6">
      <c r="A6719" t="s">
        <v>3967</v>
      </c>
      <c r="B6719" s="874" t="s">
        <v>21873</v>
      </c>
      <c r="C6719" t="s">
        <v>21874</v>
      </c>
      <c r="D6719" t="s">
        <v>21874</v>
      </c>
      <c r="E6719" t="s">
        <v>21874</v>
      </c>
      <c r="F6719" s="874" t="s">
        <v>14689</v>
      </c>
    </row>
    <row r="6720" spans="1:6">
      <c r="A6720" t="s">
        <v>3967</v>
      </c>
      <c r="B6720" s="860" t="s">
        <v>21875</v>
      </c>
      <c r="C6720" t="s">
        <v>21876</v>
      </c>
      <c r="D6720" t="s">
        <v>21876</v>
      </c>
      <c r="E6720" t="s">
        <v>21876</v>
      </c>
      <c r="F6720" s="874" t="s">
        <v>14693</v>
      </c>
    </row>
    <row r="6721" spans="1:6">
      <c r="A6721" t="s">
        <v>3967</v>
      </c>
      <c r="B6721" s="874" t="s">
        <v>21877</v>
      </c>
      <c r="C6721" t="s">
        <v>21878</v>
      </c>
      <c r="D6721" t="s">
        <v>21878</v>
      </c>
      <c r="E6721" t="s">
        <v>21878</v>
      </c>
      <c r="F6721" s="874" t="s">
        <v>14693</v>
      </c>
    </row>
    <row r="6722" spans="1:6">
      <c r="A6722" t="s">
        <v>3967</v>
      </c>
      <c r="B6722" s="874" t="s">
        <v>21879</v>
      </c>
      <c r="C6722" t="s">
        <v>21880</v>
      </c>
      <c r="D6722" t="s">
        <v>21880</v>
      </c>
      <c r="E6722" t="s">
        <v>21880</v>
      </c>
      <c r="F6722" s="874" t="s">
        <v>14696</v>
      </c>
    </row>
    <row r="6723" spans="1:6">
      <c r="A6723" t="s">
        <v>3967</v>
      </c>
      <c r="B6723" s="874" t="s">
        <v>21881</v>
      </c>
      <c r="C6723" t="s">
        <v>21882</v>
      </c>
      <c r="D6723" t="s">
        <v>21882</v>
      </c>
      <c r="E6723" t="s">
        <v>21882</v>
      </c>
      <c r="F6723" s="874" t="s">
        <v>14700</v>
      </c>
    </row>
    <row r="6724" spans="1:6">
      <c r="A6724" t="s">
        <v>3967</v>
      </c>
      <c r="B6724" s="874" t="s">
        <v>21883</v>
      </c>
      <c r="C6724" t="s">
        <v>21884</v>
      </c>
      <c r="D6724" t="s">
        <v>21884</v>
      </c>
      <c r="E6724" t="s">
        <v>21884</v>
      </c>
      <c r="F6724" s="874" t="s">
        <v>14700</v>
      </c>
    </row>
    <row r="6725" spans="1:6">
      <c r="A6725" t="s">
        <v>3967</v>
      </c>
      <c r="B6725" s="860" t="s">
        <v>21885</v>
      </c>
      <c r="C6725" t="s">
        <v>21886</v>
      </c>
      <c r="D6725" t="s">
        <v>21886</v>
      </c>
      <c r="E6725" t="s">
        <v>21886</v>
      </c>
      <c r="F6725" s="874" t="s">
        <v>14700</v>
      </c>
    </row>
    <row r="6726" spans="1:6">
      <c r="A6726" t="s">
        <v>3967</v>
      </c>
      <c r="B6726" s="874" t="s">
        <v>21887</v>
      </c>
      <c r="C6726" t="s">
        <v>21888</v>
      </c>
      <c r="D6726" t="s">
        <v>21888</v>
      </c>
      <c r="E6726" t="s">
        <v>21888</v>
      </c>
      <c r="F6726" s="874" t="s">
        <v>14703</v>
      </c>
    </row>
    <row r="6727" spans="1:6">
      <c r="A6727" t="s">
        <v>3967</v>
      </c>
      <c r="B6727" s="54" t="s">
        <v>21889</v>
      </c>
      <c r="C6727" t="s">
        <v>21890</v>
      </c>
      <c r="D6727" t="s">
        <v>21890</v>
      </c>
      <c r="E6727" t="s">
        <v>21890</v>
      </c>
      <c r="F6727" s="874" t="s">
        <v>14703</v>
      </c>
    </row>
    <row r="6728" spans="1:6">
      <c r="A6728" t="s">
        <v>3967</v>
      </c>
      <c r="B6728" s="874" t="s">
        <v>21891</v>
      </c>
      <c r="C6728" t="s">
        <v>21892</v>
      </c>
      <c r="D6728" t="s">
        <v>21892</v>
      </c>
      <c r="E6728" t="s">
        <v>21892</v>
      </c>
      <c r="F6728" s="874" t="s">
        <v>14703</v>
      </c>
    </row>
    <row r="6729" spans="1:6">
      <c r="A6729" t="s">
        <v>3967</v>
      </c>
      <c r="B6729" s="874" t="s">
        <v>21893</v>
      </c>
      <c r="C6729" t="s">
        <v>21894</v>
      </c>
      <c r="D6729" t="s">
        <v>21894</v>
      </c>
      <c r="E6729" t="s">
        <v>21894</v>
      </c>
      <c r="F6729" s="874" t="s">
        <v>14703</v>
      </c>
    </row>
    <row r="6730" spans="1:6">
      <c r="A6730" t="s">
        <v>3967</v>
      </c>
      <c r="B6730" s="874" t="s">
        <v>21895</v>
      </c>
      <c r="C6730" t="s">
        <v>21896</v>
      </c>
      <c r="D6730" t="s">
        <v>21896</v>
      </c>
      <c r="E6730" t="s">
        <v>21896</v>
      </c>
      <c r="F6730" s="874" t="s">
        <v>14703</v>
      </c>
    </row>
    <row r="6731" spans="1:6">
      <c r="A6731" t="s">
        <v>3967</v>
      </c>
      <c r="B6731" s="874" t="s">
        <v>21897</v>
      </c>
      <c r="C6731" t="s">
        <v>21898</v>
      </c>
      <c r="D6731" t="s">
        <v>21898</v>
      </c>
      <c r="E6731" t="s">
        <v>21898</v>
      </c>
      <c r="F6731" s="874" t="s">
        <v>14707</v>
      </c>
    </row>
    <row r="6732" spans="1:6">
      <c r="A6732" t="s">
        <v>3967</v>
      </c>
      <c r="B6732" s="874" t="s">
        <v>21899</v>
      </c>
      <c r="C6732" t="s">
        <v>21900</v>
      </c>
      <c r="D6732" t="s">
        <v>21900</v>
      </c>
      <c r="E6732" t="s">
        <v>21900</v>
      </c>
      <c r="F6732" s="874" t="s">
        <v>14711</v>
      </c>
    </row>
    <row r="6733" spans="1:6">
      <c r="A6733" t="s">
        <v>3967</v>
      </c>
      <c r="B6733" s="874" t="s">
        <v>21901</v>
      </c>
      <c r="C6733" t="s">
        <v>21902</v>
      </c>
      <c r="D6733" t="s">
        <v>21902</v>
      </c>
      <c r="E6733" t="s">
        <v>21902</v>
      </c>
      <c r="F6733" s="874" t="s">
        <v>14715</v>
      </c>
    </row>
    <row r="6734" spans="1:6">
      <c r="A6734" t="s">
        <v>3967</v>
      </c>
      <c r="B6734" s="874" t="s">
        <v>21903</v>
      </c>
      <c r="C6734" t="s">
        <v>21904</v>
      </c>
      <c r="D6734" t="s">
        <v>21904</v>
      </c>
      <c r="E6734" t="s">
        <v>21904</v>
      </c>
      <c r="F6734" s="874" t="s">
        <v>14718</v>
      </c>
    </row>
    <row r="6735" spans="1:6">
      <c r="A6735" t="s">
        <v>3967</v>
      </c>
      <c r="B6735" s="874" t="s">
        <v>21905</v>
      </c>
      <c r="C6735" t="s">
        <v>21906</v>
      </c>
      <c r="D6735" t="s">
        <v>21906</v>
      </c>
      <c r="E6735" t="s">
        <v>21906</v>
      </c>
      <c r="F6735" s="874" t="s">
        <v>14718</v>
      </c>
    </row>
    <row r="6736" spans="1:6">
      <c r="A6736" t="s">
        <v>3967</v>
      </c>
      <c r="B6736" s="874" t="s">
        <v>21907</v>
      </c>
      <c r="C6736" t="s">
        <v>21908</v>
      </c>
      <c r="D6736" t="s">
        <v>21908</v>
      </c>
      <c r="E6736" t="s">
        <v>21908</v>
      </c>
      <c r="F6736" s="874" t="s">
        <v>14722</v>
      </c>
    </row>
    <row r="6737" spans="1:6">
      <c r="A6737" t="s">
        <v>3967</v>
      </c>
      <c r="B6737" t="s">
        <v>21909</v>
      </c>
      <c r="C6737" t="s">
        <v>21910</v>
      </c>
      <c r="D6737" t="s">
        <v>21910</v>
      </c>
      <c r="E6737" t="s">
        <v>21910</v>
      </c>
      <c r="F6737" s="874" t="s">
        <v>14726</v>
      </c>
    </row>
    <row r="6738" spans="1:6">
      <c r="A6738" t="s">
        <v>3967</v>
      </c>
      <c r="B6738" s="874" t="s">
        <v>21911</v>
      </c>
      <c r="C6738" t="s">
        <v>21912</v>
      </c>
      <c r="D6738" t="s">
        <v>21912</v>
      </c>
      <c r="E6738" t="s">
        <v>21912</v>
      </c>
      <c r="F6738" s="874" t="s">
        <v>14729</v>
      </c>
    </row>
    <row r="6739" spans="1:6">
      <c r="A6739" t="s">
        <v>3967</v>
      </c>
      <c r="B6739" s="874" t="s">
        <v>21913</v>
      </c>
      <c r="C6739" t="s">
        <v>21914</v>
      </c>
      <c r="D6739" t="s">
        <v>21914</v>
      </c>
      <c r="E6739" t="s">
        <v>21914</v>
      </c>
      <c r="F6739" s="874" t="s">
        <v>14729</v>
      </c>
    </row>
    <row r="6740" spans="1:6">
      <c r="A6740" t="s">
        <v>3967</v>
      </c>
      <c r="B6740" s="876" t="s">
        <v>21915</v>
      </c>
      <c r="C6740" t="s">
        <v>21916</v>
      </c>
      <c r="D6740" t="s">
        <v>21916</v>
      </c>
      <c r="E6740" t="s">
        <v>21916</v>
      </c>
      <c r="F6740" s="874" t="s">
        <v>14729</v>
      </c>
    </row>
    <row r="6741" spans="1:6">
      <c r="A6741" t="s">
        <v>3967</v>
      </c>
      <c r="B6741" s="874" t="s">
        <v>21917</v>
      </c>
      <c r="C6741" t="s">
        <v>21918</v>
      </c>
      <c r="D6741" t="s">
        <v>21918</v>
      </c>
      <c r="E6741" t="s">
        <v>21918</v>
      </c>
      <c r="F6741" s="874" t="s">
        <v>14729</v>
      </c>
    </row>
    <row r="6742" spans="1:6">
      <c r="A6742" t="s">
        <v>3967</v>
      </c>
      <c r="B6742" s="876" t="s">
        <v>21919</v>
      </c>
      <c r="C6742" t="s">
        <v>21920</v>
      </c>
      <c r="D6742" t="s">
        <v>21920</v>
      </c>
      <c r="E6742" t="s">
        <v>21920</v>
      </c>
      <c r="F6742" s="874" t="s">
        <v>14729</v>
      </c>
    </row>
    <row r="6743" spans="1:6">
      <c r="A6743" t="s">
        <v>3967</v>
      </c>
      <c r="B6743" s="874" t="s">
        <v>21921</v>
      </c>
      <c r="C6743" t="s">
        <v>21922</v>
      </c>
      <c r="D6743" t="s">
        <v>21922</v>
      </c>
      <c r="E6743" t="s">
        <v>21922</v>
      </c>
      <c r="F6743" s="874" t="s">
        <v>14732</v>
      </c>
    </row>
    <row r="6744" spans="1:6">
      <c r="A6744" t="s">
        <v>3967</v>
      </c>
      <c r="B6744" s="874" t="s">
        <v>21923</v>
      </c>
      <c r="C6744" t="s">
        <v>21924</v>
      </c>
      <c r="D6744" t="s">
        <v>21924</v>
      </c>
      <c r="E6744" t="s">
        <v>21924</v>
      </c>
      <c r="F6744" s="874" t="s">
        <v>14732</v>
      </c>
    </row>
    <row r="6745" spans="1:6">
      <c r="A6745" t="s">
        <v>3967</v>
      </c>
      <c r="B6745" s="860" t="s">
        <v>21925</v>
      </c>
      <c r="C6745" t="s">
        <v>21926</v>
      </c>
      <c r="D6745" t="s">
        <v>21926</v>
      </c>
      <c r="E6745" t="s">
        <v>21926</v>
      </c>
      <c r="F6745" s="874" t="s">
        <v>14732</v>
      </c>
    </row>
    <row r="6746" spans="1:6">
      <c r="A6746" t="s">
        <v>3967</v>
      </c>
      <c r="B6746" s="874" t="s">
        <v>21927</v>
      </c>
      <c r="C6746" t="s">
        <v>21928</v>
      </c>
      <c r="D6746" t="s">
        <v>21928</v>
      </c>
      <c r="E6746" t="s">
        <v>21928</v>
      </c>
      <c r="F6746" s="874" t="s">
        <v>14732</v>
      </c>
    </row>
    <row r="6747" spans="1:6">
      <c r="A6747" t="s">
        <v>3967</v>
      </c>
      <c r="B6747" s="874" t="s">
        <v>21929</v>
      </c>
      <c r="C6747" t="s">
        <v>21930</v>
      </c>
      <c r="D6747" t="s">
        <v>21930</v>
      </c>
      <c r="E6747" t="s">
        <v>21930</v>
      </c>
      <c r="F6747" s="874" t="s">
        <v>14736</v>
      </c>
    </row>
    <row r="6748" spans="1:6">
      <c r="A6748" t="s">
        <v>3967</v>
      </c>
      <c r="B6748" s="874" t="s">
        <v>21931</v>
      </c>
      <c r="C6748" t="s">
        <v>21932</v>
      </c>
      <c r="D6748" t="s">
        <v>21932</v>
      </c>
      <c r="E6748" t="s">
        <v>21932</v>
      </c>
      <c r="F6748" s="874" t="s">
        <v>14736</v>
      </c>
    </row>
    <row r="6749" spans="1:6">
      <c r="A6749" t="s">
        <v>3967</v>
      </c>
      <c r="B6749" t="s">
        <v>21933</v>
      </c>
      <c r="C6749" t="s">
        <v>21934</v>
      </c>
      <c r="D6749" t="s">
        <v>21934</v>
      </c>
      <c r="E6749" t="s">
        <v>21934</v>
      </c>
      <c r="F6749" s="874" t="s">
        <v>14736</v>
      </c>
    </row>
    <row r="6750" spans="1:6">
      <c r="A6750" t="s">
        <v>3967</v>
      </c>
      <c r="B6750" t="s">
        <v>21935</v>
      </c>
      <c r="C6750" t="s">
        <v>21936</v>
      </c>
      <c r="D6750" t="s">
        <v>21936</v>
      </c>
      <c r="E6750" t="s">
        <v>21936</v>
      </c>
      <c r="F6750" s="874" t="s">
        <v>14736</v>
      </c>
    </row>
    <row r="6751" spans="1:6">
      <c r="A6751" t="s">
        <v>3967</v>
      </c>
      <c r="B6751" s="874" t="s">
        <v>21937</v>
      </c>
      <c r="C6751" t="s">
        <v>21938</v>
      </c>
      <c r="D6751" t="s">
        <v>21938</v>
      </c>
      <c r="E6751" t="s">
        <v>21938</v>
      </c>
      <c r="F6751" s="874" t="s">
        <v>14736</v>
      </c>
    </row>
    <row r="6752" spans="1:6">
      <c r="A6752" t="s">
        <v>3967</v>
      </c>
      <c r="B6752" s="874" t="s">
        <v>21939</v>
      </c>
      <c r="C6752" t="s">
        <v>21940</v>
      </c>
      <c r="D6752" t="s">
        <v>21940</v>
      </c>
      <c r="E6752" t="s">
        <v>21940</v>
      </c>
      <c r="F6752" s="874" t="s">
        <v>14736</v>
      </c>
    </row>
    <row r="6753" spans="1:6">
      <c r="A6753" t="s">
        <v>3967</v>
      </c>
      <c r="B6753" s="874" t="s">
        <v>21941</v>
      </c>
      <c r="C6753" t="s">
        <v>21942</v>
      </c>
      <c r="D6753" t="s">
        <v>21942</v>
      </c>
      <c r="E6753" t="s">
        <v>21942</v>
      </c>
      <c r="F6753" s="874" t="s">
        <v>14736</v>
      </c>
    </row>
    <row r="6754" spans="1:6">
      <c r="A6754" t="s">
        <v>3967</v>
      </c>
      <c r="B6754" s="874" t="s">
        <v>21943</v>
      </c>
      <c r="C6754" t="s">
        <v>21944</v>
      </c>
      <c r="D6754" t="s">
        <v>21944</v>
      </c>
      <c r="E6754" t="s">
        <v>21944</v>
      </c>
      <c r="F6754" s="874" t="s">
        <v>14736</v>
      </c>
    </row>
    <row r="6755" spans="1:6">
      <c r="A6755" t="s">
        <v>3967</v>
      </c>
      <c r="B6755" s="874" t="s">
        <v>21945</v>
      </c>
      <c r="C6755" t="s">
        <v>21946</v>
      </c>
      <c r="D6755" t="s">
        <v>21946</v>
      </c>
      <c r="E6755" t="s">
        <v>21946</v>
      </c>
      <c r="F6755" s="874" t="s">
        <v>14736</v>
      </c>
    </row>
    <row r="6756" spans="1:6">
      <c r="A6756" t="s">
        <v>3967</v>
      </c>
      <c r="B6756" s="874" t="s">
        <v>21947</v>
      </c>
      <c r="C6756" t="s">
        <v>21948</v>
      </c>
      <c r="D6756" t="s">
        <v>21948</v>
      </c>
      <c r="E6756" t="s">
        <v>21948</v>
      </c>
      <c r="F6756" s="874" t="s">
        <v>14736</v>
      </c>
    </row>
    <row r="6757" spans="1:6">
      <c r="A6757" t="s">
        <v>3967</v>
      </c>
      <c r="B6757" s="874" t="s">
        <v>21949</v>
      </c>
      <c r="C6757" t="s">
        <v>21950</v>
      </c>
      <c r="D6757" t="s">
        <v>21950</v>
      </c>
      <c r="E6757" t="s">
        <v>21950</v>
      </c>
      <c r="F6757" s="874" t="s">
        <v>14736</v>
      </c>
    </row>
    <row r="6758" spans="1:6">
      <c r="A6758" t="s">
        <v>3967</v>
      </c>
      <c r="B6758" s="874" t="s">
        <v>21951</v>
      </c>
      <c r="C6758" t="s">
        <v>21952</v>
      </c>
      <c r="D6758" t="s">
        <v>21952</v>
      </c>
      <c r="E6758" t="s">
        <v>21952</v>
      </c>
      <c r="F6758" s="874" t="s">
        <v>14736</v>
      </c>
    </row>
    <row r="6759" spans="1:6">
      <c r="A6759" t="s">
        <v>3967</v>
      </c>
      <c r="B6759" s="874" t="s">
        <v>21953</v>
      </c>
      <c r="C6759" t="s">
        <v>21954</v>
      </c>
      <c r="D6759" t="s">
        <v>21954</v>
      </c>
      <c r="E6759" t="s">
        <v>21954</v>
      </c>
      <c r="F6759" s="874" t="s">
        <v>14736</v>
      </c>
    </row>
    <row r="6760" spans="1:6">
      <c r="A6760" t="s">
        <v>3967</v>
      </c>
      <c r="B6760" s="874" t="s">
        <v>21955</v>
      </c>
      <c r="C6760" t="s">
        <v>21956</v>
      </c>
      <c r="D6760" t="s">
        <v>21956</v>
      </c>
      <c r="E6760" t="s">
        <v>21956</v>
      </c>
      <c r="F6760" s="874" t="s">
        <v>14736</v>
      </c>
    </row>
    <row r="6761" spans="1:6">
      <c r="A6761" t="s">
        <v>3967</v>
      </c>
      <c r="B6761" s="874" t="s">
        <v>21957</v>
      </c>
      <c r="C6761" t="s">
        <v>21958</v>
      </c>
      <c r="D6761" t="s">
        <v>21958</v>
      </c>
      <c r="E6761" t="s">
        <v>21958</v>
      </c>
      <c r="F6761" s="874" t="s">
        <v>14736</v>
      </c>
    </row>
    <row r="6762" spans="1:6">
      <c r="A6762" t="s">
        <v>3967</v>
      </c>
      <c r="B6762" s="874" t="s">
        <v>21959</v>
      </c>
      <c r="C6762" t="s">
        <v>21960</v>
      </c>
      <c r="D6762" t="s">
        <v>21960</v>
      </c>
      <c r="E6762" t="s">
        <v>21960</v>
      </c>
      <c r="F6762" s="874" t="s">
        <v>14736</v>
      </c>
    </row>
    <row r="6763" spans="1:6">
      <c r="A6763" t="s">
        <v>3967</v>
      </c>
      <c r="B6763" s="874" t="s">
        <v>21961</v>
      </c>
      <c r="C6763" t="s">
        <v>21962</v>
      </c>
      <c r="D6763" t="s">
        <v>21962</v>
      </c>
      <c r="E6763" t="s">
        <v>21962</v>
      </c>
      <c r="F6763" s="874" t="s">
        <v>14736</v>
      </c>
    </row>
    <row r="6764" spans="1:6">
      <c r="A6764" t="s">
        <v>3967</v>
      </c>
      <c r="B6764" s="874" t="s">
        <v>21963</v>
      </c>
      <c r="C6764" t="s">
        <v>21964</v>
      </c>
      <c r="D6764" t="s">
        <v>21964</v>
      </c>
      <c r="E6764" t="s">
        <v>21964</v>
      </c>
      <c r="F6764" s="874" t="s">
        <v>14736</v>
      </c>
    </row>
    <row r="6765" spans="1:6">
      <c r="A6765" t="s">
        <v>3967</v>
      </c>
      <c r="B6765" s="874" t="s">
        <v>21965</v>
      </c>
      <c r="C6765" t="s">
        <v>21966</v>
      </c>
      <c r="D6765" t="s">
        <v>21966</v>
      </c>
      <c r="E6765" t="s">
        <v>21966</v>
      </c>
      <c r="F6765" s="874" t="s">
        <v>14736</v>
      </c>
    </row>
    <row r="6766" spans="1:6">
      <c r="A6766" t="s">
        <v>3967</v>
      </c>
      <c r="B6766" s="54" t="s">
        <v>21967</v>
      </c>
      <c r="C6766" t="s">
        <v>21968</v>
      </c>
      <c r="D6766" t="s">
        <v>21968</v>
      </c>
      <c r="E6766" t="s">
        <v>21968</v>
      </c>
      <c r="F6766" s="874" t="s">
        <v>14736</v>
      </c>
    </row>
    <row r="6767" spans="1:6">
      <c r="A6767" t="s">
        <v>3967</v>
      </c>
      <c r="B6767" s="874" t="s">
        <v>21969</v>
      </c>
      <c r="C6767" t="s">
        <v>21970</v>
      </c>
      <c r="D6767" t="s">
        <v>21970</v>
      </c>
      <c r="E6767" t="s">
        <v>21970</v>
      </c>
      <c r="F6767" s="874" t="s">
        <v>14736</v>
      </c>
    </row>
    <row r="6768" spans="1:6">
      <c r="A6768" t="s">
        <v>3967</v>
      </c>
      <c r="B6768" s="874" t="s">
        <v>21971</v>
      </c>
      <c r="C6768" t="s">
        <v>21972</v>
      </c>
      <c r="D6768" t="s">
        <v>21972</v>
      </c>
      <c r="E6768" t="s">
        <v>21972</v>
      </c>
      <c r="F6768" s="874" t="s">
        <v>14736</v>
      </c>
    </row>
    <row r="6769" spans="1:6">
      <c r="A6769" t="s">
        <v>3967</v>
      </c>
      <c r="B6769" s="874" t="s">
        <v>21973</v>
      </c>
      <c r="C6769" t="s">
        <v>21974</v>
      </c>
      <c r="D6769" t="s">
        <v>21974</v>
      </c>
      <c r="E6769" t="s">
        <v>21974</v>
      </c>
      <c r="F6769" s="874" t="s">
        <v>14736</v>
      </c>
    </row>
    <row r="6770" spans="1:6">
      <c r="A6770" t="s">
        <v>3967</v>
      </c>
      <c r="B6770" s="874" t="s">
        <v>21975</v>
      </c>
      <c r="C6770" t="s">
        <v>21976</v>
      </c>
      <c r="D6770" t="s">
        <v>21976</v>
      </c>
      <c r="E6770" t="s">
        <v>21976</v>
      </c>
      <c r="F6770" s="874" t="s">
        <v>14736</v>
      </c>
    </row>
    <row r="6771" spans="1:6">
      <c r="A6771" t="s">
        <v>3967</v>
      </c>
      <c r="B6771" s="874" t="s">
        <v>21977</v>
      </c>
      <c r="C6771" t="s">
        <v>21978</v>
      </c>
      <c r="D6771" t="s">
        <v>21978</v>
      </c>
      <c r="E6771" t="s">
        <v>21978</v>
      </c>
      <c r="F6771" s="874" t="s">
        <v>14739</v>
      </c>
    </row>
    <row r="6772" spans="1:6">
      <c r="A6772" t="s">
        <v>3967</v>
      </c>
      <c r="B6772" s="874" t="s">
        <v>21979</v>
      </c>
      <c r="C6772" t="s">
        <v>21980</v>
      </c>
      <c r="D6772" t="s">
        <v>21980</v>
      </c>
      <c r="E6772" t="s">
        <v>21980</v>
      </c>
      <c r="F6772" s="874" t="s">
        <v>14739</v>
      </c>
    </row>
    <row r="6773" spans="1:6">
      <c r="A6773" t="s">
        <v>3967</v>
      </c>
      <c r="B6773" s="874" t="s">
        <v>21981</v>
      </c>
      <c r="C6773" t="s">
        <v>21982</v>
      </c>
      <c r="D6773" t="s">
        <v>21982</v>
      </c>
      <c r="E6773" t="s">
        <v>21982</v>
      </c>
      <c r="F6773" s="874" t="s">
        <v>14739</v>
      </c>
    </row>
    <row r="6774" spans="1:6">
      <c r="A6774" t="s">
        <v>3967</v>
      </c>
      <c r="B6774" s="874" t="s">
        <v>21983</v>
      </c>
      <c r="C6774" t="s">
        <v>21984</v>
      </c>
      <c r="D6774" t="s">
        <v>21984</v>
      </c>
      <c r="E6774" t="s">
        <v>21984</v>
      </c>
      <c r="F6774" s="874" t="s">
        <v>14743</v>
      </c>
    </row>
    <row r="6775" spans="1:6">
      <c r="A6775" t="s">
        <v>3967</v>
      </c>
      <c r="B6775" s="874" t="s">
        <v>21985</v>
      </c>
      <c r="C6775" t="s">
        <v>21986</v>
      </c>
      <c r="D6775" t="s">
        <v>21986</v>
      </c>
      <c r="E6775" t="s">
        <v>21986</v>
      </c>
      <c r="F6775" s="874" t="s">
        <v>14743</v>
      </c>
    </row>
    <row r="6776" spans="1:6">
      <c r="A6776" t="s">
        <v>3967</v>
      </c>
      <c r="B6776" s="874" t="s">
        <v>21987</v>
      </c>
      <c r="C6776" t="s">
        <v>21988</v>
      </c>
      <c r="D6776" t="s">
        <v>21988</v>
      </c>
      <c r="E6776" t="s">
        <v>21988</v>
      </c>
      <c r="F6776" s="874" t="s">
        <v>14746</v>
      </c>
    </row>
    <row r="6777" spans="1:6">
      <c r="A6777" t="s">
        <v>3967</v>
      </c>
      <c r="B6777" s="874" t="s">
        <v>21989</v>
      </c>
      <c r="C6777" t="s">
        <v>21990</v>
      </c>
      <c r="D6777" t="s">
        <v>21990</v>
      </c>
      <c r="E6777" t="s">
        <v>21990</v>
      </c>
      <c r="F6777" s="874" t="s">
        <v>14750</v>
      </c>
    </row>
    <row r="6778" spans="1:6">
      <c r="A6778" t="s">
        <v>3967</v>
      </c>
      <c r="B6778" s="874" t="s">
        <v>21991</v>
      </c>
      <c r="C6778" t="s">
        <v>21992</v>
      </c>
      <c r="D6778" t="s">
        <v>21992</v>
      </c>
      <c r="E6778" t="s">
        <v>21992</v>
      </c>
      <c r="F6778" s="874" t="s">
        <v>14754</v>
      </c>
    </row>
    <row r="6779" spans="1:6">
      <c r="A6779" t="s">
        <v>3967</v>
      </c>
      <c r="B6779" s="874" t="s">
        <v>21993</v>
      </c>
      <c r="C6779" t="s">
        <v>21994</v>
      </c>
      <c r="D6779" t="s">
        <v>21994</v>
      </c>
      <c r="E6779" t="s">
        <v>21994</v>
      </c>
      <c r="F6779" s="874" t="s">
        <v>14758</v>
      </c>
    </row>
    <row r="6780" spans="1:6">
      <c r="A6780" t="s">
        <v>3967</v>
      </c>
      <c r="B6780" t="s">
        <v>21995</v>
      </c>
      <c r="C6780" t="s">
        <v>21996</v>
      </c>
      <c r="D6780" t="s">
        <v>21996</v>
      </c>
      <c r="E6780" t="s">
        <v>21996</v>
      </c>
      <c r="F6780" s="874" t="s">
        <v>14761</v>
      </c>
    </row>
    <row r="6781" spans="1:6">
      <c r="A6781" t="s">
        <v>3967</v>
      </c>
      <c r="B6781" s="874" t="s">
        <v>21997</v>
      </c>
      <c r="C6781" t="s">
        <v>21998</v>
      </c>
      <c r="D6781" t="s">
        <v>21998</v>
      </c>
      <c r="E6781" t="s">
        <v>21998</v>
      </c>
      <c r="F6781" s="874" t="s">
        <v>14761</v>
      </c>
    </row>
    <row r="6782" spans="1:6">
      <c r="A6782" t="s">
        <v>3967</v>
      </c>
      <c r="B6782" s="860" t="s">
        <v>21999</v>
      </c>
      <c r="C6782" t="s">
        <v>22000</v>
      </c>
      <c r="D6782" t="s">
        <v>22000</v>
      </c>
      <c r="E6782" t="s">
        <v>22000</v>
      </c>
      <c r="F6782" s="874" t="s">
        <v>14761</v>
      </c>
    </row>
    <row r="6783" spans="1:6">
      <c r="A6783" t="s">
        <v>3967</v>
      </c>
      <c r="B6783" s="874" t="s">
        <v>22001</v>
      </c>
      <c r="C6783" t="s">
        <v>22002</v>
      </c>
      <c r="D6783" t="s">
        <v>22002</v>
      </c>
      <c r="E6783" t="s">
        <v>22002</v>
      </c>
      <c r="F6783" s="874" t="s">
        <v>14761</v>
      </c>
    </row>
    <row r="6784" spans="1:6">
      <c r="A6784" t="s">
        <v>3967</v>
      </c>
      <c r="B6784" t="s">
        <v>22003</v>
      </c>
      <c r="C6784" t="s">
        <v>22004</v>
      </c>
      <c r="D6784" t="s">
        <v>22004</v>
      </c>
      <c r="E6784" t="s">
        <v>22004</v>
      </c>
      <c r="F6784" s="874" t="s">
        <v>14764</v>
      </c>
    </row>
    <row r="6785" spans="1:6">
      <c r="A6785" t="s">
        <v>3967</v>
      </c>
      <c r="B6785" t="s">
        <v>22005</v>
      </c>
      <c r="C6785" t="s">
        <v>22006</v>
      </c>
      <c r="D6785" t="s">
        <v>22006</v>
      </c>
      <c r="E6785" t="s">
        <v>22006</v>
      </c>
      <c r="F6785" s="874" t="s">
        <v>14768</v>
      </c>
    </row>
    <row r="6786" spans="1:6">
      <c r="A6786" t="s">
        <v>3967</v>
      </c>
      <c r="B6786" s="874" t="s">
        <v>22007</v>
      </c>
      <c r="C6786" t="s">
        <v>22008</v>
      </c>
      <c r="D6786" t="s">
        <v>22008</v>
      </c>
      <c r="E6786" t="s">
        <v>22008</v>
      </c>
      <c r="F6786" s="874" t="s">
        <v>14768</v>
      </c>
    </row>
    <row r="6787" spans="1:6">
      <c r="A6787" t="s">
        <v>3967</v>
      </c>
      <c r="B6787" s="874" t="s">
        <v>22009</v>
      </c>
      <c r="C6787" t="s">
        <v>22010</v>
      </c>
      <c r="D6787" t="s">
        <v>22010</v>
      </c>
      <c r="E6787" t="s">
        <v>22010</v>
      </c>
      <c r="F6787" s="874" t="s">
        <v>14771</v>
      </c>
    </row>
    <row r="6788" spans="1:6">
      <c r="A6788" t="s">
        <v>3967</v>
      </c>
      <c r="B6788" s="874" t="s">
        <v>22011</v>
      </c>
      <c r="C6788" t="s">
        <v>22012</v>
      </c>
      <c r="D6788" t="s">
        <v>22012</v>
      </c>
      <c r="E6788" t="s">
        <v>22012</v>
      </c>
      <c r="F6788" s="874" t="s">
        <v>14775</v>
      </c>
    </row>
    <row r="6789" spans="1:6">
      <c r="A6789" t="s">
        <v>3967</v>
      </c>
      <c r="B6789" s="874" t="s">
        <v>22013</v>
      </c>
      <c r="C6789" t="s">
        <v>22014</v>
      </c>
      <c r="D6789" t="s">
        <v>22014</v>
      </c>
      <c r="E6789" t="s">
        <v>22014</v>
      </c>
      <c r="F6789" s="874" t="s">
        <v>14775</v>
      </c>
    </row>
    <row r="6790" spans="1:6">
      <c r="A6790" t="s">
        <v>3967</v>
      </c>
      <c r="B6790" s="874" t="s">
        <v>22015</v>
      </c>
      <c r="C6790" t="s">
        <v>22016</v>
      </c>
      <c r="D6790" t="s">
        <v>22016</v>
      </c>
      <c r="E6790" t="s">
        <v>22016</v>
      </c>
      <c r="F6790" s="874" t="s">
        <v>14778</v>
      </c>
    </row>
    <row r="6791" spans="1:6">
      <c r="A6791" t="s">
        <v>3967</v>
      </c>
      <c r="B6791" t="s">
        <v>22017</v>
      </c>
      <c r="C6791" t="s">
        <v>22018</v>
      </c>
      <c r="D6791" t="s">
        <v>22018</v>
      </c>
      <c r="E6791" t="s">
        <v>22018</v>
      </c>
      <c r="F6791" s="874" t="s">
        <v>14778</v>
      </c>
    </row>
    <row r="6792" spans="1:6">
      <c r="A6792" t="s">
        <v>3967</v>
      </c>
      <c r="B6792" s="874" t="s">
        <v>22019</v>
      </c>
      <c r="C6792" t="s">
        <v>22020</v>
      </c>
      <c r="D6792" t="s">
        <v>22020</v>
      </c>
      <c r="E6792" t="s">
        <v>22020</v>
      </c>
      <c r="F6792" s="874" t="s">
        <v>14778</v>
      </c>
    </row>
    <row r="6793" spans="1:6">
      <c r="A6793" t="s">
        <v>3967</v>
      </c>
      <c r="B6793" s="874" t="s">
        <v>22021</v>
      </c>
      <c r="C6793" t="s">
        <v>22022</v>
      </c>
      <c r="D6793" t="s">
        <v>22022</v>
      </c>
      <c r="E6793" t="s">
        <v>22022</v>
      </c>
      <c r="F6793" s="874" t="s">
        <v>14778</v>
      </c>
    </row>
    <row r="6794" spans="1:6">
      <c r="A6794" t="s">
        <v>3967</v>
      </c>
      <c r="B6794" s="876" t="s">
        <v>22023</v>
      </c>
      <c r="C6794" t="s">
        <v>22024</v>
      </c>
      <c r="D6794" t="s">
        <v>22024</v>
      </c>
      <c r="E6794" t="s">
        <v>22024</v>
      </c>
      <c r="F6794" s="874" t="s">
        <v>14778</v>
      </c>
    </row>
    <row r="6795" spans="1:6">
      <c r="A6795" t="s">
        <v>3967</v>
      </c>
      <c r="B6795" s="874" t="s">
        <v>22025</v>
      </c>
      <c r="C6795" t="s">
        <v>22026</v>
      </c>
      <c r="D6795" t="s">
        <v>22026</v>
      </c>
      <c r="E6795" t="s">
        <v>22026</v>
      </c>
      <c r="F6795" s="874" t="s">
        <v>14782</v>
      </c>
    </row>
    <row r="6796" spans="1:6">
      <c r="A6796" t="s">
        <v>3967</v>
      </c>
      <c r="B6796" s="874" t="s">
        <v>22027</v>
      </c>
      <c r="C6796" t="s">
        <v>22028</v>
      </c>
      <c r="D6796" t="s">
        <v>22028</v>
      </c>
      <c r="E6796" t="s">
        <v>22028</v>
      </c>
      <c r="F6796" s="874" t="s">
        <v>14782</v>
      </c>
    </row>
    <row r="6797" spans="1:6">
      <c r="A6797" t="s">
        <v>3967</v>
      </c>
      <c r="B6797" s="874" t="s">
        <v>22029</v>
      </c>
      <c r="C6797" t="s">
        <v>22030</v>
      </c>
      <c r="D6797" t="s">
        <v>22030</v>
      </c>
      <c r="E6797" t="s">
        <v>22030</v>
      </c>
      <c r="F6797" s="874" t="s">
        <v>14786</v>
      </c>
    </row>
    <row r="6798" spans="1:6">
      <c r="A6798" t="s">
        <v>3967</v>
      </c>
      <c r="B6798" s="874" t="s">
        <v>22031</v>
      </c>
      <c r="C6798" t="s">
        <v>22032</v>
      </c>
      <c r="D6798" t="s">
        <v>22032</v>
      </c>
      <c r="E6798" t="s">
        <v>22032</v>
      </c>
      <c r="F6798" s="874" t="s">
        <v>14790</v>
      </c>
    </row>
    <row r="6799" spans="1:6">
      <c r="A6799" t="s">
        <v>3967</v>
      </c>
      <c r="B6799" t="s">
        <v>22033</v>
      </c>
      <c r="C6799" t="s">
        <v>22034</v>
      </c>
      <c r="D6799" t="s">
        <v>22034</v>
      </c>
      <c r="E6799" t="s">
        <v>22034</v>
      </c>
      <c r="F6799" s="874" t="s">
        <v>14793</v>
      </c>
    </row>
    <row r="6800" spans="1:6">
      <c r="A6800" t="s">
        <v>3967</v>
      </c>
      <c r="B6800" s="874" t="s">
        <v>22035</v>
      </c>
      <c r="C6800" t="s">
        <v>22036</v>
      </c>
      <c r="D6800" t="s">
        <v>22036</v>
      </c>
      <c r="E6800" t="s">
        <v>22036</v>
      </c>
      <c r="F6800" s="874" t="s">
        <v>14793</v>
      </c>
    </row>
    <row r="6801" spans="1:6">
      <c r="A6801" t="s">
        <v>3967</v>
      </c>
      <c r="B6801" s="860" t="s">
        <v>22037</v>
      </c>
      <c r="C6801" t="s">
        <v>22038</v>
      </c>
      <c r="D6801" t="s">
        <v>22038</v>
      </c>
      <c r="E6801" t="s">
        <v>22038</v>
      </c>
      <c r="F6801" s="874" t="s">
        <v>14793</v>
      </c>
    </row>
    <row r="6802" spans="1:6">
      <c r="A6802" t="s">
        <v>3967</v>
      </c>
      <c r="B6802" s="860" t="s">
        <v>22039</v>
      </c>
      <c r="C6802" t="s">
        <v>22040</v>
      </c>
      <c r="D6802" t="s">
        <v>22040</v>
      </c>
      <c r="E6802" t="s">
        <v>22040</v>
      </c>
      <c r="F6802" s="874" t="s">
        <v>14793</v>
      </c>
    </row>
    <row r="6803" spans="1:6">
      <c r="A6803" t="s">
        <v>3967</v>
      </c>
      <c r="B6803" s="874" t="s">
        <v>22041</v>
      </c>
      <c r="C6803" t="s">
        <v>22042</v>
      </c>
      <c r="D6803" t="s">
        <v>22042</v>
      </c>
      <c r="E6803" t="s">
        <v>22042</v>
      </c>
      <c r="F6803" s="874" t="s">
        <v>14797</v>
      </c>
    </row>
    <row r="6804" spans="1:6">
      <c r="A6804" t="s">
        <v>3967</v>
      </c>
      <c r="B6804" s="874" t="s">
        <v>22043</v>
      </c>
      <c r="C6804" t="s">
        <v>22044</v>
      </c>
      <c r="D6804" t="s">
        <v>22044</v>
      </c>
      <c r="E6804" t="s">
        <v>22044</v>
      </c>
      <c r="F6804" s="874" t="s">
        <v>14798</v>
      </c>
    </row>
    <row r="6805" spans="1:6">
      <c r="A6805" t="s">
        <v>3967</v>
      </c>
      <c r="B6805" s="874" t="s">
        <v>22045</v>
      </c>
      <c r="C6805" t="s">
        <v>22046</v>
      </c>
      <c r="D6805" t="s">
        <v>22046</v>
      </c>
      <c r="E6805" t="s">
        <v>22046</v>
      </c>
      <c r="F6805" s="874" t="s">
        <v>14798</v>
      </c>
    </row>
    <row r="6806" spans="1:6">
      <c r="A6806" t="s">
        <v>3967</v>
      </c>
      <c r="B6806" s="874" t="s">
        <v>22047</v>
      </c>
      <c r="C6806" t="s">
        <v>22048</v>
      </c>
      <c r="D6806" t="s">
        <v>22048</v>
      </c>
      <c r="E6806" t="s">
        <v>22048</v>
      </c>
      <c r="F6806" s="874" t="s">
        <v>14798</v>
      </c>
    </row>
    <row r="6807" spans="1:6">
      <c r="A6807" t="s">
        <v>3967</v>
      </c>
      <c r="B6807" s="874" t="s">
        <v>22049</v>
      </c>
      <c r="C6807" t="s">
        <v>22050</v>
      </c>
      <c r="D6807" t="s">
        <v>22050</v>
      </c>
      <c r="E6807" t="s">
        <v>22050</v>
      </c>
      <c r="F6807" s="874" t="s">
        <v>14798</v>
      </c>
    </row>
    <row r="6808" spans="1:6">
      <c r="A6808" t="s">
        <v>3967</v>
      </c>
      <c r="B6808" s="874" t="s">
        <v>22051</v>
      </c>
      <c r="C6808" t="s">
        <v>22052</v>
      </c>
      <c r="D6808" t="s">
        <v>22052</v>
      </c>
      <c r="E6808" t="s">
        <v>22052</v>
      </c>
      <c r="F6808" s="874" t="s">
        <v>14798</v>
      </c>
    </row>
    <row r="6809" spans="1:6">
      <c r="A6809" t="s">
        <v>3967</v>
      </c>
      <c r="B6809" s="874" t="s">
        <v>22053</v>
      </c>
      <c r="C6809" t="s">
        <v>22054</v>
      </c>
      <c r="D6809" t="s">
        <v>22054</v>
      </c>
      <c r="E6809" t="s">
        <v>22054</v>
      </c>
      <c r="F6809" s="874" t="s">
        <v>14802</v>
      </c>
    </row>
    <row r="6810" spans="1:6">
      <c r="A6810" t="s">
        <v>3967</v>
      </c>
      <c r="B6810" s="874" t="s">
        <v>22055</v>
      </c>
      <c r="C6810" t="s">
        <v>22056</v>
      </c>
      <c r="D6810" t="s">
        <v>22056</v>
      </c>
      <c r="E6810" t="s">
        <v>22056</v>
      </c>
      <c r="F6810" s="874" t="s">
        <v>14802</v>
      </c>
    </row>
    <row r="6811" spans="1:6">
      <c r="A6811" t="s">
        <v>3967</v>
      </c>
      <c r="B6811" s="874" t="s">
        <v>22057</v>
      </c>
      <c r="C6811" t="s">
        <v>22058</v>
      </c>
      <c r="D6811" t="s">
        <v>22058</v>
      </c>
      <c r="E6811" t="s">
        <v>22058</v>
      </c>
      <c r="F6811" s="874" t="s">
        <v>14802</v>
      </c>
    </row>
    <row r="6812" spans="1:6">
      <c r="A6812" t="s">
        <v>3967</v>
      </c>
      <c r="B6812" s="874" t="s">
        <v>22059</v>
      </c>
      <c r="C6812" t="s">
        <v>22060</v>
      </c>
      <c r="D6812" t="s">
        <v>22060</v>
      </c>
      <c r="E6812" t="s">
        <v>22060</v>
      </c>
      <c r="F6812" s="874" t="s">
        <v>14802</v>
      </c>
    </row>
    <row r="6813" spans="1:6">
      <c r="A6813" t="s">
        <v>3967</v>
      </c>
      <c r="B6813" s="874" t="s">
        <v>22061</v>
      </c>
      <c r="C6813" t="s">
        <v>22062</v>
      </c>
      <c r="D6813" t="s">
        <v>22062</v>
      </c>
      <c r="E6813" t="s">
        <v>22062</v>
      </c>
      <c r="F6813" s="874" t="s">
        <v>14802</v>
      </c>
    </row>
    <row r="6814" spans="1:6">
      <c r="A6814" t="s">
        <v>3967</v>
      </c>
      <c r="B6814" s="860" t="s">
        <v>22063</v>
      </c>
      <c r="C6814" t="s">
        <v>22064</v>
      </c>
      <c r="D6814" t="s">
        <v>22064</v>
      </c>
      <c r="E6814" t="s">
        <v>22064</v>
      </c>
      <c r="F6814" s="874" t="s">
        <v>14805</v>
      </c>
    </row>
    <row r="6815" spans="1:6">
      <c r="A6815" t="s">
        <v>3967</v>
      </c>
      <c r="B6815" s="874" t="s">
        <v>22065</v>
      </c>
      <c r="C6815" t="s">
        <v>22066</v>
      </c>
      <c r="D6815" t="s">
        <v>22066</v>
      </c>
      <c r="E6815" t="s">
        <v>22066</v>
      </c>
      <c r="F6815" s="874" t="s">
        <v>14805</v>
      </c>
    </row>
    <row r="6816" spans="1:6">
      <c r="A6816" t="s">
        <v>3967</v>
      </c>
      <c r="B6816" s="874" t="s">
        <v>22067</v>
      </c>
      <c r="C6816" t="s">
        <v>22068</v>
      </c>
      <c r="D6816" t="s">
        <v>22068</v>
      </c>
      <c r="E6816" t="s">
        <v>22068</v>
      </c>
      <c r="F6816" t="s">
        <v>14805</v>
      </c>
    </row>
    <row r="6817" spans="1:6">
      <c r="A6817" t="s">
        <v>3967</v>
      </c>
      <c r="B6817" s="874" t="s">
        <v>22069</v>
      </c>
      <c r="C6817" t="s">
        <v>22070</v>
      </c>
      <c r="D6817" t="s">
        <v>22070</v>
      </c>
      <c r="E6817" t="s">
        <v>22070</v>
      </c>
      <c r="F6817" s="874" t="s">
        <v>14805</v>
      </c>
    </row>
    <row r="6818" spans="1:6">
      <c r="A6818" t="s">
        <v>3967</v>
      </c>
      <c r="B6818" s="876" t="s">
        <v>22071</v>
      </c>
      <c r="C6818" t="s">
        <v>22072</v>
      </c>
      <c r="D6818" t="s">
        <v>22072</v>
      </c>
      <c r="E6818" t="s">
        <v>22072</v>
      </c>
      <c r="F6818" s="874" t="s">
        <v>14809</v>
      </c>
    </row>
    <row r="6819" spans="1:6">
      <c r="A6819" t="s">
        <v>3967</v>
      </c>
      <c r="B6819" s="874" t="s">
        <v>22073</v>
      </c>
      <c r="C6819" t="s">
        <v>22074</v>
      </c>
      <c r="D6819" t="s">
        <v>22074</v>
      </c>
      <c r="E6819" t="s">
        <v>22074</v>
      </c>
      <c r="F6819" s="874" t="s">
        <v>14809</v>
      </c>
    </row>
    <row r="6820" spans="1:6">
      <c r="A6820" t="s">
        <v>3967</v>
      </c>
      <c r="B6820" s="874" t="s">
        <v>22075</v>
      </c>
      <c r="C6820" t="s">
        <v>22076</v>
      </c>
      <c r="D6820" t="s">
        <v>22076</v>
      </c>
      <c r="E6820" t="s">
        <v>22076</v>
      </c>
      <c r="F6820" s="874" t="s">
        <v>14809</v>
      </c>
    </row>
    <row r="6821" spans="1:6">
      <c r="A6821" t="s">
        <v>3967</v>
      </c>
      <c r="B6821" s="860" t="s">
        <v>22077</v>
      </c>
      <c r="C6821" t="s">
        <v>22078</v>
      </c>
      <c r="D6821" t="s">
        <v>22078</v>
      </c>
      <c r="E6821" t="s">
        <v>22078</v>
      </c>
      <c r="F6821" s="874" t="s">
        <v>14812</v>
      </c>
    </row>
    <row r="6822" spans="1:6">
      <c r="A6822" t="s">
        <v>3967</v>
      </c>
      <c r="B6822" s="874" t="s">
        <v>22079</v>
      </c>
      <c r="C6822" t="s">
        <v>22080</v>
      </c>
      <c r="D6822" t="s">
        <v>22080</v>
      </c>
      <c r="E6822" t="s">
        <v>22080</v>
      </c>
      <c r="F6822" s="874" t="s">
        <v>14812</v>
      </c>
    </row>
    <row r="6823" spans="1:6">
      <c r="A6823" t="s">
        <v>3967</v>
      </c>
      <c r="B6823" s="874" t="s">
        <v>22081</v>
      </c>
      <c r="C6823" t="s">
        <v>22082</v>
      </c>
      <c r="D6823" t="s">
        <v>22082</v>
      </c>
      <c r="E6823" t="s">
        <v>22082</v>
      </c>
      <c r="F6823" s="874" t="s">
        <v>14812</v>
      </c>
    </row>
    <row r="6824" spans="1:6">
      <c r="A6824" t="s">
        <v>3967</v>
      </c>
      <c r="B6824" s="874" t="s">
        <v>22083</v>
      </c>
      <c r="C6824" t="s">
        <v>22084</v>
      </c>
      <c r="D6824" t="s">
        <v>22084</v>
      </c>
      <c r="E6824" t="s">
        <v>22084</v>
      </c>
      <c r="F6824" s="874" t="s">
        <v>14816</v>
      </c>
    </row>
    <row r="6825" spans="1:6">
      <c r="A6825" t="s">
        <v>3967</v>
      </c>
      <c r="B6825" s="860" t="s">
        <v>22085</v>
      </c>
      <c r="C6825" t="s">
        <v>22086</v>
      </c>
      <c r="D6825" t="s">
        <v>22086</v>
      </c>
      <c r="E6825" t="s">
        <v>22086</v>
      </c>
      <c r="F6825" s="874" t="s">
        <v>14816</v>
      </c>
    </row>
    <row r="6826" spans="1:6">
      <c r="A6826" t="s">
        <v>3967</v>
      </c>
      <c r="B6826" s="874" t="s">
        <v>22087</v>
      </c>
      <c r="C6826" t="s">
        <v>22088</v>
      </c>
      <c r="D6826" t="s">
        <v>22088</v>
      </c>
      <c r="E6826" t="s">
        <v>22088</v>
      </c>
      <c r="F6826" s="874" t="s">
        <v>14816</v>
      </c>
    </row>
    <row r="6827" spans="1:6">
      <c r="A6827" t="s">
        <v>3967</v>
      </c>
      <c r="B6827" s="874" t="s">
        <v>22089</v>
      </c>
      <c r="C6827" t="s">
        <v>22090</v>
      </c>
      <c r="D6827" t="s">
        <v>22090</v>
      </c>
      <c r="E6827" t="s">
        <v>22090</v>
      </c>
      <c r="F6827" s="874" t="s">
        <v>14816</v>
      </c>
    </row>
    <row r="6828" spans="1:6">
      <c r="A6828" t="s">
        <v>3967</v>
      </c>
      <c r="B6828" s="874" t="s">
        <v>22091</v>
      </c>
      <c r="C6828" t="s">
        <v>22092</v>
      </c>
      <c r="D6828" t="s">
        <v>22092</v>
      </c>
      <c r="E6828" t="s">
        <v>22092</v>
      </c>
      <c r="F6828" s="874" t="s">
        <v>14820</v>
      </c>
    </row>
    <row r="6829" spans="1:6">
      <c r="A6829" t="s">
        <v>3967</v>
      </c>
      <c r="B6829" s="874" t="s">
        <v>22093</v>
      </c>
      <c r="C6829" t="s">
        <v>22094</v>
      </c>
      <c r="D6829" t="s">
        <v>22094</v>
      </c>
      <c r="E6829" t="s">
        <v>22094</v>
      </c>
      <c r="F6829" s="874" t="s">
        <v>14820</v>
      </c>
    </row>
    <row r="6830" spans="1:6">
      <c r="A6830" t="s">
        <v>3967</v>
      </c>
      <c r="B6830" s="874" t="s">
        <v>22095</v>
      </c>
      <c r="C6830" t="s">
        <v>22096</v>
      </c>
      <c r="D6830" t="s">
        <v>22096</v>
      </c>
      <c r="E6830" t="s">
        <v>22096</v>
      </c>
      <c r="F6830" s="874" t="s">
        <v>14820</v>
      </c>
    </row>
    <row r="6831" spans="1:6">
      <c r="A6831" t="s">
        <v>3967</v>
      </c>
      <c r="B6831" s="874" t="s">
        <v>22097</v>
      </c>
      <c r="C6831" t="s">
        <v>22098</v>
      </c>
      <c r="D6831" t="s">
        <v>22098</v>
      </c>
      <c r="E6831" t="s">
        <v>22098</v>
      </c>
      <c r="F6831" s="874" t="s">
        <v>14824</v>
      </c>
    </row>
    <row r="6832" spans="1:6">
      <c r="A6832" t="s">
        <v>3967</v>
      </c>
      <c r="B6832" s="876" t="s">
        <v>22099</v>
      </c>
      <c r="C6832" t="s">
        <v>22100</v>
      </c>
      <c r="D6832" t="s">
        <v>22100</v>
      </c>
      <c r="E6832" t="s">
        <v>22100</v>
      </c>
      <c r="F6832" s="874" t="s">
        <v>14827</v>
      </c>
    </row>
    <row r="6833" spans="1:6">
      <c r="A6833" t="s">
        <v>3967</v>
      </c>
      <c r="B6833" s="874" t="s">
        <v>22101</v>
      </c>
      <c r="C6833" t="s">
        <v>22102</v>
      </c>
      <c r="D6833" t="s">
        <v>22102</v>
      </c>
      <c r="E6833" t="s">
        <v>22102</v>
      </c>
      <c r="F6833" s="874" t="s">
        <v>14827</v>
      </c>
    </row>
    <row r="6834" spans="1:6">
      <c r="A6834" t="s">
        <v>3967</v>
      </c>
      <c r="B6834" s="874" t="s">
        <v>22103</v>
      </c>
      <c r="C6834" t="s">
        <v>22104</v>
      </c>
      <c r="D6834" t="s">
        <v>22104</v>
      </c>
      <c r="E6834" t="s">
        <v>22104</v>
      </c>
      <c r="F6834" s="874" t="s">
        <v>14827</v>
      </c>
    </row>
    <row r="6835" spans="1:6">
      <c r="A6835" t="s">
        <v>3967</v>
      </c>
      <c r="B6835" s="874" t="s">
        <v>22105</v>
      </c>
      <c r="C6835" t="s">
        <v>22106</v>
      </c>
      <c r="D6835" t="s">
        <v>22106</v>
      </c>
      <c r="E6835" t="s">
        <v>22106</v>
      </c>
      <c r="F6835" s="874" t="s">
        <v>14827</v>
      </c>
    </row>
    <row r="6836" spans="1:6">
      <c r="A6836" t="s">
        <v>3967</v>
      </c>
      <c r="B6836" s="874" t="s">
        <v>22107</v>
      </c>
      <c r="C6836" t="s">
        <v>22108</v>
      </c>
      <c r="D6836" t="s">
        <v>22108</v>
      </c>
      <c r="E6836" t="s">
        <v>22108</v>
      </c>
      <c r="F6836" s="874" t="s">
        <v>14827</v>
      </c>
    </row>
    <row r="6837" spans="1:6">
      <c r="A6837" t="s">
        <v>3967</v>
      </c>
      <c r="B6837" s="874" t="s">
        <v>22109</v>
      </c>
      <c r="C6837" t="s">
        <v>22110</v>
      </c>
      <c r="D6837" t="s">
        <v>22110</v>
      </c>
      <c r="E6837" t="s">
        <v>22110</v>
      </c>
      <c r="F6837" s="874" t="s">
        <v>14830</v>
      </c>
    </row>
    <row r="6838" spans="1:6">
      <c r="A6838" t="s">
        <v>3967</v>
      </c>
      <c r="B6838" s="876" t="s">
        <v>22111</v>
      </c>
      <c r="C6838" t="s">
        <v>22112</v>
      </c>
      <c r="D6838" t="s">
        <v>22112</v>
      </c>
      <c r="E6838" t="s">
        <v>22112</v>
      </c>
      <c r="F6838" s="874" t="s">
        <v>14834</v>
      </c>
    </row>
    <row r="6839" spans="1:6">
      <c r="A6839" t="s">
        <v>3967</v>
      </c>
      <c r="B6839" s="860" t="s">
        <v>22113</v>
      </c>
      <c r="C6839" t="s">
        <v>22114</v>
      </c>
      <c r="D6839" t="s">
        <v>22114</v>
      </c>
      <c r="E6839" t="s">
        <v>22114</v>
      </c>
      <c r="F6839" s="874" t="s">
        <v>14834</v>
      </c>
    </row>
    <row r="6840" spans="1:6">
      <c r="A6840" t="s">
        <v>3967</v>
      </c>
      <c r="B6840" s="874" t="s">
        <v>22115</v>
      </c>
      <c r="C6840" t="s">
        <v>22116</v>
      </c>
      <c r="D6840" t="s">
        <v>22116</v>
      </c>
      <c r="E6840" t="s">
        <v>22116</v>
      </c>
      <c r="F6840" s="874" t="s">
        <v>14834</v>
      </c>
    </row>
    <row r="6841" spans="1:6">
      <c r="A6841" t="s">
        <v>3967</v>
      </c>
      <c r="B6841" s="860" t="s">
        <v>22117</v>
      </c>
      <c r="C6841" t="s">
        <v>22118</v>
      </c>
      <c r="D6841" t="s">
        <v>22118</v>
      </c>
      <c r="E6841" t="s">
        <v>22118</v>
      </c>
      <c r="F6841" s="874" t="s">
        <v>14837</v>
      </c>
    </row>
    <row r="6842" spans="1:6">
      <c r="A6842" t="s">
        <v>3967</v>
      </c>
      <c r="B6842" s="860" t="s">
        <v>22119</v>
      </c>
      <c r="C6842" t="s">
        <v>22120</v>
      </c>
      <c r="D6842" t="s">
        <v>22120</v>
      </c>
      <c r="E6842" t="s">
        <v>22120</v>
      </c>
      <c r="F6842" s="874" t="s">
        <v>14837</v>
      </c>
    </row>
    <row r="6843" spans="1:6">
      <c r="A6843" t="s">
        <v>3967</v>
      </c>
      <c r="B6843" s="874" t="s">
        <v>22121</v>
      </c>
      <c r="C6843" t="s">
        <v>22122</v>
      </c>
      <c r="D6843" t="s">
        <v>22122</v>
      </c>
      <c r="E6843" t="s">
        <v>22122</v>
      </c>
      <c r="F6843" s="874" t="s">
        <v>14837</v>
      </c>
    </row>
    <row r="6844" spans="1:6">
      <c r="A6844" t="s">
        <v>3967</v>
      </c>
      <c r="B6844" s="874" t="s">
        <v>22123</v>
      </c>
      <c r="C6844" t="s">
        <v>22124</v>
      </c>
      <c r="D6844" t="s">
        <v>22124</v>
      </c>
      <c r="E6844" t="s">
        <v>22124</v>
      </c>
      <c r="F6844" t="s">
        <v>14837</v>
      </c>
    </row>
    <row r="6845" spans="1:6">
      <c r="A6845" t="s">
        <v>3967</v>
      </c>
      <c r="B6845" s="874" t="s">
        <v>22125</v>
      </c>
      <c r="C6845" t="s">
        <v>22126</v>
      </c>
      <c r="D6845" t="s">
        <v>22126</v>
      </c>
      <c r="E6845" t="s">
        <v>22126</v>
      </c>
      <c r="F6845" s="874" t="s">
        <v>14837</v>
      </c>
    </row>
    <row r="6846" spans="1:6">
      <c r="A6846" t="s">
        <v>3967</v>
      </c>
      <c r="B6846" s="874" t="s">
        <v>22127</v>
      </c>
      <c r="C6846" t="s">
        <v>22128</v>
      </c>
      <c r="D6846" t="s">
        <v>22128</v>
      </c>
      <c r="E6846" t="s">
        <v>22128</v>
      </c>
      <c r="F6846" s="874" t="s">
        <v>14841</v>
      </c>
    </row>
    <row r="6847" spans="1:6">
      <c r="A6847" t="s">
        <v>3967</v>
      </c>
      <c r="B6847" s="874" t="s">
        <v>22129</v>
      </c>
      <c r="C6847" t="s">
        <v>22130</v>
      </c>
      <c r="D6847" t="s">
        <v>22130</v>
      </c>
      <c r="E6847" t="s">
        <v>22130</v>
      </c>
      <c r="F6847" s="874" t="s">
        <v>14845</v>
      </c>
    </row>
    <row r="6848" spans="1:6">
      <c r="A6848" t="s">
        <v>3967</v>
      </c>
      <c r="B6848" s="874" t="s">
        <v>22131</v>
      </c>
      <c r="C6848" t="s">
        <v>22132</v>
      </c>
      <c r="D6848" t="s">
        <v>22132</v>
      </c>
      <c r="E6848" t="s">
        <v>22132</v>
      </c>
      <c r="F6848" s="874" t="s">
        <v>14845</v>
      </c>
    </row>
    <row r="6849" spans="1:6">
      <c r="A6849" t="s">
        <v>3967</v>
      </c>
      <c r="B6849" s="876" t="s">
        <v>22133</v>
      </c>
      <c r="C6849" t="s">
        <v>22134</v>
      </c>
      <c r="D6849" t="s">
        <v>22134</v>
      </c>
      <c r="E6849" t="s">
        <v>22134</v>
      </c>
      <c r="F6849" s="874" t="s">
        <v>14848</v>
      </c>
    </row>
    <row r="6850" spans="1:6">
      <c r="A6850" t="s">
        <v>3967</v>
      </c>
      <c r="B6850" s="876" t="s">
        <v>22135</v>
      </c>
      <c r="C6850" t="s">
        <v>22136</v>
      </c>
      <c r="D6850" t="s">
        <v>22136</v>
      </c>
      <c r="E6850" t="s">
        <v>22136</v>
      </c>
      <c r="F6850" s="874" t="s">
        <v>14848</v>
      </c>
    </row>
    <row r="6851" spans="1:6">
      <c r="A6851" t="s">
        <v>3967</v>
      </c>
      <c r="B6851" s="874" t="s">
        <v>22137</v>
      </c>
      <c r="C6851" t="s">
        <v>22138</v>
      </c>
      <c r="D6851" t="s">
        <v>22138</v>
      </c>
      <c r="E6851" t="s">
        <v>22138</v>
      </c>
      <c r="F6851" s="874" t="s">
        <v>14851</v>
      </c>
    </row>
    <row r="6852" spans="1:6">
      <c r="A6852" t="s">
        <v>3967</v>
      </c>
      <c r="B6852" s="874" t="s">
        <v>22139</v>
      </c>
      <c r="C6852" t="s">
        <v>22140</v>
      </c>
      <c r="D6852" t="s">
        <v>22140</v>
      </c>
      <c r="E6852" t="s">
        <v>22140</v>
      </c>
      <c r="F6852" s="874" t="s">
        <v>14855</v>
      </c>
    </row>
    <row r="6853" spans="1:6">
      <c r="A6853" t="s">
        <v>3967</v>
      </c>
      <c r="B6853" s="874" t="s">
        <v>22141</v>
      </c>
      <c r="C6853" t="s">
        <v>22142</v>
      </c>
      <c r="D6853" t="s">
        <v>22142</v>
      </c>
      <c r="E6853" t="s">
        <v>22142</v>
      </c>
      <c r="F6853" s="874" t="s">
        <v>14859</v>
      </c>
    </row>
    <row r="6854" spans="1:6">
      <c r="A6854" t="s">
        <v>3967</v>
      </c>
      <c r="B6854" s="874" t="s">
        <v>22143</v>
      </c>
      <c r="C6854" t="s">
        <v>22144</v>
      </c>
      <c r="D6854" t="s">
        <v>22144</v>
      </c>
      <c r="E6854" t="s">
        <v>22144</v>
      </c>
      <c r="F6854" s="874" t="s">
        <v>14863</v>
      </c>
    </row>
    <row r="6855" spans="1:6">
      <c r="A6855" t="s">
        <v>3967</v>
      </c>
      <c r="B6855" s="874" t="s">
        <v>22145</v>
      </c>
      <c r="C6855" t="s">
        <v>22146</v>
      </c>
      <c r="D6855" t="s">
        <v>22146</v>
      </c>
      <c r="E6855" t="s">
        <v>22146</v>
      </c>
      <c r="F6855" s="874" t="s">
        <v>14863</v>
      </c>
    </row>
    <row r="6856" spans="1:6">
      <c r="A6856" t="s">
        <v>3967</v>
      </c>
      <c r="B6856" s="874" t="s">
        <v>22147</v>
      </c>
      <c r="C6856" t="s">
        <v>22148</v>
      </c>
      <c r="D6856" t="s">
        <v>22148</v>
      </c>
      <c r="E6856" t="s">
        <v>22148</v>
      </c>
      <c r="F6856" s="874" t="s">
        <v>14867</v>
      </c>
    </row>
    <row r="6857" spans="1:6">
      <c r="A6857" t="s">
        <v>3967</v>
      </c>
      <c r="B6857" s="874" t="s">
        <v>22149</v>
      </c>
      <c r="C6857" t="s">
        <v>22150</v>
      </c>
      <c r="D6857" t="s">
        <v>22150</v>
      </c>
      <c r="E6857" t="s">
        <v>22150</v>
      </c>
      <c r="F6857" s="874" t="s">
        <v>14867</v>
      </c>
    </row>
    <row r="6858" spans="1:6">
      <c r="A6858" t="s">
        <v>3967</v>
      </c>
      <c r="B6858" s="874" t="s">
        <v>22151</v>
      </c>
      <c r="C6858" t="s">
        <v>22152</v>
      </c>
      <c r="D6858" t="s">
        <v>22152</v>
      </c>
      <c r="E6858" t="s">
        <v>22152</v>
      </c>
      <c r="F6858" s="874" t="s">
        <v>14867</v>
      </c>
    </row>
    <row r="6859" spans="1:6">
      <c r="A6859" t="s">
        <v>3967</v>
      </c>
      <c r="B6859" s="874" t="s">
        <v>22153</v>
      </c>
      <c r="C6859" t="s">
        <v>22154</v>
      </c>
      <c r="D6859" t="s">
        <v>22154</v>
      </c>
      <c r="E6859" t="s">
        <v>22154</v>
      </c>
      <c r="F6859" s="874" t="s">
        <v>14870</v>
      </c>
    </row>
    <row r="6860" spans="1:6">
      <c r="A6860" t="s">
        <v>3967</v>
      </c>
      <c r="B6860" s="874" t="s">
        <v>22155</v>
      </c>
      <c r="C6860" t="s">
        <v>22156</v>
      </c>
      <c r="D6860" t="s">
        <v>22156</v>
      </c>
      <c r="E6860" t="s">
        <v>22156</v>
      </c>
      <c r="F6860" s="874" t="s">
        <v>14870</v>
      </c>
    </row>
    <row r="6861" spans="1:6">
      <c r="A6861" t="s">
        <v>3967</v>
      </c>
      <c r="B6861" s="874" t="s">
        <v>22157</v>
      </c>
      <c r="C6861" t="s">
        <v>22158</v>
      </c>
      <c r="D6861" t="s">
        <v>22158</v>
      </c>
      <c r="E6861" t="s">
        <v>22158</v>
      </c>
      <c r="F6861" s="874" t="s">
        <v>14870</v>
      </c>
    </row>
    <row r="6862" spans="1:6">
      <c r="A6862" t="s">
        <v>3967</v>
      </c>
      <c r="B6862" s="874" t="s">
        <v>22159</v>
      </c>
      <c r="C6862" t="s">
        <v>22160</v>
      </c>
      <c r="D6862" t="s">
        <v>22160</v>
      </c>
      <c r="E6862" t="s">
        <v>22160</v>
      </c>
      <c r="F6862" s="874" t="s">
        <v>14870</v>
      </c>
    </row>
    <row r="6863" spans="1:6">
      <c r="A6863" t="s">
        <v>3967</v>
      </c>
      <c r="B6863" s="874" t="s">
        <v>22161</v>
      </c>
      <c r="C6863" t="s">
        <v>22162</v>
      </c>
      <c r="D6863" t="s">
        <v>22162</v>
      </c>
      <c r="E6863" t="s">
        <v>22162</v>
      </c>
      <c r="F6863" s="874" t="s">
        <v>14870</v>
      </c>
    </row>
    <row r="6864" spans="1:6">
      <c r="A6864" t="s">
        <v>3967</v>
      </c>
      <c r="B6864" s="874" t="s">
        <v>22163</v>
      </c>
      <c r="C6864" t="s">
        <v>22164</v>
      </c>
      <c r="D6864" t="s">
        <v>22164</v>
      </c>
      <c r="E6864" t="s">
        <v>22164</v>
      </c>
      <c r="F6864" s="874" t="s">
        <v>14870</v>
      </c>
    </row>
    <row r="6865" spans="1:6">
      <c r="A6865" t="s">
        <v>3967</v>
      </c>
      <c r="B6865" s="874" t="s">
        <v>22165</v>
      </c>
      <c r="C6865" t="s">
        <v>22166</v>
      </c>
      <c r="D6865" t="s">
        <v>22166</v>
      </c>
      <c r="E6865" t="s">
        <v>22166</v>
      </c>
      <c r="F6865" s="874" t="s">
        <v>14874</v>
      </c>
    </row>
    <row r="6866" spans="1:6">
      <c r="A6866" t="s">
        <v>3967</v>
      </c>
      <c r="B6866" s="874" t="s">
        <v>22167</v>
      </c>
      <c r="C6866" t="s">
        <v>22168</v>
      </c>
      <c r="D6866" t="s">
        <v>22168</v>
      </c>
      <c r="E6866" t="s">
        <v>22168</v>
      </c>
      <c r="F6866" s="874" t="s">
        <v>14878</v>
      </c>
    </row>
    <row r="6867" spans="1:6">
      <c r="A6867" t="s">
        <v>3967</v>
      </c>
      <c r="B6867" t="s">
        <v>22169</v>
      </c>
      <c r="C6867" t="s">
        <v>22170</v>
      </c>
      <c r="D6867" t="s">
        <v>22170</v>
      </c>
      <c r="E6867" t="s">
        <v>22170</v>
      </c>
      <c r="F6867" s="874" t="s">
        <v>14878</v>
      </c>
    </row>
    <row r="6868" spans="1:6">
      <c r="A6868" t="s">
        <v>3967</v>
      </c>
      <c r="B6868" s="860" t="s">
        <v>22171</v>
      </c>
      <c r="C6868" t="s">
        <v>22172</v>
      </c>
      <c r="D6868" t="s">
        <v>22172</v>
      </c>
      <c r="E6868" t="s">
        <v>22172</v>
      </c>
      <c r="F6868" s="874" t="s">
        <v>14882</v>
      </c>
    </row>
    <row r="6869" spans="1:6">
      <c r="A6869" t="s">
        <v>3967</v>
      </c>
      <c r="B6869" s="874" t="s">
        <v>22173</v>
      </c>
      <c r="C6869" t="s">
        <v>22174</v>
      </c>
      <c r="D6869" t="s">
        <v>22174</v>
      </c>
      <c r="E6869" t="s">
        <v>22174</v>
      </c>
      <c r="F6869" s="874" t="s">
        <v>14886</v>
      </c>
    </row>
    <row r="6870" spans="1:6">
      <c r="A6870" t="s">
        <v>3967</v>
      </c>
      <c r="B6870" s="874" t="s">
        <v>22175</v>
      </c>
      <c r="C6870" t="s">
        <v>22176</v>
      </c>
      <c r="D6870" t="s">
        <v>22176</v>
      </c>
      <c r="E6870" t="s">
        <v>22176</v>
      </c>
      <c r="F6870" s="874" t="s">
        <v>14890</v>
      </c>
    </row>
    <row r="6871" spans="1:6">
      <c r="A6871" t="s">
        <v>3967</v>
      </c>
      <c r="B6871" s="874" t="s">
        <v>22177</v>
      </c>
      <c r="C6871" t="s">
        <v>22178</v>
      </c>
      <c r="D6871" t="s">
        <v>22178</v>
      </c>
      <c r="E6871" t="s">
        <v>22178</v>
      </c>
      <c r="F6871" s="874" t="s">
        <v>14894</v>
      </c>
    </row>
    <row r="6872" spans="1:6">
      <c r="A6872" t="s">
        <v>3967</v>
      </c>
      <c r="B6872" s="874" t="s">
        <v>22179</v>
      </c>
      <c r="C6872" t="s">
        <v>22180</v>
      </c>
      <c r="D6872" t="s">
        <v>22180</v>
      </c>
      <c r="E6872" t="s">
        <v>22180</v>
      </c>
      <c r="F6872" s="874" t="s">
        <v>14898</v>
      </c>
    </row>
    <row r="6873" spans="1:6">
      <c r="A6873" t="s">
        <v>3967</v>
      </c>
      <c r="B6873" s="874" t="s">
        <v>22181</v>
      </c>
      <c r="C6873" t="s">
        <v>22182</v>
      </c>
      <c r="D6873" t="s">
        <v>22182</v>
      </c>
      <c r="E6873" t="s">
        <v>22182</v>
      </c>
      <c r="F6873" s="874" t="s">
        <v>14898</v>
      </c>
    </row>
    <row r="6874" spans="1:6">
      <c r="A6874" t="s">
        <v>3967</v>
      </c>
      <c r="B6874" s="874" t="s">
        <v>22183</v>
      </c>
      <c r="C6874" t="s">
        <v>22184</v>
      </c>
      <c r="D6874" t="s">
        <v>22184</v>
      </c>
      <c r="E6874" t="s">
        <v>22184</v>
      </c>
      <c r="F6874" s="874" t="s">
        <v>14901</v>
      </c>
    </row>
    <row r="6875" spans="1:6">
      <c r="A6875" t="s">
        <v>3967</v>
      </c>
      <c r="B6875" s="874" t="s">
        <v>22185</v>
      </c>
      <c r="C6875" t="s">
        <v>22186</v>
      </c>
      <c r="D6875" t="s">
        <v>22186</v>
      </c>
      <c r="E6875" t="s">
        <v>22186</v>
      </c>
      <c r="F6875" s="874" t="s">
        <v>14901</v>
      </c>
    </row>
    <row r="6876" spans="1:6">
      <c r="A6876" t="s">
        <v>3967</v>
      </c>
      <c r="B6876" s="874" t="s">
        <v>22187</v>
      </c>
      <c r="C6876" t="s">
        <v>22188</v>
      </c>
      <c r="D6876" t="s">
        <v>22188</v>
      </c>
      <c r="E6876" t="s">
        <v>22188</v>
      </c>
      <c r="F6876" s="874" t="s">
        <v>14901</v>
      </c>
    </row>
    <row r="6877" spans="1:6">
      <c r="A6877" t="s">
        <v>3967</v>
      </c>
      <c r="B6877" s="874" t="s">
        <v>22189</v>
      </c>
      <c r="C6877" t="s">
        <v>22190</v>
      </c>
      <c r="D6877" t="s">
        <v>22190</v>
      </c>
      <c r="E6877" t="s">
        <v>22190</v>
      </c>
      <c r="F6877" s="874" t="s">
        <v>14905</v>
      </c>
    </row>
    <row r="6878" spans="1:6">
      <c r="A6878" t="s">
        <v>3967</v>
      </c>
      <c r="B6878" s="874" t="s">
        <v>22191</v>
      </c>
      <c r="C6878" t="s">
        <v>22192</v>
      </c>
      <c r="D6878" t="s">
        <v>22192</v>
      </c>
      <c r="E6878" t="s">
        <v>22192</v>
      </c>
      <c r="F6878" s="874" t="s">
        <v>14908</v>
      </c>
    </row>
    <row r="6879" spans="1:6">
      <c r="A6879" t="s">
        <v>3967</v>
      </c>
      <c r="B6879" s="874" t="s">
        <v>22193</v>
      </c>
      <c r="C6879" t="s">
        <v>22194</v>
      </c>
      <c r="D6879" t="s">
        <v>22194</v>
      </c>
      <c r="E6879" t="s">
        <v>22194</v>
      </c>
      <c r="F6879" s="874" t="s">
        <v>14908</v>
      </c>
    </row>
    <row r="6880" spans="1:6">
      <c r="A6880" t="s">
        <v>3967</v>
      </c>
      <c r="B6880" s="874" t="s">
        <v>22195</v>
      </c>
      <c r="C6880" t="s">
        <v>22196</v>
      </c>
      <c r="D6880" t="s">
        <v>22196</v>
      </c>
      <c r="E6880" t="s">
        <v>22196</v>
      </c>
      <c r="F6880" s="874" t="s">
        <v>14908</v>
      </c>
    </row>
    <row r="6881" spans="1:6">
      <c r="A6881" t="s">
        <v>3967</v>
      </c>
      <c r="B6881" s="54" t="s">
        <v>22197</v>
      </c>
      <c r="C6881" t="s">
        <v>22198</v>
      </c>
      <c r="D6881" t="s">
        <v>22198</v>
      </c>
      <c r="E6881" t="s">
        <v>22198</v>
      </c>
      <c r="F6881" s="874" t="s">
        <v>14912</v>
      </c>
    </row>
    <row r="6882" spans="1:6">
      <c r="A6882" t="s">
        <v>3967</v>
      </c>
      <c r="B6882" s="874" t="s">
        <v>22199</v>
      </c>
      <c r="C6882" t="s">
        <v>22200</v>
      </c>
      <c r="D6882" t="s">
        <v>22200</v>
      </c>
      <c r="E6882" t="s">
        <v>22200</v>
      </c>
      <c r="F6882" s="874" t="s">
        <v>14912</v>
      </c>
    </row>
    <row r="6883" spans="1:6">
      <c r="A6883" t="s">
        <v>3967</v>
      </c>
      <c r="B6883" s="874" t="s">
        <v>22201</v>
      </c>
      <c r="C6883" t="s">
        <v>22202</v>
      </c>
      <c r="D6883" t="s">
        <v>22202</v>
      </c>
      <c r="E6883" t="s">
        <v>22202</v>
      </c>
      <c r="F6883" s="874" t="s">
        <v>14916</v>
      </c>
    </row>
    <row r="6884" spans="1:6">
      <c r="A6884" t="s">
        <v>3967</v>
      </c>
      <c r="B6884" s="874" t="s">
        <v>22203</v>
      </c>
      <c r="C6884" t="s">
        <v>22204</v>
      </c>
      <c r="D6884" t="s">
        <v>22204</v>
      </c>
      <c r="E6884" t="s">
        <v>22204</v>
      </c>
      <c r="F6884" s="874" t="s">
        <v>14916</v>
      </c>
    </row>
    <row r="6885" spans="1:6">
      <c r="A6885" t="s">
        <v>3967</v>
      </c>
      <c r="B6885" s="874" t="s">
        <v>22205</v>
      </c>
      <c r="C6885" t="s">
        <v>22206</v>
      </c>
      <c r="D6885" t="s">
        <v>22206</v>
      </c>
      <c r="E6885" t="s">
        <v>22206</v>
      </c>
      <c r="F6885" s="874" t="s">
        <v>14916</v>
      </c>
    </row>
    <row r="6886" spans="1:6">
      <c r="A6886" t="s">
        <v>3967</v>
      </c>
      <c r="B6886" s="874" t="s">
        <v>22207</v>
      </c>
      <c r="C6886" t="s">
        <v>22208</v>
      </c>
      <c r="D6886" t="s">
        <v>22208</v>
      </c>
      <c r="E6886" t="s">
        <v>22208</v>
      </c>
      <c r="F6886" s="874" t="s">
        <v>14916</v>
      </c>
    </row>
    <row r="6887" spans="1:6">
      <c r="A6887" t="s">
        <v>3967</v>
      </c>
      <c r="B6887" s="874" t="s">
        <v>22209</v>
      </c>
      <c r="C6887" t="s">
        <v>22210</v>
      </c>
      <c r="D6887" t="s">
        <v>22210</v>
      </c>
      <c r="E6887" t="s">
        <v>22210</v>
      </c>
      <c r="F6887" s="874" t="s">
        <v>14916</v>
      </c>
    </row>
    <row r="6888" spans="1:6">
      <c r="A6888" t="s">
        <v>3967</v>
      </c>
      <c r="B6888" s="874" t="s">
        <v>22211</v>
      </c>
      <c r="C6888" t="s">
        <v>22212</v>
      </c>
      <c r="D6888" t="s">
        <v>22212</v>
      </c>
      <c r="E6888" t="s">
        <v>22212</v>
      </c>
      <c r="F6888" s="874" t="s">
        <v>14916</v>
      </c>
    </row>
    <row r="6889" spans="1:6">
      <c r="A6889" t="s">
        <v>3967</v>
      </c>
      <c r="B6889" s="874" t="s">
        <v>22213</v>
      </c>
      <c r="C6889" t="s">
        <v>22214</v>
      </c>
      <c r="D6889" t="s">
        <v>22214</v>
      </c>
      <c r="E6889" t="s">
        <v>22214</v>
      </c>
      <c r="F6889" s="874" t="s">
        <v>14916</v>
      </c>
    </row>
    <row r="6890" spans="1:6">
      <c r="A6890" t="s">
        <v>3967</v>
      </c>
      <c r="B6890" s="874" t="s">
        <v>22215</v>
      </c>
      <c r="C6890" t="s">
        <v>22216</v>
      </c>
      <c r="D6890" t="s">
        <v>22216</v>
      </c>
      <c r="E6890" t="s">
        <v>22216</v>
      </c>
      <c r="F6890" s="874" t="s">
        <v>14919</v>
      </c>
    </row>
    <row r="6891" spans="1:6">
      <c r="A6891" t="s">
        <v>3967</v>
      </c>
      <c r="B6891" s="874" t="s">
        <v>22217</v>
      </c>
      <c r="C6891" t="s">
        <v>22218</v>
      </c>
      <c r="D6891" t="s">
        <v>22218</v>
      </c>
      <c r="E6891" t="s">
        <v>22218</v>
      </c>
      <c r="F6891" s="874" t="s">
        <v>14923</v>
      </c>
    </row>
    <row r="6892" spans="1:6">
      <c r="A6892" t="s">
        <v>3967</v>
      </c>
      <c r="B6892" s="874" t="s">
        <v>22219</v>
      </c>
      <c r="C6892" t="s">
        <v>22220</v>
      </c>
      <c r="D6892" t="s">
        <v>22220</v>
      </c>
      <c r="E6892" t="s">
        <v>22220</v>
      </c>
      <c r="F6892" s="874" t="s">
        <v>14927</v>
      </c>
    </row>
    <row r="6893" spans="1:6">
      <c r="A6893" t="s">
        <v>3967</v>
      </c>
      <c r="B6893" s="874" t="s">
        <v>22221</v>
      </c>
      <c r="C6893" t="s">
        <v>22222</v>
      </c>
      <c r="D6893" t="s">
        <v>22222</v>
      </c>
      <c r="E6893" t="s">
        <v>22222</v>
      </c>
      <c r="F6893" s="874" t="s">
        <v>14931</v>
      </c>
    </row>
    <row r="6894" spans="1:6">
      <c r="A6894" t="s">
        <v>3967</v>
      </c>
      <c r="B6894" t="s">
        <v>22223</v>
      </c>
      <c r="C6894" t="s">
        <v>22224</v>
      </c>
      <c r="D6894" t="s">
        <v>22224</v>
      </c>
      <c r="E6894" t="s">
        <v>22224</v>
      </c>
      <c r="F6894" t="s">
        <v>14931</v>
      </c>
    </row>
    <row r="6895" spans="1:6">
      <c r="A6895" t="s">
        <v>3967</v>
      </c>
      <c r="B6895" s="54" t="s">
        <v>22225</v>
      </c>
      <c r="C6895" t="s">
        <v>22226</v>
      </c>
      <c r="D6895" t="s">
        <v>22226</v>
      </c>
      <c r="E6895" t="s">
        <v>22226</v>
      </c>
      <c r="F6895" s="874" t="s">
        <v>14931</v>
      </c>
    </row>
    <row r="6896" spans="1:6">
      <c r="A6896" t="s">
        <v>3967</v>
      </c>
      <c r="B6896" s="874" t="s">
        <v>22227</v>
      </c>
      <c r="C6896" t="s">
        <v>22228</v>
      </c>
      <c r="D6896" t="s">
        <v>22228</v>
      </c>
      <c r="E6896" t="s">
        <v>22228</v>
      </c>
      <c r="F6896" s="874" t="s">
        <v>14935</v>
      </c>
    </row>
    <row r="6897" spans="1:6">
      <c r="A6897" t="s">
        <v>3967</v>
      </c>
      <c r="B6897" s="874" t="s">
        <v>22229</v>
      </c>
      <c r="C6897" t="s">
        <v>22230</v>
      </c>
      <c r="D6897" t="s">
        <v>22230</v>
      </c>
      <c r="E6897" t="s">
        <v>22230</v>
      </c>
      <c r="F6897" s="874" t="s">
        <v>14939</v>
      </c>
    </row>
    <row r="6898" spans="1:6">
      <c r="A6898" t="s">
        <v>3967</v>
      </c>
      <c r="B6898" s="874" t="s">
        <v>22231</v>
      </c>
      <c r="C6898" t="s">
        <v>22232</v>
      </c>
      <c r="D6898" t="s">
        <v>22232</v>
      </c>
      <c r="E6898" t="s">
        <v>22232</v>
      </c>
      <c r="F6898" s="874" t="s">
        <v>14943</v>
      </c>
    </row>
    <row r="6899" spans="1:6">
      <c r="A6899" t="s">
        <v>3967</v>
      </c>
      <c r="B6899" s="874" t="s">
        <v>22233</v>
      </c>
      <c r="C6899" t="s">
        <v>22234</v>
      </c>
      <c r="D6899" t="s">
        <v>22234</v>
      </c>
      <c r="E6899" t="s">
        <v>22234</v>
      </c>
      <c r="F6899" s="874" t="s">
        <v>14947</v>
      </c>
    </row>
    <row r="6900" spans="1:6">
      <c r="A6900" t="s">
        <v>3967</v>
      </c>
      <c r="B6900" s="874" t="s">
        <v>22235</v>
      </c>
      <c r="C6900" t="s">
        <v>22236</v>
      </c>
      <c r="D6900" t="s">
        <v>22236</v>
      </c>
      <c r="E6900" t="s">
        <v>22236</v>
      </c>
      <c r="F6900" s="874" t="s">
        <v>14951</v>
      </c>
    </row>
    <row r="6901" spans="1:6">
      <c r="A6901" t="s">
        <v>3967</v>
      </c>
      <c r="B6901" s="874" t="s">
        <v>22237</v>
      </c>
      <c r="C6901" t="s">
        <v>22238</v>
      </c>
      <c r="D6901" t="s">
        <v>22238</v>
      </c>
      <c r="E6901" t="s">
        <v>22238</v>
      </c>
      <c r="F6901" s="874" t="s">
        <v>14954</v>
      </c>
    </row>
    <row r="6902" spans="1:6">
      <c r="A6902" t="s">
        <v>3967</v>
      </c>
      <c r="B6902" s="874" t="s">
        <v>22239</v>
      </c>
      <c r="C6902" t="s">
        <v>22240</v>
      </c>
      <c r="D6902" t="s">
        <v>22240</v>
      </c>
      <c r="E6902" t="s">
        <v>22240</v>
      </c>
      <c r="F6902" s="874" t="s">
        <v>14958</v>
      </c>
    </row>
    <row r="6903" spans="1:6">
      <c r="A6903" t="s">
        <v>3967</v>
      </c>
      <c r="B6903" s="874" t="s">
        <v>22241</v>
      </c>
      <c r="C6903" t="s">
        <v>22242</v>
      </c>
      <c r="D6903" t="s">
        <v>22242</v>
      </c>
      <c r="E6903" t="s">
        <v>22242</v>
      </c>
      <c r="F6903" s="874" t="s">
        <v>14961</v>
      </c>
    </row>
    <row r="6904" spans="1:6">
      <c r="A6904" t="s">
        <v>3967</v>
      </c>
      <c r="B6904" s="874" t="s">
        <v>22243</v>
      </c>
      <c r="C6904" t="s">
        <v>22244</v>
      </c>
      <c r="D6904" t="s">
        <v>22244</v>
      </c>
      <c r="E6904" t="s">
        <v>22244</v>
      </c>
      <c r="F6904" s="874" t="s">
        <v>14961</v>
      </c>
    </row>
    <row r="6905" spans="1:6">
      <c r="A6905" t="s">
        <v>3967</v>
      </c>
      <c r="B6905" s="874" t="s">
        <v>22245</v>
      </c>
      <c r="C6905" t="s">
        <v>22246</v>
      </c>
      <c r="D6905" t="s">
        <v>22246</v>
      </c>
      <c r="E6905" t="s">
        <v>22246</v>
      </c>
      <c r="F6905" s="874" t="s">
        <v>14964</v>
      </c>
    </row>
    <row r="6906" spans="1:6">
      <c r="A6906" t="s">
        <v>3967</v>
      </c>
      <c r="B6906" s="874" t="s">
        <v>22247</v>
      </c>
      <c r="C6906" t="s">
        <v>22248</v>
      </c>
      <c r="D6906" t="s">
        <v>22248</v>
      </c>
      <c r="E6906" t="s">
        <v>22248</v>
      </c>
      <c r="F6906" s="874" t="s">
        <v>14968</v>
      </c>
    </row>
    <row r="6907" spans="1:6">
      <c r="A6907" t="s">
        <v>3967</v>
      </c>
      <c r="B6907" s="874" t="s">
        <v>22249</v>
      </c>
      <c r="C6907" t="s">
        <v>22250</v>
      </c>
      <c r="D6907" t="s">
        <v>22250</v>
      </c>
      <c r="E6907" t="s">
        <v>22250</v>
      </c>
      <c r="F6907" s="874" t="s">
        <v>14972</v>
      </c>
    </row>
    <row r="6908" spans="1:6">
      <c r="A6908" t="s">
        <v>3967</v>
      </c>
      <c r="B6908" s="874" t="s">
        <v>22251</v>
      </c>
      <c r="C6908" t="s">
        <v>22252</v>
      </c>
      <c r="D6908" t="s">
        <v>22252</v>
      </c>
      <c r="E6908" t="s">
        <v>22252</v>
      </c>
      <c r="F6908" s="874" t="s">
        <v>14976</v>
      </c>
    </row>
    <row r="6909" spans="1:6">
      <c r="A6909" t="s">
        <v>3967</v>
      </c>
      <c r="B6909" t="s">
        <v>22253</v>
      </c>
      <c r="C6909" t="s">
        <v>22254</v>
      </c>
      <c r="D6909" t="s">
        <v>22254</v>
      </c>
      <c r="E6909" t="s">
        <v>22254</v>
      </c>
      <c r="F6909" s="874" t="s">
        <v>14980</v>
      </c>
    </row>
    <row r="6910" spans="1:6">
      <c r="A6910" t="s">
        <v>3967</v>
      </c>
      <c r="B6910" s="54" t="s">
        <v>22255</v>
      </c>
      <c r="C6910" t="s">
        <v>22256</v>
      </c>
      <c r="D6910" t="s">
        <v>22256</v>
      </c>
      <c r="E6910" t="s">
        <v>22256</v>
      </c>
      <c r="F6910" s="874" t="s">
        <v>14984</v>
      </c>
    </row>
    <row r="6911" spans="1:6">
      <c r="A6911" t="s">
        <v>3967</v>
      </c>
      <c r="B6911" s="874" t="s">
        <v>22257</v>
      </c>
      <c r="C6911" t="s">
        <v>22258</v>
      </c>
      <c r="D6911" t="s">
        <v>22258</v>
      </c>
      <c r="E6911" t="s">
        <v>22258</v>
      </c>
      <c r="F6911" s="874" t="s">
        <v>14988</v>
      </c>
    </row>
    <row r="6912" spans="1:6">
      <c r="A6912" t="s">
        <v>3967</v>
      </c>
      <c r="B6912" s="874" t="s">
        <v>22259</v>
      </c>
      <c r="C6912" t="s">
        <v>22260</v>
      </c>
      <c r="D6912" t="s">
        <v>22260</v>
      </c>
      <c r="E6912" t="s">
        <v>22260</v>
      </c>
      <c r="F6912" s="874" t="s">
        <v>14992</v>
      </c>
    </row>
    <row r="6913" spans="1:6">
      <c r="A6913" t="s">
        <v>3967</v>
      </c>
      <c r="B6913" s="874" t="s">
        <v>22261</v>
      </c>
      <c r="C6913" t="s">
        <v>22262</v>
      </c>
      <c r="D6913" t="s">
        <v>22262</v>
      </c>
      <c r="E6913" t="s">
        <v>22262</v>
      </c>
      <c r="F6913" s="874" t="s">
        <v>14996</v>
      </c>
    </row>
    <row r="6914" spans="1:6">
      <c r="A6914" t="s">
        <v>3967</v>
      </c>
      <c r="B6914" s="874" t="s">
        <v>22263</v>
      </c>
      <c r="C6914" t="s">
        <v>22264</v>
      </c>
      <c r="D6914" t="s">
        <v>22264</v>
      </c>
      <c r="E6914" t="s">
        <v>22264</v>
      </c>
      <c r="F6914" s="874" t="s">
        <v>14999</v>
      </c>
    </row>
    <row r="6915" spans="1:6">
      <c r="A6915" t="s">
        <v>3967</v>
      </c>
      <c r="B6915" s="874" t="s">
        <v>22265</v>
      </c>
      <c r="C6915" t="s">
        <v>22266</v>
      </c>
      <c r="D6915" t="s">
        <v>22266</v>
      </c>
      <c r="E6915" t="s">
        <v>22266</v>
      </c>
      <c r="F6915" s="874" t="s">
        <v>15002</v>
      </c>
    </row>
    <row r="6916" spans="1:6">
      <c r="A6916" t="s">
        <v>3967</v>
      </c>
      <c r="B6916" s="874" t="s">
        <v>22267</v>
      </c>
      <c r="C6916" t="s">
        <v>22268</v>
      </c>
      <c r="D6916" t="s">
        <v>22268</v>
      </c>
      <c r="E6916" t="s">
        <v>22268</v>
      </c>
      <c r="F6916" s="874" t="s">
        <v>15005</v>
      </c>
    </row>
    <row r="6917" spans="1:6">
      <c r="A6917" t="s">
        <v>3967</v>
      </c>
      <c r="B6917" s="874" t="s">
        <v>22269</v>
      </c>
      <c r="C6917" t="s">
        <v>22270</v>
      </c>
      <c r="D6917" t="s">
        <v>22270</v>
      </c>
      <c r="E6917" t="s">
        <v>22270</v>
      </c>
      <c r="F6917" s="874" t="s">
        <v>15009</v>
      </c>
    </row>
    <row r="6918" spans="1:6">
      <c r="A6918" t="s">
        <v>3967</v>
      </c>
      <c r="B6918" s="874" t="s">
        <v>22271</v>
      </c>
      <c r="C6918" t="s">
        <v>22272</v>
      </c>
      <c r="D6918" t="s">
        <v>22272</v>
      </c>
      <c r="E6918" t="s">
        <v>22272</v>
      </c>
      <c r="F6918" s="874" t="s">
        <v>15013</v>
      </c>
    </row>
    <row r="6919" spans="1:6">
      <c r="A6919" t="s">
        <v>3967</v>
      </c>
      <c r="B6919" s="874" t="s">
        <v>22273</v>
      </c>
      <c r="C6919" t="s">
        <v>22274</v>
      </c>
      <c r="D6919" t="s">
        <v>22274</v>
      </c>
      <c r="E6919" t="s">
        <v>22274</v>
      </c>
      <c r="F6919" s="874" t="s">
        <v>15013</v>
      </c>
    </row>
    <row r="6920" spans="1:6">
      <c r="A6920" t="s">
        <v>3967</v>
      </c>
      <c r="B6920" s="874" t="s">
        <v>22275</v>
      </c>
      <c r="C6920" t="s">
        <v>22276</v>
      </c>
      <c r="D6920" t="s">
        <v>22276</v>
      </c>
      <c r="E6920" t="s">
        <v>22276</v>
      </c>
      <c r="F6920" s="874" t="s">
        <v>15013</v>
      </c>
    </row>
    <row r="6921" spans="1:6">
      <c r="A6921" t="s">
        <v>3967</v>
      </c>
      <c r="B6921" s="874" t="s">
        <v>22277</v>
      </c>
      <c r="C6921" t="s">
        <v>22278</v>
      </c>
      <c r="D6921" t="s">
        <v>22278</v>
      </c>
      <c r="E6921" t="s">
        <v>22278</v>
      </c>
      <c r="F6921" s="874" t="s">
        <v>15013</v>
      </c>
    </row>
    <row r="6922" spans="1:6">
      <c r="A6922" t="s">
        <v>3967</v>
      </c>
      <c r="B6922" s="874" t="s">
        <v>22279</v>
      </c>
      <c r="C6922" t="s">
        <v>22280</v>
      </c>
      <c r="D6922" t="s">
        <v>22280</v>
      </c>
      <c r="E6922" t="s">
        <v>22280</v>
      </c>
      <c r="F6922" s="874" t="s">
        <v>15013</v>
      </c>
    </row>
    <row r="6923" spans="1:6">
      <c r="A6923" t="s">
        <v>3967</v>
      </c>
      <c r="B6923" s="874" t="s">
        <v>22281</v>
      </c>
      <c r="C6923" t="s">
        <v>22282</v>
      </c>
      <c r="D6923" t="s">
        <v>22282</v>
      </c>
      <c r="E6923" t="s">
        <v>22282</v>
      </c>
      <c r="F6923" s="874" t="s">
        <v>15013</v>
      </c>
    </row>
    <row r="6924" spans="1:6">
      <c r="A6924" t="s">
        <v>3967</v>
      </c>
      <c r="B6924" s="54" t="s">
        <v>22283</v>
      </c>
      <c r="C6924" t="s">
        <v>22284</v>
      </c>
      <c r="D6924" t="s">
        <v>22284</v>
      </c>
      <c r="E6924" t="s">
        <v>22284</v>
      </c>
      <c r="F6924" s="874" t="s">
        <v>15013</v>
      </c>
    </row>
    <row r="6925" spans="1:6">
      <c r="A6925" t="s">
        <v>3967</v>
      </c>
      <c r="B6925" s="874" t="s">
        <v>22285</v>
      </c>
      <c r="C6925" t="s">
        <v>22286</v>
      </c>
      <c r="D6925" t="s">
        <v>22286</v>
      </c>
      <c r="E6925" t="s">
        <v>22286</v>
      </c>
      <c r="F6925" s="877" t="s">
        <v>15013</v>
      </c>
    </row>
    <row r="6926" spans="1:6">
      <c r="A6926" t="s">
        <v>3967</v>
      </c>
      <c r="B6926" s="874" t="s">
        <v>22287</v>
      </c>
      <c r="C6926" t="s">
        <v>22288</v>
      </c>
      <c r="D6926" t="s">
        <v>22288</v>
      </c>
      <c r="E6926" t="s">
        <v>22288</v>
      </c>
      <c r="F6926" s="874" t="s">
        <v>15013</v>
      </c>
    </row>
    <row r="6927" spans="1:6">
      <c r="A6927" t="s">
        <v>3967</v>
      </c>
      <c r="B6927" s="54" t="s">
        <v>22289</v>
      </c>
      <c r="C6927" t="s">
        <v>22290</v>
      </c>
      <c r="D6927" t="s">
        <v>22290</v>
      </c>
      <c r="E6927" t="s">
        <v>22290</v>
      </c>
      <c r="F6927" s="874" t="s">
        <v>15013</v>
      </c>
    </row>
    <row r="6928" spans="1:6">
      <c r="A6928" t="s">
        <v>3967</v>
      </c>
      <c r="B6928" s="874" t="s">
        <v>22291</v>
      </c>
      <c r="C6928" t="s">
        <v>22292</v>
      </c>
      <c r="D6928" t="s">
        <v>22292</v>
      </c>
      <c r="E6928" t="s">
        <v>22292</v>
      </c>
      <c r="F6928" s="874" t="s">
        <v>15013</v>
      </c>
    </row>
    <row r="6929" spans="1:6">
      <c r="A6929" t="s">
        <v>3967</v>
      </c>
      <c r="B6929" s="874" t="s">
        <v>22293</v>
      </c>
      <c r="C6929" t="s">
        <v>22294</v>
      </c>
      <c r="D6929" t="s">
        <v>22294</v>
      </c>
      <c r="E6929" t="s">
        <v>22294</v>
      </c>
      <c r="F6929" s="874" t="s">
        <v>15013</v>
      </c>
    </row>
    <row r="6930" spans="1:6">
      <c r="A6930" t="s">
        <v>3967</v>
      </c>
      <c r="B6930" s="874" t="s">
        <v>22295</v>
      </c>
      <c r="C6930" t="s">
        <v>22296</v>
      </c>
      <c r="D6930" t="s">
        <v>22296</v>
      </c>
      <c r="E6930" t="s">
        <v>22296</v>
      </c>
      <c r="F6930" s="874" t="s">
        <v>15013</v>
      </c>
    </row>
    <row r="6931" spans="1:6">
      <c r="A6931" t="s">
        <v>3967</v>
      </c>
      <c r="B6931" s="54" t="s">
        <v>22297</v>
      </c>
      <c r="C6931" t="s">
        <v>22298</v>
      </c>
      <c r="D6931" t="s">
        <v>22298</v>
      </c>
      <c r="E6931" t="s">
        <v>22298</v>
      </c>
      <c r="F6931" s="874" t="s">
        <v>15013</v>
      </c>
    </row>
    <row r="6932" spans="1:6">
      <c r="A6932" t="s">
        <v>3967</v>
      </c>
      <c r="B6932" s="54" t="s">
        <v>22299</v>
      </c>
      <c r="C6932" t="s">
        <v>22300</v>
      </c>
      <c r="D6932" t="s">
        <v>22300</v>
      </c>
      <c r="E6932" t="s">
        <v>22300</v>
      </c>
      <c r="F6932" s="874" t="s">
        <v>15013</v>
      </c>
    </row>
    <row r="6933" spans="1:6">
      <c r="A6933" t="s">
        <v>3967</v>
      </c>
      <c r="B6933" s="874" t="s">
        <v>22301</v>
      </c>
      <c r="C6933" t="s">
        <v>22302</v>
      </c>
      <c r="D6933" t="s">
        <v>22302</v>
      </c>
      <c r="E6933" t="s">
        <v>22302</v>
      </c>
      <c r="F6933" s="874" t="s">
        <v>15013</v>
      </c>
    </row>
    <row r="6934" spans="1:6">
      <c r="A6934" t="s">
        <v>3967</v>
      </c>
      <c r="B6934" s="874" t="s">
        <v>22303</v>
      </c>
      <c r="C6934" t="s">
        <v>22304</v>
      </c>
      <c r="D6934" t="s">
        <v>22304</v>
      </c>
      <c r="E6934" t="s">
        <v>22304</v>
      </c>
      <c r="F6934" s="874" t="s">
        <v>15013</v>
      </c>
    </row>
    <row r="6935" spans="1:6">
      <c r="A6935" t="s">
        <v>3967</v>
      </c>
      <c r="B6935" s="54" t="s">
        <v>22305</v>
      </c>
      <c r="C6935" t="s">
        <v>22306</v>
      </c>
      <c r="D6935" t="s">
        <v>22306</v>
      </c>
      <c r="E6935" t="s">
        <v>22306</v>
      </c>
      <c r="F6935" s="874" t="s">
        <v>15013</v>
      </c>
    </row>
    <row r="6936" spans="1:6">
      <c r="A6936" t="s">
        <v>3967</v>
      </c>
      <c r="B6936" s="874" t="s">
        <v>22307</v>
      </c>
      <c r="C6936" t="s">
        <v>22308</v>
      </c>
      <c r="D6936" t="s">
        <v>22308</v>
      </c>
      <c r="E6936" t="s">
        <v>22308</v>
      </c>
      <c r="F6936" s="874" t="s">
        <v>15013</v>
      </c>
    </row>
    <row r="6937" spans="1:6">
      <c r="A6937" t="s">
        <v>3967</v>
      </c>
      <c r="B6937" s="874" t="s">
        <v>22309</v>
      </c>
      <c r="C6937" t="s">
        <v>22310</v>
      </c>
      <c r="D6937" t="s">
        <v>22310</v>
      </c>
      <c r="E6937" t="s">
        <v>22310</v>
      </c>
      <c r="F6937" s="874" t="s">
        <v>15013</v>
      </c>
    </row>
    <row r="6938" spans="1:6">
      <c r="A6938" t="s">
        <v>3967</v>
      </c>
      <c r="B6938" s="874" t="s">
        <v>22311</v>
      </c>
      <c r="C6938" t="s">
        <v>22312</v>
      </c>
      <c r="D6938" t="s">
        <v>22312</v>
      </c>
      <c r="E6938" t="s">
        <v>22312</v>
      </c>
      <c r="F6938" s="874" t="s">
        <v>15013</v>
      </c>
    </row>
    <row r="6939" spans="1:6">
      <c r="A6939" t="s">
        <v>3967</v>
      </c>
      <c r="B6939" s="54" t="s">
        <v>22313</v>
      </c>
      <c r="C6939" t="s">
        <v>22314</v>
      </c>
      <c r="D6939" t="s">
        <v>22314</v>
      </c>
      <c r="E6939" t="s">
        <v>22314</v>
      </c>
      <c r="F6939" s="874" t="s">
        <v>15013</v>
      </c>
    </row>
    <row r="6940" spans="1:6">
      <c r="A6940" t="s">
        <v>3967</v>
      </c>
      <c r="B6940" s="874" t="s">
        <v>22315</v>
      </c>
      <c r="C6940" t="s">
        <v>22316</v>
      </c>
      <c r="D6940" t="s">
        <v>22316</v>
      </c>
      <c r="E6940" t="s">
        <v>22316</v>
      </c>
      <c r="F6940" s="874" t="s">
        <v>15013</v>
      </c>
    </row>
    <row r="6941" spans="1:6">
      <c r="A6941" t="s">
        <v>3967</v>
      </c>
      <c r="B6941" s="860" t="s">
        <v>22317</v>
      </c>
      <c r="C6941" t="s">
        <v>22318</v>
      </c>
      <c r="D6941" t="s">
        <v>22318</v>
      </c>
      <c r="E6941" t="s">
        <v>22318</v>
      </c>
      <c r="F6941" s="874" t="s">
        <v>15013</v>
      </c>
    </row>
    <row r="6942" spans="1:6">
      <c r="A6942" t="s">
        <v>3967</v>
      </c>
      <c r="B6942" s="874" t="s">
        <v>22319</v>
      </c>
      <c r="C6942" t="s">
        <v>22320</v>
      </c>
      <c r="D6942" t="s">
        <v>22320</v>
      </c>
      <c r="E6942" t="s">
        <v>22320</v>
      </c>
      <c r="F6942" s="874" t="s">
        <v>15013</v>
      </c>
    </row>
    <row r="6943" spans="1:6">
      <c r="A6943" t="s">
        <v>3967</v>
      </c>
      <c r="B6943" s="874" t="s">
        <v>22321</v>
      </c>
      <c r="C6943" t="s">
        <v>22322</v>
      </c>
      <c r="D6943" t="s">
        <v>22322</v>
      </c>
      <c r="E6943" t="s">
        <v>22322</v>
      </c>
      <c r="F6943" s="874" t="s">
        <v>15013</v>
      </c>
    </row>
    <row r="6944" spans="1:6">
      <c r="A6944" t="s">
        <v>3967</v>
      </c>
      <c r="B6944" s="874" t="s">
        <v>22323</v>
      </c>
      <c r="C6944" t="s">
        <v>22324</v>
      </c>
      <c r="D6944" t="s">
        <v>22324</v>
      </c>
      <c r="E6944" t="s">
        <v>22324</v>
      </c>
      <c r="F6944" s="874" t="s">
        <v>15013</v>
      </c>
    </row>
    <row r="6945" spans="1:6">
      <c r="A6945" t="s">
        <v>3967</v>
      </c>
      <c r="B6945" s="874" t="s">
        <v>22325</v>
      </c>
      <c r="C6945" t="s">
        <v>22326</v>
      </c>
      <c r="D6945" t="s">
        <v>22326</v>
      </c>
      <c r="E6945" t="s">
        <v>22326</v>
      </c>
      <c r="F6945" s="874" t="s">
        <v>15013</v>
      </c>
    </row>
    <row r="6946" spans="1:6">
      <c r="A6946" t="s">
        <v>3967</v>
      </c>
      <c r="B6946" s="54" t="s">
        <v>22327</v>
      </c>
      <c r="C6946" t="s">
        <v>22328</v>
      </c>
      <c r="D6946" t="s">
        <v>22328</v>
      </c>
      <c r="E6946" t="s">
        <v>22328</v>
      </c>
      <c r="F6946" s="874" t="s">
        <v>15013</v>
      </c>
    </row>
    <row r="6947" spans="1:6">
      <c r="A6947" t="s">
        <v>3967</v>
      </c>
      <c r="B6947" s="874" t="s">
        <v>22329</v>
      </c>
      <c r="C6947" t="s">
        <v>22330</v>
      </c>
      <c r="D6947" t="s">
        <v>22330</v>
      </c>
      <c r="E6947" t="s">
        <v>22330</v>
      </c>
      <c r="F6947" s="874" t="s">
        <v>15013</v>
      </c>
    </row>
    <row r="6948" spans="1:6">
      <c r="A6948" t="s">
        <v>3967</v>
      </c>
      <c r="B6948" s="874" t="s">
        <v>22331</v>
      </c>
      <c r="C6948" t="s">
        <v>22332</v>
      </c>
      <c r="D6948" t="s">
        <v>22332</v>
      </c>
      <c r="E6948" t="s">
        <v>22332</v>
      </c>
      <c r="F6948" s="874" t="s">
        <v>15013</v>
      </c>
    </row>
    <row r="6949" spans="1:6">
      <c r="A6949" t="s">
        <v>3967</v>
      </c>
      <c r="B6949" s="874" t="s">
        <v>22333</v>
      </c>
      <c r="C6949" t="s">
        <v>22334</v>
      </c>
      <c r="D6949" t="s">
        <v>22334</v>
      </c>
      <c r="E6949" t="s">
        <v>22334</v>
      </c>
      <c r="F6949" s="874" t="s">
        <v>15013</v>
      </c>
    </row>
    <row r="6950" spans="1:6">
      <c r="A6950" t="s">
        <v>3967</v>
      </c>
      <c r="B6950" s="874" t="s">
        <v>22335</v>
      </c>
      <c r="C6950" t="s">
        <v>22336</v>
      </c>
      <c r="D6950" t="s">
        <v>22336</v>
      </c>
      <c r="E6950" t="s">
        <v>22336</v>
      </c>
      <c r="F6950" s="874" t="s">
        <v>15013</v>
      </c>
    </row>
    <row r="6951" spans="1:6">
      <c r="A6951" t="s">
        <v>3967</v>
      </c>
      <c r="B6951" s="54" t="s">
        <v>22337</v>
      </c>
      <c r="C6951" t="s">
        <v>22338</v>
      </c>
      <c r="D6951" t="s">
        <v>22338</v>
      </c>
      <c r="E6951" t="s">
        <v>22338</v>
      </c>
      <c r="F6951" s="874" t="s">
        <v>15013</v>
      </c>
    </row>
    <row r="6952" spans="1:6">
      <c r="A6952" t="s">
        <v>3967</v>
      </c>
      <c r="B6952" s="874" t="s">
        <v>22339</v>
      </c>
      <c r="C6952" t="s">
        <v>22340</v>
      </c>
      <c r="D6952" t="s">
        <v>22340</v>
      </c>
      <c r="E6952" t="s">
        <v>22340</v>
      </c>
      <c r="F6952" s="874" t="s">
        <v>15013</v>
      </c>
    </row>
    <row r="6953" spans="1:6">
      <c r="A6953" t="s">
        <v>3967</v>
      </c>
      <c r="B6953" s="874" t="s">
        <v>22341</v>
      </c>
      <c r="C6953" t="s">
        <v>22342</v>
      </c>
      <c r="D6953" t="s">
        <v>22342</v>
      </c>
      <c r="E6953" t="s">
        <v>22342</v>
      </c>
      <c r="F6953" s="874" t="s">
        <v>15013</v>
      </c>
    </row>
    <row r="6954" spans="1:6">
      <c r="A6954" t="s">
        <v>3967</v>
      </c>
      <c r="B6954" s="874" t="s">
        <v>22343</v>
      </c>
      <c r="C6954" t="s">
        <v>22344</v>
      </c>
      <c r="D6954" t="s">
        <v>22344</v>
      </c>
      <c r="E6954" t="s">
        <v>22344</v>
      </c>
      <c r="F6954" s="874" t="s">
        <v>15013</v>
      </c>
    </row>
    <row r="6955" spans="1:6">
      <c r="A6955" t="s">
        <v>3967</v>
      </c>
      <c r="B6955" s="874" t="s">
        <v>22345</v>
      </c>
      <c r="C6955" t="s">
        <v>22346</v>
      </c>
      <c r="D6955" t="s">
        <v>22346</v>
      </c>
      <c r="E6955" t="s">
        <v>22346</v>
      </c>
      <c r="F6955" s="874" t="s">
        <v>15013</v>
      </c>
    </row>
    <row r="6956" spans="1:6">
      <c r="A6956" t="s">
        <v>3967</v>
      </c>
      <c r="B6956" s="874" t="s">
        <v>22347</v>
      </c>
      <c r="C6956" t="s">
        <v>22348</v>
      </c>
      <c r="D6956" t="s">
        <v>22348</v>
      </c>
      <c r="E6956" t="s">
        <v>22348</v>
      </c>
      <c r="F6956" s="874" t="s">
        <v>15016</v>
      </c>
    </row>
    <row r="6957" spans="1:6">
      <c r="A6957" t="s">
        <v>3967</v>
      </c>
      <c r="B6957" s="874" t="s">
        <v>22349</v>
      </c>
      <c r="C6957" t="s">
        <v>22350</v>
      </c>
      <c r="D6957" t="s">
        <v>22350</v>
      </c>
      <c r="E6957" t="s">
        <v>22350</v>
      </c>
      <c r="F6957" s="874" t="s">
        <v>15019</v>
      </c>
    </row>
    <row r="6958" spans="1:6">
      <c r="A6958" t="s">
        <v>3967</v>
      </c>
      <c r="B6958" s="874" t="s">
        <v>22351</v>
      </c>
      <c r="C6958" t="s">
        <v>22352</v>
      </c>
      <c r="D6958" t="s">
        <v>22352</v>
      </c>
      <c r="E6958" t="s">
        <v>22352</v>
      </c>
      <c r="F6958" s="874" t="s">
        <v>15019</v>
      </c>
    </row>
    <row r="6959" spans="1:6">
      <c r="A6959" t="s">
        <v>3967</v>
      </c>
      <c r="B6959" s="860" t="s">
        <v>22353</v>
      </c>
      <c r="C6959" t="s">
        <v>22354</v>
      </c>
      <c r="D6959" t="s">
        <v>22354</v>
      </c>
      <c r="E6959" t="s">
        <v>22354</v>
      </c>
      <c r="F6959" s="874" t="s">
        <v>15022</v>
      </c>
    </row>
    <row r="6960" spans="1:6">
      <c r="A6960" t="s">
        <v>3967</v>
      </c>
      <c r="B6960" s="860" t="s">
        <v>22355</v>
      </c>
      <c r="C6960" t="s">
        <v>22356</v>
      </c>
      <c r="D6960" t="s">
        <v>22356</v>
      </c>
      <c r="E6960" t="s">
        <v>22356</v>
      </c>
      <c r="F6960" s="874" t="s">
        <v>15022</v>
      </c>
    </row>
    <row r="6961" spans="1:6">
      <c r="A6961" t="s">
        <v>3967</v>
      </c>
      <c r="B6961" s="860" t="s">
        <v>22357</v>
      </c>
      <c r="C6961" t="s">
        <v>22358</v>
      </c>
      <c r="D6961" t="s">
        <v>22358</v>
      </c>
      <c r="E6961" t="s">
        <v>22358</v>
      </c>
      <c r="F6961" s="874" t="s">
        <v>15022</v>
      </c>
    </row>
    <row r="6962" spans="1:6">
      <c r="A6962" t="s">
        <v>3967</v>
      </c>
      <c r="B6962" s="874" t="s">
        <v>22359</v>
      </c>
      <c r="C6962" t="s">
        <v>22360</v>
      </c>
      <c r="D6962" t="s">
        <v>22360</v>
      </c>
      <c r="E6962" t="s">
        <v>22360</v>
      </c>
      <c r="F6962" s="874" t="s">
        <v>15022</v>
      </c>
    </row>
    <row r="6963" spans="1:6">
      <c r="A6963" t="s">
        <v>3967</v>
      </c>
      <c r="B6963" s="874" t="s">
        <v>22361</v>
      </c>
      <c r="C6963" t="s">
        <v>22362</v>
      </c>
      <c r="D6963" t="s">
        <v>22362</v>
      </c>
      <c r="E6963" t="s">
        <v>22362</v>
      </c>
      <c r="F6963" s="874" t="s">
        <v>15025</v>
      </c>
    </row>
    <row r="6964" spans="1:6">
      <c r="A6964" t="s">
        <v>3967</v>
      </c>
      <c r="B6964" t="s">
        <v>22363</v>
      </c>
      <c r="C6964" t="s">
        <v>22364</v>
      </c>
      <c r="D6964" t="s">
        <v>22364</v>
      </c>
      <c r="E6964" t="s">
        <v>22364</v>
      </c>
      <c r="F6964" s="874" t="s">
        <v>15029</v>
      </c>
    </row>
    <row r="6965" spans="1:6">
      <c r="A6965" t="s">
        <v>3967</v>
      </c>
      <c r="B6965" s="874" t="s">
        <v>22365</v>
      </c>
      <c r="C6965" t="s">
        <v>22366</v>
      </c>
      <c r="D6965" t="s">
        <v>22366</v>
      </c>
      <c r="E6965" t="s">
        <v>22366</v>
      </c>
      <c r="F6965" s="874" t="s">
        <v>15033</v>
      </c>
    </row>
    <row r="6966" spans="1:6">
      <c r="A6966" t="s">
        <v>3967</v>
      </c>
      <c r="B6966" s="874" t="s">
        <v>22367</v>
      </c>
      <c r="C6966" t="s">
        <v>22368</v>
      </c>
      <c r="D6966" t="s">
        <v>22368</v>
      </c>
      <c r="E6966" t="s">
        <v>22368</v>
      </c>
      <c r="F6966" s="874" t="s">
        <v>15033</v>
      </c>
    </row>
    <row r="6967" spans="1:6">
      <c r="A6967" t="s">
        <v>3967</v>
      </c>
      <c r="B6967" s="874" t="s">
        <v>22369</v>
      </c>
      <c r="C6967" t="s">
        <v>22370</v>
      </c>
      <c r="D6967" t="s">
        <v>22370</v>
      </c>
      <c r="E6967" t="s">
        <v>22370</v>
      </c>
      <c r="F6967" s="874" t="s">
        <v>15033</v>
      </c>
    </row>
    <row r="6968" spans="1:6">
      <c r="A6968" t="s">
        <v>3967</v>
      </c>
      <c r="B6968" s="874" t="s">
        <v>22371</v>
      </c>
      <c r="C6968" t="s">
        <v>22372</v>
      </c>
      <c r="D6968" t="s">
        <v>22372</v>
      </c>
      <c r="E6968" t="s">
        <v>22372</v>
      </c>
      <c r="F6968" s="874" t="s">
        <v>15033</v>
      </c>
    </row>
    <row r="6969" spans="1:6">
      <c r="A6969" t="s">
        <v>3967</v>
      </c>
      <c r="B6969" s="874" t="s">
        <v>22373</v>
      </c>
      <c r="C6969" t="s">
        <v>22374</v>
      </c>
      <c r="D6969" t="s">
        <v>22374</v>
      </c>
      <c r="E6969" t="s">
        <v>22374</v>
      </c>
      <c r="F6969" s="874" t="s">
        <v>15033</v>
      </c>
    </row>
    <row r="6970" spans="1:6">
      <c r="A6970" t="s">
        <v>3967</v>
      </c>
      <c r="B6970" s="874" t="s">
        <v>22375</v>
      </c>
      <c r="C6970" t="s">
        <v>22376</v>
      </c>
      <c r="D6970" t="s">
        <v>22376</v>
      </c>
      <c r="E6970" t="s">
        <v>22376</v>
      </c>
      <c r="F6970" s="874" t="s">
        <v>15033</v>
      </c>
    </row>
    <row r="6971" spans="1:6">
      <c r="A6971" t="s">
        <v>3967</v>
      </c>
      <c r="B6971" s="874" t="s">
        <v>22377</v>
      </c>
      <c r="C6971" t="s">
        <v>22378</v>
      </c>
      <c r="D6971" t="s">
        <v>22378</v>
      </c>
      <c r="E6971" t="s">
        <v>22378</v>
      </c>
      <c r="F6971" s="874" t="s">
        <v>15037</v>
      </c>
    </row>
    <row r="6972" spans="1:6">
      <c r="A6972" t="s">
        <v>3967</v>
      </c>
      <c r="B6972" s="874" t="s">
        <v>22379</v>
      </c>
      <c r="C6972" t="s">
        <v>22380</v>
      </c>
      <c r="D6972" t="s">
        <v>22380</v>
      </c>
      <c r="E6972" t="s">
        <v>22380</v>
      </c>
      <c r="F6972" s="874" t="s">
        <v>15040</v>
      </c>
    </row>
    <row r="6973" spans="1:6">
      <c r="A6973" t="s">
        <v>3967</v>
      </c>
      <c r="B6973" s="874" t="s">
        <v>22381</v>
      </c>
      <c r="C6973" t="s">
        <v>22382</v>
      </c>
      <c r="D6973" t="s">
        <v>22382</v>
      </c>
      <c r="E6973" t="s">
        <v>22382</v>
      </c>
      <c r="F6973" s="874" t="s">
        <v>15043</v>
      </c>
    </row>
    <row r="6974" spans="1:6">
      <c r="A6974" t="s">
        <v>3967</v>
      </c>
      <c r="B6974" s="874" t="s">
        <v>22383</v>
      </c>
      <c r="C6974" t="s">
        <v>22384</v>
      </c>
      <c r="D6974" t="s">
        <v>22384</v>
      </c>
      <c r="E6974" t="s">
        <v>22384</v>
      </c>
      <c r="F6974" s="874" t="s">
        <v>15046</v>
      </c>
    </row>
    <row r="6975" spans="1:6">
      <c r="A6975" t="s">
        <v>3967</v>
      </c>
      <c r="B6975" s="874" t="s">
        <v>22385</v>
      </c>
      <c r="C6975" t="s">
        <v>22386</v>
      </c>
      <c r="D6975" t="s">
        <v>22386</v>
      </c>
      <c r="E6975" t="s">
        <v>22386</v>
      </c>
      <c r="F6975" s="874" t="s">
        <v>15050</v>
      </c>
    </row>
    <row r="6976" spans="1:6">
      <c r="A6976" t="s">
        <v>3967</v>
      </c>
      <c r="B6976" s="874" t="s">
        <v>22387</v>
      </c>
      <c r="C6976" t="s">
        <v>22388</v>
      </c>
      <c r="D6976" t="s">
        <v>22388</v>
      </c>
      <c r="E6976" t="s">
        <v>22388</v>
      </c>
      <c r="F6976" s="874" t="s">
        <v>15054</v>
      </c>
    </row>
    <row r="6977" spans="1:6">
      <c r="A6977" t="s">
        <v>3967</v>
      </c>
      <c r="B6977" s="874" t="s">
        <v>22389</v>
      </c>
      <c r="C6977" t="s">
        <v>22390</v>
      </c>
      <c r="D6977" t="s">
        <v>22390</v>
      </c>
      <c r="E6977" t="s">
        <v>22390</v>
      </c>
      <c r="F6977" s="874" t="s">
        <v>15058</v>
      </c>
    </row>
    <row r="6978" spans="1:6">
      <c r="A6978" t="s">
        <v>3967</v>
      </c>
      <c r="B6978" s="874" t="s">
        <v>22391</v>
      </c>
      <c r="C6978" t="s">
        <v>22392</v>
      </c>
      <c r="D6978" t="s">
        <v>22392</v>
      </c>
      <c r="E6978" t="s">
        <v>22392</v>
      </c>
      <c r="F6978" s="874" t="s">
        <v>15062</v>
      </c>
    </row>
    <row r="6979" spans="1:6">
      <c r="A6979" t="s">
        <v>3967</v>
      </c>
      <c r="B6979" s="874" t="s">
        <v>22393</v>
      </c>
      <c r="C6979" t="s">
        <v>22394</v>
      </c>
      <c r="D6979" t="s">
        <v>22394</v>
      </c>
      <c r="E6979" t="s">
        <v>22394</v>
      </c>
      <c r="F6979" s="874" t="s">
        <v>15065</v>
      </c>
    </row>
    <row r="6980" spans="1:6">
      <c r="A6980" t="s">
        <v>3967</v>
      </c>
      <c r="B6980" t="s">
        <v>22395</v>
      </c>
      <c r="C6980" t="s">
        <v>22396</v>
      </c>
      <c r="D6980" t="s">
        <v>22396</v>
      </c>
      <c r="E6980" t="s">
        <v>22396</v>
      </c>
      <c r="F6980" s="874" t="s">
        <v>15065</v>
      </c>
    </row>
    <row r="6981" spans="1:6">
      <c r="A6981" t="s">
        <v>3967</v>
      </c>
      <c r="B6981" s="874" t="s">
        <v>22397</v>
      </c>
      <c r="C6981" t="s">
        <v>22398</v>
      </c>
      <c r="D6981" t="s">
        <v>22398</v>
      </c>
      <c r="E6981" t="s">
        <v>22398</v>
      </c>
      <c r="F6981" s="874" t="s">
        <v>15069</v>
      </c>
    </row>
    <row r="6982" spans="1:6">
      <c r="A6982" t="s">
        <v>3967</v>
      </c>
      <c r="B6982" s="874" t="s">
        <v>22399</v>
      </c>
      <c r="C6982" t="s">
        <v>22400</v>
      </c>
      <c r="D6982" t="s">
        <v>22400</v>
      </c>
      <c r="E6982" t="s">
        <v>22400</v>
      </c>
      <c r="F6982" s="874" t="s">
        <v>15073</v>
      </c>
    </row>
    <row r="6983" spans="1:6">
      <c r="A6983" t="s">
        <v>3967</v>
      </c>
      <c r="B6983" s="874" t="s">
        <v>22401</v>
      </c>
      <c r="C6983" t="s">
        <v>22402</v>
      </c>
      <c r="D6983" t="s">
        <v>22402</v>
      </c>
      <c r="E6983" t="s">
        <v>22402</v>
      </c>
      <c r="F6983" s="874" t="s">
        <v>15073</v>
      </c>
    </row>
    <row r="6984" spans="1:6">
      <c r="A6984" t="s">
        <v>3967</v>
      </c>
      <c r="B6984" t="s">
        <v>22403</v>
      </c>
      <c r="C6984" t="s">
        <v>22404</v>
      </c>
      <c r="D6984" t="s">
        <v>22404</v>
      </c>
      <c r="E6984" t="s">
        <v>22404</v>
      </c>
      <c r="F6984" s="874" t="s">
        <v>15076</v>
      </c>
    </row>
    <row r="6985" spans="1:6">
      <c r="A6985" t="s">
        <v>3967</v>
      </c>
      <c r="B6985" t="s">
        <v>22405</v>
      </c>
      <c r="C6985" t="s">
        <v>22406</v>
      </c>
      <c r="D6985" t="s">
        <v>22406</v>
      </c>
      <c r="E6985" t="s">
        <v>22406</v>
      </c>
      <c r="F6985" s="874" t="s">
        <v>15076</v>
      </c>
    </row>
    <row r="6986" spans="1:6">
      <c r="A6986" t="s">
        <v>3967</v>
      </c>
      <c r="B6986" s="874" t="s">
        <v>22407</v>
      </c>
      <c r="C6986" t="s">
        <v>22408</v>
      </c>
      <c r="D6986" t="s">
        <v>22408</v>
      </c>
      <c r="E6986" t="s">
        <v>22408</v>
      </c>
      <c r="F6986" s="874" t="s">
        <v>15080</v>
      </c>
    </row>
    <row r="6987" spans="1:6">
      <c r="A6987" t="s">
        <v>3967</v>
      </c>
      <c r="B6987" s="874" t="s">
        <v>22409</v>
      </c>
      <c r="C6987" t="s">
        <v>22410</v>
      </c>
      <c r="D6987" t="s">
        <v>22410</v>
      </c>
      <c r="E6987" t="s">
        <v>22410</v>
      </c>
      <c r="F6987" s="874" t="s">
        <v>15084</v>
      </c>
    </row>
    <row r="6988" spans="1:6">
      <c r="A6988" t="s">
        <v>3967</v>
      </c>
      <c r="B6988" s="874" t="s">
        <v>22411</v>
      </c>
      <c r="C6988" t="s">
        <v>22412</v>
      </c>
      <c r="D6988" t="s">
        <v>22412</v>
      </c>
      <c r="E6988" t="s">
        <v>22412</v>
      </c>
      <c r="F6988" s="874" t="s">
        <v>15088</v>
      </c>
    </row>
    <row r="6989" spans="1:6">
      <c r="A6989" t="s">
        <v>3967</v>
      </c>
      <c r="B6989" s="874" t="s">
        <v>22413</v>
      </c>
      <c r="C6989" t="s">
        <v>22414</v>
      </c>
      <c r="D6989" t="s">
        <v>22414</v>
      </c>
      <c r="E6989" t="s">
        <v>22414</v>
      </c>
      <c r="F6989" s="874" t="s">
        <v>15092</v>
      </c>
    </row>
    <row r="6990" spans="1:6">
      <c r="A6990" t="s">
        <v>3967</v>
      </c>
      <c r="B6990" s="876" t="s">
        <v>22415</v>
      </c>
      <c r="C6990" t="s">
        <v>22416</v>
      </c>
      <c r="D6990" t="s">
        <v>22416</v>
      </c>
      <c r="E6990" t="s">
        <v>22416</v>
      </c>
      <c r="F6990" s="874" t="s">
        <v>15092</v>
      </c>
    </row>
    <row r="6991" spans="1:6">
      <c r="A6991" t="s">
        <v>3967</v>
      </c>
      <c r="B6991" s="860" t="s">
        <v>22417</v>
      </c>
      <c r="C6991" t="s">
        <v>22418</v>
      </c>
      <c r="D6991" t="s">
        <v>22418</v>
      </c>
      <c r="E6991" t="s">
        <v>22418</v>
      </c>
      <c r="F6991" s="874" t="s">
        <v>15096</v>
      </c>
    </row>
    <row r="6992" spans="1:6">
      <c r="A6992" t="s">
        <v>3967</v>
      </c>
      <c r="B6992" s="874" t="s">
        <v>22419</v>
      </c>
      <c r="C6992" t="s">
        <v>22420</v>
      </c>
      <c r="D6992" t="s">
        <v>22420</v>
      </c>
      <c r="E6992" t="s">
        <v>22420</v>
      </c>
      <c r="F6992" s="874" t="s">
        <v>15096</v>
      </c>
    </row>
    <row r="6993" spans="1:6">
      <c r="A6993" t="s">
        <v>3967</v>
      </c>
      <c r="B6993" s="874" t="s">
        <v>22421</v>
      </c>
      <c r="C6993" t="s">
        <v>22422</v>
      </c>
      <c r="D6993" t="s">
        <v>22422</v>
      </c>
      <c r="E6993" t="s">
        <v>22422</v>
      </c>
      <c r="F6993" s="874" t="s">
        <v>15096</v>
      </c>
    </row>
    <row r="6994" spans="1:6">
      <c r="A6994" t="s">
        <v>3967</v>
      </c>
      <c r="B6994" s="874" t="s">
        <v>22423</v>
      </c>
      <c r="C6994" t="s">
        <v>22424</v>
      </c>
      <c r="D6994" t="s">
        <v>22424</v>
      </c>
      <c r="E6994" t="s">
        <v>22424</v>
      </c>
      <c r="F6994" s="874" t="s">
        <v>15096</v>
      </c>
    </row>
    <row r="6995" spans="1:6">
      <c r="A6995" t="s">
        <v>3967</v>
      </c>
      <c r="B6995" s="874" t="s">
        <v>22425</v>
      </c>
      <c r="C6995" t="s">
        <v>22426</v>
      </c>
      <c r="D6995" t="s">
        <v>22426</v>
      </c>
      <c r="E6995" t="s">
        <v>22426</v>
      </c>
      <c r="F6995" s="874" t="s">
        <v>15100</v>
      </c>
    </row>
    <row r="6996" spans="1:6">
      <c r="A6996" t="s">
        <v>3967</v>
      </c>
      <c r="B6996" s="874" t="s">
        <v>22427</v>
      </c>
      <c r="C6996" t="s">
        <v>22428</v>
      </c>
      <c r="D6996" t="s">
        <v>22428</v>
      </c>
      <c r="E6996" t="s">
        <v>22428</v>
      </c>
      <c r="F6996" s="874" t="s">
        <v>15100</v>
      </c>
    </row>
    <row r="6997" spans="1:6">
      <c r="A6997" t="s">
        <v>3967</v>
      </c>
      <c r="B6997" s="874" t="s">
        <v>22429</v>
      </c>
      <c r="C6997" t="s">
        <v>22430</v>
      </c>
      <c r="D6997" t="s">
        <v>22430</v>
      </c>
      <c r="E6997" t="s">
        <v>22430</v>
      </c>
      <c r="F6997" s="874" t="s">
        <v>15104</v>
      </c>
    </row>
    <row r="6998" spans="1:6">
      <c r="A6998" t="s">
        <v>3967</v>
      </c>
      <c r="B6998" s="874" t="s">
        <v>22431</v>
      </c>
      <c r="C6998" t="s">
        <v>22432</v>
      </c>
      <c r="D6998" t="s">
        <v>22432</v>
      </c>
      <c r="E6998" t="s">
        <v>22432</v>
      </c>
      <c r="F6998" s="874" t="s">
        <v>15104</v>
      </c>
    </row>
    <row r="6999" spans="1:6">
      <c r="A6999" t="s">
        <v>3967</v>
      </c>
      <c r="B6999" s="874" t="s">
        <v>22433</v>
      </c>
      <c r="C6999" t="s">
        <v>22434</v>
      </c>
      <c r="D6999" t="s">
        <v>22434</v>
      </c>
      <c r="E6999" t="s">
        <v>22434</v>
      </c>
      <c r="F6999" s="874" t="s">
        <v>15104</v>
      </c>
    </row>
    <row r="7000" spans="1:6">
      <c r="A7000" t="s">
        <v>3967</v>
      </c>
      <c r="B7000" s="860" t="s">
        <v>22435</v>
      </c>
      <c r="C7000" t="s">
        <v>22436</v>
      </c>
      <c r="D7000" t="s">
        <v>22436</v>
      </c>
      <c r="E7000" t="s">
        <v>22436</v>
      </c>
      <c r="F7000" s="874" t="s">
        <v>15104</v>
      </c>
    </row>
    <row r="7001" spans="1:6">
      <c r="A7001" t="s">
        <v>3967</v>
      </c>
      <c r="B7001" s="860" t="s">
        <v>22437</v>
      </c>
      <c r="C7001" t="s">
        <v>22438</v>
      </c>
      <c r="D7001" t="s">
        <v>22438</v>
      </c>
      <c r="E7001" t="s">
        <v>22438</v>
      </c>
      <c r="F7001" s="874" t="s">
        <v>15104</v>
      </c>
    </row>
    <row r="7002" spans="1:6">
      <c r="A7002" t="s">
        <v>3967</v>
      </c>
      <c r="B7002" s="874" t="s">
        <v>22439</v>
      </c>
      <c r="C7002" t="s">
        <v>22440</v>
      </c>
      <c r="D7002" t="s">
        <v>22440</v>
      </c>
      <c r="E7002" t="s">
        <v>22440</v>
      </c>
      <c r="F7002" s="874" t="s">
        <v>15107</v>
      </c>
    </row>
    <row r="7003" spans="1:6">
      <c r="A7003" t="s">
        <v>3967</v>
      </c>
      <c r="B7003" s="860" t="s">
        <v>22441</v>
      </c>
      <c r="C7003" t="s">
        <v>22442</v>
      </c>
      <c r="D7003" t="s">
        <v>22442</v>
      </c>
      <c r="E7003" t="s">
        <v>22442</v>
      </c>
      <c r="F7003" s="874" t="s">
        <v>15110</v>
      </c>
    </row>
    <row r="7004" spans="1:6">
      <c r="A7004" t="s">
        <v>3967</v>
      </c>
      <c r="B7004" s="874" t="s">
        <v>22443</v>
      </c>
      <c r="C7004" t="s">
        <v>22444</v>
      </c>
      <c r="D7004" t="s">
        <v>22444</v>
      </c>
      <c r="E7004" t="s">
        <v>22444</v>
      </c>
      <c r="F7004" s="874" t="s">
        <v>15110</v>
      </c>
    </row>
    <row r="7005" spans="1:6">
      <c r="A7005" t="s">
        <v>3967</v>
      </c>
      <c r="B7005" t="s">
        <v>22445</v>
      </c>
      <c r="C7005" t="s">
        <v>22446</v>
      </c>
      <c r="D7005" t="s">
        <v>22446</v>
      </c>
      <c r="E7005" t="s">
        <v>22446</v>
      </c>
      <c r="F7005" s="874" t="s">
        <v>15110</v>
      </c>
    </row>
    <row r="7006" spans="1:6">
      <c r="A7006" t="s">
        <v>3967</v>
      </c>
      <c r="B7006" s="876" t="s">
        <v>22447</v>
      </c>
      <c r="C7006" t="s">
        <v>22448</v>
      </c>
      <c r="D7006" t="s">
        <v>22448</v>
      </c>
      <c r="E7006" t="s">
        <v>22448</v>
      </c>
      <c r="F7006" s="874" t="s">
        <v>15110</v>
      </c>
    </row>
    <row r="7007" spans="1:6">
      <c r="A7007" t="s">
        <v>3967</v>
      </c>
      <c r="B7007" s="874" t="s">
        <v>22449</v>
      </c>
      <c r="C7007" t="s">
        <v>22450</v>
      </c>
      <c r="D7007" t="s">
        <v>22450</v>
      </c>
      <c r="E7007" t="s">
        <v>22450</v>
      </c>
      <c r="F7007" s="874" t="s">
        <v>15114</v>
      </c>
    </row>
    <row r="7008" spans="1:6">
      <c r="A7008" t="s">
        <v>3967</v>
      </c>
      <c r="B7008" s="874" t="s">
        <v>22451</v>
      </c>
      <c r="C7008" t="s">
        <v>22452</v>
      </c>
      <c r="D7008" t="s">
        <v>22452</v>
      </c>
      <c r="E7008" t="s">
        <v>22452</v>
      </c>
      <c r="F7008" s="874" t="s">
        <v>15114</v>
      </c>
    </row>
    <row r="7009" spans="1:6">
      <c r="A7009" t="s">
        <v>3967</v>
      </c>
      <c r="B7009" t="s">
        <v>22453</v>
      </c>
      <c r="C7009" t="s">
        <v>22454</v>
      </c>
      <c r="D7009" t="s">
        <v>22454</v>
      </c>
      <c r="E7009" t="s">
        <v>22454</v>
      </c>
      <c r="F7009" s="874" t="s">
        <v>15114</v>
      </c>
    </row>
    <row r="7010" spans="1:6">
      <c r="A7010" t="s">
        <v>3967</v>
      </c>
      <c r="B7010" s="874" t="s">
        <v>22455</v>
      </c>
      <c r="C7010" t="s">
        <v>22456</v>
      </c>
      <c r="D7010" t="s">
        <v>22456</v>
      </c>
      <c r="E7010" t="s">
        <v>22456</v>
      </c>
      <c r="F7010" s="874" t="s">
        <v>15114</v>
      </c>
    </row>
    <row r="7011" spans="1:6">
      <c r="A7011" t="s">
        <v>3967</v>
      </c>
      <c r="B7011" s="874" t="s">
        <v>22457</v>
      </c>
      <c r="C7011" t="s">
        <v>22458</v>
      </c>
      <c r="D7011" t="s">
        <v>22458</v>
      </c>
      <c r="E7011" t="s">
        <v>22458</v>
      </c>
      <c r="F7011" s="874" t="s">
        <v>15114</v>
      </c>
    </row>
    <row r="7012" spans="1:6">
      <c r="A7012" t="s">
        <v>3967</v>
      </c>
      <c r="B7012" s="874" t="s">
        <v>22459</v>
      </c>
      <c r="C7012" t="s">
        <v>22460</v>
      </c>
      <c r="D7012" t="s">
        <v>22460</v>
      </c>
      <c r="E7012" t="s">
        <v>22460</v>
      </c>
      <c r="F7012" s="874" t="s">
        <v>15118</v>
      </c>
    </row>
    <row r="7013" spans="1:6">
      <c r="A7013" t="s">
        <v>3967</v>
      </c>
      <c r="B7013" s="860" t="s">
        <v>22461</v>
      </c>
      <c r="C7013" t="s">
        <v>22462</v>
      </c>
      <c r="D7013" t="s">
        <v>22462</v>
      </c>
      <c r="E7013" t="s">
        <v>22462</v>
      </c>
      <c r="F7013" s="860" t="s">
        <v>15122</v>
      </c>
    </row>
    <row r="7014" spans="1:6">
      <c r="A7014" t="s">
        <v>3967</v>
      </c>
      <c r="B7014" s="874" t="s">
        <v>22463</v>
      </c>
      <c r="C7014" t="s">
        <v>22464</v>
      </c>
      <c r="D7014" t="s">
        <v>22464</v>
      </c>
      <c r="E7014" t="s">
        <v>22464</v>
      </c>
      <c r="F7014" s="874" t="s">
        <v>15126</v>
      </c>
    </row>
    <row r="7015" spans="1:6">
      <c r="A7015" t="s">
        <v>3967</v>
      </c>
      <c r="B7015" s="874" t="s">
        <v>22465</v>
      </c>
      <c r="C7015" t="s">
        <v>22466</v>
      </c>
      <c r="D7015" t="s">
        <v>22466</v>
      </c>
      <c r="E7015" t="s">
        <v>22466</v>
      </c>
      <c r="F7015" s="874" t="s">
        <v>15130</v>
      </c>
    </row>
    <row r="7016" spans="1:6">
      <c r="A7016" t="s">
        <v>3967</v>
      </c>
      <c r="B7016" s="874" t="s">
        <v>22467</v>
      </c>
      <c r="C7016" t="s">
        <v>22468</v>
      </c>
      <c r="D7016" t="s">
        <v>22468</v>
      </c>
      <c r="E7016" t="s">
        <v>22468</v>
      </c>
      <c r="F7016" s="874" t="s">
        <v>15130</v>
      </c>
    </row>
    <row r="7017" spans="1:6">
      <c r="A7017" t="s">
        <v>3967</v>
      </c>
      <c r="B7017" s="874" t="s">
        <v>22469</v>
      </c>
      <c r="C7017" t="s">
        <v>22470</v>
      </c>
      <c r="D7017" t="s">
        <v>22470</v>
      </c>
      <c r="E7017" t="s">
        <v>22470</v>
      </c>
      <c r="F7017" s="874" t="s">
        <v>15134</v>
      </c>
    </row>
    <row r="7018" spans="1:6">
      <c r="A7018" t="s">
        <v>3967</v>
      </c>
      <c r="B7018" s="874" t="s">
        <v>22471</v>
      </c>
      <c r="C7018" t="s">
        <v>22472</v>
      </c>
      <c r="D7018" t="s">
        <v>22472</v>
      </c>
      <c r="E7018" t="s">
        <v>22472</v>
      </c>
      <c r="F7018" s="874" t="s">
        <v>15137</v>
      </c>
    </row>
    <row r="7019" spans="1:6">
      <c r="A7019" t="s">
        <v>3967</v>
      </c>
      <c r="B7019" s="860" t="s">
        <v>22473</v>
      </c>
      <c r="C7019" t="s">
        <v>22474</v>
      </c>
      <c r="D7019" t="s">
        <v>22474</v>
      </c>
      <c r="E7019" t="s">
        <v>22474</v>
      </c>
      <c r="F7019" s="860" t="s">
        <v>15141</v>
      </c>
    </row>
    <row r="7020" spans="1:6">
      <c r="A7020" t="s">
        <v>3967</v>
      </c>
      <c r="B7020" s="874" t="s">
        <v>22475</v>
      </c>
      <c r="C7020" t="s">
        <v>22476</v>
      </c>
      <c r="D7020" t="s">
        <v>22476</v>
      </c>
      <c r="E7020" t="s">
        <v>22476</v>
      </c>
      <c r="F7020" s="874" t="s">
        <v>15141</v>
      </c>
    </row>
    <row r="7021" spans="1:6">
      <c r="A7021" t="s">
        <v>3967</v>
      </c>
      <c r="B7021" t="s">
        <v>22477</v>
      </c>
      <c r="C7021" t="s">
        <v>22478</v>
      </c>
      <c r="D7021" t="s">
        <v>22478</v>
      </c>
      <c r="E7021" t="s">
        <v>22478</v>
      </c>
      <c r="F7021" s="874" t="s">
        <v>15145</v>
      </c>
    </row>
    <row r="7022" spans="1:6">
      <c r="A7022" t="s">
        <v>3967</v>
      </c>
      <c r="B7022" s="874" t="s">
        <v>22479</v>
      </c>
      <c r="C7022" t="s">
        <v>22480</v>
      </c>
      <c r="D7022" t="s">
        <v>22480</v>
      </c>
      <c r="E7022" t="s">
        <v>22480</v>
      </c>
      <c r="F7022" s="874" t="s">
        <v>15149</v>
      </c>
    </row>
    <row r="7023" spans="1:6">
      <c r="A7023" t="s">
        <v>3967</v>
      </c>
      <c r="B7023" s="874" t="s">
        <v>22481</v>
      </c>
      <c r="C7023" t="s">
        <v>22482</v>
      </c>
      <c r="D7023" t="s">
        <v>22482</v>
      </c>
      <c r="E7023" t="s">
        <v>22482</v>
      </c>
      <c r="F7023" s="874" t="s">
        <v>15153</v>
      </c>
    </row>
    <row r="7024" spans="1:6">
      <c r="A7024" t="s">
        <v>3967</v>
      </c>
      <c r="B7024" s="874" t="s">
        <v>22483</v>
      </c>
      <c r="C7024" t="s">
        <v>22484</v>
      </c>
      <c r="D7024" t="s">
        <v>22484</v>
      </c>
      <c r="E7024" t="s">
        <v>22484</v>
      </c>
      <c r="F7024" s="874" t="s">
        <v>15157</v>
      </c>
    </row>
    <row r="7025" spans="1:6">
      <c r="A7025" t="s">
        <v>3967</v>
      </c>
      <c r="B7025" s="874" t="s">
        <v>22485</v>
      </c>
      <c r="C7025" t="s">
        <v>22486</v>
      </c>
      <c r="D7025" t="s">
        <v>22486</v>
      </c>
      <c r="E7025" t="s">
        <v>22486</v>
      </c>
      <c r="F7025" s="874" t="s">
        <v>15157</v>
      </c>
    </row>
    <row r="7026" spans="1:6">
      <c r="A7026" t="s">
        <v>3967</v>
      </c>
      <c r="B7026" s="874" t="s">
        <v>22487</v>
      </c>
      <c r="C7026" t="s">
        <v>22488</v>
      </c>
      <c r="D7026" t="s">
        <v>22488</v>
      </c>
      <c r="E7026" t="s">
        <v>22488</v>
      </c>
      <c r="F7026" s="874" t="s">
        <v>15158</v>
      </c>
    </row>
    <row r="7027" spans="1:6">
      <c r="A7027" t="s">
        <v>3967</v>
      </c>
      <c r="B7027" s="860" t="s">
        <v>22489</v>
      </c>
      <c r="C7027" t="s">
        <v>22490</v>
      </c>
      <c r="D7027" t="s">
        <v>22490</v>
      </c>
      <c r="E7027" t="s">
        <v>22490</v>
      </c>
      <c r="F7027" s="874" t="s">
        <v>15161</v>
      </c>
    </row>
    <row r="7028" spans="1:6">
      <c r="A7028" t="s">
        <v>3967</v>
      </c>
      <c r="B7028" s="874" t="s">
        <v>22491</v>
      </c>
      <c r="C7028" t="s">
        <v>22492</v>
      </c>
      <c r="D7028" t="s">
        <v>22492</v>
      </c>
      <c r="E7028" t="s">
        <v>22492</v>
      </c>
      <c r="F7028" s="874" t="s">
        <v>15161</v>
      </c>
    </row>
    <row r="7029" spans="1:6">
      <c r="A7029" t="s">
        <v>3967</v>
      </c>
      <c r="B7029" s="876" t="s">
        <v>22493</v>
      </c>
      <c r="C7029" t="s">
        <v>22494</v>
      </c>
      <c r="D7029" t="s">
        <v>22494</v>
      </c>
      <c r="E7029" t="s">
        <v>22494</v>
      </c>
      <c r="F7029" s="874" t="s">
        <v>15161</v>
      </c>
    </row>
    <row r="7030" spans="1:6">
      <c r="A7030" t="s">
        <v>3967</v>
      </c>
      <c r="B7030" s="874" t="s">
        <v>22495</v>
      </c>
      <c r="C7030" t="s">
        <v>22496</v>
      </c>
      <c r="D7030" t="s">
        <v>22496</v>
      </c>
      <c r="E7030" t="s">
        <v>22496</v>
      </c>
      <c r="F7030" s="874" t="s">
        <v>15164</v>
      </c>
    </row>
    <row r="7031" spans="1:6">
      <c r="A7031" t="s">
        <v>3967</v>
      </c>
      <c r="B7031" s="874" t="s">
        <v>22497</v>
      </c>
      <c r="C7031" t="s">
        <v>22498</v>
      </c>
      <c r="D7031" t="s">
        <v>22498</v>
      </c>
      <c r="E7031" t="s">
        <v>22498</v>
      </c>
      <c r="F7031" s="874" t="s">
        <v>15164</v>
      </c>
    </row>
    <row r="7032" spans="1:6">
      <c r="A7032" t="s">
        <v>3967</v>
      </c>
      <c r="B7032" s="874" t="s">
        <v>22499</v>
      </c>
      <c r="C7032" t="s">
        <v>22500</v>
      </c>
      <c r="D7032" t="s">
        <v>22500</v>
      </c>
      <c r="E7032" t="s">
        <v>22500</v>
      </c>
      <c r="F7032" s="874" t="s">
        <v>15164</v>
      </c>
    </row>
    <row r="7033" spans="1:6">
      <c r="A7033" t="s">
        <v>3967</v>
      </c>
      <c r="B7033" s="874" t="s">
        <v>22501</v>
      </c>
      <c r="C7033" t="s">
        <v>22502</v>
      </c>
      <c r="D7033" t="s">
        <v>22502</v>
      </c>
      <c r="E7033" t="s">
        <v>22502</v>
      </c>
      <c r="F7033" s="874" t="s">
        <v>15164</v>
      </c>
    </row>
    <row r="7034" spans="1:6">
      <c r="A7034" t="s">
        <v>3967</v>
      </c>
      <c r="B7034" s="874" t="s">
        <v>22503</v>
      </c>
      <c r="C7034" t="s">
        <v>22504</v>
      </c>
      <c r="D7034" t="s">
        <v>22504</v>
      </c>
      <c r="E7034" t="s">
        <v>22504</v>
      </c>
      <c r="F7034" s="874" t="s">
        <v>15164</v>
      </c>
    </row>
    <row r="7035" spans="1:6">
      <c r="A7035" t="s">
        <v>3967</v>
      </c>
      <c r="B7035" s="874" t="s">
        <v>22505</v>
      </c>
      <c r="C7035" t="s">
        <v>22506</v>
      </c>
      <c r="D7035" t="s">
        <v>22506</v>
      </c>
      <c r="E7035" t="s">
        <v>22506</v>
      </c>
      <c r="F7035" s="874" t="s">
        <v>15164</v>
      </c>
    </row>
    <row r="7036" spans="1:6">
      <c r="A7036" t="s">
        <v>3967</v>
      </c>
      <c r="B7036" s="874" t="s">
        <v>22507</v>
      </c>
      <c r="C7036" t="s">
        <v>22508</v>
      </c>
      <c r="D7036" t="s">
        <v>22508</v>
      </c>
      <c r="E7036" t="s">
        <v>22508</v>
      </c>
      <c r="F7036" s="874" t="s">
        <v>15164</v>
      </c>
    </row>
    <row r="7037" spans="1:6">
      <c r="A7037" t="s">
        <v>3967</v>
      </c>
      <c r="B7037" s="874" t="s">
        <v>22509</v>
      </c>
      <c r="C7037" t="s">
        <v>22510</v>
      </c>
      <c r="D7037" t="s">
        <v>22510</v>
      </c>
      <c r="E7037" t="s">
        <v>22510</v>
      </c>
      <c r="F7037" s="874" t="s">
        <v>15167</v>
      </c>
    </row>
    <row r="7038" spans="1:6">
      <c r="A7038" t="s">
        <v>3967</v>
      </c>
      <c r="B7038" s="874" t="s">
        <v>22511</v>
      </c>
      <c r="C7038" t="s">
        <v>22512</v>
      </c>
      <c r="D7038" t="s">
        <v>22512</v>
      </c>
      <c r="E7038" t="s">
        <v>22512</v>
      </c>
      <c r="F7038" s="874" t="s">
        <v>15170</v>
      </c>
    </row>
    <row r="7039" spans="1:6">
      <c r="A7039" t="s">
        <v>3967</v>
      </c>
      <c r="B7039" s="874" t="s">
        <v>22513</v>
      </c>
      <c r="C7039" t="s">
        <v>22514</v>
      </c>
      <c r="D7039" t="s">
        <v>22514</v>
      </c>
      <c r="E7039" t="s">
        <v>22514</v>
      </c>
      <c r="F7039" s="874" t="s">
        <v>15173</v>
      </c>
    </row>
    <row r="7040" spans="1:6">
      <c r="A7040" t="s">
        <v>3967</v>
      </c>
      <c r="B7040" s="874" t="s">
        <v>22515</v>
      </c>
      <c r="C7040" t="s">
        <v>22516</v>
      </c>
      <c r="D7040" t="s">
        <v>22516</v>
      </c>
      <c r="E7040" t="s">
        <v>22516</v>
      </c>
      <c r="F7040" s="874" t="s">
        <v>15173</v>
      </c>
    </row>
    <row r="7041" spans="1:6">
      <c r="A7041" t="s">
        <v>3967</v>
      </c>
      <c r="B7041" s="874" t="s">
        <v>22517</v>
      </c>
      <c r="C7041" t="s">
        <v>22518</v>
      </c>
      <c r="D7041" t="s">
        <v>22518</v>
      </c>
      <c r="E7041" t="s">
        <v>22518</v>
      </c>
      <c r="F7041" s="874" t="s">
        <v>15176</v>
      </c>
    </row>
    <row r="7042" spans="1:6">
      <c r="A7042" t="s">
        <v>3967</v>
      </c>
      <c r="B7042" s="874" t="s">
        <v>22519</v>
      </c>
      <c r="C7042" t="s">
        <v>22520</v>
      </c>
      <c r="D7042" t="s">
        <v>22520</v>
      </c>
      <c r="E7042" t="s">
        <v>22520</v>
      </c>
      <c r="F7042" s="874" t="s">
        <v>15179</v>
      </c>
    </row>
    <row r="7043" spans="1:6">
      <c r="A7043" t="s">
        <v>3967</v>
      </c>
      <c r="B7043" s="860" t="s">
        <v>22521</v>
      </c>
      <c r="C7043" t="s">
        <v>22522</v>
      </c>
      <c r="D7043" t="s">
        <v>22522</v>
      </c>
      <c r="E7043" t="s">
        <v>22522</v>
      </c>
      <c r="F7043" s="874" t="s">
        <v>15182</v>
      </c>
    </row>
    <row r="7044" spans="1:6">
      <c r="A7044" t="s">
        <v>3967</v>
      </c>
      <c r="B7044" s="874" t="s">
        <v>22523</v>
      </c>
      <c r="C7044" t="s">
        <v>22524</v>
      </c>
      <c r="D7044" t="s">
        <v>22524</v>
      </c>
      <c r="E7044" t="s">
        <v>22524</v>
      </c>
      <c r="F7044" s="875" t="s">
        <v>15186</v>
      </c>
    </row>
    <row r="7045" spans="1:6">
      <c r="A7045" t="s">
        <v>3967</v>
      </c>
      <c r="B7045" s="874" t="s">
        <v>22525</v>
      </c>
      <c r="C7045" t="s">
        <v>22526</v>
      </c>
      <c r="D7045" t="s">
        <v>22526</v>
      </c>
      <c r="E7045" t="s">
        <v>22526</v>
      </c>
      <c r="F7045" s="874" t="s">
        <v>15186</v>
      </c>
    </row>
    <row r="7046" spans="1:6">
      <c r="A7046" t="s">
        <v>3967</v>
      </c>
      <c r="B7046" s="874" t="s">
        <v>22527</v>
      </c>
      <c r="C7046" t="s">
        <v>22528</v>
      </c>
      <c r="D7046" t="s">
        <v>22528</v>
      </c>
      <c r="E7046" t="s">
        <v>22528</v>
      </c>
      <c r="F7046" s="874" t="s">
        <v>15186</v>
      </c>
    </row>
    <row r="7047" spans="1:6">
      <c r="A7047" t="s">
        <v>3967</v>
      </c>
      <c r="B7047" t="s">
        <v>22529</v>
      </c>
      <c r="C7047" t="s">
        <v>22530</v>
      </c>
      <c r="D7047" t="s">
        <v>22530</v>
      </c>
      <c r="E7047" t="s">
        <v>22530</v>
      </c>
      <c r="F7047" s="874" t="s">
        <v>15186</v>
      </c>
    </row>
    <row r="7048" spans="1:6">
      <c r="A7048" t="s">
        <v>3967</v>
      </c>
      <c r="B7048" s="874" t="s">
        <v>22531</v>
      </c>
      <c r="C7048" t="s">
        <v>22532</v>
      </c>
      <c r="D7048" t="s">
        <v>22532</v>
      </c>
      <c r="E7048" t="s">
        <v>22532</v>
      </c>
      <c r="F7048" s="875" t="s">
        <v>15186</v>
      </c>
    </row>
    <row r="7049" spans="1:6">
      <c r="A7049" t="s">
        <v>3967</v>
      </c>
      <c r="B7049" t="s">
        <v>22533</v>
      </c>
      <c r="C7049" t="s">
        <v>22534</v>
      </c>
      <c r="D7049" t="s">
        <v>22534</v>
      </c>
      <c r="E7049" t="s">
        <v>22534</v>
      </c>
      <c r="F7049" s="860" t="s">
        <v>15186</v>
      </c>
    </row>
    <row r="7050" spans="1:6">
      <c r="A7050" t="s">
        <v>3967</v>
      </c>
      <c r="B7050" s="874" t="s">
        <v>22535</v>
      </c>
      <c r="C7050" t="s">
        <v>22536</v>
      </c>
      <c r="D7050" t="s">
        <v>22536</v>
      </c>
      <c r="E7050" t="s">
        <v>22536</v>
      </c>
      <c r="F7050" s="874" t="s">
        <v>15186</v>
      </c>
    </row>
    <row r="7051" spans="1:6">
      <c r="A7051" t="s">
        <v>3967</v>
      </c>
      <c r="B7051" s="874" t="s">
        <v>22537</v>
      </c>
      <c r="C7051" t="s">
        <v>22538</v>
      </c>
      <c r="D7051" t="s">
        <v>22538</v>
      </c>
      <c r="E7051" t="s">
        <v>22538</v>
      </c>
      <c r="F7051" s="875" t="s">
        <v>15186</v>
      </c>
    </row>
    <row r="7052" spans="1:6">
      <c r="A7052" t="s">
        <v>3967</v>
      </c>
      <c r="B7052" t="s">
        <v>22539</v>
      </c>
      <c r="C7052" t="s">
        <v>22540</v>
      </c>
      <c r="D7052" t="s">
        <v>22540</v>
      </c>
      <c r="E7052" t="s">
        <v>22540</v>
      </c>
      <c r="F7052" s="860" t="s">
        <v>15186</v>
      </c>
    </row>
    <row r="7053" spans="1:6">
      <c r="A7053" t="s">
        <v>3967</v>
      </c>
      <c r="B7053" s="874" t="s">
        <v>22541</v>
      </c>
      <c r="C7053" t="s">
        <v>22542</v>
      </c>
      <c r="D7053" t="s">
        <v>22542</v>
      </c>
      <c r="E7053" t="s">
        <v>22542</v>
      </c>
      <c r="F7053" s="874" t="s">
        <v>15186</v>
      </c>
    </row>
    <row r="7054" spans="1:6">
      <c r="A7054" t="s">
        <v>3967</v>
      </c>
      <c r="B7054" s="874" t="s">
        <v>22543</v>
      </c>
      <c r="C7054" t="s">
        <v>22544</v>
      </c>
      <c r="D7054" t="s">
        <v>22544</v>
      </c>
      <c r="E7054" t="s">
        <v>22544</v>
      </c>
      <c r="F7054" s="874" t="s">
        <v>15186</v>
      </c>
    </row>
    <row r="7055" spans="1:6">
      <c r="A7055" t="s">
        <v>3967</v>
      </c>
      <c r="B7055" s="874" t="s">
        <v>22545</v>
      </c>
      <c r="C7055" t="s">
        <v>22546</v>
      </c>
      <c r="D7055" t="s">
        <v>22546</v>
      </c>
      <c r="E7055" t="s">
        <v>22546</v>
      </c>
      <c r="F7055" s="874" t="s">
        <v>15186</v>
      </c>
    </row>
    <row r="7056" spans="1:6">
      <c r="A7056" t="s">
        <v>3967</v>
      </c>
      <c r="B7056" s="874" t="s">
        <v>22547</v>
      </c>
      <c r="C7056" t="s">
        <v>22548</v>
      </c>
      <c r="D7056" t="s">
        <v>22548</v>
      </c>
      <c r="E7056" t="s">
        <v>22548</v>
      </c>
      <c r="F7056" s="875" t="s">
        <v>15186</v>
      </c>
    </row>
    <row r="7057" spans="1:6">
      <c r="A7057" t="s">
        <v>3967</v>
      </c>
      <c r="B7057" s="874" t="s">
        <v>22549</v>
      </c>
      <c r="C7057" t="s">
        <v>22550</v>
      </c>
      <c r="D7057" t="s">
        <v>22550</v>
      </c>
      <c r="E7057" t="s">
        <v>22550</v>
      </c>
      <c r="F7057" s="875" t="s">
        <v>15186</v>
      </c>
    </row>
    <row r="7058" spans="1:6">
      <c r="A7058" t="s">
        <v>3967</v>
      </c>
      <c r="B7058" s="874" t="s">
        <v>22551</v>
      </c>
      <c r="C7058" t="s">
        <v>22552</v>
      </c>
      <c r="D7058" t="s">
        <v>22552</v>
      </c>
      <c r="E7058" t="s">
        <v>22552</v>
      </c>
      <c r="F7058" s="874" t="s">
        <v>15186</v>
      </c>
    </row>
    <row r="7059" spans="1:6">
      <c r="A7059" t="s">
        <v>3967</v>
      </c>
      <c r="B7059" s="874" t="s">
        <v>22553</v>
      </c>
      <c r="C7059" t="s">
        <v>22554</v>
      </c>
      <c r="D7059" t="s">
        <v>22554</v>
      </c>
      <c r="E7059" t="s">
        <v>22554</v>
      </c>
      <c r="F7059" s="874" t="s">
        <v>15186</v>
      </c>
    </row>
    <row r="7060" spans="1:6">
      <c r="A7060" t="s">
        <v>3967</v>
      </c>
      <c r="B7060" s="874" t="s">
        <v>22555</v>
      </c>
      <c r="C7060" t="s">
        <v>22556</v>
      </c>
      <c r="D7060" t="s">
        <v>22556</v>
      </c>
      <c r="E7060" t="s">
        <v>22556</v>
      </c>
      <c r="F7060" s="875" t="s">
        <v>15186</v>
      </c>
    </row>
    <row r="7061" spans="1:6">
      <c r="A7061" t="s">
        <v>3967</v>
      </c>
      <c r="B7061" s="874" t="s">
        <v>22557</v>
      </c>
      <c r="C7061" t="s">
        <v>22558</v>
      </c>
      <c r="D7061" t="s">
        <v>22558</v>
      </c>
      <c r="E7061" t="s">
        <v>22558</v>
      </c>
      <c r="F7061" s="874" t="s">
        <v>15186</v>
      </c>
    </row>
    <row r="7062" spans="1:6">
      <c r="A7062" t="s">
        <v>3967</v>
      </c>
      <c r="B7062" s="874" t="s">
        <v>22559</v>
      </c>
      <c r="C7062" t="s">
        <v>22560</v>
      </c>
      <c r="D7062" t="s">
        <v>22560</v>
      </c>
      <c r="E7062" t="s">
        <v>22560</v>
      </c>
      <c r="F7062" t="s">
        <v>15186</v>
      </c>
    </row>
    <row r="7063" spans="1:6">
      <c r="A7063" t="s">
        <v>3967</v>
      </c>
      <c r="B7063" s="54" t="s">
        <v>22561</v>
      </c>
      <c r="C7063" t="s">
        <v>22562</v>
      </c>
      <c r="D7063" t="s">
        <v>22562</v>
      </c>
      <c r="E7063" t="s">
        <v>22562</v>
      </c>
      <c r="F7063" s="874" t="s">
        <v>15186</v>
      </c>
    </row>
    <row r="7064" spans="1:6">
      <c r="A7064" t="s">
        <v>3967</v>
      </c>
      <c r="B7064" s="874" t="s">
        <v>22563</v>
      </c>
      <c r="C7064" t="s">
        <v>22564</v>
      </c>
      <c r="D7064" t="s">
        <v>22564</v>
      </c>
      <c r="E7064" t="s">
        <v>22564</v>
      </c>
      <c r="F7064" s="875" t="s">
        <v>15186</v>
      </c>
    </row>
    <row r="7065" spans="1:6">
      <c r="A7065" t="s">
        <v>3967</v>
      </c>
      <c r="B7065" s="874" t="s">
        <v>22565</v>
      </c>
      <c r="C7065" t="s">
        <v>22566</v>
      </c>
      <c r="D7065" t="s">
        <v>22566</v>
      </c>
      <c r="E7065" t="s">
        <v>22566</v>
      </c>
      <c r="F7065" s="874" t="s">
        <v>15186</v>
      </c>
    </row>
    <row r="7066" spans="1:6">
      <c r="A7066" t="s">
        <v>3967</v>
      </c>
      <c r="B7066" s="874" t="s">
        <v>22567</v>
      </c>
      <c r="C7066" t="s">
        <v>22568</v>
      </c>
      <c r="D7066" t="s">
        <v>22568</v>
      </c>
      <c r="E7066" t="s">
        <v>22568</v>
      </c>
      <c r="F7066" s="874" t="s">
        <v>15186</v>
      </c>
    </row>
    <row r="7067" spans="1:6">
      <c r="A7067" t="s">
        <v>3967</v>
      </c>
      <c r="B7067" s="874" t="s">
        <v>22569</v>
      </c>
      <c r="C7067" t="s">
        <v>22570</v>
      </c>
      <c r="D7067" t="s">
        <v>22570</v>
      </c>
      <c r="E7067" t="s">
        <v>22570</v>
      </c>
      <c r="F7067" s="874" t="s">
        <v>15186</v>
      </c>
    </row>
    <row r="7068" spans="1:6">
      <c r="A7068" t="s">
        <v>3967</v>
      </c>
      <c r="B7068" s="874" t="s">
        <v>22571</v>
      </c>
      <c r="C7068" t="s">
        <v>22572</v>
      </c>
      <c r="D7068" t="s">
        <v>22572</v>
      </c>
      <c r="E7068" t="s">
        <v>22572</v>
      </c>
      <c r="F7068" s="874" t="s">
        <v>15186</v>
      </c>
    </row>
    <row r="7069" spans="1:6">
      <c r="A7069" t="s">
        <v>3967</v>
      </c>
      <c r="B7069" t="s">
        <v>22573</v>
      </c>
      <c r="C7069" t="s">
        <v>22574</v>
      </c>
      <c r="D7069" t="s">
        <v>22574</v>
      </c>
      <c r="E7069" t="s">
        <v>22574</v>
      </c>
      <c r="F7069" s="874" t="s">
        <v>15186</v>
      </c>
    </row>
    <row r="7070" spans="1:6">
      <c r="A7070" t="s">
        <v>3967</v>
      </c>
      <c r="B7070" s="874" t="s">
        <v>22575</v>
      </c>
      <c r="C7070" t="s">
        <v>22576</v>
      </c>
      <c r="D7070" t="s">
        <v>22576</v>
      </c>
      <c r="E7070" t="s">
        <v>22576</v>
      </c>
      <c r="F7070" s="874" t="s">
        <v>15186</v>
      </c>
    </row>
    <row r="7071" spans="1:6">
      <c r="A7071" t="s">
        <v>3967</v>
      </c>
      <c r="B7071" s="874" t="s">
        <v>22577</v>
      </c>
      <c r="C7071" t="s">
        <v>22578</v>
      </c>
      <c r="D7071" t="s">
        <v>22578</v>
      </c>
      <c r="E7071" t="s">
        <v>22578</v>
      </c>
      <c r="F7071" s="875" t="s">
        <v>15186</v>
      </c>
    </row>
    <row r="7072" spans="1:6">
      <c r="A7072" t="s">
        <v>3967</v>
      </c>
      <c r="B7072" t="s">
        <v>22579</v>
      </c>
      <c r="C7072" t="s">
        <v>22580</v>
      </c>
      <c r="D7072" t="s">
        <v>22580</v>
      </c>
      <c r="E7072" t="s">
        <v>22580</v>
      </c>
      <c r="F7072" s="860" t="s">
        <v>15186</v>
      </c>
    </row>
    <row r="7073" spans="1:6">
      <c r="A7073" t="s">
        <v>3967</v>
      </c>
      <c r="B7073" s="874" t="s">
        <v>22581</v>
      </c>
      <c r="C7073" t="s">
        <v>22582</v>
      </c>
      <c r="D7073" t="s">
        <v>22582</v>
      </c>
      <c r="E7073" t="s">
        <v>22582</v>
      </c>
      <c r="F7073" s="874" t="s">
        <v>15186</v>
      </c>
    </row>
    <row r="7074" spans="1:6">
      <c r="A7074" t="s">
        <v>3967</v>
      </c>
      <c r="B7074" s="874" t="s">
        <v>22583</v>
      </c>
      <c r="C7074" t="s">
        <v>22584</v>
      </c>
      <c r="D7074" t="s">
        <v>22584</v>
      </c>
      <c r="E7074" t="s">
        <v>22584</v>
      </c>
      <c r="F7074" s="874" t="s">
        <v>15186</v>
      </c>
    </row>
    <row r="7075" spans="1:6">
      <c r="A7075" t="s">
        <v>3967</v>
      </c>
      <c r="B7075" s="874" t="s">
        <v>22585</v>
      </c>
      <c r="C7075" t="s">
        <v>22586</v>
      </c>
      <c r="D7075" t="s">
        <v>22586</v>
      </c>
      <c r="E7075" t="s">
        <v>22586</v>
      </c>
      <c r="F7075" s="874" t="s">
        <v>15186</v>
      </c>
    </row>
    <row r="7076" spans="1:6">
      <c r="A7076" t="s">
        <v>3967</v>
      </c>
      <c r="B7076" s="874" t="s">
        <v>22587</v>
      </c>
      <c r="C7076" t="s">
        <v>22588</v>
      </c>
      <c r="D7076" t="s">
        <v>22588</v>
      </c>
      <c r="E7076" t="s">
        <v>22588</v>
      </c>
      <c r="F7076" s="874" t="s">
        <v>15186</v>
      </c>
    </row>
    <row r="7077" spans="1:6">
      <c r="A7077" t="s">
        <v>3967</v>
      </c>
      <c r="B7077" s="860" t="s">
        <v>22589</v>
      </c>
      <c r="C7077" t="s">
        <v>22590</v>
      </c>
      <c r="D7077" t="s">
        <v>22590</v>
      </c>
      <c r="E7077" t="s">
        <v>22590</v>
      </c>
      <c r="F7077" s="860" t="s">
        <v>15186</v>
      </c>
    </row>
    <row r="7078" spans="1:6">
      <c r="A7078" t="s">
        <v>3967</v>
      </c>
      <c r="B7078" s="874" t="s">
        <v>22591</v>
      </c>
      <c r="C7078" t="s">
        <v>22592</v>
      </c>
      <c r="D7078" t="s">
        <v>22592</v>
      </c>
      <c r="E7078" t="s">
        <v>22592</v>
      </c>
      <c r="F7078" s="874" t="s">
        <v>15186</v>
      </c>
    </row>
    <row r="7079" spans="1:6">
      <c r="A7079" t="s">
        <v>3967</v>
      </c>
      <c r="B7079" s="874" t="s">
        <v>22593</v>
      </c>
      <c r="C7079" t="s">
        <v>22594</v>
      </c>
      <c r="D7079" t="s">
        <v>22594</v>
      </c>
      <c r="E7079" t="s">
        <v>22594</v>
      </c>
      <c r="F7079" t="s">
        <v>15186</v>
      </c>
    </row>
    <row r="7080" spans="1:6">
      <c r="A7080" t="s">
        <v>3967</v>
      </c>
      <c r="B7080" s="874" t="s">
        <v>22595</v>
      </c>
      <c r="C7080" t="s">
        <v>22596</v>
      </c>
      <c r="D7080" t="s">
        <v>22596</v>
      </c>
      <c r="E7080" t="s">
        <v>22596</v>
      </c>
      <c r="F7080" s="874" t="s">
        <v>15186</v>
      </c>
    </row>
    <row r="7081" spans="1:6">
      <c r="A7081" t="s">
        <v>3967</v>
      </c>
      <c r="B7081" s="874" t="s">
        <v>22597</v>
      </c>
      <c r="C7081" t="s">
        <v>22598</v>
      </c>
      <c r="D7081" t="s">
        <v>22598</v>
      </c>
      <c r="E7081" t="s">
        <v>22598</v>
      </c>
      <c r="F7081" s="874" t="s">
        <v>15186</v>
      </c>
    </row>
    <row r="7082" spans="1:6">
      <c r="A7082" t="s">
        <v>3967</v>
      </c>
      <c r="B7082" s="874" t="s">
        <v>22599</v>
      </c>
      <c r="C7082" t="s">
        <v>22600</v>
      </c>
      <c r="D7082" t="s">
        <v>22600</v>
      </c>
      <c r="E7082" t="s">
        <v>22600</v>
      </c>
      <c r="F7082" s="874" t="s">
        <v>15186</v>
      </c>
    </row>
    <row r="7083" spans="1:6">
      <c r="A7083" t="s">
        <v>3967</v>
      </c>
      <c r="B7083" s="874" t="s">
        <v>22601</v>
      </c>
      <c r="C7083" t="s">
        <v>22602</v>
      </c>
      <c r="D7083" t="s">
        <v>22602</v>
      </c>
      <c r="E7083" t="s">
        <v>22602</v>
      </c>
      <c r="F7083" s="874" t="s">
        <v>15186</v>
      </c>
    </row>
    <row r="7084" spans="1:6">
      <c r="A7084" t="s">
        <v>3967</v>
      </c>
      <c r="B7084" s="874" t="s">
        <v>22603</v>
      </c>
      <c r="C7084" t="s">
        <v>22604</v>
      </c>
      <c r="D7084" t="s">
        <v>22604</v>
      </c>
      <c r="E7084" t="s">
        <v>22604</v>
      </c>
      <c r="F7084" s="874" t="s">
        <v>15186</v>
      </c>
    </row>
    <row r="7085" spans="1:6">
      <c r="A7085" t="s">
        <v>3967</v>
      </c>
      <c r="B7085" s="860" t="s">
        <v>22605</v>
      </c>
      <c r="C7085" t="s">
        <v>22606</v>
      </c>
      <c r="D7085" t="s">
        <v>22606</v>
      </c>
      <c r="E7085" t="s">
        <v>22606</v>
      </c>
      <c r="F7085" s="874" t="s">
        <v>15186</v>
      </c>
    </row>
    <row r="7086" spans="1:6">
      <c r="A7086" t="s">
        <v>3967</v>
      </c>
      <c r="B7086" s="874" t="s">
        <v>22607</v>
      </c>
      <c r="C7086" t="s">
        <v>22608</v>
      </c>
      <c r="D7086" t="s">
        <v>22608</v>
      </c>
      <c r="E7086" t="s">
        <v>22608</v>
      </c>
      <c r="F7086" s="874" t="s">
        <v>15186</v>
      </c>
    </row>
    <row r="7087" spans="1:6">
      <c r="A7087" t="s">
        <v>3967</v>
      </c>
      <c r="B7087" s="860" t="s">
        <v>22609</v>
      </c>
      <c r="C7087" t="s">
        <v>22610</v>
      </c>
      <c r="D7087" t="s">
        <v>22610</v>
      </c>
      <c r="E7087" t="s">
        <v>22610</v>
      </c>
      <c r="F7087" s="860" t="s">
        <v>15186</v>
      </c>
    </row>
    <row r="7088" spans="1:6">
      <c r="A7088" t="s">
        <v>3967</v>
      </c>
      <c r="B7088" s="874" t="s">
        <v>22611</v>
      </c>
      <c r="C7088" t="s">
        <v>22612</v>
      </c>
      <c r="D7088" t="s">
        <v>22612</v>
      </c>
      <c r="E7088" t="s">
        <v>22612</v>
      </c>
      <c r="F7088" s="874" t="s">
        <v>15186</v>
      </c>
    </row>
    <row r="7089" spans="1:6">
      <c r="A7089" t="s">
        <v>3967</v>
      </c>
      <c r="B7089" s="874" t="s">
        <v>22613</v>
      </c>
      <c r="C7089" t="s">
        <v>22614</v>
      </c>
      <c r="D7089" t="s">
        <v>22614</v>
      </c>
      <c r="E7089" t="s">
        <v>22614</v>
      </c>
      <c r="F7089" s="875" t="s">
        <v>15186</v>
      </c>
    </row>
    <row r="7090" spans="1:6">
      <c r="A7090" t="s">
        <v>3967</v>
      </c>
      <c r="B7090" s="874" t="s">
        <v>22615</v>
      </c>
      <c r="C7090" t="s">
        <v>22616</v>
      </c>
      <c r="D7090" t="s">
        <v>22616</v>
      </c>
      <c r="E7090" t="s">
        <v>22616</v>
      </c>
      <c r="F7090" s="874" t="s">
        <v>15186</v>
      </c>
    </row>
    <row r="7091" spans="1:6">
      <c r="A7091" t="s">
        <v>3967</v>
      </c>
      <c r="B7091" s="874" t="s">
        <v>22617</v>
      </c>
      <c r="C7091" t="s">
        <v>22618</v>
      </c>
      <c r="D7091" t="s">
        <v>22618</v>
      </c>
      <c r="E7091" t="s">
        <v>22618</v>
      </c>
      <c r="F7091" s="874" t="s">
        <v>15186</v>
      </c>
    </row>
    <row r="7092" spans="1:6">
      <c r="A7092" t="s">
        <v>3967</v>
      </c>
      <c r="B7092" s="874" t="s">
        <v>22619</v>
      </c>
      <c r="C7092" t="s">
        <v>22620</v>
      </c>
      <c r="D7092" t="s">
        <v>22620</v>
      </c>
      <c r="E7092" t="s">
        <v>22620</v>
      </c>
      <c r="F7092" s="874" t="s">
        <v>15186</v>
      </c>
    </row>
    <row r="7093" spans="1:6">
      <c r="A7093" t="s">
        <v>3967</v>
      </c>
      <c r="B7093" s="874" t="s">
        <v>22621</v>
      </c>
      <c r="C7093" t="s">
        <v>22622</v>
      </c>
      <c r="D7093" t="s">
        <v>22622</v>
      </c>
      <c r="E7093" t="s">
        <v>22622</v>
      </c>
      <c r="F7093" s="874" t="s">
        <v>15186</v>
      </c>
    </row>
    <row r="7094" spans="1:6">
      <c r="A7094" t="s">
        <v>3967</v>
      </c>
      <c r="B7094" s="860" t="s">
        <v>22623</v>
      </c>
      <c r="C7094" t="s">
        <v>22624</v>
      </c>
      <c r="D7094" t="s">
        <v>22624</v>
      </c>
      <c r="E7094" t="s">
        <v>22624</v>
      </c>
      <c r="F7094" s="874" t="s">
        <v>15186</v>
      </c>
    </row>
    <row r="7095" spans="1:6">
      <c r="A7095" t="s">
        <v>3967</v>
      </c>
      <c r="B7095" s="874" t="s">
        <v>22625</v>
      </c>
      <c r="C7095" t="s">
        <v>22626</v>
      </c>
      <c r="D7095" t="s">
        <v>22626</v>
      </c>
      <c r="E7095" t="s">
        <v>22626</v>
      </c>
      <c r="F7095" s="874" t="s">
        <v>15186</v>
      </c>
    </row>
    <row r="7096" spans="1:6">
      <c r="A7096" t="s">
        <v>3967</v>
      </c>
      <c r="B7096" s="874" t="s">
        <v>22627</v>
      </c>
      <c r="C7096" t="s">
        <v>22628</v>
      </c>
      <c r="D7096" t="s">
        <v>22628</v>
      </c>
      <c r="E7096" t="s">
        <v>22628</v>
      </c>
      <c r="F7096" s="874" t="s">
        <v>15186</v>
      </c>
    </row>
    <row r="7097" spans="1:6">
      <c r="A7097" t="s">
        <v>3967</v>
      </c>
      <c r="B7097" s="874" t="s">
        <v>22629</v>
      </c>
      <c r="C7097" t="s">
        <v>22630</v>
      </c>
      <c r="D7097" t="s">
        <v>22630</v>
      </c>
      <c r="E7097" t="s">
        <v>22630</v>
      </c>
      <c r="F7097" s="874" t="s">
        <v>15186</v>
      </c>
    </row>
    <row r="7098" spans="1:6">
      <c r="A7098" t="s">
        <v>3967</v>
      </c>
      <c r="B7098" s="874" t="s">
        <v>22631</v>
      </c>
      <c r="C7098" t="s">
        <v>22632</v>
      </c>
      <c r="D7098" t="s">
        <v>22632</v>
      </c>
      <c r="E7098" t="s">
        <v>22632</v>
      </c>
      <c r="F7098" s="874" t="s">
        <v>15186</v>
      </c>
    </row>
    <row r="7099" spans="1:6">
      <c r="A7099" t="s">
        <v>3967</v>
      </c>
      <c r="B7099" s="874" t="s">
        <v>22633</v>
      </c>
      <c r="C7099" t="s">
        <v>22634</v>
      </c>
      <c r="D7099" t="s">
        <v>22634</v>
      </c>
      <c r="E7099" t="s">
        <v>22634</v>
      </c>
      <c r="F7099" s="874" t="s">
        <v>15186</v>
      </c>
    </row>
    <row r="7100" spans="1:6">
      <c r="A7100" t="s">
        <v>3967</v>
      </c>
      <c r="B7100" s="54" t="s">
        <v>22635</v>
      </c>
      <c r="C7100" t="s">
        <v>22636</v>
      </c>
      <c r="D7100" t="s">
        <v>22636</v>
      </c>
      <c r="E7100" t="s">
        <v>22636</v>
      </c>
      <c r="F7100" s="874" t="s">
        <v>15186</v>
      </c>
    </row>
    <row r="7101" spans="1:6">
      <c r="A7101" t="s">
        <v>3967</v>
      </c>
      <c r="B7101" s="874" t="s">
        <v>22637</v>
      </c>
      <c r="C7101" t="s">
        <v>22638</v>
      </c>
      <c r="D7101" t="s">
        <v>22638</v>
      </c>
      <c r="E7101" t="s">
        <v>22638</v>
      </c>
      <c r="F7101" s="874" t="s">
        <v>15186</v>
      </c>
    </row>
    <row r="7102" spans="1:6">
      <c r="A7102" t="s">
        <v>3967</v>
      </c>
      <c r="B7102" s="874" t="s">
        <v>22639</v>
      </c>
      <c r="C7102" t="s">
        <v>22640</v>
      </c>
      <c r="D7102" t="s">
        <v>22640</v>
      </c>
      <c r="E7102" t="s">
        <v>22640</v>
      </c>
      <c r="F7102" s="874" t="s">
        <v>15186</v>
      </c>
    </row>
    <row r="7103" spans="1:6">
      <c r="A7103" t="s">
        <v>3967</v>
      </c>
      <c r="B7103" s="874" t="s">
        <v>22641</v>
      </c>
      <c r="C7103" t="s">
        <v>22642</v>
      </c>
      <c r="D7103" t="s">
        <v>22642</v>
      </c>
      <c r="E7103" t="s">
        <v>22642</v>
      </c>
      <c r="F7103" s="874" t="s">
        <v>15186</v>
      </c>
    </row>
    <row r="7104" spans="1:6">
      <c r="A7104" t="s">
        <v>3967</v>
      </c>
      <c r="B7104" s="874" t="s">
        <v>22643</v>
      </c>
      <c r="C7104" t="s">
        <v>22644</v>
      </c>
      <c r="D7104" t="s">
        <v>22644</v>
      </c>
      <c r="E7104" t="s">
        <v>22644</v>
      </c>
      <c r="F7104" s="874" t="s">
        <v>15186</v>
      </c>
    </row>
    <row r="7105" spans="1:6">
      <c r="A7105" t="s">
        <v>3967</v>
      </c>
      <c r="B7105" s="874" t="s">
        <v>22645</v>
      </c>
      <c r="C7105" t="s">
        <v>22646</v>
      </c>
      <c r="D7105" t="s">
        <v>22646</v>
      </c>
      <c r="E7105" t="s">
        <v>22646</v>
      </c>
      <c r="F7105" s="875" t="s">
        <v>15186</v>
      </c>
    </row>
    <row r="7106" spans="1:6">
      <c r="A7106" t="s">
        <v>3967</v>
      </c>
      <c r="B7106" s="874" t="s">
        <v>22647</v>
      </c>
      <c r="C7106" t="s">
        <v>22648</v>
      </c>
      <c r="D7106" t="s">
        <v>22648</v>
      </c>
      <c r="E7106" t="s">
        <v>22648</v>
      </c>
      <c r="F7106" s="875" t="s">
        <v>15186</v>
      </c>
    </row>
    <row r="7107" spans="1:6">
      <c r="A7107" t="s">
        <v>3967</v>
      </c>
      <c r="B7107" s="874" t="s">
        <v>22649</v>
      </c>
      <c r="C7107" t="s">
        <v>22650</v>
      </c>
      <c r="D7107" t="s">
        <v>22650</v>
      </c>
      <c r="E7107" t="s">
        <v>22650</v>
      </c>
      <c r="F7107" s="874" t="s">
        <v>15186</v>
      </c>
    </row>
    <row r="7108" spans="1:6">
      <c r="A7108" t="s">
        <v>3967</v>
      </c>
      <c r="B7108" s="860" t="s">
        <v>22651</v>
      </c>
      <c r="C7108" t="s">
        <v>22652</v>
      </c>
      <c r="D7108" t="s">
        <v>22652</v>
      </c>
      <c r="E7108" t="s">
        <v>22652</v>
      </c>
      <c r="F7108" s="874" t="s">
        <v>15190</v>
      </c>
    </row>
    <row r="7109" spans="1:6">
      <c r="A7109" t="s">
        <v>3967</v>
      </c>
      <c r="B7109" s="860" t="s">
        <v>22653</v>
      </c>
      <c r="C7109" t="s">
        <v>22654</v>
      </c>
      <c r="D7109" t="s">
        <v>22654</v>
      </c>
      <c r="E7109" t="s">
        <v>22654</v>
      </c>
      <c r="F7109" s="874" t="s">
        <v>15190</v>
      </c>
    </row>
    <row r="7110" spans="1:6">
      <c r="A7110" t="s">
        <v>3967</v>
      </c>
      <c r="B7110" s="874" t="s">
        <v>22655</v>
      </c>
      <c r="C7110" t="s">
        <v>22656</v>
      </c>
      <c r="D7110" t="s">
        <v>22656</v>
      </c>
      <c r="E7110" t="s">
        <v>22656</v>
      </c>
      <c r="F7110" s="874" t="s">
        <v>15194</v>
      </c>
    </row>
    <row r="7111" spans="1:6">
      <c r="A7111" t="s">
        <v>3967</v>
      </c>
      <c r="B7111" s="860" t="s">
        <v>22657</v>
      </c>
      <c r="C7111" t="s">
        <v>22658</v>
      </c>
      <c r="D7111" t="s">
        <v>22658</v>
      </c>
      <c r="E7111" t="s">
        <v>22658</v>
      </c>
      <c r="F7111" s="874" t="s">
        <v>15198</v>
      </c>
    </row>
    <row r="7112" spans="1:6">
      <c r="A7112" t="s">
        <v>3967</v>
      </c>
      <c r="B7112" s="874" t="s">
        <v>22659</v>
      </c>
      <c r="C7112" t="s">
        <v>22660</v>
      </c>
      <c r="D7112" t="s">
        <v>22660</v>
      </c>
      <c r="E7112" t="s">
        <v>22660</v>
      </c>
      <c r="F7112" s="874" t="s">
        <v>15202</v>
      </c>
    </row>
    <row r="7113" spans="1:6">
      <c r="A7113" t="s">
        <v>3967</v>
      </c>
      <c r="B7113" s="874" t="s">
        <v>22661</v>
      </c>
      <c r="C7113" t="s">
        <v>22662</v>
      </c>
      <c r="D7113" t="s">
        <v>22662</v>
      </c>
      <c r="E7113" t="s">
        <v>22662</v>
      </c>
      <c r="F7113" s="874" t="s">
        <v>15202</v>
      </c>
    </row>
    <row r="7114" spans="1:6">
      <c r="A7114" t="s">
        <v>3967</v>
      </c>
      <c r="B7114" s="54" t="s">
        <v>22663</v>
      </c>
      <c r="C7114" t="s">
        <v>22664</v>
      </c>
      <c r="D7114" t="s">
        <v>22664</v>
      </c>
      <c r="E7114" t="s">
        <v>22664</v>
      </c>
      <c r="F7114" s="874" t="s">
        <v>15203</v>
      </c>
    </row>
    <row r="7115" spans="1:6">
      <c r="A7115" t="s">
        <v>3967</v>
      </c>
      <c r="B7115" s="874" t="s">
        <v>22665</v>
      </c>
      <c r="C7115" t="s">
        <v>22666</v>
      </c>
      <c r="D7115" t="s">
        <v>22666</v>
      </c>
      <c r="E7115" t="s">
        <v>22666</v>
      </c>
      <c r="F7115" s="874" t="s">
        <v>15207</v>
      </c>
    </row>
    <row r="7116" spans="1:6">
      <c r="A7116" t="s">
        <v>3967</v>
      </c>
      <c r="B7116" s="54" t="s">
        <v>22667</v>
      </c>
      <c r="C7116" t="s">
        <v>22668</v>
      </c>
      <c r="D7116" t="s">
        <v>22668</v>
      </c>
      <c r="E7116" t="s">
        <v>22668</v>
      </c>
      <c r="F7116" s="874" t="s">
        <v>15211</v>
      </c>
    </row>
    <row r="7117" spans="1:6">
      <c r="A7117" t="s">
        <v>3967</v>
      </c>
      <c r="B7117" s="54" t="s">
        <v>22669</v>
      </c>
      <c r="C7117" t="s">
        <v>22670</v>
      </c>
      <c r="D7117" t="s">
        <v>22670</v>
      </c>
      <c r="E7117" t="s">
        <v>22670</v>
      </c>
      <c r="F7117" s="874" t="s">
        <v>15212</v>
      </c>
    </row>
    <row r="7118" spans="1:6">
      <c r="A7118" t="s">
        <v>3967</v>
      </c>
      <c r="B7118" s="860" t="s">
        <v>22671</v>
      </c>
      <c r="C7118" t="s">
        <v>22672</v>
      </c>
      <c r="D7118" t="s">
        <v>22672</v>
      </c>
      <c r="E7118" t="s">
        <v>22672</v>
      </c>
      <c r="F7118" s="874" t="s">
        <v>15212</v>
      </c>
    </row>
    <row r="7119" spans="1:6">
      <c r="A7119" t="s">
        <v>3967</v>
      </c>
      <c r="B7119" s="874" t="s">
        <v>22673</v>
      </c>
      <c r="C7119" t="s">
        <v>22674</v>
      </c>
      <c r="D7119" t="s">
        <v>22674</v>
      </c>
      <c r="E7119" t="s">
        <v>22674</v>
      </c>
      <c r="F7119" s="874" t="s">
        <v>15216</v>
      </c>
    </row>
    <row r="7120" spans="1:6">
      <c r="A7120" t="s">
        <v>3967</v>
      </c>
      <c r="B7120" s="874" t="s">
        <v>22675</v>
      </c>
      <c r="C7120" t="s">
        <v>22676</v>
      </c>
      <c r="D7120" t="s">
        <v>22676</v>
      </c>
      <c r="E7120" t="s">
        <v>22676</v>
      </c>
      <c r="F7120" s="874" t="s">
        <v>15216</v>
      </c>
    </row>
    <row r="7121" spans="1:6">
      <c r="A7121" t="s">
        <v>3967</v>
      </c>
      <c r="B7121" s="874" t="s">
        <v>22677</v>
      </c>
      <c r="C7121" t="s">
        <v>22678</v>
      </c>
      <c r="D7121" t="s">
        <v>22678</v>
      </c>
      <c r="E7121" t="s">
        <v>22678</v>
      </c>
      <c r="F7121" s="874" t="s">
        <v>15219</v>
      </c>
    </row>
    <row r="7122" spans="1:6">
      <c r="A7122" t="s">
        <v>3967</v>
      </c>
      <c r="B7122" t="s">
        <v>22679</v>
      </c>
      <c r="C7122" t="s">
        <v>22680</v>
      </c>
      <c r="D7122" t="s">
        <v>22680</v>
      </c>
      <c r="E7122" t="s">
        <v>22680</v>
      </c>
      <c r="F7122" s="874" t="s">
        <v>15223</v>
      </c>
    </row>
    <row r="7123" spans="1:6">
      <c r="A7123" t="s">
        <v>3967</v>
      </c>
      <c r="B7123" s="874" t="s">
        <v>22681</v>
      </c>
      <c r="C7123" t="s">
        <v>22682</v>
      </c>
      <c r="D7123" t="s">
        <v>22682</v>
      </c>
      <c r="E7123" t="s">
        <v>22682</v>
      </c>
      <c r="F7123" s="874" t="s">
        <v>15226</v>
      </c>
    </row>
    <row r="7124" spans="1:6">
      <c r="A7124" t="s">
        <v>3967</v>
      </c>
      <c r="B7124" s="874" t="s">
        <v>22683</v>
      </c>
      <c r="C7124" t="s">
        <v>22684</v>
      </c>
      <c r="D7124" t="s">
        <v>22684</v>
      </c>
      <c r="E7124" t="s">
        <v>22684</v>
      </c>
      <c r="F7124" s="874" t="s">
        <v>15230</v>
      </c>
    </row>
    <row r="7125" spans="1:6">
      <c r="A7125" t="s">
        <v>3967</v>
      </c>
      <c r="B7125" s="874" t="s">
        <v>22685</v>
      </c>
      <c r="C7125" t="s">
        <v>22686</v>
      </c>
      <c r="D7125" t="s">
        <v>22686</v>
      </c>
      <c r="E7125" t="s">
        <v>22686</v>
      </c>
      <c r="F7125" s="874" t="s">
        <v>15234</v>
      </c>
    </row>
    <row r="7126" spans="1:6">
      <c r="A7126" t="s">
        <v>3967</v>
      </c>
      <c r="B7126" s="874" t="s">
        <v>22687</v>
      </c>
      <c r="C7126" t="s">
        <v>22688</v>
      </c>
      <c r="D7126" t="s">
        <v>22688</v>
      </c>
      <c r="E7126" t="s">
        <v>22688</v>
      </c>
      <c r="F7126" s="874" t="s">
        <v>15238</v>
      </c>
    </row>
    <row r="7127" spans="1:6">
      <c r="A7127" t="s">
        <v>3967</v>
      </c>
      <c r="B7127" s="874" t="s">
        <v>22689</v>
      </c>
      <c r="C7127" t="s">
        <v>22690</v>
      </c>
      <c r="D7127" t="s">
        <v>22690</v>
      </c>
      <c r="E7127" t="s">
        <v>22690</v>
      </c>
      <c r="F7127" s="874" t="s">
        <v>15241</v>
      </c>
    </row>
    <row r="7128" spans="1:6">
      <c r="A7128" t="s">
        <v>3967</v>
      </c>
      <c r="B7128" s="874" t="s">
        <v>22691</v>
      </c>
      <c r="C7128" t="s">
        <v>22692</v>
      </c>
      <c r="D7128" t="s">
        <v>22692</v>
      </c>
      <c r="E7128" t="s">
        <v>22692</v>
      </c>
      <c r="F7128" s="874" t="s">
        <v>15245</v>
      </c>
    </row>
    <row r="7129" spans="1:6">
      <c r="A7129" t="s">
        <v>3967</v>
      </c>
      <c r="B7129" s="874" t="s">
        <v>22693</v>
      </c>
      <c r="C7129" t="s">
        <v>22694</v>
      </c>
      <c r="D7129" t="s">
        <v>22694</v>
      </c>
      <c r="E7129" t="s">
        <v>22694</v>
      </c>
      <c r="F7129" s="874" t="s">
        <v>15249</v>
      </c>
    </row>
    <row r="7130" spans="1:6">
      <c r="A7130" t="s">
        <v>3967</v>
      </c>
      <c r="B7130" s="874" t="s">
        <v>22695</v>
      </c>
      <c r="C7130" t="s">
        <v>22696</v>
      </c>
      <c r="D7130" t="s">
        <v>22696</v>
      </c>
      <c r="E7130" t="s">
        <v>22696</v>
      </c>
      <c r="F7130" s="874" t="s">
        <v>15253</v>
      </c>
    </row>
    <row r="7131" spans="1:6">
      <c r="A7131" t="s">
        <v>3967</v>
      </c>
      <c r="B7131" s="874" t="s">
        <v>22697</v>
      </c>
      <c r="C7131" t="s">
        <v>22698</v>
      </c>
      <c r="D7131" t="s">
        <v>22698</v>
      </c>
      <c r="E7131" t="s">
        <v>22698</v>
      </c>
      <c r="F7131" s="874" t="s">
        <v>15257</v>
      </c>
    </row>
    <row r="7132" spans="1:6">
      <c r="A7132" t="s">
        <v>3967</v>
      </c>
      <c r="B7132" s="874" t="s">
        <v>22699</v>
      </c>
      <c r="C7132" t="s">
        <v>22700</v>
      </c>
      <c r="D7132" t="s">
        <v>22700</v>
      </c>
      <c r="E7132" t="s">
        <v>22700</v>
      </c>
      <c r="F7132" s="874" t="s">
        <v>15257</v>
      </c>
    </row>
    <row r="7133" spans="1:6">
      <c r="A7133" t="s">
        <v>3967</v>
      </c>
      <c r="B7133" s="874" t="s">
        <v>22701</v>
      </c>
      <c r="C7133" t="s">
        <v>22702</v>
      </c>
      <c r="D7133" t="s">
        <v>22702</v>
      </c>
      <c r="E7133" t="s">
        <v>22702</v>
      </c>
      <c r="F7133" s="874" t="s">
        <v>15261</v>
      </c>
    </row>
    <row r="7134" spans="1:6">
      <c r="A7134" t="s">
        <v>3967</v>
      </c>
      <c r="B7134" s="874" t="s">
        <v>22703</v>
      </c>
      <c r="C7134" t="s">
        <v>22704</v>
      </c>
      <c r="D7134" t="s">
        <v>22704</v>
      </c>
      <c r="E7134" t="s">
        <v>22704</v>
      </c>
      <c r="F7134" s="874" t="s">
        <v>15261</v>
      </c>
    </row>
    <row r="7135" spans="1:6">
      <c r="A7135" t="s">
        <v>3967</v>
      </c>
      <c r="B7135" s="874" t="s">
        <v>22705</v>
      </c>
      <c r="C7135" t="s">
        <v>22706</v>
      </c>
      <c r="D7135" t="s">
        <v>22706</v>
      </c>
      <c r="E7135" t="s">
        <v>22706</v>
      </c>
      <c r="F7135" s="874" t="s">
        <v>15261</v>
      </c>
    </row>
    <row r="7136" spans="1:6">
      <c r="A7136" t="s">
        <v>3967</v>
      </c>
      <c r="B7136" s="874" t="s">
        <v>22707</v>
      </c>
      <c r="C7136" t="s">
        <v>22708</v>
      </c>
      <c r="D7136" t="s">
        <v>22708</v>
      </c>
      <c r="E7136" t="s">
        <v>22708</v>
      </c>
      <c r="F7136" s="874" t="s">
        <v>15265</v>
      </c>
    </row>
    <row r="7137" spans="1:6">
      <c r="A7137" t="s">
        <v>3967</v>
      </c>
      <c r="B7137" s="860" t="s">
        <v>22709</v>
      </c>
      <c r="C7137" t="s">
        <v>22710</v>
      </c>
      <c r="D7137" t="s">
        <v>22710</v>
      </c>
      <c r="E7137" t="s">
        <v>22710</v>
      </c>
      <c r="F7137" s="874" t="s">
        <v>15268</v>
      </c>
    </row>
    <row r="7138" spans="1:6">
      <c r="A7138" t="s">
        <v>3967</v>
      </c>
      <c r="B7138" s="874" t="s">
        <v>22711</v>
      </c>
      <c r="C7138" t="s">
        <v>22712</v>
      </c>
      <c r="D7138" t="s">
        <v>22712</v>
      </c>
      <c r="E7138" t="s">
        <v>22712</v>
      </c>
      <c r="F7138" s="874" t="s">
        <v>15271</v>
      </c>
    </row>
    <row r="7139" spans="1:6">
      <c r="A7139" t="s">
        <v>3967</v>
      </c>
      <c r="B7139" s="874" t="s">
        <v>22713</v>
      </c>
      <c r="C7139" t="s">
        <v>22714</v>
      </c>
      <c r="D7139" t="s">
        <v>22714</v>
      </c>
      <c r="E7139" t="s">
        <v>22714</v>
      </c>
      <c r="F7139" s="874" t="s">
        <v>15274</v>
      </c>
    </row>
    <row r="7140" spans="1:6">
      <c r="A7140" t="s">
        <v>3967</v>
      </c>
      <c r="B7140" s="874" t="s">
        <v>22715</v>
      </c>
      <c r="C7140" t="s">
        <v>22716</v>
      </c>
      <c r="D7140" t="s">
        <v>22716</v>
      </c>
      <c r="E7140" t="s">
        <v>22716</v>
      </c>
      <c r="F7140" s="874" t="s">
        <v>15274</v>
      </c>
    </row>
    <row r="7141" spans="1:6">
      <c r="A7141" t="s">
        <v>3967</v>
      </c>
      <c r="B7141" s="874" t="s">
        <v>22717</v>
      </c>
      <c r="C7141" t="s">
        <v>22718</v>
      </c>
      <c r="D7141" t="s">
        <v>22718</v>
      </c>
      <c r="E7141" t="s">
        <v>22718</v>
      </c>
      <c r="F7141" s="874" t="s">
        <v>15274</v>
      </c>
    </row>
    <row r="7142" spans="1:6">
      <c r="A7142" t="s">
        <v>3967</v>
      </c>
      <c r="B7142" s="874" t="s">
        <v>22719</v>
      </c>
      <c r="C7142" t="s">
        <v>22720</v>
      </c>
      <c r="D7142" t="s">
        <v>22720</v>
      </c>
      <c r="E7142" t="s">
        <v>22720</v>
      </c>
      <c r="F7142" s="882" t="s">
        <v>15278</v>
      </c>
    </row>
    <row r="7143" spans="1:6">
      <c r="A7143" t="s">
        <v>3967</v>
      </c>
      <c r="B7143" s="874" t="s">
        <v>22721</v>
      </c>
      <c r="C7143" t="s">
        <v>22722</v>
      </c>
      <c r="D7143" t="s">
        <v>22722</v>
      </c>
      <c r="E7143" t="s">
        <v>22722</v>
      </c>
      <c r="F7143" s="874" t="s">
        <v>15282</v>
      </c>
    </row>
    <row r="7144" spans="1:6">
      <c r="A7144" t="s">
        <v>3967</v>
      </c>
      <c r="B7144" s="874" t="s">
        <v>22723</v>
      </c>
      <c r="C7144" t="s">
        <v>22724</v>
      </c>
      <c r="D7144" t="s">
        <v>22724</v>
      </c>
      <c r="E7144" t="s">
        <v>22724</v>
      </c>
      <c r="F7144" s="874" t="s">
        <v>15286</v>
      </c>
    </row>
    <row r="7145" spans="1:6">
      <c r="A7145" t="s">
        <v>3967</v>
      </c>
      <c r="B7145" s="874" t="s">
        <v>22725</v>
      </c>
      <c r="C7145" t="s">
        <v>22726</v>
      </c>
      <c r="D7145" t="s">
        <v>22726</v>
      </c>
      <c r="E7145" t="s">
        <v>22726</v>
      </c>
      <c r="F7145" s="874" t="s">
        <v>15289</v>
      </c>
    </row>
    <row r="7146" spans="1:6">
      <c r="A7146" t="s">
        <v>3967</v>
      </c>
      <c r="B7146" s="874" t="s">
        <v>22727</v>
      </c>
      <c r="C7146" t="s">
        <v>22728</v>
      </c>
      <c r="D7146" t="s">
        <v>22728</v>
      </c>
      <c r="E7146" t="s">
        <v>22728</v>
      </c>
      <c r="F7146" s="874" t="s">
        <v>15293</v>
      </c>
    </row>
    <row r="7147" spans="1:6">
      <c r="A7147" t="s">
        <v>3967</v>
      </c>
      <c r="B7147" s="874" t="s">
        <v>22729</v>
      </c>
      <c r="C7147" t="s">
        <v>22730</v>
      </c>
      <c r="D7147" t="s">
        <v>22730</v>
      </c>
      <c r="E7147" t="s">
        <v>22730</v>
      </c>
      <c r="F7147" s="874" t="s">
        <v>15293</v>
      </c>
    </row>
    <row r="7148" spans="1:6">
      <c r="A7148" t="s">
        <v>3967</v>
      </c>
      <c r="B7148" t="s">
        <v>22731</v>
      </c>
      <c r="C7148" t="s">
        <v>22732</v>
      </c>
      <c r="D7148" t="s">
        <v>22732</v>
      </c>
      <c r="E7148" t="s">
        <v>22732</v>
      </c>
      <c r="F7148" s="874" t="s">
        <v>15297</v>
      </c>
    </row>
    <row r="7149" spans="1:6">
      <c r="A7149" t="s">
        <v>3967</v>
      </c>
      <c r="B7149" s="874" t="s">
        <v>22733</v>
      </c>
      <c r="C7149" t="s">
        <v>22734</v>
      </c>
      <c r="D7149" t="s">
        <v>22734</v>
      </c>
      <c r="E7149" t="s">
        <v>22734</v>
      </c>
      <c r="F7149" s="874" t="s">
        <v>15300</v>
      </c>
    </row>
    <row r="7150" spans="1:6">
      <c r="A7150" t="s">
        <v>3967</v>
      </c>
      <c r="B7150" s="54" t="s">
        <v>22735</v>
      </c>
      <c r="C7150" t="s">
        <v>22736</v>
      </c>
      <c r="D7150" t="s">
        <v>22736</v>
      </c>
      <c r="E7150" t="s">
        <v>22736</v>
      </c>
      <c r="F7150" s="874" t="s">
        <v>15304</v>
      </c>
    </row>
    <row r="7151" spans="1:6">
      <c r="A7151" t="s">
        <v>3967</v>
      </c>
      <c r="B7151" s="54" t="s">
        <v>22737</v>
      </c>
      <c r="C7151" t="s">
        <v>22738</v>
      </c>
      <c r="D7151" t="s">
        <v>22738</v>
      </c>
      <c r="E7151" t="s">
        <v>22738</v>
      </c>
      <c r="F7151" s="874" t="s">
        <v>15304</v>
      </c>
    </row>
    <row r="7152" spans="1:6">
      <c r="A7152" t="s">
        <v>3967</v>
      </c>
      <c r="B7152" s="54" t="s">
        <v>22739</v>
      </c>
      <c r="C7152" t="s">
        <v>22740</v>
      </c>
      <c r="D7152" t="s">
        <v>22740</v>
      </c>
      <c r="E7152" t="s">
        <v>22740</v>
      </c>
      <c r="F7152" s="874" t="s">
        <v>15304</v>
      </c>
    </row>
    <row r="7153" spans="1:6">
      <c r="A7153" t="s">
        <v>3967</v>
      </c>
      <c r="B7153" s="876" t="s">
        <v>22741</v>
      </c>
      <c r="C7153" t="s">
        <v>22742</v>
      </c>
      <c r="D7153" t="s">
        <v>22742</v>
      </c>
      <c r="E7153" t="s">
        <v>22742</v>
      </c>
      <c r="F7153" s="874" t="s">
        <v>15304</v>
      </c>
    </row>
    <row r="7154" spans="1:6">
      <c r="A7154" t="s">
        <v>3967</v>
      </c>
      <c r="B7154" s="54" t="s">
        <v>22743</v>
      </c>
      <c r="C7154" t="s">
        <v>22744</v>
      </c>
      <c r="D7154" t="s">
        <v>22744</v>
      </c>
      <c r="E7154" t="s">
        <v>22744</v>
      </c>
      <c r="F7154" s="874" t="s">
        <v>15304</v>
      </c>
    </row>
    <row r="7155" spans="1:6">
      <c r="A7155" t="s">
        <v>3967</v>
      </c>
      <c r="B7155" s="54" t="s">
        <v>22745</v>
      </c>
      <c r="C7155" t="s">
        <v>22746</v>
      </c>
      <c r="D7155" t="s">
        <v>22746</v>
      </c>
      <c r="E7155" t="s">
        <v>22746</v>
      </c>
      <c r="F7155" s="874" t="s">
        <v>15304</v>
      </c>
    </row>
    <row r="7156" spans="1:6">
      <c r="A7156" t="s">
        <v>3967</v>
      </c>
      <c r="B7156" s="874" t="s">
        <v>22747</v>
      </c>
      <c r="C7156" t="s">
        <v>22748</v>
      </c>
      <c r="D7156" t="s">
        <v>22748</v>
      </c>
      <c r="E7156" t="s">
        <v>22748</v>
      </c>
      <c r="F7156" s="874" t="s">
        <v>15304</v>
      </c>
    </row>
    <row r="7157" spans="1:6">
      <c r="A7157" t="s">
        <v>3967</v>
      </c>
      <c r="B7157" s="860" t="s">
        <v>22749</v>
      </c>
      <c r="C7157" t="s">
        <v>22750</v>
      </c>
      <c r="D7157" t="s">
        <v>22750</v>
      </c>
      <c r="E7157" t="s">
        <v>22750</v>
      </c>
      <c r="F7157" s="860" t="s">
        <v>15304</v>
      </c>
    </row>
    <row r="7158" spans="1:6">
      <c r="A7158" t="s">
        <v>3967</v>
      </c>
      <c r="B7158" s="874" t="s">
        <v>22751</v>
      </c>
      <c r="C7158" t="s">
        <v>22752</v>
      </c>
      <c r="D7158" t="s">
        <v>22752</v>
      </c>
      <c r="E7158" t="s">
        <v>22752</v>
      </c>
      <c r="F7158" t="s">
        <v>15304</v>
      </c>
    </row>
    <row r="7159" spans="1:6">
      <c r="A7159" t="s">
        <v>3967</v>
      </c>
      <c r="B7159" t="s">
        <v>22753</v>
      </c>
      <c r="C7159" t="s">
        <v>22754</v>
      </c>
      <c r="D7159" t="s">
        <v>22754</v>
      </c>
      <c r="E7159" t="s">
        <v>22754</v>
      </c>
      <c r="F7159" s="860" t="s">
        <v>15304</v>
      </c>
    </row>
    <row r="7160" spans="1:6">
      <c r="A7160" t="s">
        <v>3967</v>
      </c>
      <c r="B7160" s="874" t="s">
        <v>22755</v>
      </c>
      <c r="C7160" t="s">
        <v>22756</v>
      </c>
      <c r="D7160" t="s">
        <v>22756</v>
      </c>
      <c r="E7160" t="s">
        <v>22756</v>
      </c>
      <c r="F7160" t="s">
        <v>15304</v>
      </c>
    </row>
    <row r="7161" spans="1:6">
      <c r="A7161" t="s">
        <v>3967</v>
      </c>
      <c r="B7161" s="874" t="s">
        <v>22757</v>
      </c>
      <c r="C7161" t="s">
        <v>22758</v>
      </c>
      <c r="D7161" t="s">
        <v>22758</v>
      </c>
      <c r="E7161" t="s">
        <v>22758</v>
      </c>
      <c r="F7161" s="874" t="s">
        <v>15304</v>
      </c>
    </row>
    <row r="7162" spans="1:6">
      <c r="A7162" t="s">
        <v>3967</v>
      </c>
      <c r="B7162" s="54" t="s">
        <v>22759</v>
      </c>
      <c r="C7162" t="s">
        <v>22760</v>
      </c>
      <c r="D7162" t="s">
        <v>22760</v>
      </c>
      <c r="E7162" t="s">
        <v>22760</v>
      </c>
      <c r="F7162" s="874" t="s">
        <v>15304</v>
      </c>
    </row>
    <row r="7163" spans="1:6">
      <c r="A7163" t="s">
        <v>3967</v>
      </c>
      <c r="B7163" s="874" t="s">
        <v>22761</v>
      </c>
      <c r="C7163" t="s">
        <v>22762</v>
      </c>
      <c r="D7163" t="s">
        <v>22762</v>
      </c>
      <c r="E7163" t="s">
        <v>22762</v>
      </c>
      <c r="F7163" s="874" t="s">
        <v>15304</v>
      </c>
    </row>
    <row r="7164" spans="1:6">
      <c r="A7164" t="s">
        <v>3967</v>
      </c>
      <c r="B7164" s="860" t="s">
        <v>22763</v>
      </c>
      <c r="C7164" t="s">
        <v>22764</v>
      </c>
      <c r="D7164" t="s">
        <v>22764</v>
      </c>
      <c r="E7164" t="s">
        <v>22764</v>
      </c>
      <c r="F7164" s="860" t="s">
        <v>15304</v>
      </c>
    </row>
    <row r="7165" spans="1:6">
      <c r="A7165" t="s">
        <v>3967</v>
      </c>
      <c r="B7165" s="54" t="s">
        <v>22765</v>
      </c>
      <c r="C7165" t="s">
        <v>22766</v>
      </c>
      <c r="D7165" t="s">
        <v>22766</v>
      </c>
      <c r="E7165" t="s">
        <v>22766</v>
      </c>
      <c r="F7165" s="874" t="s">
        <v>15304</v>
      </c>
    </row>
    <row r="7166" spans="1:6">
      <c r="A7166" t="s">
        <v>3967</v>
      </c>
      <c r="B7166" s="54" t="s">
        <v>22767</v>
      </c>
      <c r="C7166" t="s">
        <v>22768</v>
      </c>
      <c r="D7166" t="s">
        <v>22768</v>
      </c>
      <c r="E7166" t="s">
        <v>22768</v>
      </c>
      <c r="F7166" s="874" t="s">
        <v>15304</v>
      </c>
    </row>
    <row r="7167" spans="1:6">
      <c r="A7167" t="s">
        <v>3967</v>
      </c>
      <c r="B7167" s="876" t="s">
        <v>22769</v>
      </c>
      <c r="C7167" t="s">
        <v>22770</v>
      </c>
      <c r="D7167" t="s">
        <v>22770</v>
      </c>
      <c r="E7167" t="s">
        <v>22770</v>
      </c>
      <c r="F7167" s="874" t="s">
        <v>15304</v>
      </c>
    </row>
    <row r="7168" spans="1:6">
      <c r="A7168" t="s">
        <v>3967</v>
      </c>
      <c r="B7168" s="874" t="s">
        <v>22771</v>
      </c>
      <c r="C7168" t="s">
        <v>22772</v>
      </c>
      <c r="D7168" t="s">
        <v>22772</v>
      </c>
      <c r="E7168" t="s">
        <v>22772</v>
      </c>
      <c r="F7168" s="874" t="s">
        <v>15304</v>
      </c>
    </row>
    <row r="7169" spans="1:6">
      <c r="A7169" t="s">
        <v>3967</v>
      </c>
      <c r="B7169" s="54" t="s">
        <v>22773</v>
      </c>
      <c r="C7169" t="s">
        <v>22774</v>
      </c>
      <c r="D7169" t="s">
        <v>22774</v>
      </c>
      <c r="E7169" t="s">
        <v>22774</v>
      </c>
      <c r="F7169" s="874" t="s">
        <v>15304</v>
      </c>
    </row>
    <row r="7170" spans="1:6">
      <c r="A7170" t="s">
        <v>3967</v>
      </c>
      <c r="B7170" s="54" t="s">
        <v>22775</v>
      </c>
      <c r="C7170" t="s">
        <v>22776</v>
      </c>
      <c r="D7170" t="s">
        <v>22776</v>
      </c>
      <c r="E7170" t="s">
        <v>22776</v>
      </c>
      <c r="F7170" s="874" t="s">
        <v>15304</v>
      </c>
    </row>
    <row r="7171" spans="1:6">
      <c r="A7171" t="s">
        <v>3967</v>
      </c>
      <c r="B7171" s="874" t="s">
        <v>22777</v>
      </c>
      <c r="C7171" t="s">
        <v>22778</v>
      </c>
      <c r="D7171" t="s">
        <v>22778</v>
      </c>
      <c r="E7171" t="s">
        <v>22778</v>
      </c>
      <c r="F7171" s="874" t="s">
        <v>15304</v>
      </c>
    </row>
    <row r="7172" spans="1:6">
      <c r="A7172" t="s">
        <v>3967</v>
      </c>
      <c r="B7172" s="874" t="s">
        <v>22779</v>
      </c>
      <c r="C7172" t="s">
        <v>22780</v>
      </c>
      <c r="D7172" t="s">
        <v>22780</v>
      </c>
      <c r="E7172" t="s">
        <v>22780</v>
      </c>
      <c r="F7172" s="874" t="s">
        <v>15304</v>
      </c>
    </row>
    <row r="7173" spans="1:6">
      <c r="A7173" t="s">
        <v>3967</v>
      </c>
      <c r="B7173" s="860" t="s">
        <v>22781</v>
      </c>
      <c r="C7173" t="s">
        <v>22782</v>
      </c>
      <c r="D7173" t="s">
        <v>22782</v>
      </c>
      <c r="E7173" t="s">
        <v>22782</v>
      </c>
      <c r="F7173" s="874" t="s">
        <v>15308</v>
      </c>
    </row>
    <row r="7174" spans="1:6">
      <c r="A7174" t="s">
        <v>3967</v>
      </c>
      <c r="B7174" s="874" t="s">
        <v>22783</v>
      </c>
      <c r="C7174" t="s">
        <v>22784</v>
      </c>
      <c r="D7174" t="s">
        <v>22784</v>
      </c>
      <c r="E7174" t="s">
        <v>22784</v>
      </c>
      <c r="F7174" s="874" t="s">
        <v>15312</v>
      </c>
    </row>
    <row r="7175" spans="1:6">
      <c r="A7175" t="s">
        <v>3967</v>
      </c>
      <c r="B7175" s="874" t="s">
        <v>22785</v>
      </c>
      <c r="C7175" t="s">
        <v>22786</v>
      </c>
      <c r="D7175" t="s">
        <v>22786</v>
      </c>
      <c r="E7175" t="s">
        <v>22786</v>
      </c>
      <c r="F7175" s="874" t="s">
        <v>15315</v>
      </c>
    </row>
    <row r="7176" spans="1:6">
      <c r="A7176" t="s">
        <v>3967</v>
      </c>
      <c r="B7176" s="874" t="s">
        <v>22787</v>
      </c>
      <c r="C7176" t="s">
        <v>22788</v>
      </c>
      <c r="D7176" t="s">
        <v>22788</v>
      </c>
      <c r="E7176" t="s">
        <v>22788</v>
      </c>
      <c r="F7176" s="874" t="s">
        <v>15318</v>
      </c>
    </row>
    <row r="7177" spans="1:6">
      <c r="A7177" t="s">
        <v>3967</v>
      </c>
      <c r="B7177" s="874" t="s">
        <v>22789</v>
      </c>
      <c r="C7177" t="s">
        <v>22790</v>
      </c>
      <c r="D7177" t="s">
        <v>22790</v>
      </c>
      <c r="E7177" t="s">
        <v>22790</v>
      </c>
      <c r="F7177" s="874" t="s">
        <v>15318</v>
      </c>
    </row>
    <row r="7178" spans="1:6">
      <c r="A7178" t="s">
        <v>3967</v>
      </c>
      <c r="B7178" s="874" t="s">
        <v>22791</v>
      </c>
      <c r="C7178" t="s">
        <v>22792</v>
      </c>
      <c r="D7178" t="s">
        <v>22792</v>
      </c>
      <c r="E7178" t="s">
        <v>22792</v>
      </c>
      <c r="F7178" s="874" t="s">
        <v>15322</v>
      </c>
    </row>
    <row r="7179" spans="1:6">
      <c r="A7179" t="s">
        <v>3967</v>
      </c>
      <c r="B7179" s="874" t="s">
        <v>22793</v>
      </c>
      <c r="C7179" t="s">
        <v>22794</v>
      </c>
      <c r="D7179" t="s">
        <v>22794</v>
      </c>
      <c r="E7179" t="s">
        <v>22794</v>
      </c>
      <c r="F7179" s="874" t="s">
        <v>15325</v>
      </c>
    </row>
    <row r="7180" spans="1:6">
      <c r="A7180" t="s">
        <v>3967</v>
      </c>
      <c r="B7180" s="874" t="s">
        <v>22795</v>
      </c>
      <c r="C7180" t="s">
        <v>22796</v>
      </c>
      <c r="D7180" t="s">
        <v>22796</v>
      </c>
      <c r="E7180" t="s">
        <v>22796</v>
      </c>
      <c r="F7180" s="874" t="s">
        <v>15329</v>
      </c>
    </row>
    <row r="7181" spans="1:6">
      <c r="A7181" t="s">
        <v>3967</v>
      </c>
      <c r="B7181" s="54" t="s">
        <v>22797</v>
      </c>
      <c r="C7181" t="s">
        <v>22798</v>
      </c>
      <c r="D7181" t="s">
        <v>22798</v>
      </c>
      <c r="E7181" t="s">
        <v>22798</v>
      </c>
      <c r="F7181" s="874" t="s">
        <v>15332</v>
      </c>
    </row>
    <row r="7182" spans="1:6">
      <c r="A7182" t="s">
        <v>3967</v>
      </c>
      <c r="B7182" s="874" t="s">
        <v>22799</v>
      </c>
      <c r="C7182" t="s">
        <v>22800</v>
      </c>
      <c r="D7182" t="s">
        <v>22800</v>
      </c>
      <c r="E7182" t="s">
        <v>22800</v>
      </c>
      <c r="F7182" s="874" t="s">
        <v>15336</v>
      </c>
    </row>
    <row r="7183" spans="1:6">
      <c r="A7183" t="s">
        <v>3967</v>
      </c>
      <c r="B7183" s="874" t="s">
        <v>22801</v>
      </c>
      <c r="C7183" t="s">
        <v>22802</v>
      </c>
      <c r="D7183" t="s">
        <v>22802</v>
      </c>
      <c r="E7183" t="s">
        <v>22802</v>
      </c>
      <c r="F7183" s="874" t="s">
        <v>15336</v>
      </c>
    </row>
    <row r="7184" spans="1:6">
      <c r="A7184" t="s">
        <v>3967</v>
      </c>
      <c r="B7184" s="860" t="s">
        <v>22803</v>
      </c>
      <c r="C7184" t="s">
        <v>22804</v>
      </c>
      <c r="D7184" t="s">
        <v>22804</v>
      </c>
      <c r="E7184" t="s">
        <v>22804</v>
      </c>
      <c r="F7184" s="874" t="s">
        <v>15339</v>
      </c>
    </row>
    <row r="7185" spans="1:6">
      <c r="A7185" t="s">
        <v>3967</v>
      </c>
      <c r="B7185" s="874" t="s">
        <v>22805</v>
      </c>
      <c r="C7185" t="s">
        <v>22806</v>
      </c>
      <c r="D7185" t="s">
        <v>22806</v>
      </c>
      <c r="E7185" t="s">
        <v>22806</v>
      </c>
      <c r="F7185" s="874" t="s">
        <v>15343</v>
      </c>
    </row>
    <row r="7186" spans="1:6">
      <c r="A7186" t="s">
        <v>3967</v>
      </c>
      <c r="B7186" s="860" t="s">
        <v>22807</v>
      </c>
      <c r="C7186" t="s">
        <v>22808</v>
      </c>
      <c r="D7186" t="s">
        <v>22808</v>
      </c>
      <c r="E7186" t="s">
        <v>22808</v>
      </c>
      <c r="F7186" s="874" t="s">
        <v>15347</v>
      </c>
    </row>
    <row r="7187" spans="1:6">
      <c r="A7187" t="s">
        <v>3967</v>
      </c>
      <c r="B7187" s="874" t="s">
        <v>22809</v>
      </c>
      <c r="C7187" t="s">
        <v>22810</v>
      </c>
      <c r="D7187" t="s">
        <v>22810</v>
      </c>
      <c r="E7187" t="s">
        <v>22810</v>
      </c>
      <c r="F7187" s="874" t="s">
        <v>15351</v>
      </c>
    </row>
    <row r="7188" spans="1:6">
      <c r="A7188" t="s">
        <v>3967</v>
      </c>
      <c r="B7188" s="874" t="s">
        <v>22811</v>
      </c>
      <c r="C7188" t="s">
        <v>22812</v>
      </c>
      <c r="D7188" t="s">
        <v>22812</v>
      </c>
      <c r="E7188" t="s">
        <v>22812</v>
      </c>
      <c r="F7188" s="874" t="s">
        <v>15355</v>
      </c>
    </row>
    <row r="7189" spans="1:6">
      <c r="A7189" t="s">
        <v>3967</v>
      </c>
      <c r="B7189" t="s">
        <v>22813</v>
      </c>
      <c r="C7189" t="s">
        <v>22814</v>
      </c>
      <c r="D7189" t="s">
        <v>22814</v>
      </c>
      <c r="E7189" t="s">
        <v>22814</v>
      </c>
      <c r="F7189" s="874" t="s">
        <v>15358</v>
      </c>
    </row>
    <row r="7190" spans="1:6">
      <c r="A7190" t="s">
        <v>3967</v>
      </c>
      <c r="B7190" s="874" t="s">
        <v>22815</v>
      </c>
      <c r="C7190" t="s">
        <v>22816</v>
      </c>
      <c r="D7190" t="s">
        <v>22816</v>
      </c>
      <c r="E7190" t="s">
        <v>22816</v>
      </c>
      <c r="F7190" s="874" t="s">
        <v>15358</v>
      </c>
    </row>
    <row r="7191" spans="1:6">
      <c r="A7191" t="s">
        <v>3967</v>
      </c>
      <c r="B7191" s="874" t="s">
        <v>22817</v>
      </c>
      <c r="C7191" t="s">
        <v>22818</v>
      </c>
      <c r="D7191" t="s">
        <v>22818</v>
      </c>
      <c r="E7191" t="s">
        <v>22818</v>
      </c>
      <c r="F7191" s="874" t="s">
        <v>15361</v>
      </c>
    </row>
    <row r="7192" spans="1:6">
      <c r="A7192" t="s">
        <v>3967</v>
      </c>
      <c r="B7192" s="874" t="s">
        <v>22819</v>
      </c>
      <c r="C7192" t="s">
        <v>22820</v>
      </c>
      <c r="D7192" t="s">
        <v>22820</v>
      </c>
      <c r="E7192" t="s">
        <v>22820</v>
      </c>
      <c r="F7192" s="874" t="s">
        <v>15364</v>
      </c>
    </row>
    <row r="7193" spans="1:6">
      <c r="A7193" t="s">
        <v>3967</v>
      </c>
      <c r="B7193" s="874" t="s">
        <v>22821</v>
      </c>
      <c r="C7193" t="s">
        <v>22822</v>
      </c>
      <c r="D7193" t="s">
        <v>22822</v>
      </c>
      <c r="E7193" t="s">
        <v>22822</v>
      </c>
      <c r="F7193" s="874" t="s">
        <v>15364</v>
      </c>
    </row>
    <row r="7194" spans="1:6">
      <c r="A7194" t="s">
        <v>3967</v>
      </c>
      <c r="B7194" s="874" t="s">
        <v>22823</v>
      </c>
      <c r="C7194" t="s">
        <v>22824</v>
      </c>
      <c r="D7194" t="s">
        <v>22824</v>
      </c>
      <c r="E7194" t="s">
        <v>22824</v>
      </c>
      <c r="F7194" s="874" t="s">
        <v>15368</v>
      </c>
    </row>
    <row r="7195" spans="1:6">
      <c r="A7195" t="s">
        <v>3967</v>
      </c>
      <c r="B7195" s="54" t="s">
        <v>22825</v>
      </c>
      <c r="C7195" t="s">
        <v>22826</v>
      </c>
      <c r="D7195" t="s">
        <v>22826</v>
      </c>
      <c r="E7195" t="s">
        <v>22826</v>
      </c>
      <c r="F7195" s="874" t="s">
        <v>15372</v>
      </c>
    </row>
    <row r="7196" spans="1:6">
      <c r="A7196" t="s">
        <v>3967</v>
      </c>
      <c r="B7196" s="874" t="s">
        <v>22827</v>
      </c>
      <c r="C7196" t="s">
        <v>22828</v>
      </c>
      <c r="D7196" t="s">
        <v>22828</v>
      </c>
      <c r="E7196" t="s">
        <v>22828</v>
      </c>
      <c r="F7196" s="874" t="s">
        <v>15375</v>
      </c>
    </row>
    <row r="7197" spans="1:6">
      <c r="A7197" t="s">
        <v>3967</v>
      </c>
      <c r="B7197" s="874" t="s">
        <v>22829</v>
      </c>
      <c r="C7197" t="s">
        <v>22830</v>
      </c>
      <c r="D7197" t="s">
        <v>22830</v>
      </c>
      <c r="E7197" t="s">
        <v>22830</v>
      </c>
      <c r="F7197" s="874" t="s">
        <v>15375</v>
      </c>
    </row>
    <row r="7198" spans="1:6">
      <c r="A7198" t="s">
        <v>3967</v>
      </c>
      <c r="B7198" s="874" t="s">
        <v>22831</v>
      </c>
      <c r="C7198" t="s">
        <v>22832</v>
      </c>
      <c r="D7198" t="s">
        <v>22832</v>
      </c>
      <c r="E7198" t="s">
        <v>22832</v>
      </c>
      <c r="F7198" s="874" t="s">
        <v>15375</v>
      </c>
    </row>
    <row r="7199" spans="1:6">
      <c r="A7199" t="s">
        <v>3967</v>
      </c>
      <c r="B7199" s="874" t="s">
        <v>22833</v>
      </c>
      <c r="C7199" t="s">
        <v>22834</v>
      </c>
      <c r="D7199" t="s">
        <v>22834</v>
      </c>
      <c r="E7199" t="s">
        <v>22834</v>
      </c>
      <c r="F7199" s="874" t="s">
        <v>15378</v>
      </c>
    </row>
    <row r="7200" spans="1:6">
      <c r="A7200" t="s">
        <v>3967</v>
      </c>
      <c r="B7200" s="874" t="s">
        <v>22835</v>
      </c>
      <c r="C7200" t="s">
        <v>22836</v>
      </c>
      <c r="D7200" t="s">
        <v>22836</v>
      </c>
      <c r="E7200" t="s">
        <v>22836</v>
      </c>
      <c r="F7200" s="874" t="s">
        <v>15382</v>
      </c>
    </row>
    <row r="7201" spans="1:6">
      <c r="A7201" t="s">
        <v>3967</v>
      </c>
      <c r="B7201" s="874" t="s">
        <v>22837</v>
      </c>
      <c r="C7201" t="s">
        <v>22838</v>
      </c>
      <c r="D7201" t="s">
        <v>22838</v>
      </c>
      <c r="E7201" t="s">
        <v>22838</v>
      </c>
      <c r="F7201" s="874" t="s">
        <v>15386</v>
      </c>
    </row>
    <row r="7202" spans="1:6">
      <c r="A7202" t="s">
        <v>3967</v>
      </c>
      <c r="B7202" s="878" t="s">
        <v>22839</v>
      </c>
      <c r="C7202" t="s">
        <v>22840</v>
      </c>
      <c r="D7202" t="s">
        <v>22840</v>
      </c>
      <c r="E7202" t="s">
        <v>22840</v>
      </c>
      <c r="F7202" s="878" t="s">
        <v>15390</v>
      </c>
    </row>
    <row r="7203" spans="1:6">
      <c r="A7203" t="s">
        <v>3967</v>
      </c>
      <c r="B7203" s="874" t="s">
        <v>22841</v>
      </c>
      <c r="C7203" t="s">
        <v>22842</v>
      </c>
      <c r="D7203" t="s">
        <v>22842</v>
      </c>
      <c r="E7203" t="s">
        <v>22842</v>
      </c>
      <c r="F7203" s="874" t="s">
        <v>15394</v>
      </c>
    </row>
    <row r="7204" spans="1:6">
      <c r="A7204" t="s">
        <v>3967</v>
      </c>
      <c r="B7204" s="874" t="s">
        <v>22843</v>
      </c>
      <c r="C7204" t="s">
        <v>22844</v>
      </c>
      <c r="D7204" t="s">
        <v>22844</v>
      </c>
      <c r="E7204" t="s">
        <v>22844</v>
      </c>
      <c r="F7204" t="s">
        <v>15398</v>
      </c>
    </row>
    <row r="7205" spans="1:6">
      <c r="A7205" t="s">
        <v>3967</v>
      </c>
      <c r="B7205" s="874" t="s">
        <v>22845</v>
      </c>
      <c r="C7205" t="s">
        <v>22846</v>
      </c>
      <c r="D7205" t="s">
        <v>22846</v>
      </c>
      <c r="E7205" t="s">
        <v>22846</v>
      </c>
      <c r="F7205" s="874" t="s">
        <v>15399</v>
      </c>
    </row>
    <row r="7206" spans="1:6">
      <c r="A7206" t="s">
        <v>3967</v>
      </c>
      <c r="B7206" s="874" t="s">
        <v>22847</v>
      </c>
      <c r="C7206" t="s">
        <v>22848</v>
      </c>
      <c r="D7206" t="s">
        <v>22848</v>
      </c>
      <c r="E7206" t="s">
        <v>22848</v>
      </c>
      <c r="F7206" s="874" t="s">
        <v>15403</v>
      </c>
    </row>
    <row r="7207" spans="1:6">
      <c r="A7207" t="s">
        <v>3967</v>
      </c>
      <c r="B7207" s="874" t="s">
        <v>22849</v>
      </c>
      <c r="C7207" t="s">
        <v>22850</v>
      </c>
      <c r="D7207" t="s">
        <v>22850</v>
      </c>
      <c r="E7207" t="s">
        <v>22850</v>
      </c>
      <c r="F7207" s="874" t="s">
        <v>15407</v>
      </c>
    </row>
    <row r="7208" spans="1:6">
      <c r="A7208" t="s">
        <v>3967</v>
      </c>
      <c r="B7208" s="54" t="s">
        <v>22851</v>
      </c>
      <c r="C7208" t="s">
        <v>22852</v>
      </c>
      <c r="D7208" t="s">
        <v>22852</v>
      </c>
      <c r="E7208" t="s">
        <v>22852</v>
      </c>
      <c r="F7208" s="874" t="s">
        <v>15410</v>
      </c>
    </row>
    <row r="7209" spans="1:6">
      <c r="A7209" t="s">
        <v>3967</v>
      </c>
      <c r="B7209" s="874" t="s">
        <v>22853</v>
      </c>
      <c r="C7209" t="s">
        <v>22854</v>
      </c>
      <c r="D7209" t="s">
        <v>22854</v>
      </c>
      <c r="E7209" t="s">
        <v>22854</v>
      </c>
      <c r="F7209" s="874" t="s">
        <v>15410</v>
      </c>
    </row>
    <row r="7210" spans="1:6">
      <c r="A7210" t="s">
        <v>3967</v>
      </c>
      <c r="B7210" s="874" t="s">
        <v>22855</v>
      </c>
      <c r="C7210" t="s">
        <v>22856</v>
      </c>
      <c r="D7210" t="s">
        <v>22856</v>
      </c>
      <c r="E7210" t="s">
        <v>22856</v>
      </c>
      <c r="F7210" s="874" t="s">
        <v>15413</v>
      </c>
    </row>
    <row r="7211" spans="1:6">
      <c r="A7211" t="s">
        <v>3967</v>
      </c>
      <c r="B7211" s="874" t="s">
        <v>22857</v>
      </c>
      <c r="C7211" t="s">
        <v>22858</v>
      </c>
      <c r="D7211" t="s">
        <v>22858</v>
      </c>
      <c r="E7211" t="s">
        <v>22858</v>
      </c>
      <c r="F7211" s="874" t="s">
        <v>15417</v>
      </c>
    </row>
    <row r="7212" spans="1:6">
      <c r="A7212" t="s">
        <v>3967</v>
      </c>
      <c r="B7212" s="876" t="s">
        <v>22859</v>
      </c>
      <c r="C7212" t="s">
        <v>22860</v>
      </c>
      <c r="D7212" t="s">
        <v>22860</v>
      </c>
      <c r="E7212" t="s">
        <v>22860</v>
      </c>
      <c r="F7212" s="874" t="s">
        <v>15420</v>
      </c>
    </row>
    <row r="7213" spans="1:6">
      <c r="A7213" t="s">
        <v>3967</v>
      </c>
      <c r="B7213" s="874" t="s">
        <v>22861</v>
      </c>
      <c r="C7213" t="s">
        <v>22862</v>
      </c>
      <c r="D7213" t="s">
        <v>22862</v>
      </c>
      <c r="E7213" t="s">
        <v>22862</v>
      </c>
      <c r="F7213" s="874" t="s">
        <v>15423</v>
      </c>
    </row>
    <row r="7214" spans="1:6">
      <c r="A7214" t="s">
        <v>3967</v>
      </c>
      <c r="B7214" s="874" t="s">
        <v>22863</v>
      </c>
      <c r="C7214" t="s">
        <v>22864</v>
      </c>
      <c r="D7214" t="s">
        <v>22864</v>
      </c>
      <c r="E7214" t="s">
        <v>22864</v>
      </c>
      <c r="F7214" s="874" t="s">
        <v>15427</v>
      </c>
    </row>
    <row r="7215" spans="1:6">
      <c r="A7215" t="s">
        <v>3967</v>
      </c>
      <c r="B7215" s="874" t="s">
        <v>22865</v>
      </c>
      <c r="C7215" t="s">
        <v>22866</v>
      </c>
      <c r="D7215" t="s">
        <v>22866</v>
      </c>
      <c r="E7215" t="s">
        <v>22866</v>
      </c>
      <c r="F7215" s="874" t="s">
        <v>15431</v>
      </c>
    </row>
    <row r="7216" spans="1:6">
      <c r="A7216" t="s">
        <v>3967</v>
      </c>
      <c r="B7216" s="860" t="s">
        <v>22867</v>
      </c>
      <c r="C7216" t="s">
        <v>22868</v>
      </c>
      <c r="D7216" t="s">
        <v>22868</v>
      </c>
      <c r="E7216" t="s">
        <v>22868</v>
      </c>
      <c r="F7216" s="874" t="s">
        <v>15431</v>
      </c>
    </row>
    <row r="7217" spans="1:6">
      <c r="A7217" t="s">
        <v>3967</v>
      </c>
      <c r="B7217" s="874" t="s">
        <v>22869</v>
      </c>
      <c r="C7217" t="s">
        <v>22870</v>
      </c>
      <c r="D7217" t="s">
        <v>22870</v>
      </c>
      <c r="E7217" t="s">
        <v>22870</v>
      </c>
      <c r="F7217" s="874" t="s">
        <v>15431</v>
      </c>
    </row>
    <row r="7218" spans="1:6">
      <c r="A7218" t="s">
        <v>3967</v>
      </c>
      <c r="B7218" s="860" t="s">
        <v>22871</v>
      </c>
      <c r="C7218" t="s">
        <v>22872</v>
      </c>
      <c r="D7218" t="s">
        <v>22872</v>
      </c>
      <c r="E7218" t="s">
        <v>22872</v>
      </c>
      <c r="F7218" s="874" t="s">
        <v>15434</v>
      </c>
    </row>
    <row r="7219" spans="1:6">
      <c r="A7219" t="s">
        <v>3967</v>
      </c>
      <c r="B7219" s="874" t="s">
        <v>22873</v>
      </c>
      <c r="C7219" t="s">
        <v>22874</v>
      </c>
      <c r="D7219" t="s">
        <v>22874</v>
      </c>
      <c r="E7219" t="s">
        <v>22874</v>
      </c>
      <c r="F7219" s="874" t="s">
        <v>15438</v>
      </c>
    </row>
    <row r="7220" spans="1:6">
      <c r="A7220" t="s">
        <v>3967</v>
      </c>
      <c r="B7220" s="874" t="s">
        <v>22875</v>
      </c>
      <c r="C7220" t="s">
        <v>22876</v>
      </c>
      <c r="D7220" t="s">
        <v>22876</v>
      </c>
      <c r="E7220" t="s">
        <v>22876</v>
      </c>
      <c r="F7220" s="874" t="s">
        <v>15441</v>
      </c>
    </row>
    <row r="7221" spans="1:6">
      <c r="A7221" t="s">
        <v>3967</v>
      </c>
      <c r="B7221" s="874" t="s">
        <v>22877</v>
      </c>
      <c r="C7221" t="s">
        <v>22878</v>
      </c>
      <c r="D7221" t="s">
        <v>22878</v>
      </c>
      <c r="E7221" t="s">
        <v>22878</v>
      </c>
      <c r="F7221" s="874" t="s">
        <v>15441</v>
      </c>
    </row>
    <row r="7222" spans="1:6">
      <c r="A7222" t="s">
        <v>3967</v>
      </c>
      <c r="B7222" s="874" t="s">
        <v>22879</v>
      </c>
      <c r="C7222" t="s">
        <v>22880</v>
      </c>
      <c r="D7222" t="s">
        <v>22880</v>
      </c>
      <c r="E7222" t="s">
        <v>22880</v>
      </c>
      <c r="F7222" s="874" t="s">
        <v>15445</v>
      </c>
    </row>
    <row r="7223" spans="1:6">
      <c r="A7223" t="s">
        <v>3967</v>
      </c>
      <c r="B7223" s="874" t="s">
        <v>22881</v>
      </c>
      <c r="C7223" t="s">
        <v>22882</v>
      </c>
      <c r="D7223" t="s">
        <v>22882</v>
      </c>
      <c r="E7223" t="s">
        <v>22882</v>
      </c>
      <c r="F7223" s="874" t="s">
        <v>15449</v>
      </c>
    </row>
    <row r="7224" spans="1:6">
      <c r="A7224" t="s">
        <v>3967</v>
      </c>
      <c r="B7224" s="874" t="s">
        <v>22883</v>
      </c>
      <c r="C7224" t="s">
        <v>22884</v>
      </c>
      <c r="D7224" t="s">
        <v>22884</v>
      </c>
      <c r="E7224" t="s">
        <v>22884</v>
      </c>
      <c r="F7224" s="874" t="s">
        <v>15453</v>
      </c>
    </row>
    <row r="7225" spans="1:6">
      <c r="A7225" t="s">
        <v>3967</v>
      </c>
      <c r="B7225" s="874" t="s">
        <v>22885</v>
      </c>
      <c r="C7225" t="s">
        <v>22886</v>
      </c>
      <c r="D7225" t="s">
        <v>22886</v>
      </c>
      <c r="E7225" t="s">
        <v>22886</v>
      </c>
      <c r="F7225" s="874" t="s">
        <v>15457</v>
      </c>
    </row>
    <row r="7226" spans="1:6">
      <c r="A7226" t="s">
        <v>3967</v>
      </c>
      <c r="B7226" s="874" t="s">
        <v>22887</v>
      </c>
      <c r="C7226" t="s">
        <v>22888</v>
      </c>
      <c r="D7226" t="s">
        <v>22888</v>
      </c>
      <c r="E7226" t="s">
        <v>22888</v>
      </c>
      <c r="F7226" s="874" t="s">
        <v>15461</v>
      </c>
    </row>
    <row r="7227" spans="1:6">
      <c r="A7227" t="s">
        <v>3967</v>
      </c>
      <c r="B7227" s="874" t="s">
        <v>22889</v>
      </c>
      <c r="C7227" t="s">
        <v>22890</v>
      </c>
      <c r="D7227" t="s">
        <v>22890</v>
      </c>
      <c r="E7227" t="s">
        <v>22890</v>
      </c>
      <c r="F7227" s="874" t="s">
        <v>15465</v>
      </c>
    </row>
    <row r="7228" spans="1:6">
      <c r="A7228" t="s">
        <v>3967</v>
      </c>
      <c r="B7228" s="874" t="s">
        <v>22891</v>
      </c>
      <c r="C7228" t="s">
        <v>22892</v>
      </c>
      <c r="D7228" t="s">
        <v>22892</v>
      </c>
      <c r="E7228" t="s">
        <v>22892</v>
      </c>
      <c r="F7228" s="874" t="s">
        <v>15469</v>
      </c>
    </row>
    <row r="7229" spans="1:6">
      <c r="A7229" t="s">
        <v>3967</v>
      </c>
      <c r="B7229" s="874" t="s">
        <v>22893</v>
      </c>
      <c r="C7229" t="s">
        <v>22894</v>
      </c>
      <c r="D7229" t="s">
        <v>22894</v>
      </c>
      <c r="E7229" t="s">
        <v>22894</v>
      </c>
      <c r="F7229" s="874" t="s">
        <v>15473</v>
      </c>
    </row>
    <row r="7230" spans="1:6">
      <c r="A7230" t="s">
        <v>3967</v>
      </c>
      <c r="B7230" s="874" t="s">
        <v>22895</v>
      </c>
      <c r="C7230" t="s">
        <v>22896</v>
      </c>
      <c r="D7230" t="s">
        <v>22896</v>
      </c>
      <c r="E7230" t="s">
        <v>22896</v>
      </c>
      <c r="F7230" t="s">
        <v>15473</v>
      </c>
    </row>
    <row r="7231" spans="1:6">
      <c r="A7231" t="s">
        <v>3967</v>
      </c>
      <c r="B7231" s="874" t="s">
        <v>22897</v>
      </c>
      <c r="C7231" t="s">
        <v>22898</v>
      </c>
      <c r="D7231" t="s">
        <v>22898</v>
      </c>
      <c r="E7231" t="s">
        <v>22898</v>
      </c>
      <c r="F7231" s="874" t="s">
        <v>15473</v>
      </c>
    </row>
    <row r="7232" spans="1:6">
      <c r="A7232" t="s">
        <v>3967</v>
      </c>
      <c r="B7232" s="860" t="s">
        <v>22899</v>
      </c>
      <c r="C7232" t="s">
        <v>22900</v>
      </c>
      <c r="D7232" t="s">
        <v>22900</v>
      </c>
      <c r="E7232" t="s">
        <v>22900</v>
      </c>
      <c r="F7232" s="874" t="s">
        <v>15473</v>
      </c>
    </row>
    <row r="7233" spans="1:6">
      <c r="A7233" t="s">
        <v>3967</v>
      </c>
      <c r="B7233" s="876" t="s">
        <v>22901</v>
      </c>
      <c r="C7233" t="s">
        <v>22902</v>
      </c>
      <c r="D7233" t="s">
        <v>22902</v>
      </c>
      <c r="E7233" t="s">
        <v>22902</v>
      </c>
      <c r="F7233" s="874" t="s">
        <v>15473</v>
      </c>
    </row>
    <row r="7234" spans="1:6">
      <c r="A7234" t="s">
        <v>3967</v>
      </c>
      <c r="B7234" s="860" t="s">
        <v>22903</v>
      </c>
      <c r="C7234" t="s">
        <v>22904</v>
      </c>
      <c r="D7234" t="s">
        <v>22904</v>
      </c>
      <c r="E7234" t="s">
        <v>22904</v>
      </c>
      <c r="F7234" s="874" t="s">
        <v>15473</v>
      </c>
    </row>
    <row r="7235" spans="1:6">
      <c r="A7235" t="s">
        <v>3967</v>
      </c>
      <c r="B7235" s="860" t="s">
        <v>22905</v>
      </c>
      <c r="C7235" t="s">
        <v>22906</v>
      </c>
      <c r="D7235" t="s">
        <v>22906</v>
      </c>
      <c r="E7235" t="s">
        <v>22906</v>
      </c>
      <c r="F7235" s="874" t="s">
        <v>15473</v>
      </c>
    </row>
    <row r="7236" spans="1:6">
      <c r="A7236" t="s">
        <v>3967</v>
      </c>
      <c r="B7236" s="54" t="s">
        <v>22907</v>
      </c>
      <c r="C7236" t="s">
        <v>22908</v>
      </c>
      <c r="D7236" t="s">
        <v>22908</v>
      </c>
      <c r="E7236" t="s">
        <v>22908</v>
      </c>
      <c r="F7236" s="874" t="s">
        <v>15473</v>
      </c>
    </row>
    <row r="7237" spans="1:6">
      <c r="A7237" t="s">
        <v>3967</v>
      </c>
      <c r="B7237" s="54" t="s">
        <v>22909</v>
      </c>
      <c r="C7237" t="s">
        <v>22910</v>
      </c>
      <c r="D7237" t="s">
        <v>22910</v>
      </c>
      <c r="E7237" t="s">
        <v>22910</v>
      </c>
      <c r="F7237" s="874" t="s">
        <v>15473</v>
      </c>
    </row>
    <row r="7238" spans="1:6">
      <c r="A7238" t="s">
        <v>3967</v>
      </c>
      <c r="B7238" s="874" t="s">
        <v>22911</v>
      </c>
      <c r="C7238" t="s">
        <v>22912</v>
      </c>
      <c r="D7238" t="s">
        <v>22912</v>
      </c>
      <c r="E7238" t="s">
        <v>22912</v>
      </c>
      <c r="F7238" s="874" t="s">
        <v>15473</v>
      </c>
    </row>
    <row r="7239" spans="1:6">
      <c r="A7239" t="s">
        <v>3967</v>
      </c>
      <c r="B7239" s="876" t="s">
        <v>22913</v>
      </c>
      <c r="C7239" t="s">
        <v>22914</v>
      </c>
      <c r="D7239" t="s">
        <v>22914</v>
      </c>
      <c r="E7239" t="s">
        <v>22914</v>
      </c>
      <c r="F7239" s="874" t="s">
        <v>15473</v>
      </c>
    </row>
    <row r="7240" spans="1:6">
      <c r="A7240" t="s">
        <v>3967</v>
      </c>
      <c r="B7240" s="54" t="s">
        <v>22915</v>
      </c>
      <c r="C7240" t="s">
        <v>22916</v>
      </c>
      <c r="D7240" t="s">
        <v>22916</v>
      </c>
      <c r="E7240" t="s">
        <v>22916</v>
      </c>
      <c r="F7240" s="874" t="s">
        <v>15473</v>
      </c>
    </row>
    <row r="7241" spans="1:6">
      <c r="A7241" t="s">
        <v>3967</v>
      </c>
      <c r="B7241" s="860" t="s">
        <v>22917</v>
      </c>
      <c r="C7241" t="s">
        <v>22918</v>
      </c>
      <c r="D7241" t="s">
        <v>22918</v>
      </c>
      <c r="E7241" t="s">
        <v>22918</v>
      </c>
      <c r="F7241" s="874" t="s">
        <v>15477</v>
      </c>
    </row>
    <row r="7242" spans="1:6">
      <c r="A7242" t="s">
        <v>3967</v>
      </c>
      <c r="B7242" s="876" t="s">
        <v>22919</v>
      </c>
      <c r="C7242" t="s">
        <v>22920</v>
      </c>
      <c r="D7242" t="s">
        <v>22920</v>
      </c>
      <c r="E7242" t="s">
        <v>22920</v>
      </c>
      <c r="F7242" s="874" t="s">
        <v>15481</v>
      </c>
    </row>
    <row r="7243" spans="1:6">
      <c r="A7243" t="s">
        <v>3967</v>
      </c>
      <c r="B7243" s="874" t="s">
        <v>22921</v>
      </c>
      <c r="C7243" t="s">
        <v>22922</v>
      </c>
      <c r="D7243" t="s">
        <v>22922</v>
      </c>
      <c r="E7243" t="s">
        <v>22922</v>
      </c>
      <c r="F7243" s="874" t="s">
        <v>15482</v>
      </c>
    </row>
    <row r="7244" spans="1:6">
      <c r="A7244" t="s">
        <v>3967</v>
      </c>
      <c r="B7244" s="874" t="s">
        <v>22923</v>
      </c>
      <c r="C7244" t="s">
        <v>22924</v>
      </c>
      <c r="D7244" t="s">
        <v>22924</v>
      </c>
      <c r="E7244" t="s">
        <v>22924</v>
      </c>
      <c r="F7244" s="874" t="s">
        <v>15486</v>
      </c>
    </row>
    <row r="7245" spans="1:6">
      <c r="A7245" t="s">
        <v>3967</v>
      </c>
      <c r="B7245" s="874" t="s">
        <v>22925</v>
      </c>
      <c r="C7245" t="s">
        <v>22926</v>
      </c>
      <c r="D7245" t="s">
        <v>22926</v>
      </c>
      <c r="E7245" t="s">
        <v>22926</v>
      </c>
      <c r="F7245" s="874" t="s">
        <v>15490</v>
      </c>
    </row>
    <row r="7246" spans="1:6">
      <c r="A7246" t="s">
        <v>3967</v>
      </c>
      <c r="B7246" s="876" t="s">
        <v>22927</v>
      </c>
      <c r="C7246" t="s">
        <v>22928</v>
      </c>
      <c r="D7246" t="s">
        <v>22928</v>
      </c>
      <c r="E7246" t="s">
        <v>22928</v>
      </c>
      <c r="F7246" s="874" t="s">
        <v>15494</v>
      </c>
    </row>
    <row r="7247" spans="1:6">
      <c r="A7247" t="s">
        <v>3967</v>
      </c>
      <c r="B7247" s="874" t="s">
        <v>22929</v>
      </c>
      <c r="C7247" t="s">
        <v>22930</v>
      </c>
      <c r="D7247" t="s">
        <v>22930</v>
      </c>
      <c r="E7247" t="s">
        <v>22930</v>
      </c>
      <c r="F7247" s="874" t="s">
        <v>15495</v>
      </c>
    </row>
    <row r="7248" spans="1:6">
      <c r="A7248" t="s">
        <v>3967</v>
      </c>
      <c r="B7248" s="874" t="s">
        <v>22931</v>
      </c>
      <c r="C7248" t="s">
        <v>22932</v>
      </c>
      <c r="D7248" t="s">
        <v>22932</v>
      </c>
      <c r="E7248" t="s">
        <v>22932</v>
      </c>
      <c r="F7248" s="874" t="s">
        <v>15498</v>
      </c>
    </row>
    <row r="7249" spans="1:6">
      <c r="A7249" t="s">
        <v>3967</v>
      </c>
      <c r="B7249" s="874" t="s">
        <v>22933</v>
      </c>
      <c r="C7249" t="s">
        <v>22934</v>
      </c>
      <c r="D7249" t="s">
        <v>22934</v>
      </c>
      <c r="E7249" t="s">
        <v>22934</v>
      </c>
      <c r="F7249" s="874" t="s">
        <v>15498</v>
      </c>
    </row>
    <row r="7250" spans="1:6">
      <c r="A7250" t="s">
        <v>3967</v>
      </c>
      <c r="B7250" s="874" t="s">
        <v>22935</v>
      </c>
      <c r="C7250" t="s">
        <v>22936</v>
      </c>
      <c r="D7250" t="s">
        <v>22936</v>
      </c>
      <c r="E7250" t="s">
        <v>22936</v>
      </c>
      <c r="F7250" s="874" t="s">
        <v>15498</v>
      </c>
    </row>
    <row r="7251" spans="1:6">
      <c r="A7251" t="s">
        <v>3967</v>
      </c>
      <c r="B7251" s="874" t="s">
        <v>22937</v>
      </c>
      <c r="C7251" t="s">
        <v>22938</v>
      </c>
      <c r="D7251" t="s">
        <v>22938</v>
      </c>
      <c r="E7251" t="s">
        <v>22938</v>
      </c>
      <c r="F7251" s="874" t="s">
        <v>15502</v>
      </c>
    </row>
    <row r="7252" spans="1:6">
      <c r="A7252" t="s">
        <v>3967</v>
      </c>
      <c r="B7252" s="874" t="s">
        <v>22939</v>
      </c>
      <c r="C7252" t="s">
        <v>22940</v>
      </c>
      <c r="D7252" t="s">
        <v>22940</v>
      </c>
      <c r="E7252" t="s">
        <v>22940</v>
      </c>
      <c r="F7252" s="874" t="s">
        <v>15502</v>
      </c>
    </row>
    <row r="7253" spans="1:6">
      <c r="A7253" t="s">
        <v>3967</v>
      </c>
      <c r="B7253" s="860" t="s">
        <v>22941</v>
      </c>
      <c r="C7253" t="s">
        <v>22942</v>
      </c>
      <c r="D7253" t="s">
        <v>22942</v>
      </c>
      <c r="E7253" t="s">
        <v>22942</v>
      </c>
      <c r="F7253" s="874" t="s">
        <v>15506</v>
      </c>
    </row>
    <row r="7254" spans="1:6">
      <c r="A7254" t="s">
        <v>3967</v>
      </c>
      <c r="B7254" s="874" t="s">
        <v>22943</v>
      </c>
      <c r="C7254" t="s">
        <v>22944</v>
      </c>
      <c r="D7254" t="s">
        <v>22944</v>
      </c>
      <c r="E7254" t="s">
        <v>22944</v>
      </c>
      <c r="F7254" s="874" t="s">
        <v>15506</v>
      </c>
    </row>
    <row r="7255" spans="1:6">
      <c r="A7255" t="s">
        <v>3967</v>
      </c>
      <c r="B7255" s="874" t="s">
        <v>22945</v>
      </c>
      <c r="C7255" t="s">
        <v>22946</v>
      </c>
      <c r="D7255" t="s">
        <v>22946</v>
      </c>
      <c r="E7255" t="s">
        <v>22946</v>
      </c>
      <c r="F7255" s="874" t="s">
        <v>15510</v>
      </c>
    </row>
    <row r="7256" spans="1:6">
      <c r="A7256" t="s">
        <v>3967</v>
      </c>
      <c r="B7256" s="874" t="s">
        <v>22947</v>
      </c>
      <c r="C7256" t="s">
        <v>22948</v>
      </c>
      <c r="D7256" t="s">
        <v>22948</v>
      </c>
      <c r="E7256" t="s">
        <v>22948</v>
      </c>
      <c r="F7256" s="874" t="s">
        <v>15514</v>
      </c>
    </row>
    <row r="7257" spans="1:6">
      <c r="A7257" t="s">
        <v>3967</v>
      </c>
      <c r="B7257" s="874" t="s">
        <v>22949</v>
      </c>
      <c r="C7257" t="s">
        <v>22950</v>
      </c>
      <c r="D7257" t="s">
        <v>22950</v>
      </c>
      <c r="E7257" t="s">
        <v>22950</v>
      </c>
      <c r="F7257" s="874" t="s">
        <v>15514</v>
      </c>
    </row>
    <row r="7258" spans="1:6">
      <c r="A7258" t="s">
        <v>3967</v>
      </c>
      <c r="B7258" s="874" t="s">
        <v>22951</v>
      </c>
      <c r="C7258" t="s">
        <v>22952</v>
      </c>
      <c r="D7258" t="s">
        <v>22952</v>
      </c>
      <c r="E7258" t="s">
        <v>22952</v>
      </c>
      <c r="F7258" s="874" t="s">
        <v>15518</v>
      </c>
    </row>
    <row r="7259" spans="1:6">
      <c r="A7259" t="s">
        <v>3967</v>
      </c>
      <c r="B7259" s="874" t="s">
        <v>22953</v>
      </c>
      <c r="C7259" t="s">
        <v>22954</v>
      </c>
      <c r="D7259" t="s">
        <v>22954</v>
      </c>
      <c r="E7259" t="s">
        <v>22954</v>
      </c>
      <c r="F7259" s="874" t="s">
        <v>15518</v>
      </c>
    </row>
    <row r="7260" spans="1:6">
      <c r="A7260" t="s">
        <v>3967</v>
      </c>
      <c r="B7260" s="874" t="s">
        <v>22955</v>
      </c>
      <c r="C7260" t="s">
        <v>22956</v>
      </c>
      <c r="D7260" t="s">
        <v>22956</v>
      </c>
      <c r="E7260" t="s">
        <v>22956</v>
      </c>
      <c r="F7260" s="874" t="s">
        <v>15521</v>
      </c>
    </row>
    <row r="7261" spans="1:6">
      <c r="A7261" t="s">
        <v>3967</v>
      </c>
      <c r="B7261" s="874" t="s">
        <v>22957</v>
      </c>
      <c r="C7261" t="s">
        <v>22958</v>
      </c>
      <c r="D7261" t="s">
        <v>22958</v>
      </c>
      <c r="E7261" t="s">
        <v>22958</v>
      </c>
      <c r="F7261" s="874" t="s">
        <v>15524</v>
      </c>
    </row>
    <row r="7262" spans="1:6">
      <c r="A7262" t="s">
        <v>3967</v>
      </c>
      <c r="B7262" s="874" t="s">
        <v>22959</v>
      </c>
      <c r="C7262" t="s">
        <v>22960</v>
      </c>
      <c r="D7262" t="s">
        <v>22960</v>
      </c>
      <c r="E7262" t="s">
        <v>22960</v>
      </c>
      <c r="F7262" s="874" t="s">
        <v>15527</v>
      </c>
    </row>
    <row r="7263" spans="1:6">
      <c r="A7263" t="s">
        <v>3967</v>
      </c>
      <c r="B7263" s="874" t="s">
        <v>22961</v>
      </c>
      <c r="C7263" t="s">
        <v>22962</v>
      </c>
      <c r="D7263" t="s">
        <v>22962</v>
      </c>
      <c r="E7263" t="s">
        <v>22962</v>
      </c>
      <c r="F7263" s="874" t="s">
        <v>15531</v>
      </c>
    </row>
    <row r="7264" spans="1:6">
      <c r="A7264" t="s">
        <v>3967</v>
      </c>
      <c r="B7264" s="874" t="s">
        <v>22963</v>
      </c>
      <c r="C7264" t="s">
        <v>22964</v>
      </c>
      <c r="D7264" t="s">
        <v>22964</v>
      </c>
      <c r="E7264" t="s">
        <v>22964</v>
      </c>
      <c r="F7264" s="874" t="s">
        <v>15535</v>
      </c>
    </row>
    <row r="7265" spans="1:6">
      <c r="A7265" t="s">
        <v>3967</v>
      </c>
      <c r="B7265" s="874" t="s">
        <v>22965</v>
      </c>
      <c r="C7265" t="s">
        <v>22966</v>
      </c>
      <c r="D7265" t="s">
        <v>22966</v>
      </c>
      <c r="E7265" t="s">
        <v>22966</v>
      </c>
      <c r="F7265" s="874" t="s">
        <v>15535</v>
      </c>
    </row>
    <row r="7266" spans="1:6">
      <c r="A7266" t="s">
        <v>3967</v>
      </c>
      <c r="B7266" s="874" t="s">
        <v>22967</v>
      </c>
      <c r="C7266" t="s">
        <v>22968</v>
      </c>
      <c r="D7266" t="s">
        <v>22968</v>
      </c>
      <c r="E7266" t="s">
        <v>22968</v>
      </c>
      <c r="F7266" s="874" t="s">
        <v>15539</v>
      </c>
    </row>
    <row r="7267" spans="1:6">
      <c r="A7267" t="s">
        <v>3967</v>
      </c>
      <c r="B7267" s="874" t="s">
        <v>22969</v>
      </c>
      <c r="C7267" t="s">
        <v>22970</v>
      </c>
      <c r="D7267" t="s">
        <v>22970</v>
      </c>
      <c r="E7267" t="s">
        <v>22970</v>
      </c>
      <c r="F7267" s="874" t="s">
        <v>15542</v>
      </c>
    </row>
    <row r="7268" spans="1:6">
      <c r="A7268" t="s">
        <v>3967</v>
      </c>
      <c r="B7268" s="874" t="s">
        <v>22971</v>
      </c>
      <c r="C7268" t="s">
        <v>22972</v>
      </c>
      <c r="D7268" t="s">
        <v>22972</v>
      </c>
      <c r="E7268" t="s">
        <v>22972</v>
      </c>
      <c r="F7268" s="874" t="s">
        <v>15546</v>
      </c>
    </row>
    <row r="7269" spans="1:6">
      <c r="A7269" t="s">
        <v>3967</v>
      </c>
      <c r="B7269" s="874" t="s">
        <v>22973</v>
      </c>
      <c r="C7269" t="s">
        <v>22974</v>
      </c>
      <c r="D7269" t="s">
        <v>22974</v>
      </c>
      <c r="E7269" t="s">
        <v>22974</v>
      </c>
      <c r="F7269" s="874" t="s">
        <v>15546</v>
      </c>
    </row>
    <row r="7270" spans="1:6">
      <c r="A7270" t="s">
        <v>3967</v>
      </c>
      <c r="B7270" s="874" t="s">
        <v>22975</v>
      </c>
      <c r="C7270" t="s">
        <v>22976</v>
      </c>
      <c r="D7270" t="s">
        <v>22976</v>
      </c>
      <c r="E7270" t="s">
        <v>22976</v>
      </c>
      <c r="F7270" s="874" t="s">
        <v>15550</v>
      </c>
    </row>
    <row r="7271" spans="1:6">
      <c r="A7271" t="s">
        <v>3967</v>
      </c>
      <c r="B7271" s="874" t="s">
        <v>22977</v>
      </c>
      <c r="C7271" t="s">
        <v>22978</v>
      </c>
      <c r="D7271" t="s">
        <v>22978</v>
      </c>
      <c r="E7271" t="s">
        <v>22978</v>
      </c>
      <c r="F7271" s="874" t="s">
        <v>15554</v>
      </c>
    </row>
    <row r="7272" spans="1:6">
      <c r="A7272" t="s">
        <v>3967</v>
      </c>
      <c r="B7272" s="874" t="s">
        <v>22979</v>
      </c>
      <c r="C7272" t="s">
        <v>22980</v>
      </c>
      <c r="D7272" t="s">
        <v>22980</v>
      </c>
      <c r="E7272" t="s">
        <v>22980</v>
      </c>
      <c r="F7272" s="874" t="s">
        <v>15558</v>
      </c>
    </row>
    <row r="7273" spans="1:6">
      <c r="A7273" t="s">
        <v>3967</v>
      </c>
      <c r="B7273" s="874" t="s">
        <v>22981</v>
      </c>
      <c r="C7273" t="s">
        <v>22982</v>
      </c>
      <c r="D7273" t="s">
        <v>22982</v>
      </c>
      <c r="E7273" t="s">
        <v>22982</v>
      </c>
      <c r="F7273" s="874" t="s">
        <v>15562</v>
      </c>
    </row>
    <row r="7274" spans="1:6">
      <c r="A7274" t="s">
        <v>3967</v>
      </c>
      <c r="B7274" s="54" t="s">
        <v>22983</v>
      </c>
      <c r="C7274" t="s">
        <v>22984</v>
      </c>
      <c r="D7274" t="s">
        <v>22984</v>
      </c>
      <c r="E7274" t="s">
        <v>22984</v>
      </c>
      <c r="F7274" s="874" t="s">
        <v>15565</v>
      </c>
    </row>
    <row r="7275" spans="1:6">
      <c r="A7275" t="s">
        <v>3967</v>
      </c>
      <c r="B7275" s="874" t="s">
        <v>22985</v>
      </c>
      <c r="C7275" t="s">
        <v>22986</v>
      </c>
      <c r="D7275" t="s">
        <v>22986</v>
      </c>
      <c r="E7275" t="s">
        <v>22986</v>
      </c>
      <c r="F7275" s="874" t="s">
        <v>15565</v>
      </c>
    </row>
    <row r="7276" spans="1:6">
      <c r="A7276" t="s">
        <v>3967</v>
      </c>
      <c r="B7276" s="874" t="s">
        <v>22987</v>
      </c>
      <c r="C7276" t="s">
        <v>22988</v>
      </c>
      <c r="D7276" t="s">
        <v>22988</v>
      </c>
      <c r="E7276" t="s">
        <v>22988</v>
      </c>
      <c r="F7276" s="874" t="s">
        <v>15565</v>
      </c>
    </row>
    <row r="7277" spans="1:6">
      <c r="A7277" t="s">
        <v>3967</v>
      </c>
      <c r="B7277" s="874" t="s">
        <v>22989</v>
      </c>
      <c r="C7277" t="s">
        <v>22990</v>
      </c>
      <c r="D7277" t="s">
        <v>22990</v>
      </c>
      <c r="E7277" t="s">
        <v>22990</v>
      </c>
      <c r="F7277" s="874" t="s">
        <v>15565</v>
      </c>
    </row>
    <row r="7278" spans="1:6">
      <c r="A7278" t="s">
        <v>3967</v>
      </c>
      <c r="B7278" s="874" t="s">
        <v>22991</v>
      </c>
      <c r="C7278" t="s">
        <v>22992</v>
      </c>
      <c r="D7278" t="s">
        <v>22992</v>
      </c>
      <c r="E7278" t="s">
        <v>22992</v>
      </c>
      <c r="F7278" s="874" t="s">
        <v>15565</v>
      </c>
    </row>
    <row r="7279" spans="1:6">
      <c r="A7279" t="s">
        <v>3967</v>
      </c>
      <c r="B7279" s="874" t="s">
        <v>22993</v>
      </c>
      <c r="C7279" t="s">
        <v>22994</v>
      </c>
      <c r="D7279" t="s">
        <v>22994</v>
      </c>
      <c r="E7279" t="s">
        <v>22994</v>
      </c>
      <c r="F7279" s="874" t="s">
        <v>15569</v>
      </c>
    </row>
    <row r="7280" spans="1:6">
      <c r="A7280" t="s">
        <v>3967</v>
      </c>
      <c r="B7280" s="874" t="s">
        <v>22995</v>
      </c>
      <c r="C7280" t="s">
        <v>22996</v>
      </c>
      <c r="D7280" t="s">
        <v>22996</v>
      </c>
      <c r="E7280" t="s">
        <v>22996</v>
      </c>
      <c r="F7280" s="874" t="s">
        <v>15573</v>
      </c>
    </row>
    <row r="7281" spans="1:6">
      <c r="A7281" t="s">
        <v>3967</v>
      </c>
      <c r="B7281" s="874" t="s">
        <v>22997</v>
      </c>
      <c r="C7281" t="s">
        <v>22998</v>
      </c>
      <c r="D7281" t="s">
        <v>22998</v>
      </c>
      <c r="E7281" t="s">
        <v>22998</v>
      </c>
      <c r="F7281" s="874" t="s">
        <v>15577</v>
      </c>
    </row>
    <row r="7282" spans="1:6">
      <c r="A7282" t="s">
        <v>3967</v>
      </c>
      <c r="B7282" s="874" t="s">
        <v>22999</v>
      </c>
      <c r="C7282" t="s">
        <v>23000</v>
      </c>
      <c r="D7282" t="s">
        <v>23000</v>
      </c>
      <c r="E7282" t="s">
        <v>23000</v>
      </c>
      <c r="F7282" s="874" t="s">
        <v>15581</v>
      </c>
    </row>
    <row r="7283" spans="1:6">
      <c r="A7283" t="s">
        <v>3967</v>
      </c>
      <c r="B7283" s="874" t="s">
        <v>23001</v>
      </c>
      <c r="C7283" t="s">
        <v>23002</v>
      </c>
      <c r="D7283" t="s">
        <v>23002</v>
      </c>
      <c r="E7283" t="s">
        <v>23002</v>
      </c>
      <c r="F7283" s="874" t="s">
        <v>15581</v>
      </c>
    </row>
    <row r="7284" spans="1:6">
      <c r="A7284" t="s">
        <v>3967</v>
      </c>
      <c r="B7284" s="874" t="s">
        <v>23003</v>
      </c>
      <c r="C7284" t="s">
        <v>23004</v>
      </c>
      <c r="D7284" t="s">
        <v>23004</v>
      </c>
      <c r="E7284" t="s">
        <v>23004</v>
      </c>
      <c r="F7284" s="874" t="s">
        <v>15585</v>
      </c>
    </row>
    <row r="7285" spans="1:6">
      <c r="A7285" t="s">
        <v>3967</v>
      </c>
      <c r="B7285" s="874" t="s">
        <v>23005</v>
      </c>
      <c r="C7285" t="s">
        <v>23006</v>
      </c>
      <c r="D7285" t="s">
        <v>23006</v>
      </c>
      <c r="E7285" t="s">
        <v>23006</v>
      </c>
      <c r="F7285" s="874" t="s">
        <v>15585</v>
      </c>
    </row>
    <row r="7286" spans="1:6">
      <c r="A7286" t="s">
        <v>3967</v>
      </c>
      <c r="B7286" s="874" t="s">
        <v>23007</v>
      </c>
      <c r="C7286" t="s">
        <v>23008</v>
      </c>
      <c r="D7286" t="s">
        <v>23008</v>
      </c>
      <c r="E7286" t="s">
        <v>23008</v>
      </c>
      <c r="F7286" s="874" t="s">
        <v>15589</v>
      </c>
    </row>
    <row r="7287" spans="1:6">
      <c r="A7287" t="s">
        <v>3967</v>
      </c>
      <c r="B7287" s="874" t="s">
        <v>23009</v>
      </c>
      <c r="C7287" t="s">
        <v>23010</v>
      </c>
      <c r="D7287" t="s">
        <v>23010</v>
      </c>
      <c r="E7287" t="s">
        <v>23010</v>
      </c>
      <c r="F7287" s="874" t="s">
        <v>15589</v>
      </c>
    </row>
    <row r="7288" spans="1:6">
      <c r="A7288" t="s">
        <v>3967</v>
      </c>
      <c r="B7288" s="874" t="s">
        <v>23011</v>
      </c>
      <c r="C7288" t="s">
        <v>23012</v>
      </c>
      <c r="D7288" t="s">
        <v>23012</v>
      </c>
      <c r="E7288" t="s">
        <v>23012</v>
      </c>
      <c r="F7288" s="874" t="s">
        <v>15593</v>
      </c>
    </row>
    <row r="7289" spans="1:6">
      <c r="A7289" t="s">
        <v>3967</v>
      </c>
      <c r="B7289" s="874" t="s">
        <v>23013</v>
      </c>
      <c r="C7289" t="s">
        <v>23014</v>
      </c>
      <c r="D7289" t="s">
        <v>23014</v>
      </c>
      <c r="E7289" t="s">
        <v>23014</v>
      </c>
      <c r="F7289" s="874" t="s">
        <v>15596</v>
      </c>
    </row>
    <row r="7290" spans="1:6">
      <c r="A7290" t="s">
        <v>3967</v>
      </c>
      <c r="B7290" s="874" t="s">
        <v>23015</v>
      </c>
      <c r="C7290" t="s">
        <v>23016</v>
      </c>
      <c r="D7290" t="s">
        <v>23016</v>
      </c>
      <c r="E7290" t="s">
        <v>23016</v>
      </c>
      <c r="F7290" s="874" t="s">
        <v>15600</v>
      </c>
    </row>
    <row r="7291" spans="1:6">
      <c r="A7291" t="s">
        <v>3967</v>
      </c>
      <c r="B7291" s="874" t="s">
        <v>23017</v>
      </c>
      <c r="C7291" t="s">
        <v>23018</v>
      </c>
      <c r="D7291" t="s">
        <v>23018</v>
      </c>
      <c r="E7291" t="s">
        <v>23018</v>
      </c>
      <c r="F7291" s="874" t="s">
        <v>15603</v>
      </c>
    </row>
    <row r="7292" spans="1:6">
      <c r="A7292" t="s">
        <v>3967</v>
      </c>
      <c r="B7292" s="874" t="s">
        <v>23019</v>
      </c>
      <c r="C7292" t="s">
        <v>23020</v>
      </c>
      <c r="D7292" t="s">
        <v>23020</v>
      </c>
      <c r="E7292" t="s">
        <v>23020</v>
      </c>
      <c r="F7292" s="874" t="s">
        <v>15606</v>
      </c>
    </row>
    <row r="7293" spans="1:6">
      <c r="A7293" t="s">
        <v>3967</v>
      </c>
      <c r="B7293" s="874" t="s">
        <v>23021</v>
      </c>
      <c r="C7293" t="s">
        <v>23022</v>
      </c>
      <c r="D7293" t="s">
        <v>23022</v>
      </c>
      <c r="E7293" t="s">
        <v>23022</v>
      </c>
      <c r="F7293" s="874" t="s">
        <v>15610</v>
      </c>
    </row>
    <row r="7294" spans="1:6">
      <c r="A7294" t="s">
        <v>3967</v>
      </c>
      <c r="B7294" s="874" t="s">
        <v>23023</v>
      </c>
      <c r="C7294" t="s">
        <v>23024</v>
      </c>
      <c r="D7294" t="s">
        <v>23024</v>
      </c>
      <c r="E7294" t="s">
        <v>23024</v>
      </c>
      <c r="F7294" s="874" t="s">
        <v>15613</v>
      </c>
    </row>
    <row r="7295" spans="1:6">
      <c r="A7295" t="s">
        <v>3967</v>
      </c>
      <c r="B7295" s="874" t="s">
        <v>23025</v>
      </c>
      <c r="C7295" t="s">
        <v>23026</v>
      </c>
      <c r="D7295" t="s">
        <v>23026</v>
      </c>
      <c r="E7295" t="s">
        <v>23026</v>
      </c>
      <c r="F7295" s="874" t="s">
        <v>15617</v>
      </c>
    </row>
    <row r="7296" spans="1:6">
      <c r="A7296" t="s">
        <v>3967</v>
      </c>
      <c r="B7296" s="874" t="s">
        <v>23027</v>
      </c>
      <c r="C7296" t="s">
        <v>23028</v>
      </c>
      <c r="D7296" t="s">
        <v>23028</v>
      </c>
      <c r="E7296" t="s">
        <v>23028</v>
      </c>
      <c r="F7296" s="874" t="s">
        <v>15621</v>
      </c>
    </row>
    <row r="7297" spans="1:6">
      <c r="A7297" t="s">
        <v>3967</v>
      </c>
      <c r="B7297" s="874" t="s">
        <v>23029</v>
      </c>
      <c r="C7297" t="s">
        <v>23030</v>
      </c>
      <c r="D7297" t="s">
        <v>23030</v>
      </c>
      <c r="E7297" t="s">
        <v>23030</v>
      </c>
      <c r="F7297" s="874" t="s">
        <v>15622</v>
      </c>
    </row>
    <row r="7298" spans="1:6">
      <c r="A7298" t="s">
        <v>3967</v>
      </c>
      <c r="B7298" s="874" t="s">
        <v>23031</v>
      </c>
      <c r="C7298" t="s">
        <v>23032</v>
      </c>
      <c r="D7298" t="s">
        <v>23032</v>
      </c>
      <c r="E7298" t="s">
        <v>23032</v>
      </c>
      <c r="F7298" s="874" t="s">
        <v>15626</v>
      </c>
    </row>
    <row r="7299" spans="1:6">
      <c r="A7299" t="s">
        <v>3967</v>
      </c>
      <c r="B7299" s="874" t="s">
        <v>23033</v>
      </c>
      <c r="C7299" t="s">
        <v>23034</v>
      </c>
      <c r="D7299" t="s">
        <v>23034</v>
      </c>
      <c r="E7299" t="s">
        <v>23034</v>
      </c>
      <c r="F7299" s="874" t="s">
        <v>15630</v>
      </c>
    </row>
    <row r="7300" spans="1:6">
      <c r="A7300" t="s">
        <v>3967</v>
      </c>
      <c r="B7300" s="874" t="s">
        <v>23035</v>
      </c>
      <c r="C7300" t="s">
        <v>23036</v>
      </c>
      <c r="D7300" t="s">
        <v>23036</v>
      </c>
      <c r="E7300" t="s">
        <v>23036</v>
      </c>
      <c r="F7300" s="874" t="s">
        <v>15634</v>
      </c>
    </row>
    <row r="7301" spans="1:6">
      <c r="A7301" t="s">
        <v>3967</v>
      </c>
      <c r="B7301" s="874" t="s">
        <v>23037</v>
      </c>
      <c r="C7301" t="s">
        <v>23038</v>
      </c>
      <c r="D7301" t="s">
        <v>23038</v>
      </c>
      <c r="E7301" t="s">
        <v>23038</v>
      </c>
      <c r="F7301" s="874" t="s">
        <v>15637</v>
      </c>
    </row>
    <row r="7302" spans="1:6">
      <c r="A7302" t="s">
        <v>3967</v>
      </c>
      <c r="B7302" s="874" t="s">
        <v>23039</v>
      </c>
      <c r="C7302" t="s">
        <v>23040</v>
      </c>
      <c r="D7302" t="s">
        <v>23040</v>
      </c>
      <c r="E7302" t="s">
        <v>23040</v>
      </c>
      <c r="F7302" s="874" t="s">
        <v>15637</v>
      </c>
    </row>
    <row r="7303" spans="1:6">
      <c r="A7303" t="s">
        <v>3967</v>
      </c>
      <c r="B7303" t="s">
        <v>23041</v>
      </c>
      <c r="C7303" t="s">
        <v>23042</v>
      </c>
      <c r="D7303" t="s">
        <v>23042</v>
      </c>
      <c r="E7303" t="s">
        <v>23042</v>
      </c>
      <c r="F7303" s="874" t="s">
        <v>15641</v>
      </c>
    </row>
    <row r="7304" spans="1:6">
      <c r="A7304" t="s">
        <v>3967</v>
      </c>
      <c r="B7304" s="874" t="s">
        <v>23043</v>
      </c>
      <c r="C7304" t="s">
        <v>23044</v>
      </c>
      <c r="D7304" t="s">
        <v>23044</v>
      </c>
      <c r="E7304" t="s">
        <v>23044</v>
      </c>
      <c r="F7304" s="874" t="s">
        <v>15645</v>
      </c>
    </row>
    <row r="7305" spans="1:6">
      <c r="A7305" t="s">
        <v>3967</v>
      </c>
      <c r="B7305" s="874" t="s">
        <v>23045</v>
      </c>
      <c r="C7305" t="s">
        <v>23046</v>
      </c>
      <c r="D7305" t="s">
        <v>23046</v>
      </c>
      <c r="E7305" t="s">
        <v>23046</v>
      </c>
      <c r="F7305" s="874" t="s">
        <v>15649</v>
      </c>
    </row>
    <row r="7306" spans="1:6">
      <c r="A7306" t="s">
        <v>3967</v>
      </c>
      <c r="B7306" s="874" t="s">
        <v>23047</v>
      </c>
      <c r="C7306" t="s">
        <v>23048</v>
      </c>
      <c r="D7306" t="s">
        <v>23048</v>
      </c>
      <c r="E7306" t="s">
        <v>23048</v>
      </c>
      <c r="F7306" s="874" t="s">
        <v>15650</v>
      </c>
    </row>
    <row r="7307" spans="1:6">
      <c r="A7307" t="s">
        <v>3967</v>
      </c>
      <c r="B7307" s="874" t="s">
        <v>23049</v>
      </c>
      <c r="C7307" t="s">
        <v>23050</v>
      </c>
      <c r="D7307" t="s">
        <v>23050</v>
      </c>
      <c r="E7307" t="s">
        <v>23050</v>
      </c>
      <c r="F7307" s="874" t="s">
        <v>15653</v>
      </c>
    </row>
    <row r="7308" spans="1:6">
      <c r="A7308" t="s">
        <v>3967</v>
      </c>
      <c r="B7308" s="874" t="s">
        <v>23051</v>
      </c>
      <c r="C7308" t="s">
        <v>23052</v>
      </c>
      <c r="D7308" t="s">
        <v>23052</v>
      </c>
      <c r="E7308" t="s">
        <v>23052</v>
      </c>
      <c r="F7308" s="874" t="s">
        <v>15653</v>
      </c>
    </row>
    <row r="7309" spans="1:6">
      <c r="A7309" t="s">
        <v>3967</v>
      </c>
      <c r="B7309" s="874" t="s">
        <v>23053</v>
      </c>
      <c r="C7309" t="s">
        <v>23054</v>
      </c>
      <c r="D7309" t="s">
        <v>23054</v>
      </c>
      <c r="E7309" t="s">
        <v>23054</v>
      </c>
      <c r="F7309" s="874" t="s">
        <v>15657</v>
      </c>
    </row>
    <row r="7310" spans="1:6">
      <c r="A7310" t="s">
        <v>3967</v>
      </c>
      <c r="B7310" s="874" t="s">
        <v>23055</v>
      </c>
      <c r="C7310" t="s">
        <v>23056</v>
      </c>
      <c r="D7310" t="s">
        <v>23056</v>
      </c>
      <c r="E7310" t="s">
        <v>23056</v>
      </c>
      <c r="F7310" s="874" t="s">
        <v>15661</v>
      </c>
    </row>
    <row r="7311" spans="1:6">
      <c r="A7311" t="s">
        <v>3967</v>
      </c>
      <c r="B7311" s="874" t="s">
        <v>23057</v>
      </c>
      <c r="C7311" t="s">
        <v>23058</v>
      </c>
      <c r="D7311" t="s">
        <v>23058</v>
      </c>
      <c r="E7311" t="s">
        <v>23058</v>
      </c>
      <c r="F7311" s="874" t="s">
        <v>15661</v>
      </c>
    </row>
    <row r="7312" spans="1:6">
      <c r="A7312" t="s">
        <v>3967</v>
      </c>
      <c r="B7312" s="874" t="s">
        <v>23059</v>
      </c>
      <c r="C7312" t="s">
        <v>23060</v>
      </c>
      <c r="D7312" t="s">
        <v>23060</v>
      </c>
      <c r="E7312" t="s">
        <v>23060</v>
      </c>
      <c r="F7312" s="874" t="s">
        <v>15661</v>
      </c>
    </row>
    <row r="7313" spans="1:6">
      <c r="A7313" t="s">
        <v>3967</v>
      </c>
      <c r="B7313" s="874" t="s">
        <v>23061</v>
      </c>
      <c r="C7313" t="s">
        <v>23062</v>
      </c>
      <c r="D7313" t="s">
        <v>23062</v>
      </c>
      <c r="E7313" t="s">
        <v>23062</v>
      </c>
      <c r="F7313" s="874" t="s">
        <v>15661</v>
      </c>
    </row>
    <row r="7314" spans="1:6">
      <c r="A7314" t="s">
        <v>3967</v>
      </c>
      <c r="B7314" s="874" t="s">
        <v>23063</v>
      </c>
      <c r="C7314" t="s">
        <v>23064</v>
      </c>
      <c r="D7314" t="s">
        <v>23064</v>
      </c>
      <c r="E7314" t="s">
        <v>23064</v>
      </c>
      <c r="F7314" s="874" t="s">
        <v>15664</v>
      </c>
    </row>
    <row r="7315" spans="1:6">
      <c r="A7315" t="s">
        <v>3967</v>
      </c>
      <c r="B7315" s="874" t="s">
        <v>23065</v>
      </c>
      <c r="C7315" t="s">
        <v>23066</v>
      </c>
      <c r="D7315" t="s">
        <v>23066</v>
      </c>
      <c r="E7315" t="s">
        <v>23066</v>
      </c>
      <c r="F7315" s="874" t="s">
        <v>15668</v>
      </c>
    </row>
    <row r="7316" spans="1:6">
      <c r="A7316" t="s">
        <v>3967</v>
      </c>
      <c r="B7316" s="860" t="s">
        <v>23067</v>
      </c>
      <c r="C7316" t="s">
        <v>23068</v>
      </c>
      <c r="D7316" t="s">
        <v>23068</v>
      </c>
      <c r="E7316" t="s">
        <v>23068</v>
      </c>
      <c r="F7316" s="874" t="s">
        <v>15668</v>
      </c>
    </row>
    <row r="7317" spans="1:6">
      <c r="A7317" t="s">
        <v>3967</v>
      </c>
      <c r="B7317" s="876" t="s">
        <v>23069</v>
      </c>
      <c r="C7317" t="s">
        <v>23070</v>
      </c>
      <c r="D7317" t="s">
        <v>23070</v>
      </c>
      <c r="E7317" t="s">
        <v>23070</v>
      </c>
      <c r="F7317" s="874" t="s">
        <v>15668</v>
      </c>
    </row>
    <row r="7318" spans="1:6">
      <c r="A7318" t="s">
        <v>3967</v>
      </c>
      <c r="B7318" s="874" t="s">
        <v>23071</v>
      </c>
      <c r="C7318" t="s">
        <v>23072</v>
      </c>
      <c r="D7318" t="s">
        <v>23072</v>
      </c>
      <c r="E7318" t="s">
        <v>23072</v>
      </c>
      <c r="F7318" s="874" t="s">
        <v>15668</v>
      </c>
    </row>
    <row r="7319" spans="1:6">
      <c r="A7319" t="s">
        <v>3967</v>
      </c>
      <c r="B7319" s="874" t="s">
        <v>23073</v>
      </c>
      <c r="C7319" t="s">
        <v>23074</v>
      </c>
      <c r="D7319" t="s">
        <v>23074</v>
      </c>
      <c r="E7319" t="s">
        <v>23074</v>
      </c>
      <c r="F7319" s="874" t="s">
        <v>15668</v>
      </c>
    </row>
    <row r="7320" spans="1:6">
      <c r="A7320" t="s">
        <v>3967</v>
      </c>
      <c r="B7320" s="874" t="s">
        <v>23075</v>
      </c>
      <c r="C7320" t="s">
        <v>23076</v>
      </c>
      <c r="D7320" t="s">
        <v>23076</v>
      </c>
      <c r="E7320" t="s">
        <v>23076</v>
      </c>
      <c r="F7320" s="874" t="s">
        <v>15672</v>
      </c>
    </row>
    <row r="7321" spans="1:6">
      <c r="A7321" t="s">
        <v>3967</v>
      </c>
      <c r="B7321" s="874" t="s">
        <v>23077</v>
      </c>
      <c r="C7321" t="s">
        <v>23078</v>
      </c>
      <c r="D7321" t="s">
        <v>23078</v>
      </c>
      <c r="E7321" t="s">
        <v>23078</v>
      </c>
      <c r="F7321" s="874" t="s">
        <v>15676</v>
      </c>
    </row>
    <row r="7322" spans="1:6">
      <c r="A7322" t="s">
        <v>3967</v>
      </c>
      <c r="B7322" s="874" t="s">
        <v>23079</v>
      </c>
      <c r="C7322" t="s">
        <v>23080</v>
      </c>
      <c r="D7322" t="s">
        <v>23080</v>
      </c>
      <c r="E7322" t="s">
        <v>23080</v>
      </c>
      <c r="F7322" s="874" t="s">
        <v>15676</v>
      </c>
    </row>
    <row r="7323" spans="1:6">
      <c r="A7323" t="s">
        <v>3967</v>
      </c>
      <c r="B7323" s="874" t="s">
        <v>23081</v>
      </c>
      <c r="C7323" t="s">
        <v>23082</v>
      </c>
      <c r="D7323" t="s">
        <v>23082</v>
      </c>
      <c r="E7323" t="s">
        <v>23082</v>
      </c>
      <c r="F7323" s="874" t="s">
        <v>15680</v>
      </c>
    </row>
    <row r="7324" spans="1:6">
      <c r="A7324" t="s">
        <v>3967</v>
      </c>
      <c r="B7324" s="874" t="s">
        <v>23083</v>
      </c>
      <c r="C7324" t="s">
        <v>23084</v>
      </c>
      <c r="D7324" t="s">
        <v>23084</v>
      </c>
      <c r="E7324" t="s">
        <v>23084</v>
      </c>
      <c r="F7324" s="874" t="s">
        <v>15684</v>
      </c>
    </row>
    <row r="7325" spans="1:6">
      <c r="A7325" t="s">
        <v>3967</v>
      </c>
      <c r="B7325" s="874" t="s">
        <v>23085</v>
      </c>
      <c r="C7325" t="s">
        <v>23086</v>
      </c>
      <c r="D7325" t="s">
        <v>23086</v>
      </c>
      <c r="E7325" t="s">
        <v>23086</v>
      </c>
      <c r="F7325" s="874" t="s">
        <v>15684</v>
      </c>
    </row>
    <row r="7326" spans="1:6">
      <c r="A7326" t="s">
        <v>3967</v>
      </c>
      <c r="B7326" s="874" t="s">
        <v>23087</v>
      </c>
      <c r="C7326" t="s">
        <v>23088</v>
      </c>
      <c r="D7326" t="s">
        <v>23088</v>
      </c>
      <c r="E7326" t="s">
        <v>23088</v>
      </c>
      <c r="F7326" s="874" t="s">
        <v>15684</v>
      </c>
    </row>
    <row r="7327" spans="1:6">
      <c r="A7327" t="s">
        <v>3967</v>
      </c>
      <c r="B7327" s="874" t="s">
        <v>23089</v>
      </c>
      <c r="C7327" t="s">
        <v>23090</v>
      </c>
      <c r="D7327" t="s">
        <v>23090</v>
      </c>
      <c r="E7327" t="s">
        <v>23090</v>
      </c>
      <c r="F7327" s="874" t="s">
        <v>15688</v>
      </c>
    </row>
    <row r="7328" spans="1:6">
      <c r="A7328" t="s">
        <v>3967</v>
      </c>
      <c r="B7328" s="874" t="s">
        <v>23091</v>
      </c>
      <c r="C7328" t="s">
        <v>23092</v>
      </c>
      <c r="D7328" t="s">
        <v>23092</v>
      </c>
      <c r="E7328" t="s">
        <v>23092</v>
      </c>
      <c r="F7328" s="874" t="s">
        <v>15692</v>
      </c>
    </row>
    <row r="7329" spans="1:6">
      <c r="A7329" t="s">
        <v>3967</v>
      </c>
      <c r="B7329" s="874" t="s">
        <v>23093</v>
      </c>
      <c r="C7329" t="s">
        <v>23094</v>
      </c>
      <c r="D7329" t="s">
        <v>23094</v>
      </c>
      <c r="E7329" t="s">
        <v>23094</v>
      </c>
      <c r="F7329" s="874" t="s">
        <v>15695</v>
      </c>
    </row>
    <row r="7330" spans="1:6">
      <c r="A7330" t="s">
        <v>3967</v>
      </c>
      <c r="B7330" s="874" t="s">
        <v>23095</v>
      </c>
      <c r="C7330" t="s">
        <v>23096</v>
      </c>
      <c r="D7330" t="s">
        <v>23096</v>
      </c>
      <c r="E7330" t="s">
        <v>23096</v>
      </c>
      <c r="F7330" s="874" t="s">
        <v>15699</v>
      </c>
    </row>
    <row r="7331" spans="1:6">
      <c r="A7331" t="s">
        <v>3967</v>
      </c>
      <c r="B7331" s="874" t="s">
        <v>23097</v>
      </c>
      <c r="C7331" t="s">
        <v>23098</v>
      </c>
      <c r="D7331" t="s">
        <v>23098</v>
      </c>
      <c r="E7331" t="s">
        <v>23098</v>
      </c>
      <c r="F7331" s="874" t="s">
        <v>15703</v>
      </c>
    </row>
    <row r="7332" spans="1:6">
      <c r="A7332" t="s">
        <v>3967</v>
      </c>
      <c r="B7332" s="874" t="s">
        <v>23099</v>
      </c>
      <c r="C7332" t="s">
        <v>23100</v>
      </c>
      <c r="D7332" t="s">
        <v>23100</v>
      </c>
      <c r="E7332" t="s">
        <v>23100</v>
      </c>
      <c r="F7332" s="874" t="s">
        <v>15707</v>
      </c>
    </row>
    <row r="7333" spans="1:6">
      <c r="A7333" t="s">
        <v>3967</v>
      </c>
      <c r="B7333" s="874" t="s">
        <v>23101</v>
      </c>
      <c r="C7333" t="s">
        <v>23102</v>
      </c>
      <c r="D7333" t="s">
        <v>23102</v>
      </c>
      <c r="E7333" t="s">
        <v>23102</v>
      </c>
      <c r="F7333" s="874" t="s">
        <v>15711</v>
      </c>
    </row>
    <row r="7334" spans="1:6">
      <c r="A7334" t="s">
        <v>3967</v>
      </c>
      <c r="B7334" s="874" t="s">
        <v>23103</v>
      </c>
      <c r="C7334" t="s">
        <v>23104</v>
      </c>
      <c r="D7334" t="s">
        <v>23104</v>
      </c>
      <c r="E7334" t="s">
        <v>23104</v>
      </c>
      <c r="F7334" s="874" t="s">
        <v>15715</v>
      </c>
    </row>
    <row r="7335" spans="1:6">
      <c r="A7335" t="s">
        <v>3967</v>
      </c>
      <c r="B7335" s="874" t="s">
        <v>23105</v>
      </c>
      <c r="C7335" t="s">
        <v>23106</v>
      </c>
      <c r="D7335" t="s">
        <v>23106</v>
      </c>
      <c r="E7335" t="s">
        <v>23106</v>
      </c>
      <c r="F7335" s="874" t="s">
        <v>15719</v>
      </c>
    </row>
    <row r="7336" spans="1:6">
      <c r="A7336" t="s">
        <v>3967</v>
      </c>
      <c r="B7336" s="874" t="s">
        <v>23107</v>
      </c>
      <c r="C7336" t="s">
        <v>23108</v>
      </c>
      <c r="D7336" t="s">
        <v>23108</v>
      </c>
      <c r="E7336" t="s">
        <v>23108</v>
      </c>
      <c r="F7336" s="874" t="s">
        <v>15722</v>
      </c>
    </row>
    <row r="7337" spans="1:6">
      <c r="A7337" t="s">
        <v>3967</v>
      </c>
      <c r="B7337" s="874" t="s">
        <v>23109</v>
      </c>
      <c r="C7337" t="s">
        <v>23110</v>
      </c>
      <c r="D7337" t="s">
        <v>23110</v>
      </c>
      <c r="E7337" t="s">
        <v>23110</v>
      </c>
      <c r="F7337" s="874" t="s">
        <v>15725</v>
      </c>
    </row>
    <row r="7338" spans="1:6">
      <c r="A7338" t="s">
        <v>3967</v>
      </c>
      <c r="B7338" s="874" t="s">
        <v>23111</v>
      </c>
      <c r="C7338" t="s">
        <v>23112</v>
      </c>
      <c r="D7338" t="s">
        <v>23112</v>
      </c>
      <c r="E7338" t="s">
        <v>23112</v>
      </c>
      <c r="F7338" s="874" t="s">
        <v>15725</v>
      </c>
    </row>
    <row r="7339" spans="1:6">
      <c r="A7339" t="s">
        <v>3967</v>
      </c>
      <c r="B7339" s="860" t="s">
        <v>23113</v>
      </c>
      <c r="C7339" t="s">
        <v>23114</v>
      </c>
      <c r="D7339" t="s">
        <v>23114</v>
      </c>
      <c r="E7339" t="s">
        <v>23114</v>
      </c>
      <c r="F7339" s="874" t="s">
        <v>15725</v>
      </c>
    </row>
    <row r="7340" spans="1:6">
      <c r="A7340" t="s">
        <v>3967</v>
      </c>
      <c r="B7340" s="874" t="s">
        <v>23115</v>
      </c>
      <c r="C7340" t="s">
        <v>23116</v>
      </c>
      <c r="D7340" t="s">
        <v>23116</v>
      </c>
      <c r="E7340" t="s">
        <v>23116</v>
      </c>
      <c r="F7340" s="874" t="s">
        <v>15725</v>
      </c>
    </row>
    <row r="7341" spans="1:6">
      <c r="A7341" t="s">
        <v>3967</v>
      </c>
      <c r="B7341" s="54" t="s">
        <v>23117</v>
      </c>
      <c r="C7341" t="s">
        <v>23118</v>
      </c>
      <c r="D7341" t="s">
        <v>23118</v>
      </c>
      <c r="E7341" t="s">
        <v>23118</v>
      </c>
      <c r="F7341" s="874" t="s">
        <v>15728</v>
      </c>
    </row>
    <row r="7342" spans="1:6">
      <c r="A7342" t="s">
        <v>3967</v>
      </c>
      <c r="B7342" s="874" t="s">
        <v>23119</v>
      </c>
      <c r="C7342" t="s">
        <v>23120</v>
      </c>
      <c r="D7342" t="s">
        <v>23120</v>
      </c>
      <c r="E7342" t="s">
        <v>23120</v>
      </c>
      <c r="F7342" s="874" t="s">
        <v>15731</v>
      </c>
    </row>
    <row r="7343" spans="1:6">
      <c r="A7343" t="s">
        <v>3967</v>
      </c>
      <c r="B7343" s="874" t="s">
        <v>23121</v>
      </c>
      <c r="C7343" t="s">
        <v>23122</v>
      </c>
      <c r="D7343" t="s">
        <v>23122</v>
      </c>
      <c r="E7343" t="s">
        <v>23122</v>
      </c>
      <c r="F7343" s="874" t="s">
        <v>15735</v>
      </c>
    </row>
    <row r="7344" spans="1:6">
      <c r="A7344" t="s">
        <v>3967</v>
      </c>
      <c r="B7344" s="874" t="s">
        <v>23123</v>
      </c>
      <c r="C7344" t="s">
        <v>23124</v>
      </c>
      <c r="D7344" t="s">
        <v>23124</v>
      </c>
      <c r="E7344" t="s">
        <v>23124</v>
      </c>
      <c r="F7344" s="874" t="s">
        <v>15736</v>
      </c>
    </row>
    <row r="7345" spans="1:6">
      <c r="A7345" t="s">
        <v>3967</v>
      </c>
      <c r="B7345" s="874" t="s">
        <v>23125</v>
      </c>
      <c r="C7345" t="s">
        <v>23126</v>
      </c>
      <c r="D7345" t="s">
        <v>23126</v>
      </c>
      <c r="E7345" t="s">
        <v>23126</v>
      </c>
      <c r="F7345" s="874" t="s">
        <v>15740</v>
      </c>
    </row>
    <row r="7346" spans="1:6">
      <c r="A7346" t="s">
        <v>3967</v>
      </c>
      <c r="B7346" s="874" t="s">
        <v>23127</v>
      </c>
      <c r="C7346" t="s">
        <v>23128</v>
      </c>
      <c r="D7346" t="s">
        <v>23128</v>
      </c>
      <c r="E7346" t="s">
        <v>23128</v>
      </c>
      <c r="F7346" s="874" t="s">
        <v>15740</v>
      </c>
    </row>
    <row r="7347" spans="1:6">
      <c r="A7347" t="s">
        <v>3967</v>
      </c>
      <c r="B7347" s="874" t="s">
        <v>23129</v>
      </c>
      <c r="C7347" t="s">
        <v>23130</v>
      </c>
      <c r="D7347" t="s">
        <v>23130</v>
      </c>
      <c r="E7347" t="s">
        <v>23130</v>
      </c>
      <c r="F7347" s="874" t="s">
        <v>15740</v>
      </c>
    </row>
    <row r="7348" spans="1:6">
      <c r="A7348" t="s">
        <v>3967</v>
      </c>
      <c r="B7348" s="860" t="s">
        <v>23131</v>
      </c>
      <c r="C7348" t="s">
        <v>23132</v>
      </c>
      <c r="D7348" t="s">
        <v>23132</v>
      </c>
      <c r="E7348" t="s">
        <v>23132</v>
      </c>
      <c r="F7348" s="874" t="s">
        <v>15740</v>
      </c>
    </row>
    <row r="7349" spans="1:6">
      <c r="A7349" t="s">
        <v>3967</v>
      </c>
      <c r="B7349" s="874" t="s">
        <v>23133</v>
      </c>
      <c r="C7349" t="s">
        <v>23134</v>
      </c>
      <c r="D7349" t="s">
        <v>23134</v>
      </c>
      <c r="E7349" t="s">
        <v>23134</v>
      </c>
      <c r="F7349" s="874" t="s">
        <v>15740</v>
      </c>
    </row>
    <row r="7350" spans="1:6">
      <c r="A7350" t="s">
        <v>3967</v>
      </c>
      <c r="B7350" s="874" t="s">
        <v>23135</v>
      </c>
      <c r="C7350" t="s">
        <v>23136</v>
      </c>
      <c r="D7350" t="s">
        <v>23136</v>
      </c>
      <c r="E7350" t="s">
        <v>23136</v>
      </c>
      <c r="F7350" s="874" t="s">
        <v>15740</v>
      </c>
    </row>
    <row r="7351" spans="1:6">
      <c r="A7351" t="s">
        <v>3967</v>
      </c>
      <c r="B7351" s="874" t="s">
        <v>23137</v>
      </c>
      <c r="C7351" t="s">
        <v>23138</v>
      </c>
      <c r="D7351" t="s">
        <v>23138</v>
      </c>
      <c r="E7351" t="s">
        <v>23138</v>
      </c>
      <c r="F7351" s="874" t="s">
        <v>15740</v>
      </c>
    </row>
    <row r="7352" spans="1:6">
      <c r="A7352" t="s">
        <v>3967</v>
      </c>
      <c r="B7352" s="874" t="s">
        <v>23139</v>
      </c>
      <c r="C7352" t="s">
        <v>23140</v>
      </c>
      <c r="D7352" t="s">
        <v>23140</v>
      </c>
      <c r="E7352" t="s">
        <v>23140</v>
      </c>
      <c r="F7352" s="874" t="s">
        <v>15740</v>
      </c>
    </row>
    <row r="7353" spans="1:6">
      <c r="A7353" t="s">
        <v>3967</v>
      </c>
      <c r="B7353" s="874" t="s">
        <v>23141</v>
      </c>
      <c r="C7353" t="s">
        <v>23142</v>
      </c>
      <c r="D7353" t="s">
        <v>23142</v>
      </c>
      <c r="E7353" t="s">
        <v>23142</v>
      </c>
      <c r="F7353" s="874" t="s">
        <v>15740</v>
      </c>
    </row>
    <row r="7354" spans="1:6">
      <c r="A7354" t="s">
        <v>3967</v>
      </c>
      <c r="B7354" s="874" t="s">
        <v>23143</v>
      </c>
      <c r="C7354" t="s">
        <v>23144</v>
      </c>
      <c r="D7354" t="s">
        <v>23144</v>
      </c>
      <c r="E7354" t="s">
        <v>23144</v>
      </c>
      <c r="F7354" s="874" t="s">
        <v>15740</v>
      </c>
    </row>
    <row r="7355" spans="1:6">
      <c r="A7355" t="s">
        <v>3967</v>
      </c>
      <c r="B7355" s="874" t="s">
        <v>23145</v>
      </c>
      <c r="C7355" t="s">
        <v>23146</v>
      </c>
      <c r="D7355" t="s">
        <v>23146</v>
      </c>
      <c r="E7355" t="s">
        <v>23146</v>
      </c>
      <c r="F7355" s="874" t="s">
        <v>15740</v>
      </c>
    </row>
    <row r="7356" spans="1:6">
      <c r="A7356" t="s">
        <v>3967</v>
      </c>
      <c r="B7356" s="874" t="s">
        <v>23147</v>
      </c>
      <c r="C7356" t="s">
        <v>23148</v>
      </c>
      <c r="D7356" t="s">
        <v>23148</v>
      </c>
      <c r="E7356" t="s">
        <v>23148</v>
      </c>
      <c r="F7356" s="874" t="s">
        <v>15740</v>
      </c>
    </row>
    <row r="7357" spans="1:6">
      <c r="A7357" t="s">
        <v>3967</v>
      </c>
      <c r="B7357" s="874" t="s">
        <v>23149</v>
      </c>
      <c r="C7357" t="s">
        <v>23150</v>
      </c>
      <c r="D7357" t="s">
        <v>23150</v>
      </c>
      <c r="E7357" t="s">
        <v>23150</v>
      </c>
      <c r="F7357" s="874" t="s">
        <v>15744</v>
      </c>
    </row>
    <row r="7358" spans="1:6">
      <c r="A7358" t="s">
        <v>3967</v>
      </c>
      <c r="B7358" s="874" t="s">
        <v>23151</v>
      </c>
      <c r="C7358" t="s">
        <v>23152</v>
      </c>
      <c r="D7358" t="s">
        <v>23152</v>
      </c>
      <c r="E7358" t="s">
        <v>23152</v>
      </c>
      <c r="F7358" s="874" t="s">
        <v>15748</v>
      </c>
    </row>
    <row r="7359" spans="1:6">
      <c r="A7359" t="s">
        <v>3967</v>
      </c>
      <c r="B7359" s="874" t="s">
        <v>23153</v>
      </c>
      <c r="C7359" t="s">
        <v>23154</v>
      </c>
      <c r="D7359" t="s">
        <v>23154</v>
      </c>
      <c r="E7359" t="s">
        <v>23154</v>
      </c>
      <c r="F7359" s="874" t="s">
        <v>15748</v>
      </c>
    </row>
    <row r="7360" spans="1:6">
      <c r="A7360" t="s">
        <v>3967</v>
      </c>
      <c r="B7360" s="874" t="s">
        <v>23155</v>
      </c>
      <c r="C7360" t="s">
        <v>23156</v>
      </c>
      <c r="D7360" t="s">
        <v>23156</v>
      </c>
      <c r="E7360" t="s">
        <v>23156</v>
      </c>
      <c r="F7360" s="874" t="s">
        <v>15752</v>
      </c>
    </row>
    <row r="7361" spans="1:6">
      <c r="A7361" t="s">
        <v>3967</v>
      </c>
      <c r="B7361" s="860" t="s">
        <v>23157</v>
      </c>
      <c r="C7361" t="s">
        <v>23158</v>
      </c>
      <c r="D7361" t="s">
        <v>23158</v>
      </c>
      <c r="E7361" t="s">
        <v>23158</v>
      </c>
      <c r="F7361" s="874" t="s">
        <v>15752</v>
      </c>
    </row>
    <row r="7362" spans="1:6">
      <c r="A7362" t="s">
        <v>3967</v>
      </c>
      <c r="B7362" s="874" t="s">
        <v>23159</v>
      </c>
      <c r="C7362" t="s">
        <v>23160</v>
      </c>
      <c r="D7362" t="s">
        <v>23160</v>
      </c>
      <c r="E7362" t="s">
        <v>23160</v>
      </c>
      <c r="F7362" s="874" t="s">
        <v>15756</v>
      </c>
    </row>
    <row r="7363" spans="1:6">
      <c r="A7363" t="s">
        <v>3967</v>
      </c>
      <c r="B7363" s="874" t="s">
        <v>23161</v>
      </c>
      <c r="C7363" t="s">
        <v>23162</v>
      </c>
      <c r="D7363" t="s">
        <v>23162</v>
      </c>
      <c r="E7363" t="s">
        <v>23162</v>
      </c>
      <c r="F7363" s="874" t="s">
        <v>15760</v>
      </c>
    </row>
    <row r="7364" spans="1:6">
      <c r="A7364" t="s">
        <v>3967</v>
      </c>
      <c r="B7364" s="874" t="s">
        <v>23163</v>
      </c>
      <c r="C7364" t="s">
        <v>23164</v>
      </c>
      <c r="D7364" t="s">
        <v>23164</v>
      </c>
      <c r="E7364" t="s">
        <v>23164</v>
      </c>
      <c r="F7364" s="874" t="s">
        <v>15764</v>
      </c>
    </row>
    <row r="7365" spans="1:6">
      <c r="A7365" t="s">
        <v>3967</v>
      </c>
      <c r="B7365" s="874" t="s">
        <v>23165</v>
      </c>
      <c r="C7365" t="s">
        <v>23166</v>
      </c>
      <c r="D7365" t="s">
        <v>23166</v>
      </c>
      <c r="E7365" t="s">
        <v>23166</v>
      </c>
      <c r="F7365" s="874" t="s">
        <v>15768</v>
      </c>
    </row>
    <row r="7366" spans="1:6">
      <c r="A7366" t="s">
        <v>3967</v>
      </c>
      <c r="B7366" s="874" t="s">
        <v>23167</v>
      </c>
      <c r="C7366" t="s">
        <v>23168</v>
      </c>
      <c r="D7366" t="s">
        <v>23168</v>
      </c>
      <c r="E7366" t="s">
        <v>23168</v>
      </c>
      <c r="F7366" s="874" t="s">
        <v>15772</v>
      </c>
    </row>
    <row r="7367" spans="1:6">
      <c r="A7367" t="s">
        <v>3967</v>
      </c>
      <c r="B7367" t="s">
        <v>23169</v>
      </c>
      <c r="C7367" t="s">
        <v>23170</v>
      </c>
      <c r="D7367" t="s">
        <v>23170</v>
      </c>
      <c r="E7367" t="s">
        <v>23170</v>
      </c>
      <c r="F7367" s="874" t="s">
        <v>15776</v>
      </c>
    </row>
    <row r="7368" spans="1:6">
      <c r="A7368" t="s">
        <v>3967</v>
      </c>
      <c r="B7368" s="874" t="s">
        <v>23171</v>
      </c>
      <c r="C7368" t="s">
        <v>23172</v>
      </c>
      <c r="D7368" t="s">
        <v>23172</v>
      </c>
      <c r="E7368" t="s">
        <v>23172</v>
      </c>
      <c r="F7368" s="874" t="s">
        <v>15776</v>
      </c>
    </row>
    <row r="7369" spans="1:6">
      <c r="A7369" t="s">
        <v>3967</v>
      </c>
      <c r="B7369" s="874" t="s">
        <v>23173</v>
      </c>
      <c r="C7369" t="s">
        <v>23174</v>
      </c>
      <c r="D7369" t="s">
        <v>23174</v>
      </c>
      <c r="E7369" t="s">
        <v>23174</v>
      </c>
      <c r="F7369" s="874" t="s">
        <v>15780</v>
      </c>
    </row>
    <row r="7370" spans="1:6">
      <c r="A7370" t="s">
        <v>3967</v>
      </c>
      <c r="B7370" s="874" t="s">
        <v>23175</v>
      </c>
      <c r="C7370" t="s">
        <v>23176</v>
      </c>
      <c r="D7370" t="s">
        <v>23176</v>
      </c>
      <c r="E7370" t="s">
        <v>23176</v>
      </c>
      <c r="F7370" s="874" t="s">
        <v>15784</v>
      </c>
    </row>
    <row r="7371" spans="1:6">
      <c r="A7371" t="s">
        <v>3967</v>
      </c>
      <c r="B7371" s="874" t="s">
        <v>23177</v>
      </c>
      <c r="C7371" t="s">
        <v>23178</v>
      </c>
      <c r="D7371" t="s">
        <v>23178</v>
      </c>
      <c r="E7371" t="s">
        <v>23178</v>
      </c>
      <c r="F7371" s="874" t="s">
        <v>15787</v>
      </c>
    </row>
    <row r="7372" spans="1:6">
      <c r="A7372" t="s">
        <v>3967</v>
      </c>
      <c r="B7372" s="874" t="s">
        <v>23179</v>
      </c>
      <c r="C7372" t="s">
        <v>23180</v>
      </c>
      <c r="D7372" t="s">
        <v>23180</v>
      </c>
      <c r="E7372" t="s">
        <v>23180</v>
      </c>
      <c r="F7372" s="874" t="s">
        <v>15791</v>
      </c>
    </row>
    <row r="7373" spans="1:6">
      <c r="A7373" t="s">
        <v>3967</v>
      </c>
      <c r="B7373" s="874" t="s">
        <v>23181</v>
      </c>
      <c r="C7373" t="s">
        <v>23182</v>
      </c>
      <c r="D7373" t="s">
        <v>23182</v>
      </c>
      <c r="E7373" t="s">
        <v>23182</v>
      </c>
      <c r="F7373" s="874" t="s">
        <v>15791</v>
      </c>
    </row>
    <row r="7374" spans="1:6">
      <c r="A7374" t="s">
        <v>3967</v>
      </c>
      <c r="B7374" s="874" t="s">
        <v>23183</v>
      </c>
      <c r="C7374" t="s">
        <v>23184</v>
      </c>
      <c r="D7374" t="s">
        <v>23184</v>
      </c>
      <c r="E7374" t="s">
        <v>23184</v>
      </c>
      <c r="F7374" t="s">
        <v>15794</v>
      </c>
    </row>
    <row r="7375" spans="1:6">
      <c r="A7375" t="s">
        <v>3967</v>
      </c>
      <c r="B7375" s="874" t="s">
        <v>23185</v>
      </c>
      <c r="C7375" t="s">
        <v>23186</v>
      </c>
      <c r="D7375" t="s">
        <v>23186</v>
      </c>
      <c r="E7375" t="s">
        <v>23186</v>
      </c>
      <c r="F7375" t="s">
        <v>15794</v>
      </c>
    </row>
    <row r="7376" spans="1:6">
      <c r="A7376" t="s">
        <v>3967</v>
      </c>
      <c r="B7376" s="874" t="s">
        <v>23187</v>
      </c>
      <c r="C7376" t="s">
        <v>23188</v>
      </c>
      <c r="D7376" t="s">
        <v>23188</v>
      </c>
      <c r="E7376" t="s">
        <v>23188</v>
      </c>
      <c r="F7376" s="874" t="s">
        <v>15798</v>
      </c>
    </row>
    <row r="7377" spans="1:6">
      <c r="A7377" t="s">
        <v>3967</v>
      </c>
      <c r="B7377" s="860" t="s">
        <v>23189</v>
      </c>
      <c r="C7377" t="s">
        <v>23190</v>
      </c>
      <c r="D7377" t="s">
        <v>23190</v>
      </c>
      <c r="E7377" t="s">
        <v>23190</v>
      </c>
      <c r="F7377" s="860" t="s">
        <v>15802</v>
      </c>
    </row>
    <row r="7378" spans="1:6">
      <c r="A7378" t="s">
        <v>3967</v>
      </c>
      <c r="B7378" s="874" t="s">
        <v>23191</v>
      </c>
      <c r="C7378" t="s">
        <v>23192</v>
      </c>
      <c r="D7378" t="s">
        <v>23192</v>
      </c>
      <c r="E7378" t="s">
        <v>23192</v>
      </c>
      <c r="F7378" s="874" t="s">
        <v>15802</v>
      </c>
    </row>
    <row r="7379" spans="1:6">
      <c r="A7379" t="s">
        <v>3967</v>
      </c>
      <c r="B7379" s="860" t="s">
        <v>23193</v>
      </c>
      <c r="C7379" t="s">
        <v>23194</v>
      </c>
      <c r="D7379" t="s">
        <v>23194</v>
      </c>
      <c r="E7379" t="s">
        <v>23194</v>
      </c>
      <c r="F7379" s="860" t="s">
        <v>15805</v>
      </c>
    </row>
    <row r="7380" spans="1:6">
      <c r="A7380" t="s">
        <v>3967</v>
      </c>
      <c r="B7380" s="874" t="s">
        <v>23195</v>
      </c>
      <c r="C7380" t="s">
        <v>23196</v>
      </c>
      <c r="D7380" t="s">
        <v>23196</v>
      </c>
      <c r="E7380" t="s">
        <v>23196</v>
      </c>
      <c r="F7380" s="874" t="s">
        <v>15809</v>
      </c>
    </row>
    <row r="7381" spans="1:6">
      <c r="A7381" t="s">
        <v>3967</v>
      </c>
      <c r="B7381" s="874" t="s">
        <v>23197</v>
      </c>
      <c r="C7381" t="s">
        <v>23198</v>
      </c>
      <c r="D7381" t="s">
        <v>23198</v>
      </c>
      <c r="E7381" t="s">
        <v>23198</v>
      </c>
      <c r="F7381" t="s">
        <v>15813</v>
      </c>
    </row>
    <row r="7382" spans="1:6">
      <c r="A7382" t="s">
        <v>3967</v>
      </c>
      <c r="B7382" s="874" t="s">
        <v>23199</v>
      </c>
      <c r="C7382" t="s">
        <v>23200</v>
      </c>
      <c r="D7382" t="s">
        <v>23200</v>
      </c>
      <c r="E7382" t="s">
        <v>23200</v>
      </c>
      <c r="F7382" s="874" t="s">
        <v>15817</v>
      </c>
    </row>
    <row r="7383" spans="1:6">
      <c r="A7383" t="s">
        <v>3967</v>
      </c>
      <c r="B7383" s="860" t="s">
        <v>23201</v>
      </c>
      <c r="C7383" t="s">
        <v>23202</v>
      </c>
      <c r="D7383" t="s">
        <v>23202</v>
      </c>
      <c r="E7383" t="s">
        <v>23202</v>
      </c>
      <c r="F7383" s="860" t="s">
        <v>15820</v>
      </c>
    </row>
    <row r="7384" spans="1:6">
      <c r="A7384" t="s">
        <v>3967</v>
      </c>
      <c r="B7384" s="874" t="s">
        <v>23203</v>
      </c>
      <c r="C7384" t="s">
        <v>23204</v>
      </c>
      <c r="D7384" t="s">
        <v>23204</v>
      </c>
      <c r="E7384" t="s">
        <v>23204</v>
      </c>
      <c r="F7384" s="874" t="s">
        <v>15824</v>
      </c>
    </row>
    <row r="7385" spans="1:6">
      <c r="A7385" t="s">
        <v>3967</v>
      </c>
      <c r="B7385" s="874" t="s">
        <v>23205</v>
      </c>
      <c r="C7385" t="s">
        <v>23206</v>
      </c>
      <c r="D7385" t="s">
        <v>23206</v>
      </c>
      <c r="E7385" t="s">
        <v>23206</v>
      </c>
      <c r="F7385" s="874" t="s">
        <v>15827</v>
      </c>
    </row>
    <row r="7386" spans="1:6">
      <c r="A7386" t="s">
        <v>3967</v>
      </c>
      <c r="B7386" s="860" t="s">
        <v>23207</v>
      </c>
      <c r="C7386" t="s">
        <v>23208</v>
      </c>
      <c r="D7386" t="s">
        <v>23208</v>
      </c>
      <c r="E7386" t="s">
        <v>23208</v>
      </c>
      <c r="F7386" s="860" t="s">
        <v>15830</v>
      </c>
    </row>
    <row r="7387" spans="1:6">
      <c r="A7387" t="s">
        <v>3967</v>
      </c>
      <c r="B7387" s="874" t="s">
        <v>23209</v>
      </c>
      <c r="C7387" t="s">
        <v>23210</v>
      </c>
      <c r="D7387" t="s">
        <v>23210</v>
      </c>
      <c r="E7387" t="s">
        <v>23210</v>
      </c>
      <c r="F7387" t="s">
        <v>15830</v>
      </c>
    </row>
    <row r="7388" spans="1:6">
      <c r="A7388" t="s">
        <v>3967</v>
      </c>
      <c r="B7388" s="860" t="s">
        <v>23211</v>
      </c>
      <c r="C7388" t="s">
        <v>23212</v>
      </c>
      <c r="D7388" t="s">
        <v>23212</v>
      </c>
      <c r="E7388" t="s">
        <v>23212</v>
      </c>
      <c r="F7388" s="860" t="s">
        <v>15833</v>
      </c>
    </row>
    <row r="7389" spans="1:6">
      <c r="A7389" t="s">
        <v>3967</v>
      </c>
      <c r="B7389" s="860" t="s">
        <v>23213</v>
      </c>
      <c r="C7389" t="s">
        <v>23214</v>
      </c>
      <c r="D7389" t="s">
        <v>23214</v>
      </c>
      <c r="E7389" t="s">
        <v>23214</v>
      </c>
      <c r="F7389" s="860" t="s">
        <v>15836</v>
      </c>
    </row>
    <row r="7390" spans="1:6">
      <c r="A7390" t="s">
        <v>3967</v>
      </c>
      <c r="B7390" s="874" t="s">
        <v>23215</v>
      </c>
      <c r="C7390" t="s">
        <v>23216</v>
      </c>
      <c r="D7390" t="s">
        <v>23216</v>
      </c>
      <c r="E7390" t="s">
        <v>23216</v>
      </c>
      <c r="F7390" s="874" t="s">
        <v>15839</v>
      </c>
    </row>
    <row r="7391" spans="1:6">
      <c r="A7391" t="s">
        <v>3967</v>
      </c>
      <c r="B7391" s="874" t="s">
        <v>23217</v>
      </c>
      <c r="C7391" t="s">
        <v>23218</v>
      </c>
      <c r="D7391" t="s">
        <v>23218</v>
      </c>
      <c r="E7391" t="s">
        <v>23218</v>
      </c>
      <c r="F7391" s="874" t="s">
        <v>15839</v>
      </c>
    </row>
    <row r="7392" spans="1:6">
      <c r="A7392" t="s">
        <v>3967</v>
      </c>
      <c r="B7392" s="874" t="s">
        <v>23219</v>
      </c>
      <c r="C7392" t="s">
        <v>23220</v>
      </c>
      <c r="D7392" t="s">
        <v>23220</v>
      </c>
      <c r="E7392" t="s">
        <v>23220</v>
      </c>
      <c r="F7392" t="s">
        <v>15839</v>
      </c>
    </row>
    <row r="7393" spans="1:6">
      <c r="A7393" t="s">
        <v>3967</v>
      </c>
      <c r="B7393" s="874" t="s">
        <v>23221</v>
      </c>
      <c r="C7393" t="s">
        <v>23222</v>
      </c>
      <c r="D7393" t="s">
        <v>23222</v>
      </c>
      <c r="E7393" t="s">
        <v>23222</v>
      </c>
      <c r="F7393" t="s">
        <v>15842</v>
      </c>
    </row>
    <row r="7394" spans="1:6">
      <c r="A7394" t="s">
        <v>3967</v>
      </c>
      <c r="B7394" s="874" t="s">
        <v>23223</v>
      </c>
      <c r="C7394" t="s">
        <v>23224</v>
      </c>
      <c r="D7394" t="s">
        <v>23224</v>
      </c>
      <c r="E7394" t="s">
        <v>23224</v>
      </c>
      <c r="F7394" s="874" t="s">
        <v>15845</v>
      </c>
    </row>
    <row r="7395" spans="1:6">
      <c r="A7395" t="s">
        <v>3967</v>
      </c>
      <c r="B7395" s="874" t="s">
        <v>23225</v>
      </c>
      <c r="C7395" t="s">
        <v>23226</v>
      </c>
      <c r="D7395" t="s">
        <v>23226</v>
      </c>
      <c r="E7395" t="s">
        <v>23226</v>
      </c>
      <c r="F7395" t="s">
        <v>15849</v>
      </c>
    </row>
    <row r="7396" spans="1:6">
      <c r="A7396" t="s">
        <v>3967</v>
      </c>
      <c r="B7396" s="860" t="s">
        <v>23227</v>
      </c>
      <c r="C7396" t="s">
        <v>23228</v>
      </c>
      <c r="D7396" t="s">
        <v>23228</v>
      </c>
      <c r="E7396" t="s">
        <v>23228</v>
      </c>
      <c r="F7396" s="860" t="s">
        <v>15852</v>
      </c>
    </row>
    <row r="7397" spans="1:6">
      <c r="A7397" t="s">
        <v>3967</v>
      </c>
      <c r="B7397" s="874" t="s">
        <v>23229</v>
      </c>
      <c r="C7397" t="s">
        <v>23230</v>
      </c>
      <c r="D7397" t="s">
        <v>23230</v>
      </c>
      <c r="E7397" t="s">
        <v>23230</v>
      </c>
      <c r="F7397" s="874" t="s">
        <v>15855</v>
      </c>
    </row>
    <row r="7398" spans="1:6">
      <c r="A7398" t="s">
        <v>3967</v>
      </c>
      <c r="B7398" s="874" t="s">
        <v>23231</v>
      </c>
      <c r="C7398" t="s">
        <v>23232</v>
      </c>
      <c r="D7398" t="s">
        <v>23232</v>
      </c>
      <c r="E7398" t="s">
        <v>23232</v>
      </c>
      <c r="F7398" s="874" t="s">
        <v>15855</v>
      </c>
    </row>
    <row r="7399" spans="1:6">
      <c r="A7399" t="s">
        <v>3967</v>
      </c>
      <c r="B7399" s="860" t="s">
        <v>23233</v>
      </c>
      <c r="C7399" t="s">
        <v>23234</v>
      </c>
      <c r="D7399" t="s">
        <v>23234</v>
      </c>
      <c r="E7399" t="s">
        <v>23234</v>
      </c>
      <c r="F7399" s="860" t="s">
        <v>15855</v>
      </c>
    </row>
    <row r="7400" spans="1:6">
      <c r="A7400" t="s">
        <v>3967</v>
      </c>
      <c r="B7400" s="874" t="s">
        <v>23235</v>
      </c>
      <c r="C7400" t="s">
        <v>23236</v>
      </c>
      <c r="D7400" t="s">
        <v>23236</v>
      </c>
      <c r="E7400" t="s">
        <v>23236</v>
      </c>
      <c r="F7400" s="874" t="s">
        <v>15858</v>
      </c>
    </row>
    <row r="7401" spans="1:6">
      <c r="A7401" t="s">
        <v>3967</v>
      </c>
      <c r="B7401" s="874" t="s">
        <v>23237</v>
      </c>
      <c r="C7401" t="s">
        <v>23238</v>
      </c>
      <c r="D7401" t="s">
        <v>23238</v>
      </c>
      <c r="E7401" t="s">
        <v>23238</v>
      </c>
      <c r="F7401" s="874" t="s">
        <v>15862</v>
      </c>
    </row>
    <row r="7402" spans="1:6">
      <c r="A7402" t="s">
        <v>3967</v>
      </c>
      <c r="B7402" s="874" t="s">
        <v>23239</v>
      </c>
      <c r="C7402" t="s">
        <v>23240</v>
      </c>
      <c r="D7402" t="s">
        <v>23240</v>
      </c>
      <c r="E7402" t="s">
        <v>23240</v>
      </c>
      <c r="F7402" t="s">
        <v>15865</v>
      </c>
    </row>
    <row r="7403" spans="1:6">
      <c r="A7403" t="s">
        <v>3967</v>
      </c>
      <c r="B7403" s="874" t="s">
        <v>23241</v>
      </c>
      <c r="C7403" t="s">
        <v>23242</v>
      </c>
      <c r="D7403" t="s">
        <v>23242</v>
      </c>
      <c r="E7403" t="s">
        <v>23242</v>
      </c>
      <c r="F7403" t="s">
        <v>15866</v>
      </c>
    </row>
    <row r="7404" spans="1:6">
      <c r="A7404" t="s">
        <v>3967</v>
      </c>
      <c r="B7404" s="860" t="s">
        <v>23243</v>
      </c>
      <c r="C7404" t="s">
        <v>23244</v>
      </c>
      <c r="D7404" t="s">
        <v>23244</v>
      </c>
      <c r="E7404" t="s">
        <v>23244</v>
      </c>
      <c r="F7404" s="860" t="s">
        <v>15870</v>
      </c>
    </row>
    <row r="7405" spans="1:6">
      <c r="A7405" t="s">
        <v>3967</v>
      </c>
      <c r="B7405" s="874" t="s">
        <v>23245</v>
      </c>
      <c r="C7405" t="s">
        <v>23246</v>
      </c>
      <c r="D7405" t="s">
        <v>23246</v>
      </c>
      <c r="E7405" t="s">
        <v>23246</v>
      </c>
      <c r="F7405" s="874" t="s">
        <v>15873</v>
      </c>
    </row>
    <row r="7406" spans="1:6">
      <c r="A7406" t="s">
        <v>3967</v>
      </c>
      <c r="B7406" s="860" t="s">
        <v>23247</v>
      </c>
      <c r="C7406" t="s">
        <v>23248</v>
      </c>
      <c r="D7406" t="s">
        <v>23248</v>
      </c>
      <c r="E7406" t="s">
        <v>23248</v>
      </c>
      <c r="F7406" s="860" t="s">
        <v>15877</v>
      </c>
    </row>
    <row r="7407" spans="1:6">
      <c r="A7407" t="s">
        <v>3967</v>
      </c>
      <c r="B7407" s="874" t="s">
        <v>23249</v>
      </c>
      <c r="C7407" t="s">
        <v>23250</v>
      </c>
      <c r="D7407" t="s">
        <v>23250</v>
      </c>
      <c r="E7407" t="s">
        <v>23250</v>
      </c>
      <c r="F7407" s="874" t="s">
        <v>15881</v>
      </c>
    </row>
    <row r="7408" spans="1:6">
      <c r="A7408" t="s">
        <v>3967</v>
      </c>
      <c r="B7408" s="874" t="s">
        <v>23251</v>
      </c>
      <c r="C7408" t="s">
        <v>23252</v>
      </c>
      <c r="D7408" t="s">
        <v>23252</v>
      </c>
      <c r="E7408" t="s">
        <v>23252</v>
      </c>
      <c r="F7408" s="874" t="s">
        <v>15884</v>
      </c>
    </row>
    <row r="7409" spans="1:6">
      <c r="A7409" t="s">
        <v>3967</v>
      </c>
      <c r="B7409" s="874" t="s">
        <v>23253</v>
      </c>
      <c r="C7409" t="s">
        <v>23254</v>
      </c>
      <c r="D7409" t="s">
        <v>23254</v>
      </c>
      <c r="E7409" t="s">
        <v>23254</v>
      </c>
      <c r="F7409" t="s">
        <v>15884</v>
      </c>
    </row>
    <row r="7410" spans="1:6">
      <c r="A7410" t="s">
        <v>3967</v>
      </c>
      <c r="B7410" s="874" t="s">
        <v>23255</v>
      </c>
      <c r="C7410" t="s">
        <v>23256</v>
      </c>
      <c r="D7410" t="s">
        <v>23256</v>
      </c>
      <c r="E7410" t="s">
        <v>23256</v>
      </c>
      <c r="F7410" s="874" t="s">
        <v>15887</v>
      </c>
    </row>
    <row r="7411" spans="1:6">
      <c r="A7411" t="s">
        <v>3967</v>
      </c>
      <c r="B7411" s="874" t="s">
        <v>23257</v>
      </c>
      <c r="C7411" t="s">
        <v>23258</v>
      </c>
      <c r="D7411" t="s">
        <v>23258</v>
      </c>
      <c r="E7411" t="s">
        <v>23258</v>
      </c>
      <c r="F7411" t="s">
        <v>15887</v>
      </c>
    </row>
    <row r="7412" spans="1:6">
      <c r="A7412" t="s">
        <v>3967</v>
      </c>
      <c r="B7412" s="874" t="s">
        <v>23259</v>
      </c>
      <c r="C7412" t="s">
        <v>23260</v>
      </c>
      <c r="D7412" t="s">
        <v>23260</v>
      </c>
      <c r="E7412" t="s">
        <v>23260</v>
      </c>
      <c r="F7412" t="s">
        <v>15891</v>
      </c>
    </row>
    <row r="7413" spans="1:6">
      <c r="A7413" t="s">
        <v>3967</v>
      </c>
      <c r="B7413" s="874" t="s">
        <v>23261</v>
      </c>
      <c r="C7413" t="s">
        <v>23262</v>
      </c>
      <c r="D7413" t="s">
        <v>23262</v>
      </c>
      <c r="E7413" t="s">
        <v>23262</v>
      </c>
      <c r="F7413" s="874" t="s">
        <v>15895</v>
      </c>
    </row>
    <row r="7414" spans="1:6">
      <c r="A7414" t="s">
        <v>3967</v>
      </c>
      <c r="B7414" s="874" t="s">
        <v>23263</v>
      </c>
      <c r="C7414" t="s">
        <v>23264</v>
      </c>
      <c r="D7414" t="s">
        <v>23264</v>
      </c>
      <c r="E7414" t="s">
        <v>23264</v>
      </c>
      <c r="F7414" t="s">
        <v>15899</v>
      </c>
    </row>
    <row r="7415" spans="1:6">
      <c r="A7415" t="s">
        <v>3967</v>
      </c>
      <c r="B7415" s="874" t="s">
        <v>23265</v>
      </c>
      <c r="C7415" t="s">
        <v>23266</v>
      </c>
      <c r="D7415" t="s">
        <v>23266</v>
      </c>
      <c r="E7415" t="s">
        <v>23266</v>
      </c>
      <c r="F7415" t="s">
        <v>15903</v>
      </c>
    </row>
    <row r="7416" spans="1:6">
      <c r="A7416" t="s">
        <v>3967</v>
      </c>
      <c r="B7416" s="874" t="s">
        <v>23267</v>
      </c>
      <c r="C7416" t="s">
        <v>23268</v>
      </c>
      <c r="D7416" t="s">
        <v>23268</v>
      </c>
      <c r="E7416" t="s">
        <v>23268</v>
      </c>
      <c r="F7416" s="860" t="s">
        <v>15903</v>
      </c>
    </row>
    <row r="7417" spans="1:6">
      <c r="A7417" t="s">
        <v>3967</v>
      </c>
      <c r="B7417" s="874" t="s">
        <v>23269</v>
      </c>
      <c r="C7417" t="s">
        <v>23270</v>
      </c>
      <c r="D7417" t="s">
        <v>23270</v>
      </c>
      <c r="E7417" t="s">
        <v>23270</v>
      </c>
      <c r="F7417" s="860" t="s">
        <v>15903</v>
      </c>
    </row>
    <row r="7418" spans="1:6">
      <c r="A7418" t="s">
        <v>3967</v>
      </c>
      <c r="B7418" s="860" t="s">
        <v>23271</v>
      </c>
      <c r="C7418" t="s">
        <v>23272</v>
      </c>
      <c r="D7418" t="s">
        <v>23272</v>
      </c>
      <c r="E7418" t="s">
        <v>23272</v>
      </c>
      <c r="F7418" s="874" t="s">
        <v>15906</v>
      </c>
    </row>
    <row r="7419" spans="1:6">
      <c r="A7419" t="s">
        <v>3967</v>
      </c>
      <c r="B7419" s="874" t="s">
        <v>23273</v>
      </c>
      <c r="C7419" t="s">
        <v>23274</v>
      </c>
      <c r="D7419" t="s">
        <v>23274</v>
      </c>
      <c r="E7419" t="s">
        <v>23274</v>
      </c>
      <c r="F7419" t="s">
        <v>15910</v>
      </c>
    </row>
    <row r="7420" spans="1:6">
      <c r="A7420" t="s">
        <v>3967</v>
      </c>
      <c r="B7420" s="874" t="s">
        <v>23275</v>
      </c>
      <c r="C7420" t="s">
        <v>23276</v>
      </c>
      <c r="D7420" t="s">
        <v>23276</v>
      </c>
      <c r="E7420" t="s">
        <v>23276</v>
      </c>
      <c r="F7420" t="s">
        <v>15910</v>
      </c>
    </row>
    <row r="7421" spans="1:6">
      <c r="A7421" t="s">
        <v>3967</v>
      </c>
      <c r="B7421" s="874" t="s">
        <v>23277</v>
      </c>
      <c r="C7421" t="s">
        <v>23278</v>
      </c>
      <c r="D7421" t="s">
        <v>23278</v>
      </c>
      <c r="E7421" t="s">
        <v>23278</v>
      </c>
      <c r="F7421" t="s">
        <v>15910</v>
      </c>
    </row>
    <row r="7422" spans="1:6">
      <c r="A7422" t="s">
        <v>3967</v>
      </c>
      <c r="B7422" s="874" t="s">
        <v>23279</v>
      </c>
      <c r="C7422" t="s">
        <v>23280</v>
      </c>
      <c r="D7422" t="s">
        <v>23280</v>
      </c>
      <c r="E7422" t="s">
        <v>23280</v>
      </c>
      <c r="F7422" t="s">
        <v>15910</v>
      </c>
    </row>
    <row r="7423" spans="1:6">
      <c r="A7423" t="s">
        <v>3967</v>
      </c>
      <c r="B7423" s="874" t="s">
        <v>23281</v>
      </c>
      <c r="C7423" t="s">
        <v>23282</v>
      </c>
      <c r="D7423" t="s">
        <v>23282</v>
      </c>
      <c r="E7423" t="s">
        <v>23282</v>
      </c>
      <c r="F7423" t="s">
        <v>15913</v>
      </c>
    </row>
    <row r="7424" spans="1:6">
      <c r="A7424" t="s">
        <v>3967</v>
      </c>
      <c r="B7424" s="874" t="s">
        <v>23283</v>
      </c>
      <c r="C7424" t="s">
        <v>23284</v>
      </c>
      <c r="D7424" t="s">
        <v>23284</v>
      </c>
      <c r="E7424" t="s">
        <v>23284</v>
      </c>
      <c r="F7424" t="s">
        <v>15913</v>
      </c>
    </row>
    <row r="7425" spans="1:6">
      <c r="A7425" t="s">
        <v>3967</v>
      </c>
      <c r="B7425" s="874" t="s">
        <v>23285</v>
      </c>
      <c r="C7425" t="s">
        <v>23286</v>
      </c>
      <c r="D7425" t="s">
        <v>23286</v>
      </c>
      <c r="E7425" t="s">
        <v>23286</v>
      </c>
      <c r="F7425" t="s">
        <v>15916</v>
      </c>
    </row>
    <row r="7426" spans="1:6">
      <c r="A7426" t="s">
        <v>3967</v>
      </c>
      <c r="B7426" s="874" t="s">
        <v>23287</v>
      </c>
      <c r="C7426" t="s">
        <v>23288</v>
      </c>
      <c r="D7426" t="s">
        <v>23288</v>
      </c>
      <c r="E7426" t="s">
        <v>23288</v>
      </c>
      <c r="F7426" t="s">
        <v>15919</v>
      </c>
    </row>
    <row r="7427" spans="1:6">
      <c r="A7427" t="s">
        <v>3967</v>
      </c>
      <c r="B7427" s="874" t="s">
        <v>23289</v>
      </c>
      <c r="C7427" t="s">
        <v>23290</v>
      </c>
      <c r="D7427" t="s">
        <v>23290</v>
      </c>
      <c r="E7427" t="s">
        <v>23290</v>
      </c>
      <c r="F7427" t="s">
        <v>15922</v>
      </c>
    </row>
    <row r="7428" spans="1:6">
      <c r="A7428" t="s">
        <v>3967</v>
      </c>
      <c r="B7428" s="874" t="s">
        <v>23291</v>
      </c>
      <c r="C7428" t="s">
        <v>23292</v>
      </c>
      <c r="D7428" t="s">
        <v>23292</v>
      </c>
      <c r="E7428" t="s">
        <v>23292</v>
      </c>
      <c r="F7428" t="s">
        <v>15923</v>
      </c>
    </row>
    <row r="7429" spans="1:6">
      <c r="A7429" t="s">
        <v>3967</v>
      </c>
      <c r="B7429" s="860" t="s">
        <v>23293</v>
      </c>
      <c r="C7429" t="s">
        <v>23294</v>
      </c>
      <c r="D7429" t="s">
        <v>23294</v>
      </c>
      <c r="E7429" t="s">
        <v>23294</v>
      </c>
      <c r="F7429" s="874" t="s">
        <v>15927</v>
      </c>
    </row>
    <row r="7430" spans="1:6">
      <c r="A7430" t="s">
        <v>3967</v>
      </c>
      <c r="B7430" s="874" t="s">
        <v>23295</v>
      </c>
      <c r="C7430" t="s">
        <v>23296</v>
      </c>
      <c r="D7430" t="s">
        <v>23296</v>
      </c>
      <c r="E7430" t="s">
        <v>23296</v>
      </c>
      <c r="F7430" t="s">
        <v>15931</v>
      </c>
    </row>
    <row r="7431" spans="1:6">
      <c r="A7431" t="s">
        <v>3967</v>
      </c>
      <c r="B7431" s="874" t="s">
        <v>23297</v>
      </c>
      <c r="C7431" t="s">
        <v>23298</v>
      </c>
      <c r="D7431" t="s">
        <v>23298</v>
      </c>
      <c r="E7431" t="s">
        <v>23298</v>
      </c>
      <c r="F7431" t="s">
        <v>15931</v>
      </c>
    </row>
    <row r="7432" spans="1:6">
      <c r="A7432" t="s">
        <v>3967</v>
      </c>
      <c r="B7432" s="874" t="s">
        <v>23299</v>
      </c>
      <c r="C7432" t="s">
        <v>23300</v>
      </c>
      <c r="D7432" t="s">
        <v>23300</v>
      </c>
      <c r="E7432" t="s">
        <v>23300</v>
      </c>
      <c r="F7432" t="s">
        <v>15931</v>
      </c>
    </row>
    <row r="7433" spans="1:6">
      <c r="A7433" t="s">
        <v>3967</v>
      </c>
      <c r="B7433" s="874" t="s">
        <v>23301</v>
      </c>
      <c r="C7433" t="s">
        <v>23302</v>
      </c>
      <c r="D7433" t="s">
        <v>23302</v>
      </c>
      <c r="E7433" t="s">
        <v>23302</v>
      </c>
      <c r="F7433" t="s">
        <v>15935</v>
      </c>
    </row>
    <row r="7434" spans="1:6">
      <c r="A7434" t="s">
        <v>3967</v>
      </c>
      <c r="B7434" s="860" t="s">
        <v>23303</v>
      </c>
      <c r="C7434" t="s">
        <v>23304</v>
      </c>
      <c r="D7434" t="s">
        <v>23304</v>
      </c>
      <c r="E7434" t="s">
        <v>23304</v>
      </c>
      <c r="F7434" s="874" t="s">
        <v>15939</v>
      </c>
    </row>
    <row r="7435" spans="1:6">
      <c r="A7435" t="s">
        <v>3967</v>
      </c>
      <c r="B7435" s="874" t="s">
        <v>23305</v>
      </c>
      <c r="C7435" t="s">
        <v>23306</v>
      </c>
      <c r="D7435" t="s">
        <v>23306</v>
      </c>
      <c r="E7435" t="s">
        <v>23306</v>
      </c>
      <c r="F7435" t="s">
        <v>15942</v>
      </c>
    </row>
    <row r="7436" spans="1:6">
      <c r="A7436" t="s">
        <v>3967</v>
      </c>
      <c r="B7436" s="874" t="s">
        <v>23307</v>
      </c>
      <c r="C7436" t="s">
        <v>23308</v>
      </c>
      <c r="D7436" t="s">
        <v>23308</v>
      </c>
      <c r="E7436" t="s">
        <v>23308</v>
      </c>
      <c r="F7436" t="s">
        <v>15946</v>
      </c>
    </row>
    <row r="7437" spans="1:6">
      <c r="A7437" t="s">
        <v>3967</v>
      </c>
      <c r="B7437" s="874" t="s">
        <v>23309</v>
      </c>
      <c r="C7437" t="s">
        <v>23310</v>
      </c>
      <c r="D7437" t="s">
        <v>23310</v>
      </c>
      <c r="E7437" t="s">
        <v>23310</v>
      </c>
      <c r="F7437" t="s">
        <v>15950</v>
      </c>
    </row>
    <row r="7438" spans="1:6">
      <c r="A7438" t="s">
        <v>3967</v>
      </c>
      <c r="B7438" s="874" t="s">
        <v>23311</v>
      </c>
      <c r="C7438" t="s">
        <v>23312</v>
      </c>
      <c r="D7438" t="s">
        <v>23312</v>
      </c>
      <c r="E7438" t="s">
        <v>23312</v>
      </c>
      <c r="F7438" t="s">
        <v>15954</v>
      </c>
    </row>
    <row r="7439" spans="1:6">
      <c r="A7439" t="s">
        <v>3967</v>
      </c>
      <c r="B7439" s="874" t="s">
        <v>23313</v>
      </c>
      <c r="C7439" t="s">
        <v>23314</v>
      </c>
      <c r="D7439" t="s">
        <v>23314</v>
      </c>
      <c r="E7439" t="s">
        <v>23314</v>
      </c>
      <c r="F7439" s="874" t="s">
        <v>15958</v>
      </c>
    </row>
    <row r="7440" spans="1:6">
      <c r="A7440" t="s">
        <v>3967</v>
      </c>
      <c r="B7440" s="874" t="s">
        <v>23315</v>
      </c>
      <c r="C7440" t="s">
        <v>23316</v>
      </c>
      <c r="D7440" t="s">
        <v>23316</v>
      </c>
      <c r="E7440" t="s">
        <v>23316</v>
      </c>
      <c r="F7440" t="s">
        <v>15962</v>
      </c>
    </row>
    <row r="7441" spans="1:6">
      <c r="A7441" t="s">
        <v>3967</v>
      </c>
      <c r="B7441" s="874" t="s">
        <v>23317</v>
      </c>
      <c r="C7441" t="s">
        <v>23318</v>
      </c>
      <c r="D7441" t="s">
        <v>23318</v>
      </c>
      <c r="E7441" t="s">
        <v>23318</v>
      </c>
      <c r="F7441" t="s">
        <v>15966</v>
      </c>
    </row>
    <row r="7442" spans="1:6">
      <c r="A7442" t="s">
        <v>3967</v>
      </c>
      <c r="B7442" s="874" t="s">
        <v>23319</v>
      </c>
      <c r="C7442" t="s">
        <v>23320</v>
      </c>
      <c r="D7442" t="s">
        <v>23320</v>
      </c>
      <c r="E7442" t="s">
        <v>23320</v>
      </c>
      <c r="F7442" t="s">
        <v>15966</v>
      </c>
    </row>
    <row r="7443" spans="1:6">
      <c r="A7443" t="s">
        <v>3967</v>
      </c>
      <c r="B7443" s="874" t="s">
        <v>23321</v>
      </c>
      <c r="C7443" t="s">
        <v>23322</v>
      </c>
      <c r="D7443" t="s">
        <v>23322</v>
      </c>
      <c r="E7443" t="s">
        <v>23322</v>
      </c>
      <c r="F7443" s="874" t="s">
        <v>15966</v>
      </c>
    </row>
    <row r="7444" spans="1:6">
      <c r="A7444" t="s">
        <v>3967</v>
      </c>
      <c r="B7444" s="874" t="s">
        <v>23323</v>
      </c>
      <c r="C7444" t="s">
        <v>23324</v>
      </c>
      <c r="D7444" t="s">
        <v>23324</v>
      </c>
      <c r="E7444" t="s">
        <v>23324</v>
      </c>
      <c r="F7444" s="874" t="s">
        <v>15966</v>
      </c>
    </row>
    <row r="7445" spans="1:6">
      <c r="A7445" t="s">
        <v>3967</v>
      </c>
      <c r="B7445" t="s">
        <v>23325</v>
      </c>
      <c r="C7445" t="s">
        <v>23326</v>
      </c>
      <c r="D7445" t="s">
        <v>23326</v>
      </c>
      <c r="E7445" t="s">
        <v>23326</v>
      </c>
      <c r="F7445" s="874" t="s">
        <v>15967</v>
      </c>
    </row>
    <row r="7446" spans="1:6">
      <c r="A7446" t="s">
        <v>3967</v>
      </c>
      <c r="B7446" s="874" t="s">
        <v>23327</v>
      </c>
      <c r="C7446" t="s">
        <v>23328</v>
      </c>
      <c r="D7446" t="s">
        <v>23328</v>
      </c>
      <c r="E7446" t="s">
        <v>23328</v>
      </c>
      <c r="F7446" t="s">
        <v>15967</v>
      </c>
    </row>
    <row r="7447" spans="1:6">
      <c r="A7447" t="s">
        <v>3967</v>
      </c>
      <c r="B7447" t="s">
        <v>23329</v>
      </c>
      <c r="C7447" t="s">
        <v>23330</v>
      </c>
      <c r="D7447" t="s">
        <v>23330</v>
      </c>
      <c r="E7447" t="s">
        <v>23330</v>
      </c>
      <c r="F7447" s="874" t="s">
        <v>15971</v>
      </c>
    </row>
    <row r="7448" spans="1:6">
      <c r="A7448" t="s">
        <v>3967</v>
      </c>
      <c r="B7448" s="874" t="s">
        <v>23331</v>
      </c>
      <c r="C7448" t="s">
        <v>23332</v>
      </c>
      <c r="D7448" t="s">
        <v>23332</v>
      </c>
      <c r="E7448" t="s">
        <v>23332</v>
      </c>
      <c r="F7448" s="874" t="s">
        <v>15975</v>
      </c>
    </row>
    <row r="7449" spans="1:6">
      <c r="A7449" t="s">
        <v>3967</v>
      </c>
      <c r="B7449" t="s">
        <v>23333</v>
      </c>
      <c r="C7449" t="s">
        <v>23334</v>
      </c>
      <c r="D7449" t="s">
        <v>23334</v>
      </c>
      <c r="E7449" t="s">
        <v>23334</v>
      </c>
      <c r="F7449" s="874" t="s">
        <v>15975</v>
      </c>
    </row>
    <row r="7450" spans="1:6">
      <c r="A7450" t="s">
        <v>3967</v>
      </c>
      <c r="B7450" t="s">
        <v>23335</v>
      </c>
      <c r="C7450" t="s">
        <v>23336</v>
      </c>
      <c r="D7450" t="s">
        <v>23336</v>
      </c>
      <c r="E7450" t="s">
        <v>23336</v>
      </c>
      <c r="F7450" s="874" t="s">
        <v>15978</v>
      </c>
    </row>
    <row r="7451" spans="1:6">
      <c r="A7451" t="s">
        <v>3967</v>
      </c>
      <c r="B7451" s="874" t="s">
        <v>23337</v>
      </c>
      <c r="C7451" t="s">
        <v>23338</v>
      </c>
      <c r="D7451" t="s">
        <v>23338</v>
      </c>
      <c r="E7451" t="s">
        <v>23338</v>
      </c>
      <c r="F7451" t="s">
        <v>15979</v>
      </c>
    </row>
    <row r="7452" spans="1:6">
      <c r="A7452" t="s">
        <v>3967</v>
      </c>
      <c r="B7452" s="874" t="s">
        <v>23339</v>
      </c>
      <c r="C7452" t="s">
        <v>23340</v>
      </c>
      <c r="D7452" t="s">
        <v>23340</v>
      </c>
      <c r="E7452" t="s">
        <v>23340</v>
      </c>
      <c r="F7452" t="s">
        <v>15983</v>
      </c>
    </row>
    <row r="7453" spans="1:6">
      <c r="A7453" t="s">
        <v>3967</v>
      </c>
      <c r="B7453" s="874" t="s">
        <v>23341</v>
      </c>
      <c r="C7453" t="s">
        <v>23342</v>
      </c>
      <c r="D7453" t="s">
        <v>23342</v>
      </c>
      <c r="E7453" t="s">
        <v>23342</v>
      </c>
      <c r="F7453" t="s">
        <v>15987</v>
      </c>
    </row>
    <row r="7454" spans="1:6">
      <c r="A7454" t="s">
        <v>3967</v>
      </c>
      <c r="B7454" s="874" t="s">
        <v>23343</v>
      </c>
      <c r="C7454" t="s">
        <v>23344</v>
      </c>
      <c r="D7454" t="s">
        <v>23344</v>
      </c>
      <c r="E7454" t="s">
        <v>23344</v>
      </c>
      <c r="F7454" s="874" t="s">
        <v>15990</v>
      </c>
    </row>
    <row r="7455" spans="1:6">
      <c r="A7455" t="s">
        <v>3967</v>
      </c>
      <c r="B7455" s="874" t="s">
        <v>23345</v>
      </c>
      <c r="C7455" t="s">
        <v>23346</v>
      </c>
      <c r="D7455" t="s">
        <v>23346</v>
      </c>
      <c r="E7455" t="s">
        <v>23346</v>
      </c>
      <c r="F7455" s="874" t="s">
        <v>15994</v>
      </c>
    </row>
    <row r="7456" spans="1:6">
      <c r="A7456" t="s">
        <v>3967</v>
      </c>
      <c r="B7456" s="874" t="s">
        <v>23347</v>
      </c>
      <c r="C7456" t="s">
        <v>23348</v>
      </c>
      <c r="D7456" t="s">
        <v>23348</v>
      </c>
      <c r="E7456" t="s">
        <v>23348</v>
      </c>
      <c r="F7456" s="874" t="s">
        <v>15998</v>
      </c>
    </row>
    <row r="7457" spans="1:6">
      <c r="A7457" t="s">
        <v>3967</v>
      </c>
      <c r="B7457" s="874" t="s">
        <v>23349</v>
      </c>
      <c r="C7457" t="s">
        <v>23350</v>
      </c>
      <c r="D7457" t="s">
        <v>23350</v>
      </c>
      <c r="E7457" t="s">
        <v>23350</v>
      </c>
      <c r="F7457" t="s">
        <v>15998</v>
      </c>
    </row>
    <row r="7458" spans="1:6">
      <c r="A7458" t="s">
        <v>3967</v>
      </c>
      <c r="B7458" s="54" t="s">
        <v>23351</v>
      </c>
      <c r="C7458" t="s">
        <v>23352</v>
      </c>
      <c r="D7458" t="s">
        <v>23352</v>
      </c>
      <c r="E7458" t="s">
        <v>23352</v>
      </c>
      <c r="F7458" s="874" t="s">
        <v>16002</v>
      </c>
    </row>
    <row r="7459" spans="1:6">
      <c r="A7459" t="s">
        <v>3967</v>
      </c>
      <c r="B7459" s="860" t="s">
        <v>23353</v>
      </c>
      <c r="C7459" t="s">
        <v>23354</v>
      </c>
      <c r="D7459" t="s">
        <v>23354</v>
      </c>
      <c r="E7459" t="s">
        <v>23354</v>
      </c>
      <c r="F7459" s="860" t="s">
        <v>16005</v>
      </c>
    </row>
    <row r="7460" spans="1:6">
      <c r="A7460" t="s">
        <v>3967</v>
      </c>
      <c r="B7460" s="874" t="s">
        <v>23355</v>
      </c>
      <c r="C7460" t="s">
        <v>23356</v>
      </c>
      <c r="D7460" t="s">
        <v>23356</v>
      </c>
      <c r="E7460" t="s">
        <v>23356</v>
      </c>
      <c r="F7460" t="s">
        <v>16009</v>
      </c>
    </row>
    <row r="7461" spans="1:6">
      <c r="A7461" t="s">
        <v>3967</v>
      </c>
      <c r="B7461" s="860" t="s">
        <v>23357</v>
      </c>
      <c r="C7461" t="s">
        <v>23358</v>
      </c>
      <c r="D7461" t="s">
        <v>23358</v>
      </c>
      <c r="E7461" t="s">
        <v>23358</v>
      </c>
      <c r="F7461" s="860" t="s">
        <v>16010</v>
      </c>
    </row>
    <row r="7462" spans="1:6">
      <c r="A7462" t="s">
        <v>3967</v>
      </c>
      <c r="B7462" s="860" t="s">
        <v>23359</v>
      </c>
      <c r="C7462" t="s">
        <v>23360</v>
      </c>
      <c r="D7462" t="s">
        <v>23360</v>
      </c>
      <c r="E7462" t="s">
        <v>23360</v>
      </c>
      <c r="F7462" s="874" t="s">
        <v>16014</v>
      </c>
    </row>
    <row r="7463" spans="1:6">
      <c r="A7463" t="s">
        <v>3967</v>
      </c>
      <c r="B7463" s="874" t="s">
        <v>23361</v>
      </c>
      <c r="C7463" t="s">
        <v>23362</v>
      </c>
      <c r="D7463" t="s">
        <v>23362</v>
      </c>
      <c r="E7463" t="s">
        <v>23362</v>
      </c>
      <c r="F7463" t="s">
        <v>16018</v>
      </c>
    </row>
    <row r="7464" spans="1:6">
      <c r="A7464" t="s">
        <v>3967</v>
      </c>
      <c r="B7464" s="874" t="s">
        <v>23363</v>
      </c>
      <c r="C7464" t="s">
        <v>23364</v>
      </c>
      <c r="D7464" t="s">
        <v>23364</v>
      </c>
      <c r="E7464" t="s">
        <v>23364</v>
      </c>
      <c r="F7464" s="874" t="s">
        <v>16021</v>
      </c>
    </row>
    <row r="7465" spans="1:6">
      <c r="A7465" t="s">
        <v>3967</v>
      </c>
      <c r="B7465" s="874" t="s">
        <v>23365</v>
      </c>
      <c r="C7465" t="s">
        <v>23366</v>
      </c>
      <c r="D7465" t="s">
        <v>23366</v>
      </c>
      <c r="E7465" t="s">
        <v>23366</v>
      </c>
      <c r="F7465" s="874" t="s">
        <v>16025</v>
      </c>
    </row>
    <row r="7466" spans="1:6">
      <c r="A7466" t="s">
        <v>3967</v>
      </c>
      <c r="B7466" s="874" t="s">
        <v>23367</v>
      </c>
      <c r="C7466" t="s">
        <v>23368</v>
      </c>
      <c r="D7466" t="s">
        <v>23368</v>
      </c>
      <c r="E7466" t="s">
        <v>23368</v>
      </c>
      <c r="F7466" s="874" t="s">
        <v>16029</v>
      </c>
    </row>
    <row r="7467" spans="1:6">
      <c r="A7467" t="s">
        <v>3967</v>
      </c>
      <c r="B7467" s="874" t="s">
        <v>23369</v>
      </c>
      <c r="C7467" t="s">
        <v>23370</v>
      </c>
      <c r="D7467" t="s">
        <v>23370</v>
      </c>
      <c r="E7467" t="s">
        <v>23370</v>
      </c>
      <c r="F7467" t="s">
        <v>16029</v>
      </c>
    </row>
    <row r="7468" spans="1:6">
      <c r="A7468" t="s">
        <v>3967</v>
      </c>
      <c r="B7468" s="874" t="s">
        <v>23371</v>
      </c>
      <c r="C7468" t="s">
        <v>23372</v>
      </c>
      <c r="D7468" t="s">
        <v>23372</v>
      </c>
      <c r="E7468" t="s">
        <v>23372</v>
      </c>
      <c r="F7468" s="874" t="s">
        <v>16033</v>
      </c>
    </row>
    <row r="7469" spans="1:6">
      <c r="A7469" t="s">
        <v>3967</v>
      </c>
      <c r="B7469" s="874" t="s">
        <v>23373</v>
      </c>
      <c r="C7469" t="s">
        <v>23374</v>
      </c>
      <c r="D7469" t="s">
        <v>23374</v>
      </c>
      <c r="E7469" t="s">
        <v>23374</v>
      </c>
      <c r="F7469" s="874" t="s">
        <v>16033</v>
      </c>
    </row>
    <row r="7470" spans="1:6">
      <c r="A7470" t="s">
        <v>3967</v>
      </c>
      <c r="B7470" s="874" t="s">
        <v>23375</v>
      </c>
      <c r="C7470" t="s">
        <v>23376</v>
      </c>
      <c r="D7470" t="s">
        <v>23376</v>
      </c>
      <c r="E7470" t="s">
        <v>23376</v>
      </c>
      <c r="F7470" s="874" t="s">
        <v>16033</v>
      </c>
    </row>
    <row r="7471" spans="1:6">
      <c r="A7471" t="s">
        <v>3967</v>
      </c>
      <c r="B7471" s="874" t="s">
        <v>23377</v>
      </c>
      <c r="C7471" t="s">
        <v>23378</v>
      </c>
      <c r="D7471" t="s">
        <v>23378</v>
      </c>
      <c r="E7471" t="s">
        <v>23378</v>
      </c>
      <c r="F7471" t="s">
        <v>16033</v>
      </c>
    </row>
    <row r="7472" spans="1:6">
      <c r="A7472" t="s">
        <v>3967</v>
      </c>
      <c r="B7472" s="874" t="s">
        <v>23379</v>
      </c>
      <c r="C7472" t="s">
        <v>23380</v>
      </c>
      <c r="D7472" t="s">
        <v>23380</v>
      </c>
      <c r="E7472" t="s">
        <v>23380</v>
      </c>
      <c r="F7472" t="s">
        <v>16037</v>
      </c>
    </row>
    <row r="7473" spans="1:6">
      <c r="A7473" t="s">
        <v>3967</v>
      </c>
      <c r="B7473" s="860" t="s">
        <v>23381</v>
      </c>
      <c r="C7473" t="s">
        <v>23382</v>
      </c>
      <c r="D7473" t="s">
        <v>23382</v>
      </c>
      <c r="E7473" t="s">
        <v>23382</v>
      </c>
      <c r="F7473" s="860" t="s">
        <v>16041</v>
      </c>
    </row>
    <row r="7474" spans="1:6">
      <c r="A7474" t="s">
        <v>3967</v>
      </c>
      <c r="B7474" s="874" t="s">
        <v>23383</v>
      </c>
      <c r="C7474" t="s">
        <v>23384</v>
      </c>
      <c r="D7474" t="s">
        <v>23384</v>
      </c>
      <c r="E7474" t="s">
        <v>23384</v>
      </c>
      <c r="F7474" s="874" t="s">
        <v>16044</v>
      </c>
    </row>
    <row r="7475" spans="1:6">
      <c r="A7475" t="s">
        <v>3967</v>
      </c>
      <c r="B7475" t="s">
        <v>23385</v>
      </c>
      <c r="C7475" t="s">
        <v>23386</v>
      </c>
      <c r="D7475" t="s">
        <v>23386</v>
      </c>
      <c r="E7475" t="s">
        <v>23386</v>
      </c>
      <c r="F7475" s="874" t="s">
        <v>16048</v>
      </c>
    </row>
    <row r="7476" spans="1:6">
      <c r="A7476" t="s">
        <v>3967</v>
      </c>
      <c r="B7476" s="874" t="s">
        <v>23387</v>
      </c>
      <c r="C7476" t="s">
        <v>23388</v>
      </c>
      <c r="D7476" t="s">
        <v>23388</v>
      </c>
      <c r="E7476" t="s">
        <v>23388</v>
      </c>
      <c r="F7476" s="874" t="s">
        <v>16052</v>
      </c>
    </row>
    <row r="7477" spans="1:6">
      <c r="A7477" t="s">
        <v>3967</v>
      </c>
      <c r="B7477" s="874" t="s">
        <v>23389</v>
      </c>
      <c r="C7477" t="s">
        <v>23390</v>
      </c>
      <c r="D7477" t="s">
        <v>23390</v>
      </c>
      <c r="E7477" t="s">
        <v>23390</v>
      </c>
      <c r="F7477" s="874" t="s">
        <v>16052</v>
      </c>
    </row>
    <row r="7478" spans="1:6">
      <c r="A7478" t="s">
        <v>3967</v>
      </c>
      <c r="B7478" s="874" t="s">
        <v>23391</v>
      </c>
      <c r="C7478" t="s">
        <v>23392</v>
      </c>
      <c r="D7478" t="s">
        <v>23392</v>
      </c>
      <c r="E7478" t="s">
        <v>23392</v>
      </c>
      <c r="F7478" s="874" t="s">
        <v>16052</v>
      </c>
    </row>
    <row r="7479" spans="1:6">
      <c r="A7479" t="s">
        <v>3967</v>
      </c>
      <c r="B7479" s="874" t="s">
        <v>23393</v>
      </c>
      <c r="C7479" t="s">
        <v>23394</v>
      </c>
      <c r="D7479" t="s">
        <v>23394</v>
      </c>
      <c r="E7479" t="s">
        <v>23394</v>
      </c>
      <c r="F7479" s="874" t="s">
        <v>16056</v>
      </c>
    </row>
    <row r="7480" spans="1:6">
      <c r="A7480" t="s">
        <v>3967</v>
      </c>
      <c r="B7480" s="860" t="s">
        <v>23395</v>
      </c>
      <c r="C7480" t="s">
        <v>23396</v>
      </c>
      <c r="D7480" t="s">
        <v>23396</v>
      </c>
      <c r="E7480" t="s">
        <v>23396</v>
      </c>
      <c r="F7480" s="874" t="s">
        <v>16060</v>
      </c>
    </row>
    <row r="7481" spans="1:6">
      <c r="A7481" t="s">
        <v>3967</v>
      </c>
      <c r="B7481" s="874" t="s">
        <v>23397</v>
      </c>
      <c r="C7481" t="s">
        <v>23398</v>
      </c>
      <c r="D7481" t="s">
        <v>23398</v>
      </c>
      <c r="E7481" t="s">
        <v>23398</v>
      </c>
      <c r="F7481" s="874" t="s">
        <v>16064</v>
      </c>
    </row>
    <row r="7482" spans="1:6">
      <c r="A7482" t="s">
        <v>3967</v>
      </c>
      <c r="B7482" s="874" t="s">
        <v>23399</v>
      </c>
      <c r="C7482" t="s">
        <v>23400</v>
      </c>
      <c r="D7482" t="s">
        <v>23400</v>
      </c>
      <c r="E7482" t="s">
        <v>23400</v>
      </c>
      <c r="F7482" s="874" t="s">
        <v>16067</v>
      </c>
    </row>
    <row r="7483" spans="1:6">
      <c r="A7483" t="s">
        <v>3967</v>
      </c>
      <c r="B7483" s="874" t="s">
        <v>23401</v>
      </c>
      <c r="C7483" t="s">
        <v>23402</v>
      </c>
      <c r="D7483" t="s">
        <v>23402</v>
      </c>
      <c r="E7483" t="s">
        <v>23402</v>
      </c>
      <c r="F7483" s="874" t="s">
        <v>16071</v>
      </c>
    </row>
    <row r="7484" spans="1:6">
      <c r="A7484" t="s">
        <v>3967</v>
      </c>
      <c r="B7484" s="874" t="s">
        <v>23403</v>
      </c>
      <c r="C7484" t="s">
        <v>23404</v>
      </c>
      <c r="D7484" t="s">
        <v>23404</v>
      </c>
      <c r="E7484" t="s">
        <v>23404</v>
      </c>
      <c r="F7484" s="874" t="s">
        <v>16075</v>
      </c>
    </row>
    <row r="7485" spans="1:6">
      <c r="A7485" t="s">
        <v>3967</v>
      </c>
      <c r="B7485" s="874" t="s">
        <v>23405</v>
      </c>
      <c r="C7485" t="s">
        <v>23406</v>
      </c>
      <c r="D7485" t="s">
        <v>23406</v>
      </c>
      <c r="E7485" t="s">
        <v>23406</v>
      </c>
      <c r="F7485" s="883" t="s">
        <v>16079</v>
      </c>
    </row>
    <row r="7486" spans="1:6">
      <c r="A7486" t="s">
        <v>3967</v>
      </c>
      <c r="B7486" s="874" t="s">
        <v>23407</v>
      </c>
      <c r="C7486" t="s">
        <v>23408</v>
      </c>
      <c r="D7486" t="s">
        <v>23408</v>
      </c>
      <c r="E7486" t="s">
        <v>23408</v>
      </c>
      <c r="F7486" s="874" t="s">
        <v>16083</v>
      </c>
    </row>
    <row r="7487" spans="1:6">
      <c r="A7487" t="s">
        <v>3967</v>
      </c>
      <c r="B7487" s="874" t="s">
        <v>23409</v>
      </c>
      <c r="C7487" t="s">
        <v>23410</v>
      </c>
      <c r="D7487" t="s">
        <v>23410</v>
      </c>
      <c r="E7487" t="s">
        <v>23410</v>
      </c>
      <c r="F7487" s="874" t="s">
        <v>16086</v>
      </c>
    </row>
    <row r="7488" spans="1:6">
      <c r="A7488" t="s">
        <v>3967</v>
      </c>
      <c r="B7488" s="874" t="s">
        <v>23411</v>
      </c>
      <c r="C7488" t="s">
        <v>23412</v>
      </c>
      <c r="D7488" t="s">
        <v>23412</v>
      </c>
      <c r="E7488" t="s">
        <v>23412</v>
      </c>
      <c r="F7488" s="874" t="s">
        <v>16087</v>
      </c>
    </row>
    <row r="7489" spans="1:6">
      <c r="A7489" t="s">
        <v>3967</v>
      </c>
      <c r="B7489" s="874" t="s">
        <v>23413</v>
      </c>
      <c r="C7489" t="s">
        <v>23414</v>
      </c>
      <c r="D7489" t="s">
        <v>23414</v>
      </c>
      <c r="E7489" t="s">
        <v>23414</v>
      </c>
      <c r="F7489" s="874" t="s">
        <v>16091</v>
      </c>
    </row>
    <row r="7490" spans="1:6">
      <c r="A7490" t="s">
        <v>3967</v>
      </c>
      <c r="B7490" s="860" t="s">
        <v>23415</v>
      </c>
      <c r="C7490" t="s">
        <v>23416</v>
      </c>
      <c r="D7490" t="s">
        <v>23416</v>
      </c>
      <c r="E7490" t="s">
        <v>23416</v>
      </c>
      <c r="F7490" s="860" t="s">
        <v>16095</v>
      </c>
    </row>
    <row r="7491" spans="1:6">
      <c r="A7491" t="s">
        <v>3967</v>
      </c>
      <c r="B7491" s="874" t="s">
        <v>23417</v>
      </c>
      <c r="C7491" t="s">
        <v>23418</v>
      </c>
      <c r="D7491" t="s">
        <v>23418</v>
      </c>
      <c r="E7491" t="s">
        <v>23418</v>
      </c>
      <c r="F7491" s="874" t="s">
        <v>16095</v>
      </c>
    </row>
    <row r="7492" spans="1:6">
      <c r="A7492" t="s">
        <v>3967</v>
      </c>
      <c r="B7492" s="860" t="s">
        <v>23419</v>
      </c>
      <c r="C7492" t="s">
        <v>23420</v>
      </c>
      <c r="D7492" t="s">
        <v>23420</v>
      </c>
      <c r="E7492" t="s">
        <v>23420</v>
      </c>
      <c r="F7492" s="860" t="s">
        <v>16095</v>
      </c>
    </row>
    <row r="7493" spans="1:6">
      <c r="A7493" t="s">
        <v>3967</v>
      </c>
      <c r="B7493" s="874" t="s">
        <v>23421</v>
      </c>
      <c r="C7493" t="s">
        <v>23422</v>
      </c>
      <c r="D7493" t="s">
        <v>23422</v>
      </c>
      <c r="E7493" t="s">
        <v>23422</v>
      </c>
      <c r="F7493" s="874" t="s">
        <v>16096</v>
      </c>
    </row>
    <row r="7494" spans="1:6">
      <c r="A7494" t="s">
        <v>3967</v>
      </c>
      <c r="B7494" s="874" t="s">
        <v>23423</v>
      </c>
      <c r="C7494" t="s">
        <v>23424</v>
      </c>
      <c r="D7494" t="s">
        <v>23424</v>
      </c>
      <c r="E7494" t="s">
        <v>23424</v>
      </c>
      <c r="F7494" s="874" t="s">
        <v>16100</v>
      </c>
    </row>
    <row r="7495" spans="1:6">
      <c r="A7495" t="s">
        <v>3967</v>
      </c>
      <c r="B7495" s="874" t="s">
        <v>23425</v>
      </c>
      <c r="C7495" t="s">
        <v>23426</v>
      </c>
      <c r="D7495" t="s">
        <v>23426</v>
      </c>
      <c r="E7495" t="s">
        <v>23426</v>
      </c>
      <c r="F7495" s="874" t="s">
        <v>16104</v>
      </c>
    </row>
    <row r="7496" spans="1:6">
      <c r="A7496" t="s">
        <v>3967</v>
      </c>
      <c r="B7496" s="874" t="s">
        <v>23427</v>
      </c>
      <c r="C7496" t="s">
        <v>23428</v>
      </c>
      <c r="D7496" t="s">
        <v>23428</v>
      </c>
      <c r="E7496" t="s">
        <v>23428</v>
      </c>
      <c r="F7496" s="874" t="s">
        <v>16107</v>
      </c>
    </row>
    <row r="7497" spans="1:6">
      <c r="A7497" t="s">
        <v>3967</v>
      </c>
      <c r="B7497" s="874" t="s">
        <v>23429</v>
      </c>
      <c r="C7497" t="s">
        <v>23430</v>
      </c>
      <c r="D7497" t="s">
        <v>23430</v>
      </c>
      <c r="E7497" t="s">
        <v>23430</v>
      </c>
      <c r="F7497" s="874" t="s">
        <v>16111</v>
      </c>
    </row>
    <row r="7498" spans="1:6">
      <c r="A7498" t="s">
        <v>3967</v>
      </c>
      <c r="B7498" s="874" t="s">
        <v>23431</v>
      </c>
      <c r="C7498" t="s">
        <v>23432</v>
      </c>
      <c r="D7498" t="s">
        <v>23432</v>
      </c>
      <c r="E7498" t="s">
        <v>23432</v>
      </c>
      <c r="F7498" s="874" t="s">
        <v>16115</v>
      </c>
    </row>
    <row r="7499" spans="1:6">
      <c r="A7499" t="s">
        <v>3967</v>
      </c>
      <c r="B7499" s="874" t="s">
        <v>23433</v>
      </c>
      <c r="C7499" t="s">
        <v>23434</v>
      </c>
      <c r="D7499" t="s">
        <v>23434</v>
      </c>
      <c r="E7499" t="s">
        <v>23434</v>
      </c>
      <c r="F7499" s="874" t="s">
        <v>16119</v>
      </c>
    </row>
    <row r="7500" spans="1:6">
      <c r="A7500" t="s">
        <v>3967</v>
      </c>
      <c r="B7500" s="874" t="s">
        <v>23435</v>
      </c>
      <c r="C7500" t="s">
        <v>23436</v>
      </c>
      <c r="D7500" t="s">
        <v>23436</v>
      </c>
      <c r="E7500" t="s">
        <v>23436</v>
      </c>
      <c r="F7500" s="874" t="s">
        <v>16119</v>
      </c>
    </row>
    <row r="7501" spans="1:6">
      <c r="A7501" t="s">
        <v>3967</v>
      </c>
      <c r="B7501" s="860" t="s">
        <v>23437</v>
      </c>
      <c r="C7501" t="s">
        <v>23438</v>
      </c>
      <c r="D7501" t="s">
        <v>23438</v>
      </c>
      <c r="E7501" t="s">
        <v>23438</v>
      </c>
      <c r="F7501" s="874" t="s">
        <v>16122</v>
      </c>
    </row>
    <row r="7502" spans="1:6">
      <c r="A7502" t="s">
        <v>3967</v>
      </c>
      <c r="B7502" s="860" t="s">
        <v>23439</v>
      </c>
      <c r="C7502" t="s">
        <v>23440</v>
      </c>
      <c r="D7502" t="s">
        <v>23440</v>
      </c>
      <c r="E7502" t="s">
        <v>23440</v>
      </c>
      <c r="F7502" s="874" t="s">
        <v>16125</v>
      </c>
    </row>
    <row r="7503" spans="1:6">
      <c r="A7503" t="s">
        <v>3967</v>
      </c>
      <c r="B7503" s="874" t="s">
        <v>23441</v>
      </c>
      <c r="C7503" t="s">
        <v>23442</v>
      </c>
      <c r="D7503" t="s">
        <v>23442</v>
      </c>
      <c r="E7503" t="s">
        <v>23442</v>
      </c>
      <c r="F7503" s="874" t="s">
        <v>16126</v>
      </c>
    </row>
    <row r="7504" spans="1:6">
      <c r="A7504" t="s">
        <v>3967</v>
      </c>
      <c r="B7504" s="874" t="s">
        <v>23443</v>
      </c>
      <c r="C7504" t="s">
        <v>23444</v>
      </c>
      <c r="D7504" t="s">
        <v>23444</v>
      </c>
      <c r="E7504" t="s">
        <v>23444</v>
      </c>
      <c r="F7504" s="874" t="s">
        <v>16130</v>
      </c>
    </row>
    <row r="7505" spans="1:6">
      <c r="A7505" t="s">
        <v>3967</v>
      </c>
      <c r="B7505" s="874" t="s">
        <v>23445</v>
      </c>
      <c r="C7505" t="s">
        <v>23446</v>
      </c>
      <c r="D7505" t="s">
        <v>23446</v>
      </c>
      <c r="E7505" t="s">
        <v>23446</v>
      </c>
      <c r="F7505" s="874" t="s">
        <v>16130</v>
      </c>
    </row>
    <row r="7506" spans="1:6">
      <c r="A7506" t="s">
        <v>3967</v>
      </c>
      <c r="B7506" s="874" t="s">
        <v>23447</v>
      </c>
      <c r="C7506" t="s">
        <v>23448</v>
      </c>
      <c r="D7506" t="s">
        <v>23448</v>
      </c>
      <c r="E7506" t="s">
        <v>23448</v>
      </c>
      <c r="F7506" s="874" t="s">
        <v>16134</v>
      </c>
    </row>
    <row r="7507" spans="1:6">
      <c r="A7507" t="s">
        <v>3967</v>
      </c>
      <c r="B7507" s="874" t="s">
        <v>23449</v>
      </c>
      <c r="C7507" t="s">
        <v>23450</v>
      </c>
      <c r="D7507" t="s">
        <v>23450</v>
      </c>
      <c r="E7507" t="s">
        <v>23450</v>
      </c>
      <c r="F7507" s="874" t="s">
        <v>16138</v>
      </c>
    </row>
    <row r="7508" spans="1:6">
      <c r="A7508" t="s">
        <v>3967</v>
      </c>
      <c r="B7508" s="874" t="s">
        <v>23451</v>
      </c>
      <c r="C7508" t="s">
        <v>23452</v>
      </c>
      <c r="D7508" t="s">
        <v>23452</v>
      </c>
      <c r="E7508" t="s">
        <v>23452</v>
      </c>
      <c r="F7508" s="874" t="s">
        <v>16142</v>
      </c>
    </row>
    <row r="7509" spans="1:6">
      <c r="A7509" t="s">
        <v>3967</v>
      </c>
      <c r="B7509" s="874" t="s">
        <v>23453</v>
      </c>
      <c r="C7509" t="s">
        <v>23454</v>
      </c>
      <c r="D7509" t="s">
        <v>23454</v>
      </c>
      <c r="E7509" t="s">
        <v>23454</v>
      </c>
      <c r="F7509" s="874" t="s">
        <v>16142</v>
      </c>
    </row>
    <row r="7510" spans="1:6">
      <c r="A7510" t="s">
        <v>3967</v>
      </c>
      <c r="B7510" s="874" t="s">
        <v>23455</v>
      </c>
      <c r="C7510" t="s">
        <v>23456</v>
      </c>
      <c r="D7510" t="s">
        <v>23456</v>
      </c>
      <c r="E7510" t="s">
        <v>23456</v>
      </c>
      <c r="F7510" s="874" t="s">
        <v>16146</v>
      </c>
    </row>
    <row r="7511" spans="1:6">
      <c r="A7511" t="s">
        <v>3967</v>
      </c>
      <c r="B7511" s="874" t="s">
        <v>23457</v>
      </c>
      <c r="C7511" t="s">
        <v>23458</v>
      </c>
      <c r="D7511" t="s">
        <v>23458</v>
      </c>
      <c r="E7511" t="s">
        <v>23458</v>
      </c>
      <c r="F7511" s="874" t="s">
        <v>16149</v>
      </c>
    </row>
    <row r="7512" spans="1:6">
      <c r="A7512" t="s">
        <v>3967</v>
      </c>
      <c r="B7512" s="874" t="s">
        <v>23459</v>
      </c>
      <c r="C7512" t="s">
        <v>23460</v>
      </c>
      <c r="D7512" t="s">
        <v>23460</v>
      </c>
      <c r="E7512" t="s">
        <v>23460</v>
      </c>
      <c r="F7512" s="874" t="s">
        <v>16153</v>
      </c>
    </row>
    <row r="7513" spans="1:6">
      <c r="A7513" t="s">
        <v>3967</v>
      </c>
      <c r="B7513" s="874" t="s">
        <v>23461</v>
      </c>
      <c r="C7513" t="s">
        <v>23462</v>
      </c>
      <c r="D7513" t="s">
        <v>23462</v>
      </c>
      <c r="E7513" t="s">
        <v>23462</v>
      </c>
      <c r="F7513" s="874" t="s">
        <v>16154</v>
      </c>
    </row>
    <row r="7514" spans="1:6">
      <c r="A7514" t="s">
        <v>3967</v>
      </c>
      <c r="B7514" s="874" t="s">
        <v>23463</v>
      </c>
      <c r="C7514" t="s">
        <v>23464</v>
      </c>
      <c r="D7514" t="s">
        <v>23464</v>
      </c>
      <c r="E7514" t="s">
        <v>23464</v>
      </c>
      <c r="F7514" s="874" t="s">
        <v>16158</v>
      </c>
    </row>
    <row r="7515" spans="1:6">
      <c r="A7515" t="s">
        <v>3967</v>
      </c>
      <c r="B7515" s="860" t="s">
        <v>23465</v>
      </c>
      <c r="C7515" t="s">
        <v>23466</v>
      </c>
      <c r="D7515" t="s">
        <v>23466</v>
      </c>
      <c r="E7515" t="s">
        <v>23466</v>
      </c>
      <c r="F7515" s="860" t="s">
        <v>16161</v>
      </c>
    </row>
    <row r="7516" spans="1:6">
      <c r="A7516" t="s">
        <v>3967</v>
      </c>
      <c r="B7516" s="874" t="s">
        <v>23467</v>
      </c>
      <c r="C7516" t="s">
        <v>23468</v>
      </c>
      <c r="D7516" t="s">
        <v>23468</v>
      </c>
      <c r="E7516" t="s">
        <v>23468</v>
      </c>
      <c r="F7516" s="874" t="s">
        <v>16161</v>
      </c>
    </row>
    <row r="7517" spans="1:6">
      <c r="A7517" t="s">
        <v>3967</v>
      </c>
      <c r="B7517" s="874" t="s">
        <v>23469</v>
      </c>
      <c r="C7517" t="s">
        <v>23470</v>
      </c>
      <c r="D7517" t="s">
        <v>23470</v>
      </c>
      <c r="E7517" t="s">
        <v>23470</v>
      </c>
      <c r="F7517" s="874" t="s">
        <v>16164</v>
      </c>
    </row>
    <row r="7518" spans="1:6">
      <c r="A7518" t="s">
        <v>3967</v>
      </c>
      <c r="B7518" s="874" t="s">
        <v>23471</v>
      </c>
      <c r="C7518" t="s">
        <v>23472</v>
      </c>
      <c r="D7518" t="s">
        <v>23472</v>
      </c>
      <c r="E7518" t="s">
        <v>23472</v>
      </c>
      <c r="F7518" s="874" t="s">
        <v>16168</v>
      </c>
    </row>
    <row r="7519" spans="1:6">
      <c r="A7519" t="s">
        <v>3967</v>
      </c>
      <c r="B7519" s="874" t="s">
        <v>23473</v>
      </c>
      <c r="C7519" t="s">
        <v>23474</v>
      </c>
      <c r="D7519" t="s">
        <v>23474</v>
      </c>
      <c r="E7519" t="s">
        <v>23474</v>
      </c>
      <c r="F7519" s="874" t="s">
        <v>16168</v>
      </c>
    </row>
    <row r="7520" spans="1:6">
      <c r="A7520" t="s">
        <v>3967</v>
      </c>
      <c r="B7520" s="874" t="s">
        <v>23475</v>
      </c>
      <c r="C7520" t="s">
        <v>23476</v>
      </c>
      <c r="D7520" t="s">
        <v>23476</v>
      </c>
      <c r="E7520" t="s">
        <v>23476</v>
      </c>
      <c r="F7520" s="874" t="s">
        <v>16168</v>
      </c>
    </row>
    <row r="7521" spans="1:6">
      <c r="A7521" t="s">
        <v>3967</v>
      </c>
      <c r="B7521" s="860" t="s">
        <v>23477</v>
      </c>
      <c r="C7521" t="s">
        <v>23478</v>
      </c>
      <c r="D7521" t="s">
        <v>23478</v>
      </c>
      <c r="E7521" t="s">
        <v>23478</v>
      </c>
      <c r="F7521" s="874" t="s">
        <v>16168</v>
      </c>
    </row>
    <row r="7522" spans="1:6">
      <c r="A7522" t="s">
        <v>3967</v>
      </c>
      <c r="B7522" s="874" t="s">
        <v>23479</v>
      </c>
      <c r="C7522" t="s">
        <v>23480</v>
      </c>
      <c r="D7522" t="s">
        <v>23480</v>
      </c>
      <c r="E7522" t="s">
        <v>23480</v>
      </c>
      <c r="F7522" s="874" t="s">
        <v>16172</v>
      </c>
    </row>
    <row r="7523" spans="1:6">
      <c r="A7523" t="s">
        <v>3967</v>
      </c>
      <c r="B7523" s="874" t="s">
        <v>23481</v>
      </c>
      <c r="C7523" t="s">
        <v>23482</v>
      </c>
      <c r="D7523" t="s">
        <v>23482</v>
      </c>
      <c r="E7523" t="s">
        <v>23482</v>
      </c>
      <c r="F7523" s="874" t="s">
        <v>16176</v>
      </c>
    </row>
    <row r="7524" spans="1:6">
      <c r="A7524" t="s">
        <v>3967</v>
      </c>
      <c r="B7524" s="874" t="s">
        <v>23483</v>
      </c>
      <c r="C7524" t="s">
        <v>23484</v>
      </c>
      <c r="D7524" t="s">
        <v>23484</v>
      </c>
      <c r="E7524" t="s">
        <v>23484</v>
      </c>
      <c r="F7524" s="874" t="s">
        <v>16180</v>
      </c>
    </row>
    <row r="7525" spans="1:6">
      <c r="A7525" t="s">
        <v>3967</v>
      </c>
      <c r="B7525" s="874" t="s">
        <v>23485</v>
      </c>
      <c r="C7525" t="s">
        <v>23486</v>
      </c>
      <c r="D7525" t="s">
        <v>23486</v>
      </c>
      <c r="E7525" t="s">
        <v>23486</v>
      </c>
      <c r="F7525" s="874" t="s">
        <v>16184</v>
      </c>
    </row>
    <row r="7526" spans="1:6">
      <c r="A7526" t="s">
        <v>3967</v>
      </c>
      <c r="B7526" s="860" t="s">
        <v>23487</v>
      </c>
      <c r="C7526" t="s">
        <v>23488</v>
      </c>
      <c r="D7526" t="s">
        <v>23488</v>
      </c>
      <c r="E7526" t="s">
        <v>23488</v>
      </c>
      <c r="F7526" s="860" t="s">
        <v>16184</v>
      </c>
    </row>
    <row r="7527" spans="1:6">
      <c r="A7527" t="s">
        <v>3967</v>
      </c>
      <c r="B7527" s="874" t="s">
        <v>23489</v>
      </c>
      <c r="C7527" t="s">
        <v>23490</v>
      </c>
      <c r="D7527" t="s">
        <v>23490</v>
      </c>
      <c r="E7527" t="s">
        <v>23490</v>
      </c>
      <c r="F7527" s="874" t="s">
        <v>16184</v>
      </c>
    </row>
    <row r="7528" spans="1:6">
      <c r="A7528" t="s">
        <v>3967</v>
      </c>
      <c r="B7528" s="874" t="s">
        <v>23491</v>
      </c>
      <c r="C7528" t="s">
        <v>23492</v>
      </c>
      <c r="D7528" t="s">
        <v>23492</v>
      </c>
      <c r="E7528" t="s">
        <v>23492</v>
      </c>
      <c r="F7528" s="874" t="s">
        <v>16187</v>
      </c>
    </row>
    <row r="7529" spans="1:6">
      <c r="A7529" t="s">
        <v>3967</v>
      </c>
      <c r="B7529" s="874" t="s">
        <v>23493</v>
      </c>
      <c r="C7529" t="s">
        <v>23494</v>
      </c>
      <c r="D7529" t="s">
        <v>23494</v>
      </c>
      <c r="E7529" t="s">
        <v>23494</v>
      </c>
      <c r="F7529" s="874" t="s">
        <v>16187</v>
      </c>
    </row>
    <row r="7530" spans="1:6">
      <c r="A7530" t="s">
        <v>3967</v>
      </c>
      <c r="B7530" s="874" t="s">
        <v>23495</v>
      </c>
      <c r="C7530" t="s">
        <v>23496</v>
      </c>
      <c r="D7530" t="s">
        <v>23496</v>
      </c>
      <c r="E7530" t="s">
        <v>23496</v>
      </c>
      <c r="F7530" s="874" t="s">
        <v>16188</v>
      </c>
    </row>
    <row r="7531" spans="1:6">
      <c r="A7531" t="s">
        <v>3967</v>
      </c>
      <c r="B7531" s="874" t="s">
        <v>23497</v>
      </c>
      <c r="C7531" t="s">
        <v>23498</v>
      </c>
      <c r="D7531" t="s">
        <v>23498</v>
      </c>
      <c r="E7531" t="s">
        <v>23498</v>
      </c>
      <c r="F7531" s="874" t="s">
        <v>16189</v>
      </c>
    </row>
    <row r="7532" spans="1:6">
      <c r="A7532" t="s">
        <v>3967</v>
      </c>
      <c r="B7532" s="860" t="s">
        <v>23499</v>
      </c>
      <c r="C7532" t="s">
        <v>23500</v>
      </c>
      <c r="D7532" t="s">
        <v>23500</v>
      </c>
      <c r="E7532" t="s">
        <v>23500</v>
      </c>
      <c r="F7532" s="874" t="s">
        <v>16192</v>
      </c>
    </row>
    <row r="7533" spans="1:6">
      <c r="A7533" t="s">
        <v>3967</v>
      </c>
      <c r="B7533" s="874" t="s">
        <v>23501</v>
      </c>
      <c r="C7533" t="s">
        <v>23502</v>
      </c>
      <c r="D7533" t="s">
        <v>23502</v>
      </c>
      <c r="E7533" t="s">
        <v>23502</v>
      </c>
      <c r="F7533" s="874" t="s">
        <v>16196</v>
      </c>
    </row>
    <row r="7534" spans="1:6">
      <c r="A7534" t="s">
        <v>3967</v>
      </c>
      <c r="B7534" s="874" t="s">
        <v>23503</v>
      </c>
      <c r="C7534" t="s">
        <v>23504</v>
      </c>
      <c r="D7534" t="s">
        <v>23504</v>
      </c>
      <c r="E7534" t="s">
        <v>23504</v>
      </c>
      <c r="F7534" s="874" t="s">
        <v>16196</v>
      </c>
    </row>
    <row r="7535" spans="1:6">
      <c r="A7535" t="s">
        <v>3967</v>
      </c>
      <c r="B7535" s="874" t="s">
        <v>23505</v>
      </c>
      <c r="C7535" t="s">
        <v>23506</v>
      </c>
      <c r="D7535" t="s">
        <v>23506</v>
      </c>
      <c r="E7535" t="s">
        <v>23506</v>
      </c>
      <c r="F7535" s="874" t="s">
        <v>16196</v>
      </c>
    </row>
    <row r="7536" spans="1:6">
      <c r="A7536" t="s">
        <v>3967</v>
      </c>
      <c r="B7536" s="874" t="s">
        <v>23507</v>
      </c>
      <c r="C7536" t="s">
        <v>23508</v>
      </c>
      <c r="D7536" t="s">
        <v>23508</v>
      </c>
      <c r="E7536" t="s">
        <v>23508</v>
      </c>
      <c r="F7536" s="874" t="s">
        <v>16200</v>
      </c>
    </row>
    <row r="7537" spans="1:6">
      <c r="A7537" t="s">
        <v>3967</v>
      </c>
      <c r="B7537" s="874" t="s">
        <v>23509</v>
      </c>
      <c r="C7537" t="s">
        <v>23510</v>
      </c>
      <c r="D7537" t="s">
        <v>23510</v>
      </c>
      <c r="E7537" t="s">
        <v>23510</v>
      </c>
      <c r="F7537" s="874" t="s">
        <v>16200</v>
      </c>
    </row>
    <row r="7538" spans="1:6">
      <c r="A7538" t="s">
        <v>3967</v>
      </c>
      <c r="B7538" s="874" t="s">
        <v>23511</v>
      </c>
      <c r="C7538" t="s">
        <v>23512</v>
      </c>
      <c r="D7538" t="s">
        <v>23512</v>
      </c>
      <c r="E7538" t="s">
        <v>23512</v>
      </c>
      <c r="F7538" s="874" t="s">
        <v>16200</v>
      </c>
    </row>
    <row r="7539" spans="1:6">
      <c r="A7539" t="s">
        <v>3967</v>
      </c>
      <c r="B7539" s="874" t="s">
        <v>23513</v>
      </c>
      <c r="C7539" t="s">
        <v>23514</v>
      </c>
      <c r="D7539" t="s">
        <v>23514</v>
      </c>
      <c r="E7539" t="s">
        <v>23514</v>
      </c>
      <c r="F7539" s="874" t="s">
        <v>16200</v>
      </c>
    </row>
    <row r="7540" spans="1:6">
      <c r="A7540" t="s">
        <v>3967</v>
      </c>
      <c r="B7540" s="874" t="s">
        <v>23515</v>
      </c>
      <c r="C7540" t="s">
        <v>23516</v>
      </c>
      <c r="D7540" t="s">
        <v>23516</v>
      </c>
      <c r="E7540" t="s">
        <v>23516</v>
      </c>
      <c r="F7540" s="874" t="s">
        <v>16201</v>
      </c>
    </row>
    <row r="7541" spans="1:6">
      <c r="A7541" t="s">
        <v>3967</v>
      </c>
      <c r="B7541" s="874" t="s">
        <v>23517</v>
      </c>
      <c r="C7541" t="s">
        <v>23518</v>
      </c>
      <c r="D7541" t="s">
        <v>23518</v>
      </c>
      <c r="E7541" t="s">
        <v>23518</v>
      </c>
      <c r="F7541" s="874" t="s">
        <v>16201</v>
      </c>
    </row>
    <row r="7542" spans="1:6">
      <c r="A7542" t="s">
        <v>3967</v>
      </c>
      <c r="B7542" s="874" t="s">
        <v>23519</v>
      </c>
      <c r="C7542" t="s">
        <v>23520</v>
      </c>
      <c r="D7542" t="s">
        <v>23520</v>
      </c>
      <c r="E7542" t="s">
        <v>23520</v>
      </c>
      <c r="F7542" s="874" t="s">
        <v>16201</v>
      </c>
    </row>
    <row r="7543" spans="1:6">
      <c r="A7543" t="s">
        <v>3967</v>
      </c>
      <c r="B7543" s="874" t="s">
        <v>23521</v>
      </c>
      <c r="C7543" t="s">
        <v>23522</v>
      </c>
      <c r="D7543" t="s">
        <v>23522</v>
      </c>
      <c r="E7543" t="s">
        <v>23522</v>
      </c>
      <c r="F7543" s="874" t="s">
        <v>16201</v>
      </c>
    </row>
    <row r="7544" spans="1:6">
      <c r="A7544" t="s">
        <v>3967</v>
      </c>
      <c r="B7544" s="874" t="s">
        <v>23523</v>
      </c>
      <c r="C7544" t="s">
        <v>23524</v>
      </c>
      <c r="D7544" t="s">
        <v>23524</v>
      </c>
      <c r="E7544" t="s">
        <v>23524</v>
      </c>
      <c r="F7544" s="874" t="s">
        <v>16201</v>
      </c>
    </row>
    <row r="7545" spans="1:6">
      <c r="A7545" t="s">
        <v>3967</v>
      </c>
      <c r="B7545" s="874" t="s">
        <v>23525</v>
      </c>
      <c r="C7545" t="s">
        <v>23526</v>
      </c>
      <c r="D7545" t="s">
        <v>23526</v>
      </c>
      <c r="E7545" t="s">
        <v>23526</v>
      </c>
      <c r="F7545" s="874" t="s">
        <v>16201</v>
      </c>
    </row>
    <row r="7546" spans="1:6">
      <c r="A7546" t="s">
        <v>3967</v>
      </c>
      <c r="B7546" s="874" t="s">
        <v>23527</v>
      </c>
      <c r="C7546" t="s">
        <v>23528</v>
      </c>
      <c r="D7546" t="s">
        <v>23528</v>
      </c>
      <c r="E7546" t="s">
        <v>23528</v>
      </c>
      <c r="F7546" s="874" t="s">
        <v>16201</v>
      </c>
    </row>
    <row r="7547" spans="1:6">
      <c r="A7547" t="s">
        <v>3967</v>
      </c>
      <c r="B7547" s="874" t="s">
        <v>23529</v>
      </c>
      <c r="C7547" t="s">
        <v>23530</v>
      </c>
      <c r="D7547" t="s">
        <v>23530</v>
      </c>
      <c r="E7547" t="s">
        <v>23530</v>
      </c>
      <c r="F7547" s="874" t="s">
        <v>16205</v>
      </c>
    </row>
    <row r="7548" spans="1:6">
      <c r="A7548" t="s">
        <v>3967</v>
      </c>
      <c r="B7548" s="874" t="s">
        <v>23531</v>
      </c>
      <c r="C7548" t="s">
        <v>23532</v>
      </c>
      <c r="D7548" t="s">
        <v>23532</v>
      </c>
      <c r="E7548" t="s">
        <v>23532</v>
      </c>
      <c r="F7548" s="874" t="s">
        <v>16205</v>
      </c>
    </row>
    <row r="7549" spans="1:6">
      <c r="A7549" t="s">
        <v>3967</v>
      </c>
      <c r="B7549" s="874" t="s">
        <v>23533</v>
      </c>
      <c r="C7549" t="s">
        <v>23534</v>
      </c>
      <c r="D7549" t="s">
        <v>23534</v>
      </c>
      <c r="E7549" t="s">
        <v>23534</v>
      </c>
      <c r="F7549" s="874" t="s">
        <v>16205</v>
      </c>
    </row>
    <row r="7550" spans="1:6">
      <c r="A7550" t="s">
        <v>3967</v>
      </c>
      <c r="B7550" s="874" t="s">
        <v>23535</v>
      </c>
      <c r="C7550" t="s">
        <v>23536</v>
      </c>
      <c r="D7550" t="s">
        <v>23536</v>
      </c>
      <c r="E7550" t="s">
        <v>23536</v>
      </c>
      <c r="F7550" s="874" t="s">
        <v>16209</v>
      </c>
    </row>
    <row r="7551" spans="1:6">
      <c r="A7551" t="s">
        <v>3967</v>
      </c>
      <c r="B7551" s="874" t="s">
        <v>23537</v>
      </c>
      <c r="C7551" t="s">
        <v>23538</v>
      </c>
      <c r="D7551" t="s">
        <v>23538</v>
      </c>
      <c r="E7551" t="s">
        <v>23538</v>
      </c>
      <c r="F7551" s="874" t="s">
        <v>16209</v>
      </c>
    </row>
    <row r="7552" spans="1:6">
      <c r="A7552" t="s">
        <v>3967</v>
      </c>
      <c r="B7552" s="874" t="s">
        <v>23539</v>
      </c>
      <c r="C7552" t="s">
        <v>23540</v>
      </c>
      <c r="D7552" t="s">
        <v>23540</v>
      </c>
      <c r="E7552" t="s">
        <v>23540</v>
      </c>
      <c r="F7552" s="874" t="s">
        <v>16209</v>
      </c>
    </row>
    <row r="7553" spans="1:6">
      <c r="A7553" t="s">
        <v>3967</v>
      </c>
      <c r="B7553" s="874" t="s">
        <v>23541</v>
      </c>
      <c r="C7553" t="s">
        <v>23542</v>
      </c>
      <c r="D7553" t="s">
        <v>23542</v>
      </c>
      <c r="E7553" t="s">
        <v>23542</v>
      </c>
      <c r="F7553" s="874" t="s">
        <v>16209</v>
      </c>
    </row>
    <row r="7554" spans="1:6">
      <c r="A7554" t="s">
        <v>3967</v>
      </c>
      <c r="B7554" s="874" t="s">
        <v>23543</v>
      </c>
      <c r="C7554" t="s">
        <v>23544</v>
      </c>
      <c r="D7554" t="s">
        <v>23544</v>
      </c>
      <c r="E7554" t="s">
        <v>23544</v>
      </c>
      <c r="F7554" s="874" t="s">
        <v>16209</v>
      </c>
    </row>
    <row r="7555" spans="1:6">
      <c r="A7555" t="s">
        <v>3967</v>
      </c>
      <c r="B7555" s="874" t="s">
        <v>23545</v>
      </c>
      <c r="C7555" t="s">
        <v>23546</v>
      </c>
      <c r="D7555" t="s">
        <v>23546</v>
      </c>
      <c r="E7555" t="s">
        <v>23546</v>
      </c>
      <c r="F7555" s="874" t="s">
        <v>16209</v>
      </c>
    </row>
    <row r="7556" spans="1:6">
      <c r="A7556" t="s">
        <v>3967</v>
      </c>
      <c r="B7556" s="874" t="s">
        <v>23547</v>
      </c>
      <c r="C7556" t="s">
        <v>23548</v>
      </c>
      <c r="D7556" t="s">
        <v>23548</v>
      </c>
      <c r="E7556" t="s">
        <v>23548</v>
      </c>
      <c r="F7556" s="874" t="s">
        <v>16213</v>
      </c>
    </row>
    <row r="7557" spans="1:6">
      <c r="A7557" t="s">
        <v>3967</v>
      </c>
      <c r="B7557" s="874" t="s">
        <v>23549</v>
      </c>
      <c r="C7557" t="s">
        <v>23550</v>
      </c>
      <c r="D7557" t="s">
        <v>23550</v>
      </c>
      <c r="E7557" t="s">
        <v>23550</v>
      </c>
      <c r="F7557" s="874" t="s">
        <v>16213</v>
      </c>
    </row>
    <row r="7558" spans="1:6">
      <c r="A7558" t="s">
        <v>3967</v>
      </c>
      <c r="B7558" s="874" t="s">
        <v>23551</v>
      </c>
      <c r="C7558" t="s">
        <v>23552</v>
      </c>
      <c r="D7558" t="s">
        <v>23552</v>
      </c>
      <c r="E7558" t="s">
        <v>23552</v>
      </c>
      <c r="F7558" s="874" t="s">
        <v>16213</v>
      </c>
    </row>
    <row r="7559" spans="1:6">
      <c r="A7559" t="s">
        <v>3967</v>
      </c>
      <c r="B7559" s="874" t="s">
        <v>23553</v>
      </c>
      <c r="C7559" t="s">
        <v>23554</v>
      </c>
      <c r="D7559" t="s">
        <v>23554</v>
      </c>
      <c r="E7559" t="s">
        <v>23554</v>
      </c>
      <c r="F7559" s="874" t="s">
        <v>16213</v>
      </c>
    </row>
    <row r="7560" spans="1:6">
      <c r="A7560" t="s">
        <v>3967</v>
      </c>
      <c r="B7560" s="874" t="s">
        <v>23555</v>
      </c>
      <c r="C7560" t="s">
        <v>23556</v>
      </c>
      <c r="D7560" t="s">
        <v>23556</v>
      </c>
      <c r="E7560" t="s">
        <v>23556</v>
      </c>
      <c r="F7560" s="874" t="s">
        <v>16213</v>
      </c>
    </row>
    <row r="7561" spans="1:6">
      <c r="A7561" t="s">
        <v>3967</v>
      </c>
      <c r="B7561" s="874" t="s">
        <v>23557</v>
      </c>
      <c r="C7561" t="s">
        <v>23558</v>
      </c>
      <c r="D7561" t="s">
        <v>23558</v>
      </c>
      <c r="E7561" t="s">
        <v>23558</v>
      </c>
      <c r="F7561" s="874" t="s">
        <v>16216</v>
      </c>
    </row>
    <row r="7562" spans="1:6">
      <c r="A7562" t="s">
        <v>3967</v>
      </c>
      <c r="B7562" s="874" t="s">
        <v>23559</v>
      </c>
      <c r="C7562" t="s">
        <v>23560</v>
      </c>
      <c r="D7562" t="s">
        <v>23560</v>
      </c>
      <c r="E7562" t="s">
        <v>23560</v>
      </c>
      <c r="F7562" s="874" t="s">
        <v>16216</v>
      </c>
    </row>
    <row r="7563" spans="1:6">
      <c r="A7563" t="s">
        <v>3967</v>
      </c>
      <c r="B7563" s="874" t="s">
        <v>23561</v>
      </c>
      <c r="C7563" t="s">
        <v>23562</v>
      </c>
      <c r="D7563" t="s">
        <v>23562</v>
      </c>
      <c r="E7563" t="s">
        <v>23562</v>
      </c>
      <c r="F7563" s="874" t="s">
        <v>16216</v>
      </c>
    </row>
    <row r="7564" spans="1:6">
      <c r="A7564" t="s">
        <v>3967</v>
      </c>
      <c r="B7564" s="874" t="s">
        <v>23563</v>
      </c>
      <c r="C7564" t="s">
        <v>23564</v>
      </c>
      <c r="D7564" t="s">
        <v>23564</v>
      </c>
      <c r="E7564" t="s">
        <v>23564</v>
      </c>
      <c r="F7564" s="874" t="s">
        <v>16216</v>
      </c>
    </row>
    <row r="7565" spans="1:6">
      <c r="A7565" t="s">
        <v>3967</v>
      </c>
      <c r="B7565" s="874" t="s">
        <v>23565</v>
      </c>
      <c r="C7565" t="s">
        <v>23566</v>
      </c>
      <c r="D7565" t="s">
        <v>23566</v>
      </c>
      <c r="E7565" t="s">
        <v>23566</v>
      </c>
      <c r="F7565" s="874" t="s">
        <v>16216</v>
      </c>
    </row>
    <row r="7566" spans="1:6">
      <c r="A7566" t="s">
        <v>3967</v>
      </c>
      <c r="B7566" s="874" t="s">
        <v>23567</v>
      </c>
      <c r="C7566" t="s">
        <v>23568</v>
      </c>
      <c r="D7566" t="s">
        <v>23568</v>
      </c>
      <c r="E7566" t="s">
        <v>23568</v>
      </c>
      <c r="F7566" s="874" t="s">
        <v>16216</v>
      </c>
    </row>
    <row r="7567" spans="1:6">
      <c r="A7567" t="s">
        <v>3967</v>
      </c>
      <c r="B7567" s="874" t="s">
        <v>23569</v>
      </c>
      <c r="C7567" t="s">
        <v>23570</v>
      </c>
      <c r="D7567" t="s">
        <v>23570</v>
      </c>
      <c r="E7567" t="s">
        <v>23570</v>
      </c>
      <c r="F7567" s="874" t="s">
        <v>16216</v>
      </c>
    </row>
    <row r="7568" spans="1:6">
      <c r="A7568" t="s">
        <v>3967</v>
      </c>
      <c r="B7568" s="874" t="s">
        <v>23571</v>
      </c>
      <c r="C7568" t="s">
        <v>23572</v>
      </c>
      <c r="D7568" t="s">
        <v>23572</v>
      </c>
      <c r="E7568" t="s">
        <v>23572</v>
      </c>
      <c r="F7568" s="874" t="s">
        <v>16216</v>
      </c>
    </row>
    <row r="7569" spans="1:6">
      <c r="A7569" t="s">
        <v>3967</v>
      </c>
      <c r="B7569" s="874" t="s">
        <v>23573</v>
      </c>
      <c r="C7569" t="s">
        <v>23574</v>
      </c>
      <c r="D7569" t="s">
        <v>23574</v>
      </c>
      <c r="E7569" t="s">
        <v>23574</v>
      </c>
      <c r="F7569" s="874" t="s">
        <v>16220</v>
      </c>
    </row>
    <row r="7570" spans="1:6">
      <c r="A7570" t="s">
        <v>3967</v>
      </c>
      <c r="B7570" s="874" t="s">
        <v>23575</v>
      </c>
      <c r="C7570" t="s">
        <v>23576</v>
      </c>
      <c r="D7570" t="s">
        <v>23576</v>
      </c>
      <c r="E7570" t="s">
        <v>23576</v>
      </c>
      <c r="F7570" s="874" t="s">
        <v>16224</v>
      </c>
    </row>
    <row r="7571" spans="1:6">
      <c r="A7571" t="s">
        <v>3967</v>
      </c>
      <c r="B7571" s="874" t="s">
        <v>23577</v>
      </c>
      <c r="C7571" t="s">
        <v>23578</v>
      </c>
      <c r="D7571" t="s">
        <v>23578</v>
      </c>
      <c r="E7571" t="s">
        <v>23578</v>
      </c>
      <c r="F7571" s="874" t="s">
        <v>16228</v>
      </c>
    </row>
    <row r="7572" spans="1:6">
      <c r="A7572" t="s">
        <v>3967</v>
      </c>
      <c r="B7572" s="874" t="s">
        <v>23579</v>
      </c>
      <c r="C7572" t="s">
        <v>23580</v>
      </c>
      <c r="D7572" t="s">
        <v>23580</v>
      </c>
      <c r="E7572" t="s">
        <v>23580</v>
      </c>
      <c r="F7572" s="874" t="s">
        <v>16231</v>
      </c>
    </row>
    <row r="7573" spans="1:6">
      <c r="A7573" t="s">
        <v>3967</v>
      </c>
      <c r="B7573" s="874" t="s">
        <v>23581</v>
      </c>
      <c r="C7573" t="s">
        <v>23582</v>
      </c>
      <c r="D7573" t="s">
        <v>23582</v>
      </c>
      <c r="E7573" t="s">
        <v>23582</v>
      </c>
      <c r="F7573" s="874" t="s">
        <v>16231</v>
      </c>
    </row>
    <row r="7574" spans="1:6">
      <c r="A7574" t="s">
        <v>3967</v>
      </c>
      <c r="B7574" s="874" t="s">
        <v>23583</v>
      </c>
      <c r="C7574" t="s">
        <v>23584</v>
      </c>
      <c r="D7574" t="s">
        <v>23584</v>
      </c>
      <c r="E7574" t="s">
        <v>23584</v>
      </c>
      <c r="F7574" s="874" t="s">
        <v>16235</v>
      </c>
    </row>
    <row r="7575" spans="1:6">
      <c r="A7575" t="s">
        <v>3967</v>
      </c>
      <c r="B7575" s="874" t="s">
        <v>23585</v>
      </c>
      <c r="C7575" t="s">
        <v>23586</v>
      </c>
      <c r="D7575" t="s">
        <v>23586</v>
      </c>
      <c r="E7575" t="s">
        <v>23586</v>
      </c>
      <c r="F7575" s="874" t="s">
        <v>16239</v>
      </c>
    </row>
    <row r="7576" spans="1:6">
      <c r="A7576" t="s">
        <v>3967</v>
      </c>
      <c r="B7576" s="874" t="s">
        <v>23587</v>
      </c>
      <c r="C7576" t="s">
        <v>23588</v>
      </c>
      <c r="D7576" t="s">
        <v>23588</v>
      </c>
      <c r="E7576" t="s">
        <v>23588</v>
      </c>
      <c r="F7576" s="874" t="s">
        <v>16239</v>
      </c>
    </row>
    <row r="7577" spans="1:6">
      <c r="A7577" t="s">
        <v>3967</v>
      </c>
      <c r="B7577" s="874" t="s">
        <v>23589</v>
      </c>
      <c r="C7577" t="s">
        <v>23590</v>
      </c>
      <c r="D7577" t="s">
        <v>23590</v>
      </c>
      <c r="E7577" t="s">
        <v>23590</v>
      </c>
      <c r="F7577" s="874" t="s">
        <v>16240</v>
      </c>
    </row>
    <row r="7578" spans="1:6">
      <c r="A7578" t="s">
        <v>3967</v>
      </c>
      <c r="B7578" s="874" t="s">
        <v>23591</v>
      </c>
      <c r="C7578" t="s">
        <v>23592</v>
      </c>
      <c r="D7578" t="s">
        <v>23592</v>
      </c>
      <c r="E7578" t="s">
        <v>23592</v>
      </c>
      <c r="F7578" s="874" t="s">
        <v>16243</v>
      </c>
    </row>
    <row r="7579" spans="1:6">
      <c r="A7579" t="s">
        <v>3967</v>
      </c>
      <c r="B7579" s="874" t="s">
        <v>23593</v>
      </c>
      <c r="C7579" t="s">
        <v>23594</v>
      </c>
      <c r="D7579" t="s">
        <v>23594</v>
      </c>
      <c r="E7579" t="s">
        <v>23594</v>
      </c>
      <c r="F7579" s="874" t="s">
        <v>16243</v>
      </c>
    </row>
    <row r="7580" spans="1:6">
      <c r="A7580" t="s">
        <v>3967</v>
      </c>
      <c r="B7580" s="874" t="s">
        <v>23595</v>
      </c>
      <c r="C7580" t="s">
        <v>23596</v>
      </c>
      <c r="D7580" t="s">
        <v>23596</v>
      </c>
      <c r="E7580" t="s">
        <v>23596</v>
      </c>
      <c r="F7580" s="874" t="s">
        <v>16247</v>
      </c>
    </row>
    <row r="7581" spans="1:6">
      <c r="A7581" t="s">
        <v>3967</v>
      </c>
      <c r="B7581" s="860" t="s">
        <v>23597</v>
      </c>
      <c r="C7581" t="s">
        <v>23598</v>
      </c>
      <c r="D7581" t="s">
        <v>23598</v>
      </c>
      <c r="E7581" t="s">
        <v>23598</v>
      </c>
      <c r="F7581" s="874" t="s">
        <v>16251</v>
      </c>
    </row>
    <row r="7582" spans="1:6">
      <c r="A7582" t="s">
        <v>3967</v>
      </c>
      <c r="B7582" s="874" t="s">
        <v>23599</v>
      </c>
      <c r="C7582" t="s">
        <v>23600</v>
      </c>
      <c r="D7582" t="s">
        <v>23600</v>
      </c>
      <c r="E7582" t="s">
        <v>23600</v>
      </c>
      <c r="F7582" s="874" t="s">
        <v>16255</v>
      </c>
    </row>
    <row r="7583" spans="1:6">
      <c r="A7583" t="s">
        <v>3967</v>
      </c>
      <c r="B7583" s="874" t="s">
        <v>23601</v>
      </c>
      <c r="C7583" t="s">
        <v>23602</v>
      </c>
      <c r="D7583" t="s">
        <v>23602</v>
      </c>
      <c r="E7583" t="s">
        <v>23602</v>
      </c>
      <c r="F7583" s="874" t="s">
        <v>16259</v>
      </c>
    </row>
    <row r="7584" spans="1:6">
      <c r="A7584" t="s">
        <v>3967</v>
      </c>
      <c r="B7584" s="874" t="s">
        <v>23603</v>
      </c>
      <c r="C7584" t="s">
        <v>23604</v>
      </c>
      <c r="D7584" t="s">
        <v>23604</v>
      </c>
      <c r="E7584" t="s">
        <v>23604</v>
      </c>
      <c r="F7584" s="874" t="s">
        <v>16263</v>
      </c>
    </row>
    <row r="7585" spans="1:6">
      <c r="A7585" t="s">
        <v>3967</v>
      </c>
      <c r="B7585" s="874" t="s">
        <v>23605</v>
      </c>
      <c r="C7585" t="s">
        <v>23606</v>
      </c>
      <c r="D7585" t="s">
        <v>23606</v>
      </c>
      <c r="E7585" t="s">
        <v>23606</v>
      </c>
      <c r="F7585" s="874" t="s">
        <v>16266</v>
      </c>
    </row>
    <row r="7586" spans="1:6">
      <c r="A7586" t="s">
        <v>3967</v>
      </c>
      <c r="B7586" s="874" t="s">
        <v>23607</v>
      </c>
      <c r="C7586" t="s">
        <v>23608</v>
      </c>
      <c r="D7586" t="s">
        <v>23608</v>
      </c>
      <c r="E7586" t="s">
        <v>23608</v>
      </c>
      <c r="F7586" s="874" t="s">
        <v>16266</v>
      </c>
    </row>
    <row r="7587" spans="1:6">
      <c r="A7587" t="s">
        <v>3967</v>
      </c>
      <c r="B7587" s="874" t="s">
        <v>23609</v>
      </c>
      <c r="C7587" t="s">
        <v>23610</v>
      </c>
      <c r="D7587" t="s">
        <v>23610</v>
      </c>
      <c r="E7587" t="s">
        <v>23610</v>
      </c>
      <c r="F7587" s="874" t="s">
        <v>16266</v>
      </c>
    </row>
    <row r="7588" spans="1:6">
      <c r="A7588" t="s">
        <v>3967</v>
      </c>
      <c r="B7588" t="s">
        <v>23611</v>
      </c>
      <c r="C7588" t="s">
        <v>23612</v>
      </c>
      <c r="D7588" t="s">
        <v>23612</v>
      </c>
      <c r="E7588" t="s">
        <v>23612</v>
      </c>
      <c r="F7588" s="860" t="s">
        <v>16266</v>
      </c>
    </row>
    <row r="7589" spans="1:6">
      <c r="A7589" t="s">
        <v>3967</v>
      </c>
      <c r="B7589" s="874" t="s">
        <v>23613</v>
      </c>
      <c r="C7589" t="s">
        <v>23614</v>
      </c>
      <c r="D7589" t="s">
        <v>23614</v>
      </c>
      <c r="E7589" t="s">
        <v>23614</v>
      </c>
      <c r="F7589" s="874" t="s">
        <v>16266</v>
      </c>
    </row>
    <row r="7590" spans="1:6">
      <c r="A7590" t="s">
        <v>3967</v>
      </c>
      <c r="B7590" s="874" t="s">
        <v>23615</v>
      </c>
      <c r="C7590" t="s">
        <v>23616</v>
      </c>
      <c r="D7590" t="s">
        <v>23616</v>
      </c>
      <c r="E7590" t="s">
        <v>23616</v>
      </c>
      <c r="F7590" s="874" t="s">
        <v>16270</v>
      </c>
    </row>
    <row r="7591" spans="1:6">
      <c r="A7591" t="s">
        <v>3967</v>
      </c>
      <c r="B7591" s="874" t="s">
        <v>23617</v>
      </c>
      <c r="C7591" t="s">
        <v>23618</v>
      </c>
      <c r="D7591" t="s">
        <v>23618</v>
      </c>
      <c r="E7591" t="s">
        <v>23618</v>
      </c>
      <c r="F7591" s="874" t="s">
        <v>16270</v>
      </c>
    </row>
    <row r="7592" spans="1:6">
      <c r="A7592" t="s">
        <v>3967</v>
      </c>
      <c r="B7592" s="874" t="s">
        <v>23619</v>
      </c>
      <c r="C7592" t="s">
        <v>23620</v>
      </c>
      <c r="D7592" t="s">
        <v>23620</v>
      </c>
      <c r="E7592" t="s">
        <v>23620</v>
      </c>
      <c r="F7592" s="874" t="s">
        <v>16270</v>
      </c>
    </row>
    <row r="7593" spans="1:6">
      <c r="A7593" t="s">
        <v>3967</v>
      </c>
      <c r="B7593" s="874" t="s">
        <v>23621</v>
      </c>
      <c r="C7593" t="s">
        <v>23622</v>
      </c>
      <c r="D7593" t="s">
        <v>23622</v>
      </c>
      <c r="E7593" t="s">
        <v>23622</v>
      </c>
      <c r="F7593" s="874" t="s">
        <v>16274</v>
      </c>
    </row>
    <row r="7594" spans="1:6">
      <c r="A7594" t="s">
        <v>3967</v>
      </c>
      <c r="B7594" s="874" t="s">
        <v>23623</v>
      </c>
      <c r="C7594" t="s">
        <v>23624</v>
      </c>
      <c r="D7594" t="s">
        <v>23624</v>
      </c>
      <c r="E7594" t="s">
        <v>23624</v>
      </c>
      <c r="F7594" s="874" t="s">
        <v>16277</v>
      </c>
    </row>
    <row r="7595" spans="1:6">
      <c r="A7595" t="s">
        <v>3967</v>
      </c>
      <c r="B7595" s="874" t="s">
        <v>23625</v>
      </c>
      <c r="C7595" t="s">
        <v>23626</v>
      </c>
      <c r="D7595" t="s">
        <v>23626</v>
      </c>
      <c r="E7595" t="s">
        <v>23626</v>
      </c>
      <c r="F7595" s="874" t="s">
        <v>16281</v>
      </c>
    </row>
    <row r="7596" spans="1:6">
      <c r="A7596" t="s">
        <v>3967</v>
      </c>
      <c r="B7596" s="874" t="s">
        <v>23627</v>
      </c>
      <c r="C7596" t="s">
        <v>23628</v>
      </c>
      <c r="D7596" t="s">
        <v>23628</v>
      </c>
      <c r="E7596" t="s">
        <v>23628</v>
      </c>
      <c r="F7596" s="874" t="s">
        <v>16285</v>
      </c>
    </row>
    <row r="7597" spans="1:6">
      <c r="A7597" t="s">
        <v>3967</v>
      </c>
      <c r="B7597" s="874" t="s">
        <v>23629</v>
      </c>
      <c r="C7597" t="s">
        <v>23630</v>
      </c>
      <c r="D7597" t="s">
        <v>23630</v>
      </c>
      <c r="E7597" t="s">
        <v>23630</v>
      </c>
      <c r="F7597" s="874" t="s">
        <v>16289</v>
      </c>
    </row>
    <row r="7598" spans="1:6">
      <c r="A7598" t="s">
        <v>3967</v>
      </c>
      <c r="B7598" s="874" t="s">
        <v>23631</v>
      </c>
      <c r="C7598" t="s">
        <v>23632</v>
      </c>
      <c r="D7598" t="s">
        <v>23632</v>
      </c>
      <c r="E7598" t="s">
        <v>23632</v>
      </c>
      <c r="F7598" s="874" t="s">
        <v>16290</v>
      </c>
    </row>
    <row r="7599" spans="1:6">
      <c r="A7599" t="s">
        <v>3967</v>
      </c>
      <c r="B7599" s="874" t="s">
        <v>23633</v>
      </c>
      <c r="C7599" t="s">
        <v>23634</v>
      </c>
      <c r="D7599" t="s">
        <v>23634</v>
      </c>
      <c r="E7599" t="s">
        <v>23634</v>
      </c>
      <c r="F7599" s="874" t="s">
        <v>16290</v>
      </c>
    </row>
    <row r="7600" spans="1:6">
      <c r="A7600" t="s">
        <v>3967</v>
      </c>
      <c r="B7600" s="874" t="s">
        <v>23635</v>
      </c>
      <c r="C7600" t="s">
        <v>23636</v>
      </c>
      <c r="D7600" t="s">
        <v>23636</v>
      </c>
      <c r="E7600" t="s">
        <v>23636</v>
      </c>
      <c r="F7600" s="874" t="s">
        <v>16291</v>
      </c>
    </row>
    <row r="7601" spans="1:6">
      <c r="A7601" t="s">
        <v>3967</v>
      </c>
      <c r="B7601" s="874" t="s">
        <v>23637</v>
      </c>
      <c r="C7601" t="s">
        <v>23638</v>
      </c>
      <c r="D7601" t="s">
        <v>23638</v>
      </c>
      <c r="E7601" t="s">
        <v>23638</v>
      </c>
      <c r="F7601" s="874" t="s">
        <v>16295</v>
      </c>
    </row>
    <row r="7602" spans="1:6">
      <c r="A7602" t="s">
        <v>3967</v>
      </c>
      <c r="B7602" s="874" t="s">
        <v>23639</v>
      </c>
      <c r="C7602" t="s">
        <v>23640</v>
      </c>
      <c r="D7602" t="s">
        <v>23640</v>
      </c>
      <c r="E7602" t="s">
        <v>23640</v>
      </c>
      <c r="F7602" s="874" t="s">
        <v>16295</v>
      </c>
    </row>
    <row r="7603" spans="1:6">
      <c r="A7603" t="s">
        <v>3967</v>
      </c>
      <c r="B7603" s="860" t="s">
        <v>23641</v>
      </c>
      <c r="C7603" t="s">
        <v>23642</v>
      </c>
      <c r="D7603" t="s">
        <v>23642</v>
      </c>
      <c r="E7603" t="s">
        <v>23642</v>
      </c>
      <c r="F7603" s="874" t="s">
        <v>16296</v>
      </c>
    </row>
    <row r="7604" spans="1:6">
      <c r="A7604" t="s">
        <v>3967</v>
      </c>
      <c r="B7604" s="860" t="s">
        <v>23643</v>
      </c>
      <c r="C7604" t="s">
        <v>23644</v>
      </c>
      <c r="D7604" t="s">
        <v>23644</v>
      </c>
      <c r="E7604" t="s">
        <v>23644</v>
      </c>
      <c r="F7604" s="874" t="s">
        <v>16296</v>
      </c>
    </row>
    <row r="7605" spans="1:6">
      <c r="A7605" t="s">
        <v>3967</v>
      </c>
      <c r="B7605" s="874" t="s">
        <v>23645</v>
      </c>
      <c r="C7605" t="s">
        <v>23646</v>
      </c>
      <c r="D7605" t="s">
        <v>23646</v>
      </c>
      <c r="E7605" t="s">
        <v>23646</v>
      </c>
      <c r="F7605" s="874" t="s">
        <v>16297</v>
      </c>
    </row>
    <row r="7606" spans="1:6">
      <c r="A7606" t="s">
        <v>3967</v>
      </c>
      <c r="B7606" s="860" t="s">
        <v>23647</v>
      </c>
      <c r="C7606" t="s">
        <v>23648</v>
      </c>
      <c r="D7606" t="s">
        <v>23648</v>
      </c>
      <c r="E7606" t="s">
        <v>23648</v>
      </c>
      <c r="F7606" s="874" t="s">
        <v>16297</v>
      </c>
    </row>
    <row r="7607" spans="1:6">
      <c r="A7607" t="s">
        <v>3967</v>
      </c>
      <c r="B7607" s="874" t="s">
        <v>23649</v>
      </c>
      <c r="C7607" t="s">
        <v>23650</v>
      </c>
      <c r="D7607" t="s">
        <v>23650</v>
      </c>
      <c r="E7607" t="s">
        <v>23650</v>
      </c>
      <c r="F7607" s="874" t="s">
        <v>16297</v>
      </c>
    </row>
    <row r="7608" spans="1:6">
      <c r="A7608" t="s">
        <v>3967</v>
      </c>
      <c r="B7608" s="874" t="s">
        <v>23651</v>
      </c>
      <c r="C7608" t="s">
        <v>23652</v>
      </c>
      <c r="D7608" t="s">
        <v>23652</v>
      </c>
      <c r="E7608" t="s">
        <v>23652</v>
      </c>
      <c r="F7608" s="874" t="s">
        <v>16297</v>
      </c>
    </row>
    <row r="7609" spans="1:6">
      <c r="A7609" t="s">
        <v>3967</v>
      </c>
      <c r="B7609" s="874" t="s">
        <v>23653</v>
      </c>
      <c r="C7609" t="s">
        <v>23654</v>
      </c>
      <c r="D7609" t="s">
        <v>23654</v>
      </c>
      <c r="E7609" t="s">
        <v>23654</v>
      </c>
      <c r="F7609" s="874" t="s">
        <v>16297</v>
      </c>
    </row>
    <row r="7610" spans="1:6">
      <c r="A7610" t="s">
        <v>3967</v>
      </c>
      <c r="B7610" s="860" t="s">
        <v>23655</v>
      </c>
      <c r="C7610" t="s">
        <v>23656</v>
      </c>
      <c r="D7610" t="s">
        <v>23656</v>
      </c>
      <c r="E7610" t="s">
        <v>23656</v>
      </c>
      <c r="F7610" s="874" t="s">
        <v>16297</v>
      </c>
    </row>
    <row r="7611" spans="1:6">
      <c r="A7611" t="s">
        <v>3967</v>
      </c>
      <c r="B7611" s="874" t="s">
        <v>23657</v>
      </c>
      <c r="C7611" t="s">
        <v>23658</v>
      </c>
      <c r="D7611" t="s">
        <v>23658</v>
      </c>
      <c r="E7611" t="s">
        <v>23658</v>
      </c>
      <c r="F7611" s="874" t="s">
        <v>16297</v>
      </c>
    </row>
    <row r="7612" spans="1:6">
      <c r="A7612" t="s">
        <v>3967</v>
      </c>
      <c r="B7612" t="s">
        <v>23659</v>
      </c>
      <c r="C7612" t="s">
        <v>23660</v>
      </c>
      <c r="D7612" t="s">
        <v>23660</v>
      </c>
      <c r="E7612" t="s">
        <v>23660</v>
      </c>
      <c r="F7612" s="874" t="s">
        <v>16297</v>
      </c>
    </row>
    <row r="7613" spans="1:6">
      <c r="A7613" t="s">
        <v>3967</v>
      </c>
      <c r="B7613" t="s">
        <v>23661</v>
      </c>
      <c r="C7613" t="s">
        <v>23662</v>
      </c>
      <c r="D7613" t="s">
        <v>23662</v>
      </c>
      <c r="E7613" t="s">
        <v>23662</v>
      </c>
      <c r="F7613" s="860" t="s">
        <v>16297</v>
      </c>
    </row>
    <row r="7614" spans="1:6">
      <c r="A7614" t="s">
        <v>3967</v>
      </c>
      <c r="B7614" s="874" t="s">
        <v>23663</v>
      </c>
      <c r="C7614" t="s">
        <v>23664</v>
      </c>
      <c r="D7614" t="s">
        <v>23664</v>
      </c>
      <c r="E7614" t="s">
        <v>23664</v>
      </c>
      <c r="F7614" s="874" t="s">
        <v>16297</v>
      </c>
    </row>
    <row r="7615" spans="1:6">
      <c r="A7615" t="s">
        <v>3967</v>
      </c>
      <c r="B7615" s="874" t="s">
        <v>23665</v>
      </c>
      <c r="C7615" t="s">
        <v>23666</v>
      </c>
      <c r="D7615" t="s">
        <v>23666</v>
      </c>
      <c r="E7615" t="s">
        <v>23666</v>
      </c>
      <c r="F7615" s="874" t="s">
        <v>16297</v>
      </c>
    </row>
    <row r="7616" spans="1:6">
      <c r="A7616" t="s">
        <v>3967</v>
      </c>
      <c r="B7616" s="874" t="s">
        <v>23667</v>
      </c>
      <c r="C7616" t="s">
        <v>23668</v>
      </c>
      <c r="D7616" t="s">
        <v>23668</v>
      </c>
      <c r="E7616" t="s">
        <v>23668</v>
      </c>
      <c r="F7616" s="874" t="s">
        <v>16297</v>
      </c>
    </row>
    <row r="7617" spans="1:6">
      <c r="A7617" t="s">
        <v>3967</v>
      </c>
      <c r="B7617" s="874" t="s">
        <v>23669</v>
      </c>
      <c r="C7617" t="s">
        <v>23670</v>
      </c>
      <c r="D7617" t="s">
        <v>23670</v>
      </c>
      <c r="E7617" t="s">
        <v>23670</v>
      </c>
      <c r="F7617" s="874" t="s">
        <v>16297</v>
      </c>
    </row>
    <row r="7618" spans="1:6">
      <c r="A7618" t="s">
        <v>3967</v>
      </c>
      <c r="B7618" s="874" t="s">
        <v>23671</v>
      </c>
      <c r="C7618" t="s">
        <v>23672</v>
      </c>
      <c r="D7618" t="s">
        <v>23672</v>
      </c>
      <c r="E7618" t="s">
        <v>23672</v>
      </c>
      <c r="F7618" t="s">
        <v>16301</v>
      </c>
    </row>
    <row r="7619" spans="1:6">
      <c r="A7619" t="s">
        <v>3967</v>
      </c>
      <c r="B7619" s="874" t="s">
        <v>23673</v>
      </c>
      <c r="C7619" t="s">
        <v>23674</v>
      </c>
      <c r="D7619" t="s">
        <v>23674</v>
      </c>
      <c r="E7619" t="s">
        <v>23674</v>
      </c>
      <c r="F7619" s="874" t="s">
        <v>16305</v>
      </c>
    </row>
    <row r="7620" spans="1:6">
      <c r="A7620" t="s">
        <v>3967</v>
      </c>
      <c r="B7620" s="874" t="s">
        <v>23675</v>
      </c>
      <c r="C7620" t="s">
        <v>23676</v>
      </c>
      <c r="D7620" t="s">
        <v>23676</v>
      </c>
      <c r="E7620" t="s">
        <v>23676</v>
      </c>
      <c r="F7620" s="874" t="s">
        <v>16305</v>
      </c>
    </row>
    <row r="7621" spans="1:6">
      <c r="A7621" t="s">
        <v>3967</v>
      </c>
      <c r="B7621" s="874" t="s">
        <v>23677</v>
      </c>
      <c r="C7621" t="s">
        <v>23678</v>
      </c>
      <c r="D7621" t="s">
        <v>23678</v>
      </c>
      <c r="E7621" t="s">
        <v>23678</v>
      </c>
      <c r="F7621" s="874" t="s">
        <v>16309</v>
      </c>
    </row>
    <row r="7622" spans="1:6">
      <c r="A7622" t="s">
        <v>3967</v>
      </c>
      <c r="B7622" s="874" t="s">
        <v>23679</v>
      </c>
      <c r="C7622" t="s">
        <v>23680</v>
      </c>
      <c r="D7622" t="s">
        <v>23680</v>
      </c>
      <c r="E7622" t="s">
        <v>23680</v>
      </c>
      <c r="F7622" s="874" t="s">
        <v>16309</v>
      </c>
    </row>
    <row r="7623" spans="1:6">
      <c r="A7623" t="s">
        <v>3967</v>
      </c>
      <c r="B7623" s="874" t="s">
        <v>23681</v>
      </c>
      <c r="C7623" t="s">
        <v>23682</v>
      </c>
      <c r="D7623" t="s">
        <v>23682</v>
      </c>
      <c r="E7623" t="s">
        <v>23682</v>
      </c>
      <c r="F7623" s="874" t="s">
        <v>16309</v>
      </c>
    </row>
    <row r="7624" spans="1:6">
      <c r="A7624" t="s">
        <v>3967</v>
      </c>
      <c r="B7624" s="874" t="s">
        <v>23683</v>
      </c>
      <c r="C7624" t="s">
        <v>23684</v>
      </c>
      <c r="D7624" t="s">
        <v>23684</v>
      </c>
      <c r="E7624" t="s">
        <v>23684</v>
      </c>
      <c r="F7624" s="874" t="s">
        <v>16313</v>
      </c>
    </row>
    <row r="7625" spans="1:6">
      <c r="A7625" t="s">
        <v>3967</v>
      </c>
      <c r="B7625" s="874" t="s">
        <v>23685</v>
      </c>
      <c r="C7625" t="s">
        <v>23686</v>
      </c>
      <c r="D7625" t="s">
        <v>23686</v>
      </c>
      <c r="E7625" t="s">
        <v>23686</v>
      </c>
      <c r="F7625" s="874" t="s">
        <v>16314</v>
      </c>
    </row>
    <row r="7626" spans="1:6">
      <c r="A7626" t="s">
        <v>3967</v>
      </c>
      <c r="B7626" s="874" t="s">
        <v>23687</v>
      </c>
      <c r="C7626" t="s">
        <v>23688</v>
      </c>
      <c r="D7626" t="s">
        <v>23688</v>
      </c>
      <c r="E7626" t="s">
        <v>23688</v>
      </c>
      <c r="F7626" s="874" t="s">
        <v>16318</v>
      </c>
    </row>
    <row r="7627" spans="1:6">
      <c r="A7627" t="s">
        <v>3967</v>
      </c>
      <c r="B7627" s="874" t="s">
        <v>23689</v>
      </c>
      <c r="C7627" t="s">
        <v>23690</v>
      </c>
      <c r="D7627" t="s">
        <v>23690</v>
      </c>
      <c r="E7627" t="s">
        <v>23690</v>
      </c>
      <c r="F7627" s="874" t="s">
        <v>16322</v>
      </c>
    </row>
    <row r="7628" spans="1:6">
      <c r="A7628" t="s">
        <v>3967</v>
      </c>
      <c r="B7628" s="874" t="s">
        <v>23691</v>
      </c>
      <c r="C7628" t="s">
        <v>23692</v>
      </c>
      <c r="D7628" t="s">
        <v>23692</v>
      </c>
      <c r="E7628" t="s">
        <v>23692</v>
      </c>
      <c r="F7628" s="874" t="s">
        <v>16322</v>
      </c>
    </row>
    <row r="7629" spans="1:6">
      <c r="A7629" t="s">
        <v>3967</v>
      </c>
      <c r="B7629" s="874" t="s">
        <v>23693</v>
      </c>
      <c r="C7629" t="s">
        <v>23694</v>
      </c>
      <c r="D7629" t="s">
        <v>23694</v>
      </c>
      <c r="E7629" t="s">
        <v>23694</v>
      </c>
      <c r="F7629" s="874" t="s">
        <v>16326</v>
      </c>
    </row>
    <row r="7630" spans="1:6">
      <c r="A7630" t="s">
        <v>3967</v>
      </c>
      <c r="B7630" s="874" t="s">
        <v>23695</v>
      </c>
      <c r="C7630" t="s">
        <v>23696</v>
      </c>
      <c r="D7630" t="s">
        <v>23696</v>
      </c>
      <c r="E7630" t="s">
        <v>23696</v>
      </c>
      <c r="F7630" s="874" t="s">
        <v>16330</v>
      </c>
    </row>
    <row r="7631" spans="1:6">
      <c r="A7631" t="s">
        <v>3967</v>
      </c>
      <c r="B7631" s="874" t="s">
        <v>23697</v>
      </c>
      <c r="C7631" t="s">
        <v>23698</v>
      </c>
      <c r="D7631" t="s">
        <v>23698</v>
      </c>
      <c r="E7631" t="s">
        <v>23698</v>
      </c>
      <c r="F7631" s="874" t="s">
        <v>16334</v>
      </c>
    </row>
    <row r="7632" spans="1:6">
      <c r="A7632" t="s">
        <v>3967</v>
      </c>
      <c r="B7632" s="874" t="s">
        <v>23699</v>
      </c>
      <c r="C7632" t="s">
        <v>23700</v>
      </c>
      <c r="D7632" t="s">
        <v>23700</v>
      </c>
      <c r="E7632" t="s">
        <v>23700</v>
      </c>
      <c r="F7632" s="874" t="s">
        <v>16338</v>
      </c>
    </row>
    <row r="7633" spans="1:6">
      <c r="A7633" t="s">
        <v>3967</v>
      </c>
      <c r="B7633" s="874" t="s">
        <v>23701</v>
      </c>
      <c r="C7633" t="s">
        <v>23702</v>
      </c>
      <c r="D7633" t="s">
        <v>23702</v>
      </c>
      <c r="E7633" t="s">
        <v>23702</v>
      </c>
      <c r="F7633" s="874" t="s">
        <v>16338</v>
      </c>
    </row>
    <row r="7634" spans="1:6">
      <c r="A7634" t="s">
        <v>3967</v>
      </c>
      <c r="B7634" s="874" t="s">
        <v>23703</v>
      </c>
      <c r="C7634" t="s">
        <v>23704</v>
      </c>
      <c r="D7634" t="s">
        <v>23704</v>
      </c>
      <c r="E7634" t="s">
        <v>23704</v>
      </c>
      <c r="F7634" s="874" t="s">
        <v>16338</v>
      </c>
    </row>
    <row r="7635" spans="1:6">
      <c r="A7635" t="s">
        <v>3967</v>
      </c>
      <c r="B7635" s="874" t="s">
        <v>23705</v>
      </c>
      <c r="C7635" t="s">
        <v>23706</v>
      </c>
      <c r="D7635" t="s">
        <v>23706</v>
      </c>
      <c r="E7635" t="s">
        <v>23706</v>
      </c>
      <c r="F7635" s="874" t="s">
        <v>16339</v>
      </c>
    </row>
    <row r="7636" spans="1:6">
      <c r="A7636" t="s">
        <v>3967</v>
      </c>
      <c r="B7636" s="874" t="s">
        <v>23707</v>
      </c>
      <c r="C7636" t="s">
        <v>23708</v>
      </c>
      <c r="D7636" t="s">
        <v>23708</v>
      </c>
      <c r="E7636" t="s">
        <v>23708</v>
      </c>
      <c r="F7636" s="874" t="s">
        <v>16342</v>
      </c>
    </row>
    <row r="7637" spans="1:6">
      <c r="A7637" t="s">
        <v>3967</v>
      </c>
      <c r="B7637" s="874" t="s">
        <v>23709</v>
      </c>
      <c r="C7637" t="s">
        <v>23710</v>
      </c>
      <c r="D7637" t="s">
        <v>23710</v>
      </c>
      <c r="E7637" t="s">
        <v>23710</v>
      </c>
      <c r="F7637" s="874" t="s">
        <v>16346</v>
      </c>
    </row>
    <row r="7638" spans="1:6">
      <c r="A7638" t="s">
        <v>3967</v>
      </c>
      <c r="B7638" s="874" t="s">
        <v>23711</v>
      </c>
      <c r="C7638" t="s">
        <v>23712</v>
      </c>
      <c r="D7638" t="s">
        <v>23712</v>
      </c>
      <c r="E7638" t="s">
        <v>23712</v>
      </c>
      <c r="F7638" s="874" t="s">
        <v>16350</v>
      </c>
    </row>
    <row r="7639" spans="1:6">
      <c r="A7639" t="s">
        <v>3967</v>
      </c>
      <c r="B7639" s="874" t="s">
        <v>23713</v>
      </c>
      <c r="C7639" t="s">
        <v>23714</v>
      </c>
      <c r="D7639" t="s">
        <v>23714</v>
      </c>
      <c r="E7639" t="s">
        <v>23714</v>
      </c>
      <c r="F7639" s="874" t="s">
        <v>16354</v>
      </c>
    </row>
    <row r="7640" spans="1:6">
      <c r="A7640" t="s">
        <v>3967</v>
      </c>
      <c r="B7640" s="860" t="s">
        <v>23715</v>
      </c>
      <c r="C7640" t="s">
        <v>23716</v>
      </c>
      <c r="D7640" t="s">
        <v>23716</v>
      </c>
      <c r="E7640" t="s">
        <v>23716</v>
      </c>
      <c r="F7640" s="874" t="s">
        <v>16354</v>
      </c>
    </row>
    <row r="7641" spans="1:6">
      <c r="A7641" t="s">
        <v>3967</v>
      </c>
      <c r="B7641" s="874" t="s">
        <v>23717</v>
      </c>
      <c r="C7641" t="s">
        <v>23718</v>
      </c>
      <c r="D7641" t="s">
        <v>23718</v>
      </c>
      <c r="E7641" t="s">
        <v>23718</v>
      </c>
      <c r="F7641" s="874" t="s">
        <v>16354</v>
      </c>
    </row>
    <row r="7642" spans="1:6">
      <c r="A7642" t="s">
        <v>3967</v>
      </c>
      <c r="B7642" s="874" t="s">
        <v>23719</v>
      </c>
      <c r="C7642" t="s">
        <v>23720</v>
      </c>
      <c r="D7642" t="s">
        <v>23720</v>
      </c>
      <c r="E7642" t="s">
        <v>23720</v>
      </c>
      <c r="F7642" s="874" t="s">
        <v>16354</v>
      </c>
    </row>
    <row r="7643" spans="1:6">
      <c r="A7643" t="s">
        <v>3967</v>
      </c>
      <c r="B7643" s="874" t="s">
        <v>23721</v>
      </c>
      <c r="C7643" t="s">
        <v>23722</v>
      </c>
      <c r="D7643" t="s">
        <v>23722</v>
      </c>
      <c r="E7643" t="s">
        <v>23722</v>
      </c>
      <c r="F7643" s="874" t="s">
        <v>16358</v>
      </c>
    </row>
    <row r="7644" spans="1:6">
      <c r="A7644" t="s">
        <v>3967</v>
      </c>
      <c r="B7644" s="874" t="s">
        <v>23723</v>
      </c>
      <c r="C7644" t="s">
        <v>23724</v>
      </c>
      <c r="D7644" t="s">
        <v>23724</v>
      </c>
      <c r="E7644" t="s">
        <v>23724</v>
      </c>
      <c r="F7644" s="874" t="s">
        <v>16362</v>
      </c>
    </row>
    <row r="7645" spans="1:6">
      <c r="A7645" t="s">
        <v>3967</v>
      </c>
      <c r="B7645" s="874" t="s">
        <v>23725</v>
      </c>
      <c r="C7645" t="s">
        <v>23726</v>
      </c>
      <c r="D7645" t="s">
        <v>23726</v>
      </c>
      <c r="E7645" t="s">
        <v>23726</v>
      </c>
      <c r="F7645" s="874" t="s">
        <v>16366</v>
      </c>
    </row>
    <row r="7646" spans="1:6">
      <c r="A7646" t="s">
        <v>3967</v>
      </c>
      <c r="B7646" s="874" t="s">
        <v>23727</v>
      </c>
      <c r="C7646" t="s">
        <v>23728</v>
      </c>
      <c r="D7646" t="s">
        <v>23728</v>
      </c>
      <c r="E7646" t="s">
        <v>23728</v>
      </c>
      <c r="F7646" s="874" t="s">
        <v>16366</v>
      </c>
    </row>
    <row r="7647" spans="1:6">
      <c r="A7647" t="s">
        <v>3967</v>
      </c>
      <c r="B7647" s="874" t="s">
        <v>23729</v>
      </c>
      <c r="C7647" t="s">
        <v>23730</v>
      </c>
      <c r="D7647" t="s">
        <v>23730</v>
      </c>
      <c r="E7647" t="s">
        <v>23730</v>
      </c>
      <c r="F7647" s="874" t="s">
        <v>16370</v>
      </c>
    </row>
    <row r="7648" spans="1:6">
      <c r="A7648" t="s">
        <v>3967</v>
      </c>
      <c r="B7648" s="874" t="s">
        <v>23731</v>
      </c>
      <c r="C7648" t="s">
        <v>23732</v>
      </c>
      <c r="D7648" t="s">
        <v>23732</v>
      </c>
      <c r="E7648" t="s">
        <v>23732</v>
      </c>
      <c r="F7648" s="874" t="s">
        <v>16371</v>
      </c>
    </row>
    <row r="7649" spans="1:6">
      <c r="A7649" t="s">
        <v>3967</v>
      </c>
      <c r="B7649" s="874" t="s">
        <v>23733</v>
      </c>
      <c r="C7649" t="s">
        <v>23734</v>
      </c>
      <c r="D7649" t="s">
        <v>23734</v>
      </c>
      <c r="E7649" t="s">
        <v>23734</v>
      </c>
      <c r="F7649" s="874" t="s">
        <v>16375</v>
      </c>
    </row>
    <row r="7650" spans="1:6">
      <c r="A7650" t="s">
        <v>3967</v>
      </c>
      <c r="B7650" s="874" t="s">
        <v>23735</v>
      </c>
      <c r="C7650" t="s">
        <v>23736</v>
      </c>
      <c r="D7650" t="s">
        <v>23736</v>
      </c>
      <c r="E7650" t="s">
        <v>23736</v>
      </c>
      <c r="F7650" s="874" t="s">
        <v>16379</v>
      </c>
    </row>
    <row r="7651" spans="1:6">
      <c r="A7651" t="s">
        <v>3967</v>
      </c>
      <c r="B7651" s="874" t="s">
        <v>23737</v>
      </c>
      <c r="C7651" t="s">
        <v>23738</v>
      </c>
      <c r="D7651" t="s">
        <v>23738</v>
      </c>
      <c r="E7651" t="s">
        <v>23738</v>
      </c>
      <c r="F7651" s="881" t="s">
        <v>16383</v>
      </c>
    </row>
    <row r="7652" spans="1:6">
      <c r="A7652" t="s">
        <v>3967</v>
      </c>
      <c r="B7652" s="876" t="s">
        <v>23739</v>
      </c>
      <c r="C7652" t="s">
        <v>23740</v>
      </c>
      <c r="D7652" t="s">
        <v>23740</v>
      </c>
      <c r="E7652" t="s">
        <v>23740</v>
      </c>
      <c r="F7652" s="874" t="s">
        <v>16387</v>
      </c>
    </row>
    <row r="7653" spans="1:6">
      <c r="A7653" t="s">
        <v>3967</v>
      </c>
      <c r="B7653" s="874" t="s">
        <v>23741</v>
      </c>
      <c r="C7653" t="s">
        <v>23742</v>
      </c>
      <c r="D7653" t="s">
        <v>23742</v>
      </c>
      <c r="E7653" t="s">
        <v>23742</v>
      </c>
      <c r="F7653" s="874" t="s">
        <v>16391</v>
      </c>
    </row>
    <row r="7654" spans="1:6">
      <c r="A7654" t="s">
        <v>3967</v>
      </c>
      <c r="B7654" s="874" t="s">
        <v>23743</v>
      </c>
      <c r="C7654" t="s">
        <v>23744</v>
      </c>
      <c r="D7654" t="s">
        <v>23744</v>
      </c>
      <c r="E7654" t="s">
        <v>23744</v>
      </c>
      <c r="F7654" s="874" t="s">
        <v>16394</v>
      </c>
    </row>
    <row r="7655" spans="1:6">
      <c r="A7655" t="s">
        <v>3967</v>
      </c>
      <c r="B7655" s="874" t="s">
        <v>23745</v>
      </c>
      <c r="C7655" t="s">
        <v>23746</v>
      </c>
      <c r="D7655" t="s">
        <v>23746</v>
      </c>
      <c r="E7655" t="s">
        <v>23746</v>
      </c>
      <c r="F7655" s="874" t="s">
        <v>16398</v>
      </c>
    </row>
    <row r="7656" spans="1:6">
      <c r="A7656" t="s">
        <v>3967</v>
      </c>
      <c r="B7656" s="860" t="s">
        <v>23747</v>
      </c>
      <c r="C7656" t="s">
        <v>23748</v>
      </c>
      <c r="D7656" t="s">
        <v>23748</v>
      </c>
      <c r="E7656" t="s">
        <v>23748</v>
      </c>
      <c r="F7656" s="874" t="s">
        <v>16399</v>
      </c>
    </row>
    <row r="7657" spans="1:6">
      <c r="A7657" t="s">
        <v>3967</v>
      </c>
      <c r="B7657" s="879" t="s">
        <v>23749</v>
      </c>
      <c r="C7657" t="s">
        <v>23750</v>
      </c>
      <c r="D7657" t="s">
        <v>23750</v>
      </c>
      <c r="E7657" t="s">
        <v>23750</v>
      </c>
      <c r="F7657" s="874" t="s">
        <v>16399</v>
      </c>
    </row>
    <row r="7658" spans="1:6">
      <c r="A7658" t="s">
        <v>3967</v>
      </c>
      <c r="B7658" s="879" t="s">
        <v>23751</v>
      </c>
      <c r="C7658" t="s">
        <v>23752</v>
      </c>
      <c r="D7658" t="s">
        <v>23752</v>
      </c>
      <c r="E7658" t="s">
        <v>23752</v>
      </c>
      <c r="F7658" s="874" t="s">
        <v>16399</v>
      </c>
    </row>
    <row r="7659" spans="1:6">
      <c r="A7659" t="s">
        <v>3967</v>
      </c>
      <c r="B7659" s="879" t="s">
        <v>23753</v>
      </c>
      <c r="C7659" t="s">
        <v>23754</v>
      </c>
      <c r="D7659" t="s">
        <v>23754</v>
      </c>
      <c r="E7659" t="s">
        <v>23754</v>
      </c>
      <c r="F7659" s="874" t="s">
        <v>16399</v>
      </c>
    </row>
    <row r="7660" spans="1:6">
      <c r="A7660" t="s">
        <v>3967</v>
      </c>
      <c r="B7660" s="879" t="s">
        <v>23755</v>
      </c>
      <c r="C7660" t="s">
        <v>23756</v>
      </c>
      <c r="D7660" t="s">
        <v>23756</v>
      </c>
      <c r="E7660" t="s">
        <v>23756</v>
      </c>
      <c r="F7660" s="874" t="s">
        <v>16399</v>
      </c>
    </row>
    <row r="7661" spans="1:6">
      <c r="A7661" t="s">
        <v>3967</v>
      </c>
      <c r="B7661" s="879" t="s">
        <v>23757</v>
      </c>
      <c r="C7661" t="s">
        <v>23758</v>
      </c>
      <c r="D7661" t="s">
        <v>23758</v>
      </c>
      <c r="E7661" t="s">
        <v>23758</v>
      </c>
      <c r="F7661" s="874" t="s">
        <v>16399</v>
      </c>
    </row>
    <row r="7662" spans="1:6">
      <c r="A7662" t="s">
        <v>3967</v>
      </c>
      <c r="B7662" s="879" t="s">
        <v>23759</v>
      </c>
      <c r="C7662" t="s">
        <v>23760</v>
      </c>
      <c r="D7662" t="s">
        <v>23760</v>
      </c>
      <c r="E7662" t="s">
        <v>23760</v>
      </c>
      <c r="F7662" s="874" t="s">
        <v>16399</v>
      </c>
    </row>
    <row r="7663" spans="1:6">
      <c r="A7663" t="s">
        <v>3967</v>
      </c>
      <c r="B7663" s="879" t="s">
        <v>23761</v>
      </c>
      <c r="C7663" t="s">
        <v>23762</v>
      </c>
      <c r="D7663" t="s">
        <v>23762</v>
      </c>
      <c r="E7663" t="s">
        <v>23762</v>
      </c>
      <c r="F7663" s="874" t="s">
        <v>16399</v>
      </c>
    </row>
    <row r="7664" spans="1:6">
      <c r="A7664" t="s">
        <v>3967</v>
      </c>
      <c r="B7664" s="879" t="s">
        <v>23763</v>
      </c>
      <c r="C7664" t="s">
        <v>23764</v>
      </c>
      <c r="D7664" t="s">
        <v>23764</v>
      </c>
      <c r="E7664" t="s">
        <v>23764</v>
      </c>
      <c r="F7664" s="874" t="s">
        <v>16399</v>
      </c>
    </row>
    <row r="7665" spans="1:6">
      <c r="A7665" t="s">
        <v>3967</v>
      </c>
      <c r="B7665" s="879" t="s">
        <v>23765</v>
      </c>
      <c r="C7665" t="s">
        <v>23766</v>
      </c>
      <c r="D7665" t="s">
        <v>23766</v>
      </c>
      <c r="E7665" t="s">
        <v>23766</v>
      </c>
      <c r="F7665" s="874" t="s">
        <v>16399</v>
      </c>
    </row>
    <row r="7666" spans="1:6">
      <c r="A7666" t="s">
        <v>3967</v>
      </c>
      <c r="B7666" s="879" t="s">
        <v>23767</v>
      </c>
      <c r="C7666" t="s">
        <v>23768</v>
      </c>
      <c r="D7666" t="s">
        <v>23768</v>
      </c>
      <c r="E7666" t="s">
        <v>23768</v>
      </c>
      <c r="F7666" s="874" t="s">
        <v>16399</v>
      </c>
    </row>
    <row r="7667" spans="1:6">
      <c r="A7667" t="s">
        <v>3967</v>
      </c>
      <c r="B7667" s="879" t="s">
        <v>23769</v>
      </c>
      <c r="C7667" t="s">
        <v>23770</v>
      </c>
      <c r="D7667" t="s">
        <v>23770</v>
      </c>
      <c r="E7667" t="s">
        <v>23770</v>
      </c>
      <c r="F7667" s="874" t="s">
        <v>16399</v>
      </c>
    </row>
    <row r="7668" spans="1:6">
      <c r="A7668" t="s">
        <v>3967</v>
      </c>
      <c r="B7668" s="879" t="s">
        <v>23771</v>
      </c>
      <c r="C7668" t="s">
        <v>23772</v>
      </c>
      <c r="D7668" t="s">
        <v>23772</v>
      </c>
      <c r="E7668" t="s">
        <v>23772</v>
      </c>
      <c r="F7668" s="874" t="s">
        <v>16399</v>
      </c>
    </row>
    <row r="7669" spans="1:6">
      <c r="A7669" t="s">
        <v>3967</v>
      </c>
      <c r="B7669" s="879" t="s">
        <v>23773</v>
      </c>
      <c r="C7669" t="s">
        <v>23774</v>
      </c>
      <c r="D7669" t="s">
        <v>23774</v>
      </c>
      <c r="E7669" t="s">
        <v>23774</v>
      </c>
      <c r="F7669" s="874" t="s">
        <v>16399</v>
      </c>
    </row>
    <row r="7670" spans="1:6">
      <c r="A7670" t="s">
        <v>3967</v>
      </c>
      <c r="B7670" s="879" t="s">
        <v>23775</v>
      </c>
      <c r="C7670" t="s">
        <v>23776</v>
      </c>
      <c r="D7670" t="s">
        <v>23776</v>
      </c>
      <c r="E7670" t="s">
        <v>23776</v>
      </c>
      <c r="F7670" s="874" t="s">
        <v>16399</v>
      </c>
    </row>
    <row r="7671" spans="1:6">
      <c r="A7671" t="s">
        <v>3967</v>
      </c>
      <c r="B7671" s="879" t="s">
        <v>23777</v>
      </c>
      <c r="C7671" t="s">
        <v>23778</v>
      </c>
      <c r="D7671" t="s">
        <v>23778</v>
      </c>
      <c r="E7671" t="s">
        <v>23778</v>
      </c>
      <c r="F7671" s="874" t="s">
        <v>16399</v>
      </c>
    </row>
    <row r="7672" spans="1:6">
      <c r="A7672" t="s">
        <v>3967</v>
      </c>
      <c r="B7672" s="879" t="s">
        <v>23779</v>
      </c>
      <c r="C7672" t="s">
        <v>23780</v>
      </c>
      <c r="D7672" t="s">
        <v>23780</v>
      </c>
      <c r="E7672" t="s">
        <v>23780</v>
      </c>
      <c r="F7672" s="874" t="s">
        <v>16399</v>
      </c>
    </row>
    <row r="7673" spans="1:6">
      <c r="A7673" t="s">
        <v>3967</v>
      </c>
      <c r="B7673" s="879" t="s">
        <v>23781</v>
      </c>
      <c r="C7673" t="s">
        <v>23782</v>
      </c>
      <c r="D7673" t="s">
        <v>23782</v>
      </c>
      <c r="E7673" t="s">
        <v>23782</v>
      </c>
      <c r="F7673" s="874" t="s">
        <v>16399</v>
      </c>
    </row>
    <row r="7674" spans="1:6">
      <c r="A7674" t="s">
        <v>3967</v>
      </c>
      <c r="B7674" s="879" t="s">
        <v>23783</v>
      </c>
      <c r="C7674" t="s">
        <v>23784</v>
      </c>
      <c r="D7674" t="s">
        <v>23784</v>
      </c>
      <c r="E7674" t="s">
        <v>23784</v>
      </c>
      <c r="F7674" s="874" t="s">
        <v>16399</v>
      </c>
    </row>
    <row r="7675" spans="1:6">
      <c r="A7675" t="s">
        <v>3967</v>
      </c>
      <c r="B7675" s="879" t="s">
        <v>23785</v>
      </c>
      <c r="C7675" t="s">
        <v>23786</v>
      </c>
      <c r="D7675" t="s">
        <v>23786</v>
      </c>
      <c r="E7675" t="s">
        <v>23786</v>
      </c>
      <c r="F7675" s="874" t="s">
        <v>16399</v>
      </c>
    </row>
    <row r="7676" spans="1:6">
      <c r="A7676" t="s">
        <v>3967</v>
      </c>
      <c r="B7676" s="879" t="s">
        <v>23787</v>
      </c>
      <c r="C7676" t="s">
        <v>23788</v>
      </c>
      <c r="D7676" t="s">
        <v>23788</v>
      </c>
      <c r="E7676" t="s">
        <v>23788</v>
      </c>
      <c r="F7676" s="874" t="s">
        <v>16399</v>
      </c>
    </row>
    <row r="7677" spans="1:6">
      <c r="A7677" t="s">
        <v>3967</v>
      </c>
      <c r="B7677" s="879" t="s">
        <v>23789</v>
      </c>
      <c r="C7677" t="s">
        <v>23790</v>
      </c>
      <c r="D7677" t="s">
        <v>23790</v>
      </c>
      <c r="E7677" t="s">
        <v>23790</v>
      </c>
      <c r="F7677" s="874" t="s">
        <v>16399</v>
      </c>
    </row>
    <row r="7678" spans="1:6">
      <c r="A7678" t="s">
        <v>3967</v>
      </c>
      <c r="B7678" s="879" t="s">
        <v>23791</v>
      </c>
      <c r="C7678" t="s">
        <v>23792</v>
      </c>
      <c r="D7678" t="s">
        <v>23792</v>
      </c>
      <c r="E7678" t="s">
        <v>23792</v>
      </c>
      <c r="F7678" s="874" t="s">
        <v>16399</v>
      </c>
    </row>
    <row r="7679" spans="1:6">
      <c r="A7679" t="s">
        <v>3967</v>
      </c>
      <c r="B7679" s="879" t="s">
        <v>23793</v>
      </c>
      <c r="C7679" t="s">
        <v>23794</v>
      </c>
      <c r="D7679" t="s">
        <v>23794</v>
      </c>
      <c r="E7679" t="s">
        <v>23794</v>
      </c>
      <c r="F7679" s="874" t="s">
        <v>16399</v>
      </c>
    </row>
    <row r="7680" spans="1:6">
      <c r="A7680" t="s">
        <v>3967</v>
      </c>
      <c r="B7680" s="879" t="s">
        <v>23795</v>
      </c>
      <c r="C7680" t="s">
        <v>23796</v>
      </c>
      <c r="D7680" t="s">
        <v>23796</v>
      </c>
      <c r="E7680" t="s">
        <v>23796</v>
      </c>
      <c r="F7680" s="874" t="s">
        <v>16399</v>
      </c>
    </row>
    <row r="7681" spans="1:6">
      <c r="A7681" t="s">
        <v>3967</v>
      </c>
      <c r="B7681" s="879" t="s">
        <v>23797</v>
      </c>
      <c r="C7681" t="s">
        <v>23798</v>
      </c>
      <c r="D7681" t="s">
        <v>23798</v>
      </c>
      <c r="E7681" t="s">
        <v>23798</v>
      </c>
      <c r="F7681" s="874" t="s">
        <v>16399</v>
      </c>
    </row>
    <row r="7682" spans="1:6">
      <c r="A7682" t="s">
        <v>3967</v>
      </c>
      <c r="B7682" s="879" t="s">
        <v>23799</v>
      </c>
      <c r="C7682" t="s">
        <v>23800</v>
      </c>
      <c r="D7682" t="s">
        <v>23800</v>
      </c>
      <c r="E7682" t="s">
        <v>23800</v>
      </c>
      <c r="F7682" s="874" t="s">
        <v>16399</v>
      </c>
    </row>
    <row r="7683" spans="1:6">
      <c r="A7683" t="s">
        <v>3967</v>
      </c>
      <c r="B7683" s="879" t="s">
        <v>23801</v>
      </c>
      <c r="C7683" t="s">
        <v>23802</v>
      </c>
      <c r="D7683" t="s">
        <v>23802</v>
      </c>
      <c r="E7683" t="s">
        <v>23802</v>
      </c>
      <c r="F7683" s="874" t="s">
        <v>16399</v>
      </c>
    </row>
    <row r="7684" spans="1:6">
      <c r="A7684" t="s">
        <v>3967</v>
      </c>
      <c r="B7684" s="879" t="s">
        <v>23803</v>
      </c>
      <c r="C7684" t="s">
        <v>23804</v>
      </c>
      <c r="D7684" t="s">
        <v>23804</v>
      </c>
      <c r="E7684" t="s">
        <v>23804</v>
      </c>
      <c r="F7684" s="874" t="s">
        <v>16399</v>
      </c>
    </row>
    <row r="7685" spans="1:6">
      <c r="A7685" t="s">
        <v>3967</v>
      </c>
      <c r="B7685" s="880" t="s">
        <v>23805</v>
      </c>
      <c r="C7685" t="s">
        <v>23806</v>
      </c>
      <c r="D7685" t="s">
        <v>23806</v>
      </c>
      <c r="E7685" t="s">
        <v>23806</v>
      </c>
      <c r="F7685" s="874" t="s">
        <v>16399</v>
      </c>
    </row>
    <row r="7686" spans="1:6">
      <c r="A7686" t="s">
        <v>3967</v>
      </c>
      <c r="B7686" s="879" t="s">
        <v>23807</v>
      </c>
      <c r="C7686" t="s">
        <v>23808</v>
      </c>
      <c r="D7686" t="s">
        <v>23808</v>
      </c>
      <c r="E7686" t="s">
        <v>23808</v>
      </c>
      <c r="F7686" s="874" t="s">
        <v>16399</v>
      </c>
    </row>
    <row r="7687" spans="1:6">
      <c r="A7687" t="s">
        <v>3967</v>
      </c>
      <c r="B7687" s="860" t="s">
        <v>23809</v>
      </c>
      <c r="C7687" t="s">
        <v>23810</v>
      </c>
      <c r="D7687" t="s">
        <v>23810</v>
      </c>
      <c r="E7687" t="s">
        <v>23810</v>
      </c>
      <c r="F7687" s="874" t="s">
        <v>16399</v>
      </c>
    </row>
    <row r="7688" spans="1:6">
      <c r="A7688" t="s">
        <v>3967</v>
      </c>
      <c r="B7688" s="54" t="s">
        <v>23811</v>
      </c>
      <c r="C7688" t="s">
        <v>23812</v>
      </c>
      <c r="D7688" t="s">
        <v>23812</v>
      </c>
      <c r="E7688" t="s">
        <v>23812</v>
      </c>
      <c r="F7688" s="874" t="s">
        <v>16399</v>
      </c>
    </row>
    <row r="7689" spans="1:6">
      <c r="A7689" t="s">
        <v>3967</v>
      </c>
      <c r="B7689" s="879" t="s">
        <v>23813</v>
      </c>
      <c r="C7689" t="s">
        <v>23814</v>
      </c>
      <c r="D7689" t="s">
        <v>23814</v>
      </c>
      <c r="E7689" t="s">
        <v>23814</v>
      </c>
      <c r="F7689" s="874" t="s">
        <v>16399</v>
      </c>
    </row>
    <row r="7690" spans="1:6">
      <c r="A7690" t="s">
        <v>3967</v>
      </c>
      <c r="B7690" s="879" t="s">
        <v>23815</v>
      </c>
      <c r="C7690" t="s">
        <v>23816</v>
      </c>
      <c r="D7690" t="s">
        <v>23816</v>
      </c>
      <c r="E7690" t="s">
        <v>23816</v>
      </c>
      <c r="F7690" s="874" t="s">
        <v>16399</v>
      </c>
    </row>
    <row r="7691" spans="1:6">
      <c r="A7691" t="s">
        <v>3967</v>
      </c>
      <c r="B7691" s="879" t="s">
        <v>23817</v>
      </c>
      <c r="C7691" t="s">
        <v>23818</v>
      </c>
      <c r="D7691" t="s">
        <v>23818</v>
      </c>
      <c r="E7691" t="s">
        <v>23818</v>
      </c>
      <c r="F7691" s="874" t="s">
        <v>16399</v>
      </c>
    </row>
    <row r="7692" spans="1:6">
      <c r="A7692" t="s">
        <v>3967</v>
      </c>
      <c r="B7692" s="879" t="s">
        <v>23819</v>
      </c>
      <c r="C7692" t="s">
        <v>23820</v>
      </c>
      <c r="D7692" t="s">
        <v>23820</v>
      </c>
      <c r="E7692" t="s">
        <v>23820</v>
      </c>
      <c r="F7692" s="874" t="s">
        <v>16399</v>
      </c>
    </row>
    <row r="7693" spans="1:6">
      <c r="A7693" t="s">
        <v>3967</v>
      </c>
      <c r="B7693" s="879" t="s">
        <v>23821</v>
      </c>
      <c r="C7693" t="s">
        <v>23822</v>
      </c>
      <c r="D7693" t="s">
        <v>23822</v>
      </c>
      <c r="E7693" t="s">
        <v>23822</v>
      </c>
      <c r="F7693" s="874" t="s">
        <v>16399</v>
      </c>
    </row>
    <row r="7694" spans="1:6">
      <c r="A7694" t="s">
        <v>3967</v>
      </c>
      <c r="B7694" s="879" t="s">
        <v>23823</v>
      </c>
      <c r="C7694" t="s">
        <v>23824</v>
      </c>
      <c r="D7694" t="s">
        <v>23824</v>
      </c>
      <c r="E7694" t="s">
        <v>23824</v>
      </c>
      <c r="F7694" s="874" t="s">
        <v>16399</v>
      </c>
    </row>
    <row r="7695" spans="1:6">
      <c r="A7695" t="s">
        <v>3967</v>
      </c>
      <c r="B7695" s="879" t="s">
        <v>23825</v>
      </c>
      <c r="C7695" t="s">
        <v>23826</v>
      </c>
      <c r="D7695" t="s">
        <v>23826</v>
      </c>
      <c r="E7695" t="s">
        <v>23826</v>
      </c>
      <c r="F7695" s="874" t="s">
        <v>16399</v>
      </c>
    </row>
    <row r="7696" spans="1:6">
      <c r="A7696" t="s">
        <v>3967</v>
      </c>
      <c r="B7696" s="879" t="s">
        <v>23827</v>
      </c>
      <c r="C7696" t="s">
        <v>23828</v>
      </c>
      <c r="D7696" t="s">
        <v>23828</v>
      </c>
      <c r="E7696" t="s">
        <v>23828</v>
      </c>
      <c r="F7696" s="874" t="s">
        <v>16399</v>
      </c>
    </row>
    <row r="7697" spans="1:6">
      <c r="A7697" t="s">
        <v>3967</v>
      </c>
      <c r="B7697" s="879" t="s">
        <v>23829</v>
      </c>
      <c r="C7697" t="s">
        <v>23830</v>
      </c>
      <c r="D7697" t="s">
        <v>23830</v>
      </c>
      <c r="E7697" t="s">
        <v>23830</v>
      </c>
      <c r="F7697" s="874" t="s">
        <v>16399</v>
      </c>
    </row>
    <row r="7698" spans="1:6">
      <c r="A7698" t="s">
        <v>3967</v>
      </c>
      <c r="B7698" s="879" t="s">
        <v>23831</v>
      </c>
      <c r="C7698" t="s">
        <v>23832</v>
      </c>
      <c r="D7698" t="s">
        <v>23832</v>
      </c>
      <c r="E7698" t="s">
        <v>23832</v>
      </c>
      <c r="F7698" s="874" t="s">
        <v>16399</v>
      </c>
    </row>
    <row r="7699" spans="1:6">
      <c r="A7699" t="s">
        <v>3967</v>
      </c>
      <c r="B7699" s="879" t="s">
        <v>23833</v>
      </c>
      <c r="C7699" t="s">
        <v>23834</v>
      </c>
      <c r="D7699" t="s">
        <v>23834</v>
      </c>
      <c r="E7699" t="s">
        <v>23834</v>
      </c>
      <c r="F7699" s="874" t="s">
        <v>16399</v>
      </c>
    </row>
    <row r="7700" spans="1:6">
      <c r="A7700" t="s">
        <v>3967</v>
      </c>
      <c r="B7700" s="54" t="s">
        <v>23835</v>
      </c>
      <c r="C7700" t="s">
        <v>23836</v>
      </c>
      <c r="D7700" t="s">
        <v>23836</v>
      </c>
      <c r="E7700" t="s">
        <v>23836</v>
      </c>
      <c r="F7700" s="874" t="s">
        <v>16399</v>
      </c>
    </row>
    <row r="7701" spans="1:6">
      <c r="A7701" t="s">
        <v>3967</v>
      </c>
      <c r="B7701" s="879" t="s">
        <v>23837</v>
      </c>
      <c r="C7701" t="s">
        <v>23838</v>
      </c>
      <c r="D7701" t="s">
        <v>23838</v>
      </c>
      <c r="E7701" t="s">
        <v>23838</v>
      </c>
      <c r="F7701" s="884" t="s">
        <v>16399</v>
      </c>
    </row>
    <row r="7702" spans="1:6">
      <c r="A7702" t="s">
        <v>3967</v>
      </c>
      <c r="B7702" s="879" t="s">
        <v>23839</v>
      </c>
      <c r="C7702" t="s">
        <v>23840</v>
      </c>
      <c r="D7702" t="s">
        <v>23840</v>
      </c>
      <c r="E7702" t="s">
        <v>23840</v>
      </c>
      <c r="F7702" s="874" t="s">
        <v>16399</v>
      </c>
    </row>
    <row r="7703" spans="1:6">
      <c r="A7703" t="s">
        <v>3967</v>
      </c>
      <c r="B7703" s="879" t="s">
        <v>23841</v>
      </c>
      <c r="C7703" t="s">
        <v>23842</v>
      </c>
      <c r="D7703" t="s">
        <v>23842</v>
      </c>
      <c r="E7703" t="s">
        <v>23842</v>
      </c>
      <c r="F7703" s="874" t="s">
        <v>16399</v>
      </c>
    </row>
    <row r="7704" spans="1:6">
      <c r="A7704" t="s">
        <v>3967</v>
      </c>
      <c r="B7704" s="879" t="s">
        <v>23843</v>
      </c>
      <c r="C7704" t="s">
        <v>23844</v>
      </c>
      <c r="D7704" t="s">
        <v>23844</v>
      </c>
      <c r="E7704" t="s">
        <v>23844</v>
      </c>
      <c r="F7704" s="874" t="s">
        <v>16399</v>
      </c>
    </row>
    <row r="7705" spans="1:6">
      <c r="A7705" t="s">
        <v>3967</v>
      </c>
      <c r="B7705" s="879" t="s">
        <v>23845</v>
      </c>
      <c r="C7705" t="s">
        <v>23846</v>
      </c>
      <c r="D7705" t="s">
        <v>23846</v>
      </c>
      <c r="E7705" t="s">
        <v>23846</v>
      </c>
      <c r="F7705" s="874" t="s">
        <v>16399</v>
      </c>
    </row>
    <row r="7706" spans="1:6">
      <c r="A7706" t="s">
        <v>3967</v>
      </c>
      <c r="B7706" s="874" t="s">
        <v>23847</v>
      </c>
      <c r="C7706" t="s">
        <v>23848</v>
      </c>
      <c r="D7706" t="s">
        <v>23848</v>
      </c>
      <c r="E7706" t="s">
        <v>23848</v>
      </c>
      <c r="F7706" s="874" t="s">
        <v>16400</v>
      </c>
    </row>
    <row r="7707" spans="1:6">
      <c r="A7707" t="s">
        <v>3967</v>
      </c>
      <c r="B7707" s="874" t="s">
        <v>23849</v>
      </c>
      <c r="C7707" t="s">
        <v>23850</v>
      </c>
      <c r="D7707" t="s">
        <v>23850</v>
      </c>
      <c r="E7707" t="s">
        <v>23850</v>
      </c>
      <c r="F7707" s="874" t="s">
        <v>16400</v>
      </c>
    </row>
    <row r="7708" spans="1:6">
      <c r="A7708" t="s">
        <v>3967</v>
      </c>
      <c r="B7708" s="874" t="s">
        <v>23851</v>
      </c>
      <c r="C7708" t="s">
        <v>23852</v>
      </c>
      <c r="D7708" t="s">
        <v>23852</v>
      </c>
      <c r="E7708" t="s">
        <v>23852</v>
      </c>
      <c r="F7708" s="874" t="s">
        <v>16400</v>
      </c>
    </row>
    <row r="7709" spans="1:6">
      <c r="A7709" t="s">
        <v>3967</v>
      </c>
      <c r="B7709" s="874" t="s">
        <v>23853</v>
      </c>
      <c r="C7709" t="s">
        <v>23854</v>
      </c>
      <c r="D7709" t="s">
        <v>23854</v>
      </c>
      <c r="E7709" t="s">
        <v>23854</v>
      </c>
      <c r="F7709" s="874" t="s">
        <v>16404</v>
      </c>
    </row>
    <row r="7710" spans="1:6">
      <c r="A7710" t="s">
        <v>3967</v>
      </c>
      <c r="B7710" s="860" t="s">
        <v>23855</v>
      </c>
      <c r="C7710" t="s">
        <v>23856</v>
      </c>
      <c r="D7710" t="s">
        <v>23856</v>
      </c>
      <c r="E7710" t="s">
        <v>23856</v>
      </c>
      <c r="F7710" s="874" t="s">
        <v>16407</v>
      </c>
    </row>
    <row r="7711" spans="1:6">
      <c r="A7711" t="s">
        <v>3967</v>
      </c>
      <c r="B7711" s="874" t="s">
        <v>23857</v>
      </c>
      <c r="C7711" t="s">
        <v>23858</v>
      </c>
      <c r="D7711" t="s">
        <v>23858</v>
      </c>
      <c r="E7711" t="s">
        <v>23858</v>
      </c>
      <c r="F7711" s="874" t="s">
        <v>16410</v>
      </c>
    </row>
    <row r="7712" spans="1:6">
      <c r="A7712" t="s">
        <v>3967</v>
      </c>
      <c r="B7712" s="874" t="s">
        <v>23859</v>
      </c>
      <c r="C7712" t="s">
        <v>23860</v>
      </c>
      <c r="D7712" t="s">
        <v>23860</v>
      </c>
      <c r="E7712" t="s">
        <v>23860</v>
      </c>
      <c r="F7712" s="874" t="s">
        <v>16410</v>
      </c>
    </row>
    <row r="7713" spans="1:6">
      <c r="A7713" t="s">
        <v>3967</v>
      </c>
      <c r="B7713" s="874" t="s">
        <v>23861</v>
      </c>
      <c r="C7713" t="s">
        <v>23862</v>
      </c>
      <c r="D7713" t="s">
        <v>23862</v>
      </c>
      <c r="E7713" t="s">
        <v>23862</v>
      </c>
      <c r="F7713" s="874" t="s">
        <v>16410</v>
      </c>
    </row>
    <row r="7714" spans="1:6">
      <c r="A7714" t="s">
        <v>3967</v>
      </c>
      <c r="B7714" s="874" t="s">
        <v>23863</v>
      </c>
      <c r="C7714" t="s">
        <v>23864</v>
      </c>
      <c r="D7714" t="s">
        <v>23864</v>
      </c>
      <c r="E7714" t="s">
        <v>23864</v>
      </c>
      <c r="F7714" s="884" t="s">
        <v>16411</v>
      </c>
    </row>
    <row r="7715" spans="1:6">
      <c r="A7715" t="s">
        <v>3967</v>
      </c>
      <c r="B7715" s="874" t="s">
        <v>23865</v>
      </c>
      <c r="C7715" t="s">
        <v>23866</v>
      </c>
      <c r="D7715" t="s">
        <v>23866</v>
      </c>
      <c r="E7715" t="s">
        <v>23866</v>
      </c>
      <c r="F7715" s="884" t="s">
        <v>16411</v>
      </c>
    </row>
    <row r="7716" spans="1:6">
      <c r="A7716" t="s">
        <v>3967</v>
      </c>
      <c r="B7716" s="874" t="s">
        <v>23867</v>
      </c>
      <c r="C7716" t="s">
        <v>23868</v>
      </c>
      <c r="D7716" t="s">
        <v>23868</v>
      </c>
      <c r="E7716" t="s">
        <v>23868</v>
      </c>
      <c r="F7716" s="874" t="s">
        <v>16415</v>
      </c>
    </row>
    <row r="7717" spans="1:6">
      <c r="A7717" t="s">
        <v>3967</v>
      </c>
      <c r="B7717" s="860" t="s">
        <v>23869</v>
      </c>
      <c r="C7717" t="s">
        <v>23870</v>
      </c>
      <c r="D7717" t="s">
        <v>23870</v>
      </c>
      <c r="E7717" t="s">
        <v>23870</v>
      </c>
      <c r="F7717" s="874" t="s">
        <v>16419</v>
      </c>
    </row>
    <row r="7718" spans="1:6">
      <c r="A7718" t="s">
        <v>3967</v>
      </c>
      <c r="B7718" s="874" t="s">
        <v>23871</v>
      </c>
      <c r="C7718" t="s">
        <v>23872</v>
      </c>
      <c r="D7718" t="s">
        <v>23872</v>
      </c>
      <c r="E7718" t="s">
        <v>23872</v>
      </c>
      <c r="F7718" s="874" t="s">
        <v>16419</v>
      </c>
    </row>
    <row r="7719" spans="1:6">
      <c r="A7719" t="s">
        <v>3967</v>
      </c>
      <c r="B7719" s="874" t="s">
        <v>23873</v>
      </c>
      <c r="C7719" t="s">
        <v>23874</v>
      </c>
      <c r="D7719" t="s">
        <v>23874</v>
      </c>
      <c r="E7719" t="s">
        <v>23874</v>
      </c>
      <c r="F7719" s="874" t="s">
        <v>16423</v>
      </c>
    </row>
    <row r="7720" spans="1:6">
      <c r="A7720" t="s">
        <v>3967</v>
      </c>
      <c r="B7720" s="874" t="s">
        <v>23875</v>
      </c>
      <c r="C7720" t="s">
        <v>23876</v>
      </c>
      <c r="D7720" t="s">
        <v>23876</v>
      </c>
      <c r="E7720" t="s">
        <v>23876</v>
      </c>
      <c r="F7720" s="874" t="s">
        <v>16423</v>
      </c>
    </row>
    <row r="7721" spans="1:6">
      <c r="A7721" t="s">
        <v>3967</v>
      </c>
      <c r="B7721" s="874" t="s">
        <v>23877</v>
      </c>
      <c r="C7721" t="s">
        <v>23878</v>
      </c>
      <c r="D7721" t="s">
        <v>23878</v>
      </c>
      <c r="E7721" t="s">
        <v>23878</v>
      </c>
      <c r="F7721" s="874" t="s">
        <v>16423</v>
      </c>
    </row>
    <row r="7722" spans="1:6">
      <c r="A7722" t="s">
        <v>3967</v>
      </c>
      <c r="B7722" s="874" t="s">
        <v>23879</v>
      </c>
      <c r="C7722" t="s">
        <v>23880</v>
      </c>
      <c r="D7722" t="s">
        <v>23880</v>
      </c>
      <c r="E7722" t="s">
        <v>23880</v>
      </c>
      <c r="F7722" s="874" t="s">
        <v>16424</v>
      </c>
    </row>
    <row r="7723" spans="1:6">
      <c r="A7723" t="s">
        <v>3967</v>
      </c>
      <c r="B7723" s="874" t="s">
        <v>23881</v>
      </c>
      <c r="C7723" t="s">
        <v>23882</v>
      </c>
      <c r="D7723" t="s">
        <v>23882</v>
      </c>
      <c r="E7723" t="s">
        <v>23882</v>
      </c>
      <c r="F7723" s="874" t="s">
        <v>16428</v>
      </c>
    </row>
    <row r="7724" spans="1:6">
      <c r="A7724" t="s">
        <v>3967</v>
      </c>
      <c r="B7724" s="874" t="s">
        <v>23883</v>
      </c>
      <c r="C7724" t="s">
        <v>23884</v>
      </c>
      <c r="D7724" t="s">
        <v>23884</v>
      </c>
      <c r="E7724" t="s">
        <v>23884</v>
      </c>
      <c r="F7724" s="874" t="s">
        <v>16432</v>
      </c>
    </row>
    <row r="7725" spans="1:6">
      <c r="A7725" t="s">
        <v>3967</v>
      </c>
      <c r="B7725" s="860" t="s">
        <v>23885</v>
      </c>
      <c r="C7725" t="s">
        <v>23886</v>
      </c>
      <c r="D7725" t="s">
        <v>23886</v>
      </c>
      <c r="E7725" t="s">
        <v>23886</v>
      </c>
      <c r="F7725" s="874" t="s">
        <v>16436</v>
      </c>
    </row>
    <row r="7726" spans="1:6">
      <c r="A7726" t="s">
        <v>3967</v>
      </c>
      <c r="B7726" s="874" t="s">
        <v>23887</v>
      </c>
      <c r="C7726" t="s">
        <v>23888</v>
      </c>
      <c r="D7726" t="s">
        <v>23888</v>
      </c>
      <c r="E7726" t="s">
        <v>23888</v>
      </c>
      <c r="F7726" s="874" t="s">
        <v>16440</v>
      </c>
    </row>
    <row r="7727" spans="1:6">
      <c r="A7727" t="s">
        <v>3967</v>
      </c>
      <c r="B7727" s="874" t="s">
        <v>23889</v>
      </c>
      <c r="C7727" t="s">
        <v>23890</v>
      </c>
      <c r="D7727" t="s">
        <v>23890</v>
      </c>
      <c r="E7727" t="s">
        <v>23890</v>
      </c>
      <c r="F7727" s="874" t="s">
        <v>16444</v>
      </c>
    </row>
    <row r="7728" spans="1:6">
      <c r="A7728" t="s">
        <v>3967</v>
      </c>
      <c r="B7728" s="874" t="s">
        <v>23891</v>
      </c>
      <c r="C7728" t="s">
        <v>23892</v>
      </c>
      <c r="D7728" t="s">
        <v>23892</v>
      </c>
      <c r="E7728" t="s">
        <v>23892</v>
      </c>
      <c r="F7728" s="874" t="s">
        <v>16448</v>
      </c>
    </row>
    <row r="7729" spans="1:6">
      <c r="A7729" t="s">
        <v>3967</v>
      </c>
      <c r="B7729" s="874" t="s">
        <v>23893</v>
      </c>
      <c r="C7729" t="s">
        <v>23894</v>
      </c>
      <c r="D7729" t="s">
        <v>23894</v>
      </c>
      <c r="E7729" t="s">
        <v>23894</v>
      </c>
      <c r="F7729" s="874" t="s">
        <v>16452</v>
      </c>
    </row>
    <row r="7730" spans="1:6">
      <c r="A7730" t="s">
        <v>3967</v>
      </c>
      <c r="B7730" s="860" t="s">
        <v>23895</v>
      </c>
      <c r="C7730" t="s">
        <v>23896</v>
      </c>
      <c r="D7730" t="s">
        <v>23896</v>
      </c>
      <c r="E7730" t="s">
        <v>23896</v>
      </c>
      <c r="F7730" s="874" t="s">
        <v>16456</v>
      </c>
    </row>
    <row r="7731" spans="1:6">
      <c r="A7731" t="s">
        <v>3967</v>
      </c>
      <c r="B7731" s="874" t="s">
        <v>23897</v>
      </c>
      <c r="C7731" t="s">
        <v>23898</v>
      </c>
      <c r="D7731" t="s">
        <v>23898</v>
      </c>
      <c r="E7731" t="s">
        <v>23898</v>
      </c>
      <c r="F7731" s="874" t="s">
        <v>16460</v>
      </c>
    </row>
    <row r="7732" spans="1:6">
      <c r="A7732" t="s">
        <v>3967</v>
      </c>
      <c r="B7732" s="874" t="s">
        <v>23899</v>
      </c>
      <c r="C7732" t="s">
        <v>23900</v>
      </c>
      <c r="D7732" t="s">
        <v>23900</v>
      </c>
      <c r="E7732" t="s">
        <v>23900</v>
      </c>
      <c r="F7732" s="874" t="s">
        <v>16463</v>
      </c>
    </row>
    <row r="7733" spans="1:6">
      <c r="A7733" t="s">
        <v>3967</v>
      </c>
      <c r="B7733" s="874" t="s">
        <v>23901</v>
      </c>
      <c r="C7733" t="s">
        <v>23902</v>
      </c>
      <c r="D7733" t="s">
        <v>23902</v>
      </c>
      <c r="E7733" t="s">
        <v>23902</v>
      </c>
      <c r="F7733" s="874" t="s">
        <v>16467</v>
      </c>
    </row>
    <row r="7734" spans="1:6">
      <c r="A7734" t="s">
        <v>3967</v>
      </c>
      <c r="B7734" s="874" t="s">
        <v>23903</v>
      </c>
      <c r="C7734" t="s">
        <v>23904</v>
      </c>
      <c r="D7734" t="s">
        <v>23904</v>
      </c>
      <c r="E7734" t="s">
        <v>23904</v>
      </c>
      <c r="F7734" s="874" t="s">
        <v>16470</v>
      </c>
    </row>
    <row r="7735" spans="1:6">
      <c r="A7735" t="s">
        <v>3967</v>
      </c>
      <c r="B7735" s="874" t="s">
        <v>23905</v>
      </c>
      <c r="C7735" t="s">
        <v>23906</v>
      </c>
      <c r="D7735" t="s">
        <v>23906</v>
      </c>
      <c r="E7735" t="s">
        <v>23906</v>
      </c>
      <c r="F7735" s="874" t="s">
        <v>16470</v>
      </c>
    </row>
    <row r="7736" spans="1:6">
      <c r="A7736" t="s">
        <v>3967</v>
      </c>
      <c r="B7736" s="874" t="s">
        <v>23907</v>
      </c>
      <c r="C7736" t="s">
        <v>23908</v>
      </c>
      <c r="D7736" t="s">
        <v>23908</v>
      </c>
      <c r="E7736" t="s">
        <v>23908</v>
      </c>
      <c r="F7736" s="874" t="s">
        <v>16474</v>
      </c>
    </row>
    <row r="7737" spans="1:6">
      <c r="A7737" t="s">
        <v>3967</v>
      </c>
      <c r="B7737" s="874" t="s">
        <v>23909</v>
      </c>
      <c r="C7737" t="s">
        <v>23910</v>
      </c>
      <c r="D7737" t="s">
        <v>23910</v>
      </c>
      <c r="E7737" t="s">
        <v>23910</v>
      </c>
      <c r="F7737" s="874" t="s">
        <v>16475</v>
      </c>
    </row>
    <row r="7738" spans="1:6">
      <c r="A7738" t="s">
        <v>3967</v>
      </c>
      <c r="B7738" s="874" t="s">
        <v>23911</v>
      </c>
      <c r="C7738" t="s">
        <v>23912</v>
      </c>
      <c r="D7738" t="s">
        <v>23912</v>
      </c>
      <c r="E7738" t="s">
        <v>23912</v>
      </c>
      <c r="F7738" s="874" t="s">
        <v>16479</v>
      </c>
    </row>
    <row r="7739" spans="1:6">
      <c r="A7739" t="s">
        <v>3967</v>
      </c>
      <c r="B7739" t="s">
        <v>23913</v>
      </c>
      <c r="C7739" t="s">
        <v>23914</v>
      </c>
      <c r="D7739" t="s">
        <v>23914</v>
      </c>
      <c r="E7739" t="s">
        <v>23914</v>
      </c>
      <c r="F7739" s="874" t="s">
        <v>16483</v>
      </c>
    </row>
    <row r="7740" spans="1:6">
      <c r="A7740" t="s">
        <v>3967</v>
      </c>
      <c r="B7740" s="874" t="s">
        <v>23915</v>
      </c>
      <c r="C7740" t="s">
        <v>23916</v>
      </c>
      <c r="D7740" t="s">
        <v>23916</v>
      </c>
      <c r="E7740" t="s">
        <v>23916</v>
      </c>
      <c r="F7740" s="874" t="s">
        <v>16487</v>
      </c>
    </row>
    <row r="7741" spans="1:6">
      <c r="A7741" t="s">
        <v>3967</v>
      </c>
      <c r="B7741" s="874" t="s">
        <v>23917</v>
      </c>
      <c r="C7741" t="s">
        <v>23918</v>
      </c>
      <c r="D7741" t="s">
        <v>23918</v>
      </c>
      <c r="E7741" t="s">
        <v>23918</v>
      </c>
      <c r="F7741" s="874" t="s">
        <v>16487</v>
      </c>
    </row>
    <row r="7742" spans="1:6">
      <c r="A7742" t="s">
        <v>3967</v>
      </c>
      <c r="B7742" s="874" t="s">
        <v>23919</v>
      </c>
      <c r="C7742" t="s">
        <v>23920</v>
      </c>
      <c r="D7742" t="s">
        <v>23920</v>
      </c>
      <c r="E7742" t="s">
        <v>23920</v>
      </c>
      <c r="F7742" s="874" t="s">
        <v>16488</v>
      </c>
    </row>
    <row r="7743" spans="1:6">
      <c r="A7743" t="s">
        <v>3967</v>
      </c>
      <c r="B7743" s="874" t="s">
        <v>23921</v>
      </c>
      <c r="C7743" t="s">
        <v>23922</v>
      </c>
      <c r="D7743" t="s">
        <v>23922</v>
      </c>
      <c r="E7743" t="s">
        <v>23922</v>
      </c>
      <c r="F7743" s="874" t="s">
        <v>16492</v>
      </c>
    </row>
    <row r="7744" spans="1:6">
      <c r="A7744" t="s">
        <v>3967</v>
      </c>
      <c r="B7744" s="874" t="s">
        <v>23923</v>
      </c>
      <c r="C7744" t="s">
        <v>23924</v>
      </c>
      <c r="D7744" t="s">
        <v>23924</v>
      </c>
      <c r="E7744" t="s">
        <v>23924</v>
      </c>
      <c r="F7744" s="874" t="s">
        <v>16496</v>
      </c>
    </row>
    <row r="7745" spans="1:6">
      <c r="A7745" t="s">
        <v>3967</v>
      </c>
      <c r="B7745" s="874" t="s">
        <v>23925</v>
      </c>
      <c r="C7745" t="s">
        <v>23926</v>
      </c>
      <c r="D7745" t="s">
        <v>23926</v>
      </c>
      <c r="E7745" t="s">
        <v>23926</v>
      </c>
      <c r="F7745" s="874" t="s">
        <v>16497</v>
      </c>
    </row>
    <row r="7746" spans="1:6">
      <c r="A7746" t="s">
        <v>3967</v>
      </c>
      <c r="B7746" s="874" t="s">
        <v>23927</v>
      </c>
      <c r="C7746" t="s">
        <v>23928</v>
      </c>
      <c r="D7746" t="s">
        <v>23928</v>
      </c>
      <c r="E7746" t="s">
        <v>23928</v>
      </c>
      <c r="F7746" s="874" t="s">
        <v>16501</v>
      </c>
    </row>
    <row r="7747" spans="1:6">
      <c r="A7747" t="s">
        <v>3967</v>
      </c>
      <c r="B7747" s="874" t="s">
        <v>23929</v>
      </c>
      <c r="C7747" t="s">
        <v>23930</v>
      </c>
      <c r="D7747" t="s">
        <v>23930</v>
      </c>
      <c r="E7747" t="s">
        <v>23930</v>
      </c>
      <c r="F7747" s="874" t="s">
        <v>16502</v>
      </c>
    </row>
    <row r="7748" spans="1:6">
      <c r="A7748" t="s">
        <v>3967</v>
      </c>
      <c r="B7748" s="874" t="s">
        <v>23931</v>
      </c>
      <c r="C7748" t="s">
        <v>23932</v>
      </c>
      <c r="D7748" t="s">
        <v>23932</v>
      </c>
      <c r="E7748" t="s">
        <v>23932</v>
      </c>
      <c r="F7748" s="874" t="s">
        <v>16502</v>
      </c>
    </row>
    <row r="7749" spans="1:6">
      <c r="A7749" t="s">
        <v>3967</v>
      </c>
      <c r="B7749" s="874" t="s">
        <v>23933</v>
      </c>
      <c r="C7749" t="s">
        <v>23934</v>
      </c>
      <c r="D7749" t="s">
        <v>23934</v>
      </c>
      <c r="E7749" t="s">
        <v>23934</v>
      </c>
      <c r="F7749" s="874" t="s">
        <v>16505</v>
      </c>
    </row>
    <row r="7750" spans="1:6">
      <c r="A7750" t="s">
        <v>3967</v>
      </c>
      <c r="B7750" s="874" t="s">
        <v>23935</v>
      </c>
      <c r="C7750" t="s">
        <v>23936</v>
      </c>
      <c r="D7750" t="s">
        <v>23936</v>
      </c>
      <c r="E7750" t="s">
        <v>23936</v>
      </c>
      <c r="F7750" s="874" t="s">
        <v>16509</v>
      </c>
    </row>
    <row r="7751" spans="1:6">
      <c r="A7751" t="s">
        <v>3967</v>
      </c>
      <c r="B7751" s="874" t="s">
        <v>23937</v>
      </c>
      <c r="C7751" t="s">
        <v>23938</v>
      </c>
      <c r="D7751" t="s">
        <v>23938</v>
      </c>
      <c r="E7751" t="s">
        <v>23938</v>
      </c>
      <c r="F7751" s="874" t="s">
        <v>16513</v>
      </c>
    </row>
    <row r="7752" spans="1:6">
      <c r="A7752" t="s">
        <v>3967</v>
      </c>
      <c r="B7752" s="874" t="s">
        <v>23939</v>
      </c>
      <c r="C7752" t="s">
        <v>23940</v>
      </c>
      <c r="D7752" t="s">
        <v>23940</v>
      </c>
      <c r="E7752" t="s">
        <v>23940</v>
      </c>
      <c r="F7752" s="874" t="s">
        <v>16517</v>
      </c>
    </row>
    <row r="7753" spans="1:6">
      <c r="A7753" t="s">
        <v>3967</v>
      </c>
      <c r="B7753" s="874" t="s">
        <v>23941</v>
      </c>
      <c r="C7753" t="s">
        <v>23942</v>
      </c>
      <c r="D7753" t="s">
        <v>23942</v>
      </c>
      <c r="E7753" t="s">
        <v>23942</v>
      </c>
      <c r="F7753" s="874" t="s">
        <v>16521</v>
      </c>
    </row>
    <row r="7754" spans="1:6">
      <c r="A7754" t="s">
        <v>3967</v>
      </c>
      <c r="B7754" s="874" t="s">
        <v>23943</v>
      </c>
      <c r="C7754" t="s">
        <v>23944</v>
      </c>
      <c r="D7754" t="s">
        <v>23944</v>
      </c>
      <c r="E7754" t="s">
        <v>23944</v>
      </c>
      <c r="F7754" s="874" t="s">
        <v>16525</v>
      </c>
    </row>
    <row r="7755" spans="1:6">
      <c r="A7755" t="s">
        <v>3967</v>
      </c>
      <c r="B7755" s="874" t="s">
        <v>23945</v>
      </c>
      <c r="C7755" t="s">
        <v>23946</v>
      </c>
      <c r="D7755" t="s">
        <v>23946</v>
      </c>
      <c r="E7755" t="s">
        <v>23946</v>
      </c>
      <c r="F7755" s="874" t="s">
        <v>16529</v>
      </c>
    </row>
    <row r="7756" spans="1:6">
      <c r="A7756" t="s">
        <v>3967</v>
      </c>
      <c r="B7756" s="874" t="s">
        <v>23947</v>
      </c>
      <c r="C7756" t="s">
        <v>23948</v>
      </c>
      <c r="D7756" t="s">
        <v>23948</v>
      </c>
      <c r="E7756" t="s">
        <v>23948</v>
      </c>
      <c r="F7756" s="874" t="s">
        <v>16529</v>
      </c>
    </row>
    <row r="7757" spans="1:6">
      <c r="A7757" t="s">
        <v>3967</v>
      </c>
      <c r="B7757" s="874" t="s">
        <v>23949</v>
      </c>
      <c r="C7757" t="s">
        <v>23950</v>
      </c>
      <c r="D7757" t="s">
        <v>23950</v>
      </c>
      <c r="E7757" t="s">
        <v>23950</v>
      </c>
      <c r="F7757" s="874" t="s">
        <v>16533</v>
      </c>
    </row>
    <row r="7758" spans="1:6">
      <c r="A7758" t="s">
        <v>3967</v>
      </c>
      <c r="B7758" s="874" t="s">
        <v>23951</v>
      </c>
      <c r="C7758" t="s">
        <v>23952</v>
      </c>
      <c r="D7758" t="s">
        <v>23952</v>
      </c>
      <c r="E7758" t="s">
        <v>23952</v>
      </c>
      <c r="F7758" s="874" t="s">
        <v>16533</v>
      </c>
    </row>
    <row r="7759" spans="1:6">
      <c r="A7759" t="s">
        <v>3967</v>
      </c>
      <c r="B7759" s="874" t="s">
        <v>23953</v>
      </c>
      <c r="C7759" t="s">
        <v>23954</v>
      </c>
      <c r="D7759" t="s">
        <v>23954</v>
      </c>
      <c r="E7759" t="s">
        <v>23954</v>
      </c>
      <c r="F7759" s="874" t="s">
        <v>16537</v>
      </c>
    </row>
    <row r="7760" spans="1:6">
      <c r="A7760" t="s">
        <v>3967</v>
      </c>
      <c r="B7760" s="874" t="s">
        <v>23955</v>
      </c>
      <c r="C7760" t="s">
        <v>23956</v>
      </c>
      <c r="D7760" t="s">
        <v>23956</v>
      </c>
      <c r="E7760" t="s">
        <v>23956</v>
      </c>
      <c r="F7760" s="874" t="s">
        <v>16538</v>
      </c>
    </row>
    <row r="7761" spans="1:6">
      <c r="A7761" t="s">
        <v>3967</v>
      </c>
      <c r="B7761" s="874" t="s">
        <v>23957</v>
      </c>
      <c r="C7761" t="s">
        <v>23958</v>
      </c>
      <c r="D7761" t="s">
        <v>23958</v>
      </c>
      <c r="E7761" t="s">
        <v>23958</v>
      </c>
      <c r="F7761" s="874" t="s">
        <v>16542</v>
      </c>
    </row>
    <row r="7762" spans="1:6">
      <c r="A7762" t="s">
        <v>3967</v>
      </c>
      <c r="B7762" s="874" t="s">
        <v>23959</v>
      </c>
      <c r="C7762" t="s">
        <v>23960</v>
      </c>
      <c r="D7762" t="s">
        <v>23960</v>
      </c>
      <c r="E7762" t="s">
        <v>23960</v>
      </c>
      <c r="F7762" s="874" t="s">
        <v>16542</v>
      </c>
    </row>
    <row r="7763" spans="1:6">
      <c r="A7763" t="s">
        <v>3967</v>
      </c>
      <c r="B7763" s="874" t="s">
        <v>23961</v>
      </c>
      <c r="C7763" t="s">
        <v>23962</v>
      </c>
      <c r="D7763" t="s">
        <v>23962</v>
      </c>
      <c r="E7763" t="s">
        <v>23962</v>
      </c>
      <c r="F7763" s="874" t="s">
        <v>16546</v>
      </c>
    </row>
    <row r="7764" spans="1:6">
      <c r="A7764" t="s">
        <v>3967</v>
      </c>
      <c r="B7764" s="874" t="s">
        <v>23963</v>
      </c>
      <c r="C7764" t="s">
        <v>23964</v>
      </c>
      <c r="D7764" t="s">
        <v>23964</v>
      </c>
      <c r="E7764" t="s">
        <v>23964</v>
      </c>
      <c r="F7764" s="874" t="s">
        <v>16546</v>
      </c>
    </row>
    <row r="7765" spans="1:6">
      <c r="A7765" t="s">
        <v>3967</v>
      </c>
      <c r="B7765" s="874" t="s">
        <v>23965</v>
      </c>
      <c r="C7765" t="s">
        <v>23966</v>
      </c>
      <c r="D7765" t="s">
        <v>23966</v>
      </c>
      <c r="E7765" t="s">
        <v>23966</v>
      </c>
      <c r="F7765" s="874" t="s">
        <v>16546</v>
      </c>
    </row>
    <row r="7766" spans="1:6">
      <c r="A7766" t="s">
        <v>3967</v>
      </c>
      <c r="B7766" s="874" t="s">
        <v>23967</v>
      </c>
      <c r="C7766" t="s">
        <v>23968</v>
      </c>
      <c r="D7766" t="s">
        <v>23968</v>
      </c>
      <c r="E7766" t="s">
        <v>23968</v>
      </c>
      <c r="F7766" s="874" t="s">
        <v>16546</v>
      </c>
    </row>
    <row r="7767" spans="1:6">
      <c r="A7767" t="s">
        <v>3967</v>
      </c>
      <c r="B7767" s="874" t="s">
        <v>23969</v>
      </c>
      <c r="C7767" t="s">
        <v>23970</v>
      </c>
      <c r="D7767" t="s">
        <v>23970</v>
      </c>
      <c r="E7767" t="s">
        <v>23970</v>
      </c>
      <c r="F7767" s="874" t="s">
        <v>16546</v>
      </c>
    </row>
    <row r="7768" spans="1:6">
      <c r="A7768" t="s">
        <v>3967</v>
      </c>
      <c r="B7768" s="874" t="s">
        <v>23971</v>
      </c>
      <c r="C7768" t="s">
        <v>23972</v>
      </c>
      <c r="D7768" t="s">
        <v>23972</v>
      </c>
      <c r="E7768" t="s">
        <v>23972</v>
      </c>
      <c r="F7768" s="874" t="s">
        <v>16550</v>
      </c>
    </row>
    <row r="7769" spans="1:6">
      <c r="A7769" t="s">
        <v>3967</v>
      </c>
      <c r="B7769" s="874" t="s">
        <v>23973</v>
      </c>
      <c r="C7769" t="s">
        <v>23974</v>
      </c>
      <c r="D7769" t="s">
        <v>23974</v>
      </c>
      <c r="E7769" t="s">
        <v>23974</v>
      </c>
      <c r="F7769" s="874" t="s">
        <v>16550</v>
      </c>
    </row>
    <row r="7770" spans="1:6">
      <c r="A7770" t="s">
        <v>3967</v>
      </c>
      <c r="B7770" s="874" t="s">
        <v>23975</v>
      </c>
      <c r="C7770" t="s">
        <v>23976</v>
      </c>
      <c r="D7770" t="s">
        <v>23976</v>
      </c>
      <c r="E7770" t="s">
        <v>23976</v>
      </c>
      <c r="F7770" s="874" t="s">
        <v>16550</v>
      </c>
    </row>
    <row r="7771" spans="1:6">
      <c r="A7771" t="s">
        <v>3967</v>
      </c>
      <c r="B7771" t="s">
        <v>23977</v>
      </c>
      <c r="C7771" t="s">
        <v>23978</v>
      </c>
      <c r="D7771" t="s">
        <v>23978</v>
      </c>
      <c r="E7771" t="s">
        <v>23978</v>
      </c>
      <c r="F7771" s="874" t="s">
        <v>16554</v>
      </c>
    </row>
    <row r="7772" spans="1:6">
      <c r="A7772" t="s">
        <v>3967</v>
      </c>
      <c r="B7772" s="874" t="s">
        <v>23979</v>
      </c>
      <c r="C7772" t="s">
        <v>23980</v>
      </c>
      <c r="D7772" t="s">
        <v>23980</v>
      </c>
      <c r="E7772" t="s">
        <v>23980</v>
      </c>
      <c r="F7772" s="874" t="s">
        <v>16554</v>
      </c>
    </row>
    <row r="7773" spans="1:6">
      <c r="A7773" t="s">
        <v>3967</v>
      </c>
      <c r="B7773" s="874" t="s">
        <v>23981</v>
      </c>
      <c r="C7773" t="s">
        <v>23982</v>
      </c>
      <c r="D7773" t="s">
        <v>23982</v>
      </c>
      <c r="E7773" t="s">
        <v>23982</v>
      </c>
      <c r="F7773" s="874" t="s">
        <v>16558</v>
      </c>
    </row>
    <row r="7774" spans="1:6">
      <c r="A7774" t="s">
        <v>3967</v>
      </c>
      <c r="B7774" s="874" t="s">
        <v>23983</v>
      </c>
      <c r="C7774" t="s">
        <v>23984</v>
      </c>
      <c r="D7774" t="s">
        <v>23984</v>
      </c>
      <c r="E7774" t="s">
        <v>23984</v>
      </c>
      <c r="F7774" s="874" t="s">
        <v>16562</v>
      </c>
    </row>
    <row r="7775" spans="1:6">
      <c r="A7775" t="s">
        <v>3967</v>
      </c>
      <c r="B7775" s="874" t="s">
        <v>23985</v>
      </c>
      <c r="C7775" t="s">
        <v>23986</v>
      </c>
      <c r="D7775" t="s">
        <v>23986</v>
      </c>
      <c r="E7775" t="s">
        <v>23986</v>
      </c>
      <c r="F7775" s="874" t="s">
        <v>16562</v>
      </c>
    </row>
    <row r="7776" spans="1:6">
      <c r="A7776" t="s">
        <v>3967</v>
      </c>
      <c r="B7776" s="874" t="s">
        <v>23987</v>
      </c>
      <c r="C7776" t="s">
        <v>23988</v>
      </c>
      <c r="D7776" t="s">
        <v>23988</v>
      </c>
      <c r="E7776" t="s">
        <v>23988</v>
      </c>
      <c r="F7776" s="874" t="s">
        <v>16566</v>
      </c>
    </row>
    <row r="7777" spans="1:6">
      <c r="A7777" t="s">
        <v>3967</v>
      </c>
      <c r="B7777" s="860" t="s">
        <v>23989</v>
      </c>
      <c r="C7777" t="s">
        <v>23990</v>
      </c>
      <c r="D7777" t="s">
        <v>23990</v>
      </c>
      <c r="E7777" t="s">
        <v>23990</v>
      </c>
      <c r="F7777" s="874" t="s">
        <v>16567</v>
      </c>
    </row>
    <row r="7778" spans="1:6">
      <c r="A7778" t="s">
        <v>3967</v>
      </c>
      <c r="B7778" s="874" t="s">
        <v>23991</v>
      </c>
      <c r="C7778" t="s">
        <v>23992</v>
      </c>
      <c r="D7778" t="s">
        <v>23992</v>
      </c>
      <c r="E7778" t="s">
        <v>23992</v>
      </c>
      <c r="F7778" s="874" t="s">
        <v>16567</v>
      </c>
    </row>
    <row r="7779" spans="1:6">
      <c r="A7779" t="s">
        <v>3967</v>
      </c>
      <c r="B7779" s="874" t="s">
        <v>23993</v>
      </c>
      <c r="C7779" t="s">
        <v>23994</v>
      </c>
      <c r="D7779" t="s">
        <v>23994</v>
      </c>
      <c r="E7779" t="s">
        <v>23994</v>
      </c>
      <c r="F7779" s="874" t="s">
        <v>16567</v>
      </c>
    </row>
    <row r="7780" spans="1:6">
      <c r="A7780" t="s">
        <v>3967</v>
      </c>
      <c r="B7780" s="874" t="s">
        <v>23995</v>
      </c>
      <c r="C7780" t="s">
        <v>23996</v>
      </c>
      <c r="D7780" t="s">
        <v>23996</v>
      </c>
      <c r="E7780" t="s">
        <v>23996</v>
      </c>
      <c r="F7780" s="874" t="s">
        <v>16567</v>
      </c>
    </row>
    <row r="7781" spans="1:6">
      <c r="A7781" t="s">
        <v>3967</v>
      </c>
      <c r="B7781" s="874" t="s">
        <v>23997</v>
      </c>
      <c r="C7781" t="s">
        <v>23998</v>
      </c>
      <c r="D7781" t="s">
        <v>23998</v>
      </c>
      <c r="E7781" t="s">
        <v>23998</v>
      </c>
      <c r="F7781" s="874" t="s">
        <v>16567</v>
      </c>
    </row>
    <row r="7782" spans="1:6">
      <c r="A7782" t="s">
        <v>3967</v>
      </c>
      <c r="B7782" s="876" t="s">
        <v>23999</v>
      </c>
      <c r="C7782" t="s">
        <v>24000</v>
      </c>
      <c r="D7782" t="s">
        <v>24000</v>
      </c>
      <c r="E7782" t="s">
        <v>24000</v>
      </c>
      <c r="F7782" s="874" t="s">
        <v>16571</v>
      </c>
    </row>
    <row r="7783" spans="1:6">
      <c r="A7783" t="s">
        <v>3967</v>
      </c>
      <c r="B7783" s="874" t="s">
        <v>24001</v>
      </c>
      <c r="C7783" t="s">
        <v>24002</v>
      </c>
      <c r="D7783" t="s">
        <v>24002</v>
      </c>
      <c r="E7783" t="s">
        <v>24002</v>
      </c>
      <c r="F7783" s="874" t="s">
        <v>16575</v>
      </c>
    </row>
    <row r="7784" spans="1:6">
      <c r="A7784" t="s">
        <v>3967</v>
      </c>
      <c r="B7784" s="860" t="s">
        <v>24003</v>
      </c>
      <c r="C7784" t="s">
        <v>24004</v>
      </c>
      <c r="D7784" t="s">
        <v>24004</v>
      </c>
      <c r="E7784" t="s">
        <v>24004</v>
      </c>
      <c r="F7784" s="874" t="s">
        <v>16579</v>
      </c>
    </row>
    <row r="7785" spans="1:6">
      <c r="A7785" t="s">
        <v>3967</v>
      </c>
      <c r="B7785" s="874" t="s">
        <v>24005</v>
      </c>
      <c r="C7785" t="s">
        <v>24006</v>
      </c>
      <c r="D7785" t="s">
        <v>24006</v>
      </c>
      <c r="E7785" t="s">
        <v>24006</v>
      </c>
      <c r="F7785" s="874" t="s">
        <v>16583</v>
      </c>
    </row>
    <row r="7786" spans="1:6">
      <c r="A7786" t="s">
        <v>3967</v>
      </c>
      <c r="B7786" s="874" t="s">
        <v>24007</v>
      </c>
      <c r="C7786" t="s">
        <v>24008</v>
      </c>
      <c r="D7786" t="s">
        <v>24008</v>
      </c>
      <c r="E7786" t="s">
        <v>24008</v>
      </c>
      <c r="F7786" s="874" t="s">
        <v>16583</v>
      </c>
    </row>
    <row r="7787" spans="1:6">
      <c r="A7787" t="s">
        <v>3967</v>
      </c>
      <c r="B7787" s="874" t="s">
        <v>24009</v>
      </c>
      <c r="C7787" t="s">
        <v>24010</v>
      </c>
      <c r="D7787" t="s">
        <v>24010</v>
      </c>
      <c r="E7787" t="s">
        <v>24010</v>
      </c>
      <c r="F7787" s="874" t="s">
        <v>16583</v>
      </c>
    </row>
    <row r="7788" spans="1:6">
      <c r="A7788" t="s">
        <v>3967</v>
      </c>
      <c r="B7788" s="874" t="s">
        <v>24011</v>
      </c>
      <c r="C7788" t="s">
        <v>24012</v>
      </c>
      <c r="D7788" t="s">
        <v>24012</v>
      </c>
      <c r="E7788" t="s">
        <v>24012</v>
      </c>
      <c r="F7788" s="874" t="s">
        <v>16587</v>
      </c>
    </row>
    <row r="7789" spans="1:6">
      <c r="A7789" t="s">
        <v>3967</v>
      </c>
      <c r="B7789" s="874" t="s">
        <v>24013</v>
      </c>
      <c r="C7789" t="s">
        <v>24014</v>
      </c>
      <c r="D7789" t="s">
        <v>24014</v>
      </c>
      <c r="E7789" t="s">
        <v>24014</v>
      </c>
      <c r="F7789" s="874" t="s">
        <v>16591</v>
      </c>
    </row>
    <row r="7790" spans="1:6">
      <c r="A7790" t="s">
        <v>3967</v>
      </c>
      <c r="B7790" s="874" t="s">
        <v>24015</v>
      </c>
      <c r="C7790" t="s">
        <v>24016</v>
      </c>
      <c r="D7790" t="s">
        <v>24016</v>
      </c>
      <c r="E7790" t="s">
        <v>24016</v>
      </c>
      <c r="F7790" s="874" t="s">
        <v>16591</v>
      </c>
    </row>
    <row r="7791" spans="1:6">
      <c r="A7791" t="s">
        <v>3967</v>
      </c>
      <c r="B7791" s="874" t="s">
        <v>24017</v>
      </c>
      <c r="C7791" t="s">
        <v>24018</v>
      </c>
      <c r="D7791" t="s">
        <v>24018</v>
      </c>
      <c r="E7791" t="s">
        <v>24018</v>
      </c>
      <c r="F7791" s="874" t="s">
        <v>16591</v>
      </c>
    </row>
    <row r="7792" spans="1:6">
      <c r="A7792" t="s">
        <v>3967</v>
      </c>
      <c r="B7792" t="s">
        <v>24019</v>
      </c>
      <c r="C7792" t="s">
        <v>24020</v>
      </c>
      <c r="D7792" t="s">
        <v>24020</v>
      </c>
      <c r="E7792" t="s">
        <v>24020</v>
      </c>
      <c r="F7792" s="874" t="s">
        <v>16591</v>
      </c>
    </row>
    <row r="7793" spans="1:6">
      <c r="A7793" t="s">
        <v>3967</v>
      </c>
      <c r="B7793" s="874" t="s">
        <v>24021</v>
      </c>
      <c r="C7793" t="s">
        <v>24022</v>
      </c>
      <c r="D7793" t="s">
        <v>24022</v>
      </c>
      <c r="E7793" t="s">
        <v>24022</v>
      </c>
      <c r="F7793" s="874" t="s">
        <v>16591</v>
      </c>
    </row>
    <row r="7794" spans="1:6">
      <c r="A7794" t="s">
        <v>3967</v>
      </c>
      <c r="B7794" s="874" t="s">
        <v>24023</v>
      </c>
      <c r="C7794" t="s">
        <v>24024</v>
      </c>
      <c r="D7794" t="s">
        <v>24024</v>
      </c>
      <c r="E7794" t="s">
        <v>24024</v>
      </c>
      <c r="F7794" s="874" t="s">
        <v>16591</v>
      </c>
    </row>
    <row r="7795" spans="1:6">
      <c r="A7795" t="s">
        <v>3967</v>
      </c>
      <c r="B7795" s="874" t="s">
        <v>24025</v>
      </c>
      <c r="C7795" t="s">
        <v>24026</v>
      </c>
      <c r="D7795" t="s">
        <v>24026</v>
      </c>
      <c r="E7795" t="s">
        <v>24026</v>
      </c>
      <c r="F7795" s="874" t="s">
        <v>16595</v>
      </c>
    </row>
    <row r="7796" spans="1:6">
      <c r="A7796" t="s">
        <v>3967</v>
      </c>
      <c r="B7796" s="860" t="s">
        <v>24027</v>
      </c>
      <c r="C7796" t="s">
        <v>24028</v>
      </c>
      <c r="D7796" t="s">
        <v>24028</v>
      </c>
      <c r="E7796" t="s">
        <v>24028</v>
      </c>
      <c r="F7796" s="874" t="s">
        <v>16596</v>
      </c>
    </row>
    <row r="7797" spans="1:6">
      <c r="A7797" t="s">
        <v>3967</v>
      </c>
      <c r="B7797" s="874" t="s">
        <v>24029</v>
      </c>
      <c r="C7797" t="s">
        <v>24030</v>
      </c>
      <c r="D7797" t="s">
        <v>24030</v>
      </c>
      <c r="E7797" t="s">
        <v>24030</v>
      </c>
      <c r="F7797" s="874" t="s">
        <v>16597</v>
      </c>
    </row>
    <row r="7798" spans="1:6">
      <c r="A7798" t="s">
        <v>3967</v>
      </c>
      <c r="B7798" s="874" t="s">
        <v>24031</v>
      </c>
      <c r="C7798" t="s">
        <v>24032</v>
      </c>
      <c r="D7798" t="s">
        <v>24032</v>
      </c>
      <c r="E7798" t="s">
        <v>24032</v>
      </c>
      <c r="F7798" s="874" t="s">
        <v>16598</v>
      </c>
    </row>
    <row r="7799" spans="1:6">
      <c r="A7799" t="s">
        <v>3967</v>
      </c>
      <c r="B7799" s="874" t="s">
        <v>24033</v>
      </c>
      <c r="C7799" t="s">
        <v>24034</v>
      </c>
      <c r="D7799" t="s">
        <v>24034</v>
      </c>
      <c r="E7799" t="s">
        <v>24034</v>
      </c>
      <c r="F7799" s="874" t="s">
        <v>16602</v>
      </c>
    </row>
    <row r="7800" spans="1:6">
      <c r="A7800" t="s">
        <v>3967</v>
      </c>
      <c r="B7800" s="874" t="s">
        <v>24035</v>
      </c>
      <c r="C7800" t="s">
        <v>24036</v>
      </c>
      <c r="D7800" t="s">
        <v>24036</v>
      </c>
      <c r="E7800" t="s">
        <v>24036</v>
      </c>
      <c r="F7800" s="874" t="s">
        <v>16606</v>
      </c>
    </row>
    <row r="7801" spans="1:6">
      <c r="A7801" t="s">
        <v>3967</v>
      </c>
      <c r="B7801" s="874" t="s">
        <v>24037</v>
      </c>
      <c r="C7801" t="s">
        <v>24038</v>
      </c>
      <c r="D7801" t="s">
        <v>24038</v>
      </c>
      <c r="E7801" t="s">
        <v>24038</v>
      </c>
      <c r="F7801" s="874" t="s">
        <v>16606</v>
      </c>
    </row>
    <row r="7802" spans="1:6">
      <c r="A7802" t="s">
        <v>3967</v>
      </c>
      <c r="B7802" s="874" t="s">
        <v>24039</v>
      </c>
      <c r="C7802" t="s">
        <v>24040</v>
      </c>
      <c r="D7802" t="s">
        <v>24040</v>
      </c>
      <c r="E7802" t="s">
        <v>24040</v>
      </c>
      <c r="F7802" s="874" t="s">
        <v>16606</v>
      </c>
    </row>
    <row r="7803" spans="1:6">
      <c r="A7803" t="s">
        <v>3967</v>
      </c>
      <c r="B7803" s="874" t="s">
        <v>24041</v>
      </c>
      <c r="C7803" t="s">
        <v>24042</v>
      </c>
      <c r="D7803" t="s">
        <v>24042</v>
      </c>
      <c r="E7803" t="s">
        <v>24042</v>
      </c>
      <c r="F7803" s="874" t="s">
        <v>16609</v>
      </c>
    </row>
    <row r="7804" spans="1:6">
      <c r="A7804" t="s">
        <v>3967</v>
      </c>
      <c r="B7804" s="874" t="s">
        <v>24043</v>
      </c>
      <c r="C7804" t="s">
        <v>24044</v>
      </c>
      <c r="D7804" t="s">
        <v>24044</v>
      </c>
      <c r="E7804" t="s">
        <v>24044</v>
      </c>
      <c r="F7804" s="874" t="s">
        <v>16613</v>
      </c>
    </row>
    <row r="7805" spans="1:6">
      <c r="A7805" t="s">
        <v>3967</v>
      </c>
      <c r="B7805" s="874" t="s">
        <v>24045</v>
      </c>
      <c r="C7805" t="s">
        <v>24046</v>
      </c>
      <c r="D7805" t="s">
        <v>24046</v>
      </c>
      <c r="E7805" t="s">
        <v>24046</v>
      </c>
      <c r="F7805" s="874" t="s">
        <v>16617</v>
      </c>
    </row>
    <row r="7806" spans="1:6">
      <c r="A7806" t="s">
        <v>3967</v>
      </c>
      <c r="B7806" s="874" t="s">
        <v>24047</v>
      </c>
      <c r="C7806" t="s">
        <v>24048</v>
      </c>
      <c r="D7806" t="s">
        <v>24048</v>
      </c>
      <c r="E7806" t="s">
        <v>24048</v>
      </c>
      <c r="F7806" s="874" t="s">
        <v>16621</v>
      </c>
    </row>
    <row r="7807" spans="1:6">
      <c r="A7807" t="s">
        <v>3967</v>
      </c>
      <c r="B7807" s="860" t="s">
        <v>24049</v>
      </c>
      <c r="C7807" t="s">
        <v>24050</v>
      </c>
      <c r="D7807" t="s">
        <v>24050</v>
      </c>
      <c r="E7807" t="s">
        <v>24050</v>
      </c>
      <c r="F7807" s="874" t="s">
        <v>16624</v>
      </c>
    </row>
    <row r="7808" spans="1:6">
      <c r="A7808" t="s">
        <v>3967</v>
      </c>
      <c r="B7808" s="874" t="s">
        <v>24051</v>
      </c>
      <c r="C7808" t="s">
        <v>24052</v>
      </c>
      <c r="D7808" t="s">
        <v>24052</v>
      </c>
      <c r="E7808" t="s">
        <v>24052</v>
      </c>
      <c r="F7808" s="874" t="s">
        <v>16625</v>
      </c>
    </row>
    <row r="7809" spans="1:6">
      <c r="A7809" t="s">
        <v>3967</v>
      </c>
      <c r="B7809" s="874" t="s">
        <v>24053</v>
      </c>
      <c r="C7809" t="s">
        <v>24054</v>
      </c>
      <c r="D7809" t="s">
        <v>24054</v>
      </c>
      <c r="E7809" t="s">
        <v>24054</v>
      </c>
      <c r="F7809" s="874" t="s">
        <v>16625</v>
      </c>
    </row>
    <row r="7810" spans="1:6">
      <c r="A7810" t="s">
        <v>3967</v>
      </c>
      <c r="B7810" s="874" t="s">
        <v>24055</v>
      </c>
      <c r="C7810" t="s">
        <v>24056</v>
      </c>
      <c r="D7810" t="s">
        <v>24056</v>
      </c>
      <c r="E7810" t="s">
        <v>24056</v>
      </c>
      <c r="F7810" s="874" t="s">
        <v>16629</v>
      </c>
    </row>
    <row r="7811" spans="1:6">
      <c r="A7811" t="s">
        <v>3967</v>
      </c>
      <c r="B7811" s="874" t="s">
        <v>24057</v>
      </c>
      <c r="C7811" t="s">
        <v>24058</v>
      </c>
      <c r="D7811" t="s">
        <v>24058</v>
      </c>
      <c r="E7811" t="s">
        <v>24058</v>
      </c>
      <c r="F7811" s="874" t="s">
        <v>16633</v>
      </c>
    </row>
    <row r="7812" spans="1:6">
      <c r="A7812" t="s">
        <v>3967</v>
      </c>
      <c r="B7812" s="874" t="s">
        <v>24059</v>
      </c>
      <c r="C7812" t="s">
        <v>24060</v>
      </c>
      <c r="D7812" t="s">
        <v>24060</v>
      </c>
      <c r="E7812" t="s">
        <v>24060</v>
      </c>
      <c r="F7812" s="874" t="s">
        <v>16637</v>
      </c>
    </row>
    <row r="7813" spans="1:6">
      <c r="A7813" t="s">
        <v>3967</v>
      </c>
      <c r="B7813" s="874" t="s">
        <v>24061</v>
      </c>
      <c r="C7813" t="s">
        <v>24062</v>
      </c>
      <c r="D7813" t="s">
        <v>24062</v>
      </c>
      <c r="E7813" t="s">
        <v>24062</v>
      </c>
      <c r="F7813" s="874" t="s">
        <v>16637</v>
      </c>
    </row>
    <row r="7814" spans="1:6">
      <c r="A7814" t="s">
        <v>3967</v>
      </c>
      <c r="B7814" s="874" t="s">
        <v>24063</v>
      </c>
      <c r="C7814" t="s">
        <v>24064</v>
      </c>
      <c r="D7814" t="s">
        <v>24064</v>
      </c>
      <c r="E7814" t="s">
        <v>24064</v>
      </c>
      <c r="F7814" s="874" t="s">
        <v>16637</v>
      </c>
    </row>
    <row r="7815" spans="1:6">
      <c r="A7815" t="s">
        <v>3967</v>
      </c>
      <c r="B7815" s="874" t="s">
        <v>24065</v>
      </c>
      <c r="C7815" t="s">
        <v>24066</v>
      </c>
      <c r="D7815" t="s">
        <v>24066</v>
      </c>
      <c r="E7815" t="s">
        <v>24066</v>
      </c>
      <c r="F7815" s="874" t="s">
        <v>16640</v>
      </c>
    </row>
    <row r="7816" spans="1:6">
      <c r="A7816" t="s">
        <v>3967</v>
      </c>
      <c r="B7816" s="874" t="s">
        <v>24067</v>
      </c>
      <c r="C7816" t="s">
        <v>24068</v>
      </c>
      <c r="D7816" t="s">
        <v>24068</v>
      </c>
      <c r="E7816" t="s">
        <v>24068</v>
      </c>
      <c r="F7816" s="874" t="s">
        <v>16640</v>
      </c>
    </row>
    <row r="7817" spans="1:6">
      <c r="A7817" t="s">
        <v>3967</v>
      </c>
      <c r="B7817" s="874" t="s">
        <v>24069</v>
      </c>
      <c r="C7817" t="s">
        <v>24070</v>
      </c>
      <c r="D7817" t="s">
        <v>24070</v>
      </c>
      <c r="E7817" t="s">
        <v>24070</v>
      </c>
      <c r="F7817" s="874" t="s">
        <v>16641</v>
      </c>
    </row>
    <row r="7818" spans="1:6">
      <c r="A7818" t="s">
        <v>3967</v>
      </c>
      <c r="B7818" s="874" t="s">
        <v>24071</v>
      </c>
      <c r="C7818" t="s">
        <v>24072</v>
      </c>
      <c r="D7818" t="s">
        <v>24072</v>
      </c>
      <c r="E7818" t="s">
        <v>24072</v>
      </c>
      <c r="F7818" s="874" t="s">
        <v>16641</v>
      </c>
    </row>
    <row r="7819" spans="1:6">
      <c r="A7819" t="s">
        <v>3967</v>
      </c>
      <c r="B7819" s="874" t="s">
        <v>24073</v>
      </c>
      <c r="C7819" t="s">
        <v>24074</v>
      </c>
      <c r="D7819" t="s">
        <v>24074</v>
      </c>
      <c r="E7819" t="s">
        <v>24074</v>
      </c>
      <c r="F7819" s="874" t="s">
        <v>16641</v>
      </c>
    </row>
    <row r="7820" spans="1:6">
      <c r="A7820" t="s">
        <v>3967</v>
      </c>
      <c r="B7820" s="874" t="s">
        <v>24075</v>
      </c>
      <c r="C7820" t="s">
        <v>24076</v>
      </c>
      <c r="D7820" t="s">
        <v>24076</v>
      </c>
      <c r="E7820" t="s">
        <v>24076</v>
      </c>
      <c r="F7820" s="874" t="s">
        <v>16641</v>
      </c>
    </row>
    <row r="7821" spans="1:6">
      <c r="A7821" t="s">
        <v>3967</v>
      </c>
      <c r="B7821" s="874" t="s">
        <v>24077</v>
      </c>
      <c r="C7821" t="s">
        <v>24078</v>
      </c>
      <c r="D7821" t="s">
        <v>24078</v>
      </c>
      <c r="E7821" t="s">
        <v>24078</v>
      </c>
      <c r="F7821" s="874" t="s">
        <v>16641</v>
      </c>
    </row>
    <row r="7822" spans="1:6">
      <c r="A7822" t="s">
        <v>3967</v>
      </c>
      <c r="B7822" s="874" t="s">
        <v>24079</v>
      </c>
      <c r="C7822" t="s">
        <v>24080</v>
      </c>
      <c r="D7822" t="s">
        <v>24080</v>
      </c>
      <c r="E7822" t="s">
        <v>24080</v>
      </c>
      <c r="F7822" s="874" t="s">
        <v>16641</v>
      </c>
    </row>
    <row r="7823" spans="1:6">
      <c r="A7823" t="s">
        <v>3967</v>
      </c>
      <c r="B7823" s="874" t="s">
        <v>24081</v>
      </c>
      <c r="C7823" t="s">
        <v>24082</v>
      </c>
      <c r="D7823" t="s">
        <v>24082</v>
      </c>
      <c r="E7823" t="s">
        <v>24082</v>
      </c>
      <c r="F7823" s="874" t="s">
        <v>16641</v>
      </c>
    </row>
    <row r="7824" spans="1:6">
      <c r="A7824" t="s">
        <v>3967</v>
      </c>
      <c r="B7824" s="860" t="s">
        <v>24083</v>
      </c>
      <c r="C7824" t="s">
        <v>24084</v>
      </c>
      <c r="D7824" t="s">
        <v>24084</v>
      </c>
      <c r="E7824" t="s">
        <v>24084</v>
      </c>
      <c r="F7824" s="874" t="s">
        <v>16642</v>
      </c>
    </row>
    <row r="7825" spans="1:6">
      <c r="A7825" t="s">
        <v>3967</v>
      </c>
      <c r="B7825" s="860" t="s">
        <v>24085</v>
      </c>
      <c r="C7825" t="s">
        <v>24086</v>
      </c>
      <c r="D7825" t="s">
        <v>24086</v>
      </c>
      <c r="E7825" t="s">
        <v>24086</v>
      </c>
      <c r="F7825" s="874" t="s">
        <v>16646</v>
      </c>
    </row>
    <row r="7826" spans="1:6">
      <c r="A7826" t="s">
        <v>3967</v>
      </c>
      <c r="B7826" s="874" t="s">
        <v>24087</v>
      </c>
      <c r="C7826" t="s">
        <v>24088</v>
      </c>
      <c r="D7826" t="s">
        <v>24088</v>
      </c>
      <c r="E7826" t="s">
        <v>24088</v>
      </c>
      <c r="F7826" s="874" t="s">
        <v>16650</v>
      </c>
    </row>
    <row r="7827" spans="1:6">
      <c r="A7827" t="s">
        <v>3967</v>
      </c>
      <c r="B7827" s="874" t="s">
        <v>24089</v>
      </c>
      <c r="C7827" t="s">
        <v>24090</v>
      </c>
      <c r="D7827" t="s">
        <v>24090</v>
      </c>
      <c r="E7827" t="s">
        <v>24090</v>
      </c>
      <c r="F7827" s="874" t="s">
        <v>16650</v>
      </c>
    </row>
    <row r="7828" spans="1:6">
      <c r="A7828" t="s">
        <v>3967</v>
      </c>
      <c r="B7828" s="874" t="s">
        <v>24091</v>
      </c>
      <c r="C7828" t="s">
        <v>24092</v>
      </c>
      <c r="D7828" t="s">
        <v>24092</v>
      </c>
      <c r="E7828" t="s">
        <v>24092</v>
      </c>
      <c r="F7828" s="874" t="s">
        <v>16654</v>
      </c>
    </row>
    <row r="7829" spans="1:6">
      <c r="A7829" t="s">
        <v>3967</v>
      </c>
      <c r="B7829" s="874" t="s">
        <v>24093</v>
      </c>
      <c r="C7829" t="s">
        <v>24094</v>
      </c>
      <c r="D7829" t="s">
        <v>24094</v>
      </c>
      <c r="E7829" t="s">
        <v>24094</v>
      </c>
      <c r="F7829" s="874" t="s">
        <v>16658</v>
      </c>
    </row>
    <row r="7830" spans="1:6">
      <c r="A7830" t="s">
        <v>3967</v>
      </c>
      <c r="B7830" s="874" t="s">
        <v>24095</v>
      </c>
      <c r="C7830" t="s">
        <v>24096</v>
      </c>
      <c r="D7830" t="s">
        <v>24096</v>
      </c>
      <c r="E7830" t="s">
        <v>24096</v>
      </c>
      <c r="F7830" s="874" t="s">
        <v>16662</v>
      </c>
    </row>
    <row r="7831" spans="1:6">
      <c r="A7831" t="s">
        <v>3967</v>
      </c>
      <c r="B7831" s="874" t="s">
        <v>24097</v>
      </c>
      <c r="C7831" t="s">
        <v>24098</v>
      </c>
      <c r="D7831" t="s">
        <v>24098</v>
      </c>
      <c r="E7831" t="s">
        <v>24098</v>
      </c>
      <c r="F7831" s="874" t="s">
        <v>16665</v>
      </c>
    </row>
    <row r="7832" spans="1:6">
      <c r="A7832" t="s">
        <v>3967</v>
      </c>
      <c r="B7832" s="874" t="s">
        <v>24099</v>
      </c>
      <c r="C7832" t="s">
        <v>24100</v>
      </c>
      <c r="D7832" t="s">
        <v>24100</v>
      </c>
      <c r="E7832" t="s">
        <v>24100</v>
      </c>
      <c r="F7832" s="874" t="s">
        <v>16666</v>
      </c>
    </row>
    <row r="7833" spans="1:6">
      <c r="A7833" t="s">
        <v>3967</v>
      </c>
      <c r="B7833" s="874" t="s">
        <v>24101</v>
      </c>
      <c r="C7833" t="s">
        <v>24102</v>
      </c>
      <c r="D7833" t="s">
        <v>24102</v>
      </c>
      <c r="E7833" t="s">
        <v>24102</v>
      </c>
      <c r="F7833" s="874" t="s">
        <v>16666</v>
      </c>
    </row>
    <row r="7834" spans="1:6">
      <c r="A7834" t="s">
        <v>3967</v>
      </c>
      <c r="B7834" s="874" t="s">
        <v>24103</v>
      </c>
      <c r="C7834" t="s">
        <v>24104</v>
      </c>
      <c r="D7834" t="s">
        <v>24104</v>
      </c>
      <c r="E7834" t="s">
        <v>24104</v>
      </c>
      <c r="F7834" s="874" t="s">
        <v>16670</v>
      </c>
    </row>
    <row r="7835" spans="1:6">
      <c r="A7835" t="s">
        <v>3967</v>
      </c>
      <c r="B7835" s="874" t="s">
        <v>24105</v>
      </c>
      <c r="C7835" t="s">
        <v>24106</v>
      </c>
      <c r="D7835" t="s">
        <v>24106</v>
      </c>
      <c r="E7835" t="s">
        <v>24106</v>
      </c>
      <c r="F7835" s="874" t="s">
        <v>16671</v>
      </c>
    </row>
    <row r="7836" spans="1:6">
      <c r="A7836" t="s">
        <v>3967</v>
      </c>
      <c r="B7836" s="874" t="s">
        <v>24107</v>
      </c>
      <c r="C7836" t="s">
        <v>24108</v>
      </c>
      <c r="D7836" t="s">
        <v>24108</v>
      </c>
      <c r="E7836" t="s">
        <v>24108</v>
      </c>
      <c r="F7836" s="874" t="s">
        <v>16671</v>
      </c>
    </row>
    <row r="7837" spans="1:6">
      <c r="A7837" t="s">
        <v>3967</v>
      </c>
      <c r="B7837" s="874" t="s">
        <v>24109</v>
      </c>
      <c r="C7837" t="s">
        <v>24110</v>
      </c>
      <c r="D7837" t="s">
        <v>24110</v>
      </c>
      <c r="E7837" t="s">
        <v>24110</v>
      </c>
      <c r="F7837" s="874" t="s">
        <v>16671</v>
      </c>
    </row>
    <row r="7838" spans="1:6">
      <c r="A7838" t="s">
        <v>3967</v>
      </c>
      <c r="B7838" s="874" t="s">
        <v>24111</v>
      </c>
      <c r="C7838" t="s">
        <v>24112</v>
      </c>
      <c r="D7838" t="s">
        <v>24112</v>
      </c>
      <c r="E7838" t="s">
        <v>24112</v>
      </c>
      <c r="F7838" s="874" t="s">
        <v>16671</v>
      </c>
    </row>
    <row r="7839" spans="1:6">
      <c r="A7839" t="s">
        <v>3967</v>
      </c>
      <c r="B7839" s="874" t="s">
        <v>24113</v>
      </c>
      <c r="C7839" t="s">
        <v>24114</v>
      </c>
      <c r="D7839" t="s">
        <v>24114</v>
      </c>
      <c r="E7839" t="s">
        <v>24114</v>
      </c>
      <c r="F7839" s="874" t="s">
        <v>16671</v>
      </c>
    </row>
    <row r="7840" spans="1:6">
      <c r="A7840" t="s">
        <v>3967</v>
      </c>
      <c r="B7840" s="874" t="s">
        <v>24115</v>
      </c>
      <c r="C7840" t="s">
        <v>24116</v>
      </c>
      <c r="D7840" t="s">
        <v>24116</v>
      </c>
      <c r="E7840" t="s">
        <v>24116</v>
      </c>
      <c r="F7840" s="874" t="s">
        <v>16675</v>
      </c>
    </row>
    <row r="7841" spans="1:6">
      <c r="A7841" t="s">
        <v>3967</v>
      </c>
      <c r="B7841" s="874" t="s">
        <v>24117</v>
      </c>
      <c r="C7841" t="s">
        <v>24118</v>
      </c>
      <c r="D7841" t="s">
        <v>24118</v>
      </c>
      <c r="E7841" t="s">
        <v>24118</v>
      </c>
      <c r="F7841" s="874" t="s">
        <v>16678</v>
      </c>
    </row>
    <row r="7842" spans="1:6">
      <c r="A7842" t="s">
        <v>3967</v>
      </c>
      <c r="B7842" s="874" t="s">
        <v>24119</v>
      </c>
      <c r="C7842" t="s">
        <v>24120</v>
      </c>
      <c r="D7842" t="s">
        <v>24120</v>
      </c>
      <c r="E7842" t="s">
        <v>24120</v>
      </c>
      <c r="F7842" s="874" t="s">
        <v>16682</v>
      </c>
    </row>
    <row r="7843" spans="1:6">
      <c r="A7843" t="s">
        <v>3967</v>
      </c>
      <c r="B7843" s="876" t="s">
        <v>24121</v>
      </c>
      <c r="C7843" t="s">
        <v>24122</v>
      </c>
      <c r="D7843" t="s">
        <v>24122</v>
      </c>
      <c r="E7843" t="s">
        <v>24122</v>
      </c>
      <c r="F7843" s="874" t="s">
        <v>16686</v>
      </c>
    </row>
    <row r="7844" spans="1:6">
      <c r="A7844" t="s">
        <v>3967</v>
      </c>
      <c r="B7844" s="874" t="s">
        <v>24123</v>
      </c>
      <c r="C7844" t="s">
        <v>24124</v>
      </c>
      <c r="D7844" t="s">
        <v>24124</v>
      </c>
      <c r="E7844" t="s">
        <v>24124</v>
      </c>
      <c r="F7844" s="874" t="s">
        <v>16690</v>
      </c>
    </row>
    <row r="7845" spans="1:6">
      <c r="A7845" t="s">
        <v>3967</v>
      </c>
      <c r="B7845" s="874" t="s">
        <v>24125</v>
      </c>
      <c r="C7845" t="s">
        <v>24126</v>
      </c>
      <c r="D7845" t="s">
        <v>24126</v>
      </c>
      <c r="E7845" t="s">
        <v>24126</v>
      </c>
      <c r="F7845" s="874" t="s">
        <v>16690</v>
      </c>
    </row>
    <row r="7846" spans="1:6">
      <c r="A7846" t="s">
        <v>3967</v>
      </c>
      <c r="B7846" s="874" t="s">
        <v>24127</v>
      </c>
      <c r="C7846" t="s">
        <v>24128</v>
      </c>
      <c r="D7846" t="s">
        <v>24128</v>
      </c>
      <c r="E7846" t="s">
        <v>24128</v>
      </c>
      <c r="F7846" s="874" t="s">
        <v>16690</v>
      </c>
    </row>
    <row r="7847" spans="1:6">
      <c r="A7847" t="s">
        <v>3967</v>
      </c>
      <c r="B7847" s="874" t="s">
        <v>24129</v>
      </c>
      <c r="C7847" t="s">
        <v>24130</v>
      </c>
      <c r="D7847" t="s">
        <v>24130</v>
      </c>
      <c r="E7847" t="s">
        <v>24130</v>
      </c>
      <c r="F7847" s="874" t="s">
        <v>16690</v>
      </c>
    </row>
    <row r="7848" spans="1:6">
      <c r="A7848" t="s">
        <v>3967</v>
      </c>
      <c r="B7848" s="874" t="s">
        <v>24131</v>
      </c>
      <c r="C7848" t="s">
        <v>24132</v>
      </c>
      <c r="D7848" t="s">
        <v>24132</v>
      </c>
      <c r="E7848" t="s">
        <v>24132</v>
      </c>
      <c r="F7848" s="874" t="s">
        <v>16690</v>
      </c>
    </row>
    <row r="7849" spans="1:6">
      <c r="A7849" t="s">
        <v>3967</v>
      </c>
      <c r="B7849" s="874" t="s">
        <v>24133</v>
      </c>
      <c r="C7849" t="s">
        <v>24134</v>
      </c>
      <c r="D7849" t="s">
        <v>24134</v>
      </c>
      <c r="E7849" t="s">
        <v>24134</v>
      </c>
      <c r="F7849" s="874" t="s">
        <v>16690</v>
      </c>
    </row>
    <row r="7850" spans="1:6">
      <c r="A7850" t="s">
        <v>3967</v>
      </c>
      <c r="B7850" s="874" t="s">
        <v>24135</v>
      </c>
      <c r="C7850" t="s">
        <v>24136</v>
      </c>
      <c r="D7850" t="s">
        <v>24136</v>
      </c>
      <c r="E7850" t="s">
        <v>24136</v>
      </c>
      <c r="F7850" s="874" t="s">
        <v>16690</v>
      </c>
    </row>
    <row r="7851" spans="1:6">
      <c r="A7851" t="s">
        <v>3967</v>
      </c>
      <c r="B7851" s="874" t="s">
        <v>24137</v>
      </c>
      <c r="C7851" t="s">
        <v>24138</v>
      </c>
      <c r="D7851" t="s">
        <v>24138</v>
      </c>
      <c r="E7851" t="s">
        <v>24138</v>
      </c>
      <c r="F7851" s="874" t="s">
        <v>16690</v>
      </c>
    </row>
    <row r="7852" spans="1:6">
      <c r="A7852" t="s">
        <v>3967</v>
      </c>
      <c r="B7852" s="874" t="s">
        <v>24139</v>
      </c>
      <c r="C7852" t="s">
        <v>24140</v>
      </c>
      <c r="D7852" t="s">
        <v>24140</v>
      </c>
      <c r="E7852" t="s">
        <v>24140</v>
      </c>
      <c r="F7852" s="874" t="s">
        <v>16690</v>
      </c>
    </row>
    <row r="7853" spans="1:6">
      <c r="A7853" t="s">
        <v>3967</v>
      </c>
      <c r="B7853" s="874" t="s">
        <v>24141</v>
      </c>
      <c r="C7853" t="s">
        <v>24142</v>
      </c>
      <c r="D7853" t="s">
        <v>24142</v>
      </c>
      <c r="E7853" t="s">
        <v>24142</v>
      </c>
      <c r="F7853" s="874" t="s">
        <v>16690</v>
      </c>
    </row>
    <row r="7854" spans="1:6">
      <c r="A7854" t="s">
        <v>3967</v>
      </c>
      <c r="B7854" s="874" t="s">
        <v>24143</v>
      </c>
      <c r="C7854" t="s">
        <v>24144</v>
      </c>
      <c r="D7854" t="s">
        <v>24144</v>
      </c>
      <c r="E7854" t="s">
        <v>24144</v>
      </c>
      <c r="F7854" s="874" t="s">
        <v>16691</v>
      </c>
    </row>
    <row r="7855" spans="1:6">
      <c r="A7855" t="s">
        <v>3967</v>
      </c>
      <c r="B7855" s="874" t="s">
        <v>24145</v>
      </c>
      <c r="C7855" t="s">
        <v>24146</v>
      </c>
      <c r="D7855" t="s">
        <v>24146</v>
      </c>
      <c r="E7855" t="s">
        <v>24146</v>
      </c>
      <c r="F7855" s="874" t="s">
        <v>16691</v>
      </c>
    </row>
    <row r="7856" spans="1:6">
      <c r="A7856" t="s">
        <v>3967</v>
      </c>
      <c r="B7856" s="874" t="s">
        <v>24147</v>
      </c>
      <c r="C7856" t="s">
        <v>24148</v>
      </c>
      <c r="D7856" t="s">
        <v>24148</v>
      </c>
      <c r="E7856" t="s">
        <v>24148</v>
      </c>
      <c r="F7856" s="874" t="s">
        <v>16691</v>
      </c>
    </row>
    <row r="7857" spans="1:6">
      <c r="A7857" t="s">
        <v>3967</v>
      </c>
      <c r="B7857" s="874" t="s">
        <v>24149</v>
      </c>
      <c r="C7857" t="s">
        <v>24150</v>
      </c>
      <c r="D7857" t="s">
        <v>24150</v>
      </c>
      <c r="E7857" t="s">
        <v>24150</v>
      </c>
      <c r="F7857" s="874" t="s">
        <v>16692</v>
      </c>
    </row>
    <row r="7858" spans="1:6">
      <c r="A7858" t="s">
        <v>3967</v>
      </c>
      <c r="B7858" s="874" t="s">
        <v>24151</v>
      </c>
      <c r="C7858" t="s">
        <v>24152</v>
      </c>
      <c r="D7858" t="s">
        <v>24152</v>
      </c>
      <c r="E7858" t="s">
        <v>24152</v>
      </c>
      <c r="F7858" s="874" t="s">
        <v>16692</v>
      </c>
    </row>
    <row r="7859" spans="1:6">
      <c r="A7859" t="s">
        <v>3967</v>
      </c>
      <c r="B7859" s="874" t="s">
        <v>24153</v>
      </c>
      <c r="C7859" t="s">
        <v>24154</v>
      </c>
      <c r="D7859" t="s">
        <v>24154</v>
      </c>
      <c r="E7859" t="s">
        <v>24154</v>
      </c>
      <c r="F7859" s="874" t="s">
        <v>16693</v>
      </c>
    </row>
    <row r="7860" spans="1:6">
      <c r="A7860" t="s">
        <v>3967</v>
      </c>
      <c r="B7860" s="874" t="s">
        <v>24155</v>
      </c>
      <c r="C7860" t="s">
        <v>24156</v>
      </c>
      <c r="D7860" t="s">
        <v>24156</v>
      </c>
      <c r="E7860" t="s">
        <v>24156</v>
      </c>
      <c r="F7860" s="874" t="s">
        <v>16693</v>
      </c>
    </row>
    <row r="7861" spans="1:6">
      <c r="A7861" t="s">
        <v>3967</v>
      </c>
      <c r="B7861" s="874" t="s">
        <v>24157</v>
      </c>
      <c r="C7861" t="s">
        <v>24158</v>
      </c>
      <c r="D7861" t="s">
        <v>24158</v>
      </c>
      <c r="E7861" t="s">
        <v>24158</v>
      </c>
      <c r="F7861" s="874" t="s">
        <v>16694</v>
      </c>
    </row>
    <row r="7862" spans="1:6">
      <c r="A7862" t="s">
        <v>3967</v>
      </c>
      <c r="B7862" s="874" t="s">
        <v>24159</v>
      </c>
      <c r="C7862" t="s">
        <v>24160</v>
      </c>
      <c r="D7862" t="s">
        <v>24160</v>
      </c>
      <c r="E7862" t="s">
        <v>24160</v>
      </c>
      <c r="F7862" s="874" t="s">
        <v>16695</v>
      </c>
    </row>
    <row r="7863" spans="1:6">
      <c r="A7863" t="s">
        <v>3967</v>
      </c>
      <c r="B7863" t="s">
        <v>24161</v>
      </c>
      <c r="C7863" t="s">
        <v>24162</v>
      </c>
      <c r="D7863" t="s">
        <v>24162</v>
      </c>
      <c r="E7863" t="s">
        <v>24162</v>
      </c>
      <c r="F7863" s="874" t="s">
        <v>16699</v>
      </c>
    </row>
    <row r="7864" spans="1:6">
      <c r="A7864" t="s">
        <v>3967</v>
      </c>
      <c r="B7864" s="874" t="s">
        <v>24163</v>
      </c>
      <c r="C7864" t="s">
        <v>24164</v>
      </c>
      <c r="D7864" t="s">
        <v>24164</v>
      </c>
      <c r="E7864" t="s">
        <v>24164</v>
      </c>
      <c r="F7864" s="874" t="s">
        <v>16699</v>
      </c>
    </row>
    <row r="7865" spans="1:6">
      <c r="A7865" t="s">
        <v>3967</v>
      </c>
      <c r="B7865" s="874" t="s">
        <v>24165</v>
      </c>
      <c r="C7865" t="s">
        <v>24166</v>
      </c>
      <c r="D7865" t="s">
        <v>24166</v>
      </c>
      <c r="E7865" t="s">
        <v>24166</v>
      </c>
      <c r="F7865" s="874" t="s">
        <v>16703</v>
      </c>
    </row>
    <row r="7866" spans="1:6">
      <c r="A7866" t="s">
        <v>3967</v>
      </c>
      <c r="B7866" s="874" t="s">
        <v>24167</v>
      </c>
      <c r="C7866" t="s">
        <v>24168</v>
      </c>
      <c r="D7866" t="s">
        <v>24168</v>
      </c>
      <c r="E7866" t="s">
        <v>24168</v>
      </c>
      <c r="F7866" s="874" t="s">
        <v>16707</v>
      </c>
    </row>
    <row r="7867" spans="1:6">
      <c r="A7867" t="s">
        <v>3967</v>
      </c>
      <c r="B7867" s="874" t="s">
        <v>24169</v>
      </c>
      <c r="C7867" t="s">
        <v>24170</v>
      </c>
      <c r="D7867" t="s">
        <v>24170</v>
      </c>
      <c r="E7867" t="s">
        <v>24170</v>
      </c>
      <c r="F7867" s="874" t="s">
        <v>16707</v>
      </c>
    </row>
    <row r="7868" spans="1:6">
      <c r="A7868" t="s">
        <v>3967</v>
      </c>
      <c r="B7868" s="874" t="s">
        <v>24171</v>
      </c>
      <c r="C7868" t="s">
        <v>24172</v>
      </c>
      <c r="D7868" t="s">
        <v>24172</v>
      </c>
      <c r="E7868" t="s">
        <v>24172</v>
      </c>
      <c r="F7868" s="874" t="s">
        <v>16707</v>
      </c>
    </row>
    <row r="7869" spans="1:6">
      <c r="A7869" t="s">
        <v>3967</v>
      </c>
      <c r="B7869" s="874" t="s">
        <v>24173</v>
      </c>
      <c r="C7869" t="s">
        <v>24174</v>
      </c>
      <c r="D7869" t="s">
        <v>24174</v>
      </c>
      <c r="E7869" t="s">
        <v>24174</v>
      </c>
      <c r="F7869" s="874" t="s">
        <v>16707</v>
      </c>
    </row>
    <row r="7870" spans="1:6">
      <c r="A7870" t="s">
        <v>3967</v>
      </c>
      <c r="B7870" s="874" t="s">
        <v>24175</v>
      </c>
      <c r="C7870" t="s">
        <v>24176</v>
      </c>
      <c r="D7870" t="s">
        <v>24176</v>
      </c>
      <c r="E7870" t="s">
        <v>24176</v>
      </c>
      <c r="F7870" s="874" t="s">
        <v>16707</v>
      </c>
    </row>
    <row r="7871" spans="1:6">
      <c r="A7871" t="s">
        <v>3967</v>
      </c>
      <c r="B7871" s="874" t="s">
        <v>24177</v>
      </c>
      <c r="C7871" t="s">
        <v>24178</v>
      </c>
      <c r="D7871" t="s">
        <v>24178</v>
      </c>
      <c r="E7871" t="s">
        <v>24178</v>
      </c>
      <c r="F7871" s="874" t="s">
        <v>16707</v>
      </c>
    </row>
    <row r="7872" spans="1:6">
      <c r="A7872" t="s">
        <v>3967</v>
      </c>
      <c r="B7872" s="874" t="s">
        <v>24179</v>
      </c>
      <c r="C7872" t="s">
        <v>24180</v>
      </c>
      <c r="D7872" t="s">
        <v>24180</v>
      </c>
      <c r="E7872" t="s">
        <v>24180</v>
      </c>
      <c r="F7872" s="874" t="s">
        <v>16707</v>
      </c>
    </row>
    <row r="7873" spans="1:6">
      <c r="A7873" t="s">
        <v>3967</v>
      </c>
      <c r="B7873" s="874" t="s">
        <v>24181</v>
      </c>
      <c r="C7873" t="s">
        <v>24182</v>
      </c>
      <c r="D7873" t="s">
        <v>24182</v>
      </c>
      <c r="E7873" t="s">
        <v>24182</v>
      </c>
      <c r="F7873" s="874" t="s">
        <v>16707</v>
      </c>
    </row>
    <row r="7874" spans="1:6">
      <c r="A7874" t="s">
        <v>3967</v>
      </c>
      <c r="B7874" s="874" t="s">
        <v>24183</v>
      </c>
      <c r="C7874" t="s">
        <v>24184</v>
      </c>
      <c r="D7874" t="s">
        <v>24184</v>
      </c>
      <c r="E7874" t="s">
        <v>24184</v>
      </c>
      <c r="F7874" s="874" t="s">
        <v>16707</v>
      </c>
    </row>
    <row r="7875" spans="1:6">
      <c r="A7875" t="s">
        <v>3967</v>
      </c>
      <c r="B7875" s="874" t="s">
        <v>24185</v>
      </c>
      <c r="C7875" t="s">
        <v>24186</v>
      </c>
      <c r="D7875" t="s">
        <v>24186</v>
      </c>
      <c r="E7875" t="s">
        <v>24186</v>
      </c>
      <c r="F7875" s="874" t="s">
        <v>16707</v>
      </c>
    </row>
    <row r="7876" spans="1:6">
      <c r="A7876" t="s">
        <v>3967</v>
      </c>
      <c r="B7876" s="874" t="s">
        <v>24187</v>
      </c>
      <c r="C7876" t="s">
        <v>24188</v>
      </c>
      <c r="D7876" t="s">
        <v>24188</v>
      </c>
      <c r="E7876" t="s">
        <v>24188</v>
      </c>
      <c r="F7876" s="874" t="s">
        <v>16707</v>
      </c>
    </row>
    <row r="7877" spans="1:6">
      <c r="A7877" t="s">
        <v>3967</v>
      </c>
      <c r="B7877" s="874" t="s">
        <v>24189</v>
      </c>
      <c r="C7877" t="s">
        <v>24190</v>
      </c>
      <c r="D7877" t="s">
        <v>24190</v>
      </c>
      <c r="E7877" t="s">
        <v>24190</v>
      </c>
      <c r="F7877" s="874" t="s">
        <v>16707</v>
      </c>
    </row>
    <row r="7878" spans="1:6">
      <c r="A7878" t="s">
        <v>3967</v>
      </c>
      <c r="B7878" s="874" t="s">
        <v>24191</v>
      </c>
      <c r="C7878" t="s">
        <v>24192</v>
      </c>
      <c r="D7878" t="s">
        <v>24192</v>
      </c>
      <c r="E7878" t="s">
        <v>24192</v>
      </c>
      <c r="F7878" s="874" t="s">
        <v>16707</v>
      </c>
    </row>
    <row r="7879" spans="1:6">
      <c r="A7879" t="s">
        <v>3967</v>
      </c>
      <c r="B7879" s="874" t="s">
        <v>24193</v>
      </c>
      <c r="C7879" t="s">
        <v>24194</v>
      </c>
      <c r="D7879" t="s">
        <v>24194</v>
      </c>
      <c r="E7879" t="s">
        <v>24194</v>
      </c>
      <c r="F7879" s="874" t="s">
        <v>16711</v>
      </c>
    </row>
    <row r="7880" spans="1:6">
      <c r="A7880" t="s">
        <v>3967</v>
      </c>
      <c r="B7880" s="874" t="s">
        <v>24195</v>
      </c>
      <c r="C7880" t="s">
        <v>24196</v>
      </c>
      <c r="D7880" t="s">
        <v>24196</v>
      </c>
      <c r="E7880" t="s">
        <v>24196</v>
      </c>
      <c r="F7880" s="874" t="s">
        <v>16715</v>
      </c>
    </row>
    <row r="7881" spans="1:6">
      <c r="A7881" t="s">
        <v>3967</v>
      </c>
      <c r="B7881" s="874" t="s">
        <v>24197</v>
      </c>
      <c r="C7881" t="s">
        <v>24198</v>
      </c>
      <c r="D7881" t="s">
        <v>24198</v>
      </c>
      <c r="E7881" t="s">
        <v>24198</v>
      </c>
      <c r="F7881" s="874" t="s">
        <v>16719</v>
      </c>
    </row>
    <row r="7882" spans="1:6">
      <c r="A7882" t="s">
        <v>3967</v>
      </c>
      <c r="B7882" s="874" t="s">
        <v>24199</v>
      </c>
      <c r="C7882" t="s">
        <v>24200</v>
      </c>
      <c r="D7882" t="s">
        <v>24200</v>
      </c>
      <c r="E7882" t="s">
        <v>24200</v>
      </c>
      <c r="F7882" s="874" t="s">
        <v>16722</v>
      </c>
    </row>
    <row r="7883" spans="1:6">
      <c r="A7883" t="s">
        <v>3967</v>
      </c>
      <c r="B7883" s="860" t="s">
        <v>24201</v>
      </c>
      <c r="C7883" t="s">
        <v>24202</v>
      </c>
      <c r="D7883" t="s">
        <v>24202</v>
      </c>
      <c r="E7883" t="s">
        <v>24202</v>
      </c>
      <c r="F7883" s="874" t="s">
        <v>16726</v>
      </c>
    </row>
    <row r="7884" spans="1:6">
      <c r="A7884" t="s">
        <v>3967</v>
      </c>
      <c r="B7884" s="874" t="s">
        <v>24203</v>
      </c>
      <c r="C7884" t="s">
        <v>24204</v>
      </c>
      <c r="D7884" t="s">
        <v>24204</v>
      </c>
      <c r="E7884" t="s">
        <v>24204</v>
      </c>
      <c r="F7884" s="874" t="s">
        <v>16730</v>
      </c>
    </row>
    <row r="7885" spans="1:6">
      <c r="A7885" t="s">
        <v>3967</v>
      </c>
      <c r="B7885" s="874" t="s">
        <v>24205</v>
      </c>
      <c r="C7885" t="s">
        <v>24206</v>
      </c>
      <c r="D7885" t="s">
        <v>24206</v>
      </c>
      <c r="E7885" t="s">
        <v>24206</v>
      </c>
      <c r="F7885" s="874" t="s">
        <v>16734</v>
      </c>
    </row>
    <row r="7886" spans="1:6">
      <c r="A7886" t="s">
        <v>3967</v>
      </c>
      <c r="B7886" s="874" t="s">
        <v>24207</v>
      </c>
      <c r="C7886" t="s">
        <v>24208</v>
      </c>
      <c r="D7886" t="s">
        <v>24208</v>
      </c>
      <c r="E7886" t="s">
        <v>24208</v>
      </c>
      <c r="F7886" s="874" t="s">
        <v>16738</v>
      </c>
    </row>
    <row r="7887" spans="1:6">
      <c r="A7887" t="s">
        <v>3967</v>
      </c>
      <c r="B7887" s="874" t="s">
        <v>24209</v>
      </c>
      <c r="C7887" t="s">
        <v>24210</v>
      </c>
      <c r="D7887" t="s">
        <v>24210</v>
      </c>
      <c r="E7887" t="s">
        <v>24210</v>
      </c>
      <c r="F7887" s="874" t="s">
        <v>16739</v>
      </c>
    </row>
    <row r="7888" spans="1:6">
      <c r="A7888" t="s">
        <v>3967</v>
      </c>
      <c r="B7888" s="860" t="s">
        <v>24211</v>
      </c>
      <c r="C7888" t="s">
        <v>24212</v>
      </c>
      <c r="D7888" t="s">
        <v>24212</v>
      </c>
      <c r="E7888" t="s">
        <v>24212</v>
      </c>
      <c r="F7888" s="874" t="s">
        <v>16743</v>
      </c>
    </row>
    <row r="7889" spans="1:6">
      <c r="A7889" t="s">
        <v>3967</v>
      </c>
      <c r="B7889" s="874" t="s">
        <v>24213</v>
      </c>
      <c r="C7889" t="s">
        <v>24214</v>
      </c>
      <c r="D7889" t="s">
        <v>24214</v>
      </c>
      <c r="E7889" t="s">
        <v>24214</v>
      </c>
      <c r="F7889" s="874" t="s">
        <v>16747</v>
      </c>
    </row>
    <row r="7890" spans="1:6">
      <c r="A7890" t="s">
        <v>3967</v>
      </c>
      <c r="B7890" s="874" t="s">
        <v>24215</v>
      </c>
      <c r="C7890" t="s">
        <v>24216</v>
      </c>
      <c r="D7890" t="s">
        <v>24216</v>
      </c>
      <c r="E7890" t="s">
        <v>24216</v>
      </c>
      <c r="F7890" s="874" t="s">
        <v>16748</v>
      </c>
    </row>
    <row r="7891" spans="1:6">
      <c r="A7891" t="s">
        <v>3967</v>
      </c>
      <c r="B7891" s="874" t="s">
        <v>24217</v>
      </c>
      <c r="C7891" t="s">
        <v>24218</v>
      </c>
      <c r="D7891" t="s">
        <v>24218</v>
      </c>
      <c r="E7891" t="s">
        <v>24218</v>
      </c>
      <c r="F7891" s="874" t="s">
        <v>16749</v>
      </c>
    </row>
    <row r="7892" spans="1:6">
      <c r="A7892" t="s">
        <v>3967</v>
      </c>
      <c r="B7892" s="874" t="s">
        <v>24219</v>
      </c>
      <c r="C7892" t="s">
        <v>24220</v>
      </c>
      <c r="D7892" t="s">
        <v>24220</v>
      </c>
      <c r="E7892" t="s">
        <v>24220</v>
      </c>
      <c r="F7892" s="874" t="s">
        <v>16750</v>
      </c>
    </row>
    <row r="7893" spans="1:6">
      <c r="A7893" t="s">
        <v>3967</v>
      </c>
      <c r="B7893" s="874" t="s">
        <v>24221</v>
      </c>
      <c r="C7893" t="s">
        <v>24222</v>
      </c>
      <c r="D7893" t="s">
        <v>24222</v>
      </c>
      <c r="E7893" t="s">
        <v>24222</v>
      </c>
      <c r="F7893" s="874" t="s">
        <v>16754</v>
      </c>
    </row>
    <row r="7894" spans="1:6">
      <c r="A7894" t="s">
        <v>3967</v>
      </c>
      <c r="B7894" s="874" t="s">
        <v>24223</v>
      </c>
      <c r="C7894" t="s">
        <v>24224</v>
      </c>
      <c r="D7894" t="s">
        <v>24224</v>
      </c>
      <c r="E7894" t="s">
        <v>24224</v>
      </c>
      <c r="F7894" s="874" t="s">
        <v>16757</v>
      </c>
    </row>
    <row r="7895" spans="1:6">
      <c r="A7895" t="s">
        <v>3967</v>
      </c>
      <c r="B7895" s="860" t="s">
        <v>24225</v>
      </c>
      <c r="C7895" t="s">
        <v>24226</v>
      </c>
      <c r="D7895" t="s">
        <v>24226</v>
      </c>
      <c r="E7895" t="s">
        <v>24226</v>
      </c>
      <c r="F7895" s="874" t="s">
        <v>16761</v>
      </c>
    </row>
    <row r="7896" spans="1:6">
      <c r="A7896" t="s">
        <v>3967</v>
      </c>
      <c r="B7896" s="874" t="s">
        <v>24227</v>
      </c>
      <c r="C7896" t="s">
        <v>24228</v>
      </c>
      <c r="D7896" t="s">
        <v>24228</v>
      </c>
      <c r="E7896" t="s">
        <v>24228</v>
      </c>
      <c r="F7896" s="874" t="s">
        <v>16761</v>
      </c>
    </row>
    <row r="7897" spans="1:6">
      <c r="A7897" t="s">
        <v>3967</v>
      </c>
      <c r="B7897" s="874" t="s">
        <v>24229</v>
      </c>
      <c r="C7897" t="s">
        <v>24230</v>
      </c>
      <c r="D7897" t="s">
        <v>24230</v>
      </c>
      <c r="E7897" t="s">
        <v>24230</v>
      </c>
      <c r="F7897" s="874" t="s">
        <v>16765</v>
      </c>
    </row>
    <row r="7898" spans="1:6">
      <c r="A7898" t="s">
        <v>3967</v>
      </c>
      <c r="B7898" s="874" t="s">
        <v>24231</v>
      </c>
      <c r="C7898" t="s">
        <v>24232</v>
      </c>
      <c r="D7898" t="s">
        <v>24232</v>
      </c>
      <c r="E7898" t="s">
        <v>24232</v>
      </c>
      <c r="F7898" s="874" t="s">
        <v>16769</v>
      </c>
    </row>
    <row r="7899" spans="1:6">
      <c r="A7899" t="s">
        <v>3967</v>
      </c>
      <c r="B7899" s="874" t="s">
        <v>24233</v>
      </c>
      <c r="C7899" t="s">
        <v>24234</v>
      </c>
      <c r="D7899" t="s">
        <v>24234</v>
      </c>
      <c r="E7899" t="s">
        <v>24234</v>
      </c>
      <c r="F7899" s="874" t="s">
        <v>16773</v>
      </c>
    </row>
    <row r="7900" spans="1:6">
      <c r="A7900" t="s">
        <v>3967</v>
      </c>
      <c r="B7900" s="874" t="s">
        <v>24235</v>
      </c>
      <c r="C7900" t="s">
        <v>24236</v>
      </c>
      <c r="D7900" t="s">
        <v>24236</v>
      </c>
      <c r="E7900" t="s">
        <v>24236</v>
      </c>
      <c r="F7900" s="874" t="s">
        <v>16777</v>
      </c>
    </row>
    <row r="7901" spans="1:6">
      <c r="A7901" t="s">
        <v>3967</v>
      </c>
      <c r="B7901" s="874" t="s">
        <v>24237</v>
      </c>
      <c r="C7901" t="s">
        <v>24238</v>
      </c>
      <c r="D7901" t="s">
        <v>24238</v>
      </c>
      <c r="E7901" t="s">
        <v>24238</v>
      </c>
      <c r="F7901" s="874" t="s">
        <v>16781</v>
      </c>
    </row>
    <row r="7902" spans="1:6">
      <c r="A7902" t="s">
        <v>3967</v>
      </c>
      <c r="B7902" s="874" t="s">
        <v>24239</v>
      </c>
      <c r="C7902" t="s">
        <v>24240</v>
      </c>
      <c r="D7902" t="s">
        <v>24240</v>
      </c>
      <c r="E7902" t="s">
        <v>24240</v>
      </c>
      <c r="F7902" s="874" t="s">
        <v>16782</v>
      </c>
    </row>
    <row r="7903" spans="1:6">
      <c r="A7903" t="s">
        <v>3967</v>
      </c>
      <c r="B7903" s="874" t="s">
        <v>24241</v>
      </c>
      <c r="C7903" t="s">
        <v>24242</v>
      </c>
      <c r="D7903" t="s">
        <v>24242</v>
      </c>
      <c r="E7903" t="s">
        <v>24242</v>
      </c>
      <c r="F7903" s="874" t="s">
        <v>16783</v>
      </c>
    </row>
    <row r="7904" spans="1:6">
      <c r="A7904" t="s">
        <v>3967</v>
      </c>
      <c r="B7904" t="s">
        <v>24243</v>
      </c>
      <c r="C7904" t="s">
        <v>24244</v>
      </c>
      <c r="D7904" t="s">
        <v>24244</v>
      </c>
      <c r="E7904" t="s">
        <v>24244</v>
      </c>
      <c r="F7904" s="860" t="s">
        <v>16787</v>
      </c>
    </row>
    <row r="7905" spans="1:6">
      <c r="A7905" t="s">
        <v>3967</v>
      </c>
      <c r="B7905" s="860" t="s">
        <v>24245</v>
      </c>
      <c r="C7905" t="s">
        <v>24246</v>
      </c>
      <c r="D7905" t="s">
        <v>24246</v>
      </c>
      <c r="E7905" t="s">
        <v>24246</v>
      </c>
      <c r="F7905" s="874" t="s">
        <v>16787</v>
      </c>
    </row>
    <row r="7906" spans="1:6">
      <c r="A7906" t="s">
        <v>3967</v>
      </c>
      <c r="B7906" s="874" t="s">
        <v>24247</v>
      </c>
      <c r="C7906" t="s">
        <v>24248</v>
      </c>
      <c r="D7906" t="s">
        <v>24248</v>
      </c>
      <c r="E7906" t="s">
        <v>24248</v>
      </c>
      <c r="F7906" s="874" t="s">
        <v>16791</v>
      </c>
    </row>
    <row r="7907" spans="1:6">
      <c r="A7907" t="s">
        <v>3967</v>
      </c>
      <c r="B7907" s="874" t="s">
        <v>24249</v>
      </c>
      <c r="C7907" t="s">
        <v>24250</v>
      </c>
      <c r="D7907" t="s">
        <v>24250</v>
      </c>
      <c r="E7907" t="s">
        <v>24250</v>
      </c>
      <c r="F7907" s="874" t="s">
        <v>16791</v>
      </c>
    </row>
    <row r="7908" spans="1:6">
      <c r="A7908" t="s">
        <v>3967</v>
      </c>
      <c r="B7908" s="874" t="s">
        <v>24251</v>
      </c>
      <c r="C7908" t="s">
        <v>24252</v>
      </c>
      <c r="D7908" t="s">
        <v>24252</v>
      </c>
      <c r="E7908" t="s">
        <v>24252</v>
      </c>
      <c r="F7908" s="874" t="s">
        <v>16791</v>
      </c>
    </row>
    <row r="7909" spans="1:6">
      <c r="A7909" t="s">
        <v>3967</v>
      </c>
      <c r="B7909" t="s">
        <v>24253</v>
      </c>
      <c r="C7909" t="s">
        <v>24254</v>
      </c>
      <c r="D7909" t="s">
        <v>24254</v>
      </c>
      <c r="E7909" t="s">
        <v>24254</v>
      </c>
      <c r="F7909" s="860" t="s">
        <v>16791</v>
      </c>
    </row>
    <row r="7910" spans="1:6">
      <c r="A7910" t="s">
        <v>3967</v>
      </c>
      <c r="B7910" s="874" t="s">
        <v>24255</v>
      </c>
      <c r="C7910" t="s">
        <v>24256</v>
      </c>
      <c r="D7910" t="s">
        <v>24256</v>
      </c>
      <c r="E7910" t="s">
        <v>24256</v>
      </c>
      <c r="F7910" s="874" t="s">
        <v>16791</v>
      </c>
    </row>
    <row r="7911" spans="1:6">
      <c r="A7911" t="s">
        <v>3967</v>
      </c>
      <c r="B7911" s="860" t="s">
        <v>24257</v>
      </c>
      <c r="C7911" t="s">
        <v>24258</v>
      </c>
      <c r="D7911" t="s">
        <v>24258</v>
      </c>
      <c r="E7911" t="s">
        <v>24258</v>
      </c>
      <c r="F7911" s="874" t="s">
        <v>16791</v>
      </c>
    </row>
    <row r="7912" spans="1:6">
      <c r="A7912" t="s">
        <v>3967</v>
      </c>
      <c r="B7912" s="874" t="s">
        <v>24259</v>
      </c>
      <c r="C7912" t="s">
        <v>24260</v>
      </c>
      <c r="D7912" t="s">
        <v>24260</v>
      </c>
      <c r="E7912" t="s">
        <v>24260</v>
      </c>
      <c r="F7912" s="874" t="s">
        <v>16791</v>
      </c>
    </row>
    <row r="7913" spans="1:6">
      <c r="A7913" t="s">
        <v>3967</v>
      </c>
      <c r="B7913" s="874" t="s">
        <v>24261</v>
      </c>
      <c r="C7913" t="s">
        <v>24262</v>
      </c>
      <c r="D7913" t="s">
        <v>24262</v>
      </c>
      <c r="E7913" t="s">
        <v>24262</v>
      </c>
      <c r="F7913" s="874" t="s">
        <v>16791</v>
      </c>
    </row>
    <row r="7914" spans="1:6">
      <c r="A7914" t="s">
        <v>3967</v>
      </c>
      <c r="B7914" s="874" t="s">
        <v>24263</v>
      </c>
      <c r="C7914" t="s">
        <v>24264</v>
      </c>
      <c r="D7914" t="s">
        <v>24264</v>
      </c>
      <c r="E7914" t="s">
        <v>24264</v>
      </c>
      <c r="F7914" s="874" t="s">
        <v>16795</v>
      </c>
    </row>
    <row r="7915" spans="1:6">
      <c r="A7915" t="s">
        <v>3967</v>
      </c>
      <c r="B7915" s="860" t="s">
        <v>24265</v>
      </c>
      <c r="C7915" t="s">
        <v>24266</v>
      </c>
      <c r="D7915" t="s">
        <v>24266</v>
      </c>
      <c r="E7915" t="s">
        <v>24266</v>
      </c>
      <c r="F7915" s="874" t="s">
        <v>16799</v>
      </c>
    </row>
    <row r="7916" spans="1:6">
      <c r="A7916" t="s">
        <v>3967</v>
      </c>
      <c r="B7916" t="s">
        <v>24267</v>
      </c>
      <c r="C7916" t="s">
        <v>24268</v>
      </c>
      <c r="D7916" t="s">
        <v>24268</v>
      </c>
      <c r="E7916" t="s">
        <v>24268</v>
      </c>
      <c r="F7916" t="s">
        <v>16800</v>
      </c>
    </row>
    <row r="7917" spans="1:6">
      <c r="A7917" t="s">
        <v>3967</v>
      </c>
      <c r="B7917" t="s">
        <v>24269</v>
      </c>
      <c r="C7917" t="s">
        <v>24270</v>
      </c>
      <c r="D7917" t="s">
        <v>24270</v>
      </c>
      <c r="E7917" t="s">
        <v>24270</v>
      </c>
      <c r="F7917" t="s">
        <v>16800</v>
      </c>
    </row>
    <row r="7918" spans="1:6">
      <c r="A7918" t="s">
        <v>3967</v>
      </c>
      <c r="B7918" s="874" t="s">
        <v>24271</v>
      </c>
      <c r="C7918" t="s">
        <v>24272</v>
      </c>
      <c r="D7918" t="s">
        <v>24272</v>
      </c>
      <c r="E7918" t="s">
        <v>24272</v>
      </c>
      <c r="F7918" s="874" t="s">
        <v>16800</v>
      </c>
    </row>
    <row r="7919" spans="1:6">
      <c r="A7919" t="s">
        <v>3967</v>
      </c>
      <c r="B7919" s="874" t="s">
        <v>24273</v>
      </c>
      <c r="C7919" t="s">
        <v>24274</v>
      </c>
      <c r="D7919" t="s">
        <v>24274</v>
      </c>
      <c r="E7919" t="s">
        <v>24274</v>
      </c>
      <c r="F7919" s="874" t="s">
        <v>16800</v>
      </c>
    </row>
    <row r="7920" spans="1:6">
      <c r="A7920" t="s">
        <v>3967</v>
      </c>
      <c r="B7920" s="874" t="s">
        <v>24275</v>
      </c>
      <c r="C7920" t="s">
        <v>24276</v>
      </c>
      <c r="D7920" t="s">
        <v>24276</v>
      </c>
      <c r="E7920" t="s">
        <v>24276</v>
      </c>
      <c r="F7920" s="874" t="s">
        <v>16803</v>
      </c>
    </row>
    <row r="7921" spans="1:6">
      <c r="A7921" t="s">
        <v>3967</v>
      </c>
      <c r="B7921" s="874" t="s">
        <v>24277</v>
      </c>
      <c r="C7921" t="s">
        <v>24278</v>
      </c>
      <c r="D7921" t="s">
        <v>24278</v>
      </c>
      <c r="E7921" t="s">
        <v>24278</v>
      </c>
      <c r="F7921" s="874" t="s">
        <v>16803</v>
      </c>
    </row>
    <row r="7922" spans="1:6">
      <c r="A7922" t="s">
        <v>3967</v>
      </c>
      <c r="B7922" s="874" t="s">
        <v>24279</v>
      </c>
      <c r="C7922" t="s">
        <v>24280</v>
      </c>
      <c r="D7922" t="s">
        <v>24280</v>
      </c>
      <c r="E7922" t="s">
        <v>24280</v>
      </c>
      <c r="F7922" s="874" t="s">
        <v>16803</v>
      </c>
    </row>
    <row r="7923" spans="1:6">
      <c r="A7923" t="s">
        <v>3967</v>
      </c>
      <c r="B7923" s="874" t="s">
        <v>24281</v>
      </c>
      <c r="C7923" t="s">
        <v>24282</v>
      </c>
      <c r="D7923" t="s">
        <v>24282</v>
      </c>
      <c r="E7923" t="s">
        <v>24282</v>
      </c>
      <c r="F7923" s="874" t="s">
        <v>16803</v>
      </c>
    </row>
    <row r="7924" spans="1:6">
      <c r="A7924" t="s">
        <v>3967</v>
      </c>
      <c r="B7924" s="874" t="s">
        <v>24283</v>
      </c>
      <c r="C7924" t="s">
        <v>24284</v>
      </c>
      <c r="D7924" t="s">
        <v>24284</v>
      </c>
      <c r="E7924" t="s">
        <v>24284</v>
      </c>
      <c r="F7924" s="874" t="s">
        <v>16803</v>
      </c>
    </row>
    <row r="7925" spans="1:6">
      <c r="A7925" t="s">
        <v>3967</v>
      </c>
      <c r="B7925" s="874" t="s">
        <v>24285</v>
      </c>
      <c r="C7925" t="s">
        <v>24286</v>
      </c>
      <c r="D7925" t="s">
        <v>24286</v>
      </c>
      <c r="E7925" t="s">
        <v>24286</v>
      </c>
      <c r="F7925" s="874" t="s">
        <v>16803</v>
      </c>
    </row>
    <row r="7926" spans="1:6">
      <c r="A7926" t="s">
        <v>3967</v>
      </c>
      <c r="B7926" s="874" t="s">
        <v>24287</v>
      </c>
      <c r="C7926" t="s">
        <v>24288</v>
      </c>
      <c r="D7926" t="s">
        <v>24288</v>
      </c>
      <c r="E7926" t="s">
        <v>24288</v>
      </c>
      <c r="F7926" s="874" t="s">
        <v>16803</v>
      </c>
    </row>
    <row r="7927" spans="1:6">
      <c r="A7927" t="s">
        <v>3967</v>
      </c>
      <c r="B7927" s="874" t="s">
        <v>24289</v>
      </c>
      <c r="C7927" t="s">
        <v>24290</v>
      </c>
      <c r="D7927" t="s">
        <v>24290</v>
      </c>
      <c r="E7927" t="s">
        <v>24290</v>
      </c>
      <c r="F7927" s="874" t="s">
        <v>16803</v>
      </c>
    </row>
    <row r="7928" spans="1:6">
      <c r="A7928" t="s">
        <v>3967</v>
      </c>
      <c r="B7928" s="874" t="s">
        <v>24291</v>
      </c>
      <c r="C7928" t="s">
        <v>24292</v>
      </c>
      <c r="D7928" t="s">
        <v>24292</v>
      </c>
      <c r="E7928" t="s">
        <v>24292</v>
      </c>
      <c r="F7928" s="874" t="s">
        <v>16803</v>
      </c>
    </row>
    <row r="7929" spans="1:6">
      <c r="A7929" t="s">
        <v>3967</v>
      </c>
      <c r="B7929" s="874" t="s">
        <v>24293</v>
      </c>
      <c r="C7929" t="s">
        <v>24294</v>
      </c>
      <c r="D7929" t="s">
        <v>24294</v>
      </c>
      <c r="E7929" t="s">
        <v>24294</v>
      </c>
      <c r="F7929" s="874" t="s">
        <v>16803</v>
      </c>
    </row>
    <row r="7930" spans="1:6">
      <c r="A7930" t="s">
        <v>3967</v>
      </c>
      <c r="B7930" t="s">
        <v>24295</v>
      </c>
      <c r="C7930" t="s">
        <v>24296</v>
      </c>
      <c r="D7930" t="s">
        <v>24296</v>
      </c>
      <c r="E7930" t="s">
        <v>24296</v>
      </c>
      <c r="F7930" t="s">
        <v>16803</v>
      </c>
    </row>
    <row r="7931" spans="1:6">
      <c r="A7931" t="s">
        <v>3967</v>
      </c>
      <c r="B7931" s="874" t="s">
        <v>24297</v>
      </c>
      <c r="C7931" t="s">
        <v>24298</v>
      </c>
      <c r="D7931" t="s">
        <v>24298</v>
      </c>
      <c r="E7931" t="s">
        <v>24298</v>
      </c>
      <c r="F7931" s="874" t="s">
        <v>16803</v>
      </c>
    </row>
    <row r="7932" spans="1:6">
      <c r="A7932" t="s">
        <v>3967</v>
      </c>
      <c r="B7932" s="874" t="s">
        <v>24299</v>
      </c>
      <c r="C7932" t="s">
        <v>24300</v>
      </c>
      <c r="D7932" t="s">
        <v>24300</v>
      </c>
      <c r="E7932" t="s">
        <v>24300</v>
      </c>
      <c r="F7932" s="874" t="s">
        <v>16803</v>
      </c>
    </row>
    <row r="7933" spans="1:6">
      <c r="A7933" t="s">
        <v>3967</v>
      </c>
      <c r="B7933" s="874" t="s">
        <v>24301</v>
      </c>
      <c r="C7933" t="s">
        <v>24302</v>
      </c>
      <c r="D7933" t="s">
        <v>24302</v>
      </c>
      <c r="E7933" t="s">
        <v>24302</v>
      </c>
      <c r="F7933" s="874" t="s">
        <v>16803</v>
      </c>
    </row>
    <row r="7934" spans="1:6">
      <c r="A7934" t="s">
        <v>3967</v>
      </c>
      <c r="B7934" s="874" t="s">
        <v>24303</v>
      </c>
      <c r="C7934" t="s">
        <v>24304</v>
      </c>
      <c r="D7934" t="s">
        <v>24304</v>
      </c>
      <c r="E7934" t="s">
        <v>24304</v>
      </c>
      <c r="F7934" s="874" t="s">
        <v>16803</v>
      </c>
    </row>
    <row r="7935" spans="1:6">
      <c r="A7935" t="s">
        <v>3967</v>
      </c>
      <c r="B7935" s="874" t="s">
        <v>24305</v>
      </c>
      <c r="C7935" t="s">
        <v>24306</v>
      </c>
      <c r="D7935" t="s">
        <v>24306</v>
      </c>
      <c r="E7935" t="s">
        <v>24306</v>
      </c>
      <c r="F7935" s="874" t="s">
        <v>16803</v>
      </c>
    </row>
    <row r="7936" spans="1:6">
      <c r="A7936" t="s">
        <v>3967</v>
      </c>
      <c r="B7936" s="874" t="s">
        <v>24307</v>
      </c>
      <c r="C7936" t="s">
        <v>24308</v>
      </c>
      <c r="D7936" t="s">
        <v>24308</v>
      </c>
      <c r="E7936" t="s">
        <v>24308</v>
      </c>
      <c r="F7936" s="874" t="s">
        <v>16807</v>
      </c>
    </row>
    <row r="7937" spans="1:6">
      <c r="A7937" t="s">
        <v>3967</v>
      </c>
      <c r="B7937" s="874" t="s">
        <v>24309</v>
      </c>
      <c r="C7937" t="s">
        <v>24310</v>
      </c>
      <c r="D7937" t="s">
        <v>24310</v>
      </c>
      <c r="E7937" t="s">
        <v>24310</v>
      </c>
      <c r="F7937" s="874" t="s">
        <v>16807</v>
      </c>
    </row>
    <row r="7938" spans="1:6">
      <c r="A7938" t="s">
        <v>3967</v>
      </c>
      <c r="B7938" t="s">
        <v>24311</v>
      </c>
      <c r="C7938" t="s">
        <v>24312</v>
      </c>
      <c r="D7938" t="s">
        <v>24312</v>
      </c>
      <c r="E7938" t="s">
        <v>24312</v>
      </c>
      <c r="F7938" s="874" t="s">
        <v>16807</v>
      </c>
    </row>
    <row r="7939" spans="1:6">
      <c r="A7939" t="s">
        <v>3967</v>
      </c>
      <c r="B7939" s="874" t="s">
        <v>24313</v>
      </c>
      <c r="C7939" t="s">
        <v>24314</v>
      </c>
      <c r="D7939" t="s">
        <v>24314</v>
      </c>
      <c r="E7939" t="s">
        <v>24314</v>
      </c>
      <c r="F7939" s="874" t="s">
        <v>16810</v>
      </c>
    </row>
    <row r="7940" spans="1:6">
      <c r="A7940" t="s">
        <v>3967</v>
      </c>
      <c r="B7940" s="874" t="s">
        <v>24315</v>
      </c>
      <c r="C7940" t="s">
        <v>24316</v>
      </c>
      <c r="D7940" t="s">
        <v>24316</v>
      </c>
      <c r="E7940" t="s">
        <v>24316</v>
      </c>
      <c r="F7940" s="874" t="s">
        <v>16814</v>
      </c>
    </row>
    <row r="7941" spans="1:6">
      <c r="A7941" t="s">
        <v>3967</v>
      </c>
      <c r="B7941" s="874" t="s">
        <v>24317</v>
      </c>
      <c r="C7941" t="s">
        <v>24318</v>
      </c>
      <c r="D7941" t="s">
        <v>24318</v>
      </c>
      <c r="E7941" t="s">
        <v>24318</v>
      </c>
      <c r="F7941" s="874" t="s">
        <v>16818</v>
      </c>
    </row>
    <row r="7942" spans="1:6">
      <c r="A7942" t="s">
        <v>3967</v>
      </c>
      <c r="B7942" s="874" t="s">
        <v>24319</v>
      </c>
      <c r="C7942" t="s">
        <v>24320</v>
      </c>
      <c r="D7942" t="s">
        <v>24320</v>
      </c>
      <c r="E7942" t="s">
        <v>24320</v>
      </c>
      <c r="F7942" s="874" t="s">
        <v>16822</v>
      </c>
    </row>
    <row r="7943" spans="1:6">
      <c r="A7943" t="s">
        <v>3967</v>
      </c>
      <c r="B7943" s="874" t="s">
        <v>24321</v>
      </c>
      <c r="C7943" t="s">
        <v>24322</v>
      </c>
      <c r="D7943" t="s">
        <v>24322</v>
      </c>
      <c r="E7943" t="s">
        <v>24322</v>
      </c>
      <c r="F7943" s="874" t="s">
        <v>16825</v>
      </c>
    </row>
    <row r="7944" spans="1:6">
      <c r="A7944" t="s">
        <v>3967</v>
      </c>
      <c r="B7944" s="874" t="s">
        <v>24323</v>
      </c>
      <c r="C7944" t="s">
        <v>24324</v>
      </c>
      <c r="D7944" t="s">
        <v>24324</v>
      </c>
      <c r="E7944" t="s">
        <v>24324</v>
      </c>
      <c r="F7944" s="874" t="s">
        <v>16829</v>
      </c>
    </row>
    <row r="7945" spans="1:6">
      <c r="A7945" t="s">
        <v>3967</v>
      </c>
      <c r="B7945" s="874" t="s">
        <v>24325</v>
      </c>
      <c r="C7945" t="s">
        <v>24326</v>
      </c>
      <c r="D7945" t="s">
        <v>24326</v>
      </c>
      <c r="E7945" t="s">
        <v>24326</v>
      </c>
      <c r="F7945" s="874" t="s">
        <v>16833</v>
      </c>
    </row>
    <row r="7946" spans="1:6">
      <c r="A7946" t="s">
        <v>3967</v>
      </c>
      <c r="B7946" t="s">
        <v>24327</v>
      </c>
      <c r="C7946" t="s">
        <v>24328</v>
      </c>
      <c r="D7946" t="s">
        <v>24328</v>
      </c>
      <c r="E7946" t="s">
        <v>24328</v>
      </c>
      <c r="F7946" t="s">
        <v>16837</v>
      </c>
    </row>
    <row r="7947" spans="1:6">
      <c r="A7947" t="s">
        <v>3967</v>
      </c>
      <c r="B7947" s="874" t="s">
        <v>24329</v>
      </c>
      <c r="C7947" t="s">
        <v>24330</v>
      </c>
      <c r="D7947" t="s">
        <v>24330</v>
      </c>
      <c r="E7947" t="s">
        <v>24330</v>
      </c>
      <c r="F7947" s="874" t="s">
        <v>16837</v>
      </c>
    </row>
    <row r="7948" spans="1:6">
      <c r="A7948" t="s">
        <v>3967</v>
      </c>
      <c r="B7948" s="874" t="s">
        <v>24331</v>
      </c>
      <c r="C7948" t="s">
        <v>24332</v>
      </c>
      <c r="D7948" t="s">
        <v>24332</v>
      </c>
      <c r="E7948" t="s">
        <v>24332</v>
      </c>
      <c r="F7948" s="874" t="s">
        <v>16837</v>
      </c>
    </row>
    <row r="7949" spans="1:6">
      <c r="A7949" t="s">
        <v>3967</v>
      </c>
      <c r="B7949" s="874" t="s">
        <v>24333</v>
      </c>
      <c r="C7949" t="s">
        <v>24334</v>
      </c>
      <c r="D7949" t="s">
        <v>24334</v>
      </c>
      <c r="E7949" t="s">
        <v>24334</v>
      </c>
      <c r="F7949" s="874" t="s">
        <v>16837</v>
      </c>
    </row>
    <row r="7950" spans="1:6">
      <c r="A7950" t="s">
        <v>3967</v>
      </c>
      <c r="B7950" s="874" t="s">
        <v>24335</v>
      </c>
      <c r="C7950" t="s">
        <v>24336</v>
      </c>
      <c r="D7950" t="s">
        <v>24336</v>
      </c>
      <c r="E7950" t="s">
        <v>24336</v>
      </c>
      <c r="F7950" s="874" t="s">
        <v>16837</v>
      </c>
    </row>
    <row r="7951" spans="1:6">
      <c r="A7951" t="s">
        <v>3967</v>
      </c>
      <c r="B7951" s="874" t="s">
        <v>24337</v>
      </c>
      <c r="C7951" t="s">
        <v>24338</v>
      </c>
      <c r="D7951" t="s">
        <v>24338</v>
      </c>
      <c r="E7951" t="s">
        <v>24338</v>
      </c>
      <c r="F7951" s="874" t="s">
        <v>16837</v>
      </c>
    </row>
    <row r="7952" spans="1:6">
      <c r="A7952" t="s">
        <v>3967</v>
      </c>
      <c r="B7952" s="874" t="s">
        <v>24339</v>
      </c>
      <c r="C7952" t="s">
        <v>24340</v>
      </c>
      <c r="D7952" t="s">
        <v>24340</v>
      </c>
      <c r="E7952" t="s">
        <v>24340</v>
      </c>
      <c r="F7952" s="874" t="s">
        <v>16837</v>
      </c>
    </row>
    <row r="7953" spans="1:6">
      <c r="A7953" t="s">
        <v>3967</v>
      </c>
      <c r="B7953" s="874" t="s">
        <v>24341</v>
      </c>
      <c r="C7953" t="s">
        <v>24342</v>
      </c>
      <c r="D7953" t="s">
        <v>24342</v>
      </c>
      <c r="E7953" t="s">
        <v>24342</v>
      </c>
      <c r="F7953" s="874" t="s">
        <v>16837</v>
      </c>
    </row>
    <row r="7954" spans="1:6">
      <c r="A7954" t="s">
        <v>3967</v>
      </c>
      <c r="B7954" s="874" t="s">
        <v>24343</v>
      </c>
      <c r="C7954" t="s">
        <v>24344</v>
      </c>
      <c r="D7954" t="s">
        <v>24344</v>
      </c>
      <c r="E7954" t="s">
        <v>24344</v>
      </c>
      <c r="F7954" s="874" t="s">
        <v>16837</v>
      </c>
    </row>
    <row r="7955" spans="1:6">
      <c r="A7955" t="s">
        <v>3967</v>
      </c>
      <c r="B7955" s="874" t="s">
        <v>24345</v>
      </c>
      <c r="C7955" t="s">
        <v>24346</v>
      </c>
      <c r="D7955" t="s">
        <v>24346</v>
      </c>
      <c r="E7955" t="s">
        <v>24346</v>
      </c>
      <c r="F7955" s="874" t="s">
        <v>16837</v>
      </c>
    </row>
    <row r="7956" spans="1:6">
      <c r="A7956" t="s">
        <v>3967</v>
      </c>
      <c r="B7956" s="874" t="s">
        <v>24347</v>
      </c>
      <c r="C7956" t="s">
        <v>24348</v>
      </c>
      <c r="D7956" t="s">
        <v>24348</v>
      </c>
      <c r="E7956" t="s">
        <v>24348</v>
      </c>
      <c r="F7956" s="874" t="s">
        <v>16837</v>
      </c>
    </row>
    <row r="7957" spans="1:6">
      <c r="A7957" t="s">
        <v>3967</v>
      </c>
      <c r="B7957" s="874" t="s">
        <v>24349</v>
      </c>
      <c r="C7957" t="s">
        <v>24350</v>
      </c>
      <c r="D7957" t="s">
        <v>24350</v>
      </c>
      <c r="E7957" t="s">
        <v>24350</v>
      </c>
      <c r="F7957" s="874" t="s">
        <v>16841</v>
      </c>
    </row>
    <row r="7958" spans="1:6">
      <c r="A7958" t="s">
        <v>3967</v>
      </c>
      <c r="B7958" s="874" t="s">
        <v>24351</v>
      </c>
      <c r="C7958" t="s">
        <v>24352</v>
      </c>
      <c r="D7958" t="s">
        <v>24352</v>
      </c>
      <c r="E7958" t="s">
        <v>24352</v>
      </c>
      <c r="F7958" s="874" t="s">
        <v>16845</v>
      </c>
    </row>
    <row r="7959" spans="1:6">
      <c r="A7959" t="s">
        <v>3967</v>
      </c>
      <c r="B7959" s="874" t="s">
        <v>24353</v>
      </c>
      <c r="C7959" t="s">
        <v>24354</v>
      </c>
      <c r="D7959" t="s">
        <v>24354</v>
      </c>
      <c r="E7959" t="s">
        <v>24354</v>
      </c>
      <c r="F7959" s="874" t="s">
        <v>16845</v>
      </c>
    </row>
    <row r="7960" spans="1:6">
      <c r="A7960" t="s">
        <v>3967</v>
      </c>
      <c r="B7960" s="874" t="s">
        <v>24355</v>
      </c>
      <c r="C7960" t="s">
        <v>24356</v>
      </c>
      <c r="D7960" t="s">
        <v>24356</v>
      </c>
      <c r="E7960" t="s">
        <v>24356</v>
      </c>
      <c r="F7960" s="874" t="s">
        <v>16849</v>
      </c>
    </row>
    <row r="7961" spans="1:6">
      <c r="A7961" t="s">
        <v>3967</v>
      </c>
      <c r="B7961" s="874" t="s">
        <v>24357</v>
      </c>
      <c r="C7961" t="s">
        <v>24358</v>
      </c>
      <c r="D7961" t="s">
        <v>24358</v>
      </c>
      <c r="E7961" t="s">
        <v>24358</v>
      </c>
      <c r="F7961" s="874" t="s">
        <v>16853</v>
      </c>
    </row>
    <row r="7962" spans="1:6">
      <c r="A7962" t="s">
        <v>3967</v>
      </c>
      <c r="B7962" s="874" t="s">
        <v>24359</v>
      </c>
      <c r="C7962" t="s">
        <v>24360</v>
      </c>
      <c r="D7962" t="s">
        <v>24360</v>
      </c>
      <c r="E7962" t="s">
        <v>24360</v>
      </c>
      <c r="F7962" s="874" t="s">
        <v>16857</v>
      </c>
    </row>
    <row r="7963" spans="1:6">
      <c r="A7963" t="s">
        <v>3967</v>
      </c>
      <c r="B7963" s="874" t="s">
        <v>24361</v>
      </c>
      <c r="C7963" t="s">
        <v>24362</v>
      </c>
      <c r="D7963" t="s">
        <v>24362</v>
      </c>
      <c r="E7963" t="s">
        <v>24362</v>
      </c>
      <c r="F7963" s="874" t="s">
        <v>16861</v>
      </c>
    </row>
    <row r="7964" spans="1:6">
      <c r="A7964" t="s">
        <v>3967</v>
      </c>
      <c r="B7964" s="860" t="s">
        <v>24363</v>
      </c>
      <c r="C7964" t="s">
        <v>24364</v>
      </c>
      <c r="D7964" t="s">
        <v>24364</v>
      </c>
      <c r="E7964" t="s">
        <v>24364</v>
      </c>
      <c r="F7964" s="874" t="s">
        <v>16865</v>
      </c>
    </row>
    <row r="7965" spans="1:6">
      <c r="A7965" t="s">
        <v>3967</v>
      </c>
      <c r="B7965" s="874" t="s">
        <v>24365</v>
      </c>
      <c r="C7965" t="s">
        <v>24366</v>
      </c>
      <c r="D7965" t="s">
        <v>24366</v>
      </c>
      <c r="E7965" t="s">
        <v>24366</v>
      </c>
      <c r="F7965" s="874" t="s">
        <v>16869</v>
      </c>
    </row>
    <row r="7966" spans="1:6">
      <c r="A7966" t="s">
        <v>3967</v>
      </c>
      <c r="B7966" s="874" t="s">
        <v>24367</v>
      </c>
      <c r="C7966" t="s">
        <v>24368</v>
      </c>
      <c r="D7966" t="s">
        <v>24368</v>
      </c>
      <c r="E7966" t="s">
        <v>24368</v>
      </c>
      <c r="F7966" s="874" t="s">
        <v>16869</v>
      </c>
    </row>
    <row r="7967" spans="1:6">
      <c r="A7967" t="s">
        <v>3967</v>
      </c>
      <c r="B7967" s="874" t="s">
        <v>24369</v>
      </c>
      <c r="C7967" t="s">
        <v>24370</v>
      </c>
      <c r="D7967" t="s">
        <v>24370</v>
      </c>
      <c r="E7967" t="s">
        <v>24370</v>
      </c>
      <c r="F7967" s="874" t="s">
        <v>16869</v>
      </c>
    </row>
    <row r="7968" spans="1:6">
      <c r="A7968" t="s">
        <v>3967</v>
      </c>
      <c r="B7968" s="874" t="s">
        <v>24371</v>
      </c>
      <c r="C7968" t="s">
        <v>24372</v>
      </c>
      <c r="D7968" t="s">
        <v>24372</v>
      </c>
      <c r="E7968" t="s">
        <v>24372</v>
      </c>
      <c r="F7968" s="874" t="s">
        <v>16873</v>
      </c>
    </row>
    <row r="7969" spans="1:6">
      <c r="A7969" t="s">
        <v>3967</v>
      </c>
      <c r="B7969" s="860" t="s">
        <v>24373</v>
      </c>
      <c r="C7969" t="s">
        <v>24374</v>
      </c>
      <c r="D7969" t="s">
        <v>24374</v>
      </c>
      <c r="E7969" t="s">
        <v>24374</v>
      </c>
      <c r="F7969" s="874" t="s">
        <v>16877</v>
      </c>
    </row>
    <row r="7970" spans="1:6">
      <c r="A7970" t="s">
        <v>3967</v>
      </c>
      <c r="B7970" s="874" t="s">
        <v>24375</v>
      </c>
      <c r="C7970" t="s">
        <v>24376</v>
      </c>
      <c r="D7970" t="s">
        <v>24376</v>
      </c>
      <c r="E7970" t="s">
        <v>24376</v>
      </c>
      <c r="F7970" s="874" t="s">
        <v>16880</v>
      </c>
    </row>
    <row r="7971" spans="1:6">
      <c r="A7971" t="s">
        <v>3967</v>
      </c>
      <c r="B7971" s="874" t="s">
        <v>24377</v>
      </c>
      <c r="C7971" t="s">
        <v>24378</v>
      </c>
      <c r="D7971" t="s">
        <v>24378</v>
      </c>
      <c r="E7971" t="s">
        <v>24378</v>
      </c>
      <c r="F7971" s="874" t="s">
        <v>16881</v>
      </c>
    </row>
    <row r="7972" spans="1:6">
      <c r="A7972" t="s">
        <v>3967</v>
      </c>
      <c r="B7972" s="874" t="s">
        <v>24379</v>
      </c>
      <c r="C7972" t="s">
        <v>24380</v>
      </c>
      <c r="D7972" t="s">
        <v>24380</v>
      </c>
      <c r="E7972" t="s">
        <v>24380</v>
      </c>
      <c r="F7972" s="874" t="s">
        <v>16885</v>
      </c>
    </row>
    <row r="7973" spans="1:6">
      <c r="A7973" t="s">
        <v>3967</v>
      </c>
      <c r="B7973" s="874" t="s">
        <v>24381</v>
      </c>
      <c r="C7973" t="s">
        <v>24382</v>
      </c>
      <c r="D7973" t="s">
        <v>24382</v>
      </c>
      <c r="E7973" t="s">
        <v>24382</v>
      </c>
      <c r="F7973" s="874" t="s">
        <v>16889</v>
      </c>
    </row>
    <row r="7974" spans="1:6">
      <c r="A7974" t="s">
        <v>3967</v>
      </c>
      <c r="B7974" s="874" t="s">
        <v>24383</v>
      </c>
      <c r="C7974" t="s">
        <v>24384</v>
      </c>
      <c r="D7974" t="s">
        <v>24384</v>
      </c>
      <c r="E7974" t="s">
        <v>24384</v>
      </c>
      <c r="F7974" s="874" t="s">
        <v>16889</v>
      </c>
    </row>
    <row r="7975" spans="1:6">
      <c r="A7975" t="s">
        <v>3967</v>
      </c>
      <c r="B7975" s="874" t="s">
        <v>24385</v>
      </c>
      <c r="C7975" t="s">
        <v>24386</v>
      </c>
      <c r="D7975" t="s">
        <v>24386</v>
      </c>
      <c r="E7975" t="s">
        <v>24386</v>
      </c>
      <c r="F7975" s="874" t="s">
        <v>16893</v>
      </c>
    </row>
    <row r="7976" spans="1:6">
      <c r="A7976" t="s">
        <v>3967</v>
      </c>
      <c r="B7976" s="874" t="s">
        <v>24387</v>
      </c>
      <c r="C7976" t="s">
        <v>24388</v>
      </c>
      <c r="D7976" t="s">
        <v>24388</v>
      </c>
      <c r="E7976" t="s">
        <v>24388</v>
      </c>
      <c r="F7976" s="874" t="s">
        <v>16897</v>
      </c>
    </row>
    <row r="7977" spans="1:6">
      <c r="A7977" t="s">
        <v>3967</v>
      </c>
      <c r="B7977" s="874" t="s">
        <v>24389</v>
      </c>
      <c r="C7977" t="s">
        <v>24390</v>
      </c>
      <c r="D7977" t="s">
        <v>24390</v>
      </c>
      <c r="E7977" t="s">
        <v>24390</v>
      </c>
      <c r="F7977" s="874" t="s">
        <v>16901</v>
      </c>
    </row>
    <row r="7978" spans="1:6">
      <c r="A7978" t="s">
        <v>3967</v>
      </c>
      <c r="B7978" s="874" t="s">
        <v>24391</v>
      </c>
      <c r="C7978" t="s">
        <v>24392</v>
      </c>
      <c r="D7978" t="s">
        <v>24392</v>
      </c>
      <c r="E7978" t="s">
        <v>24392</v>
      </c>
      <c r="F7978" s="874" t="s">
        <v>16905</v>
      </c>
    </row>
    <row r="7979" spans="1:6">
      <c r="A7979" t="s">
        <v>3967</v>
      </c>
      <c r="B7979" s="874" t="s">
        <v>24393</v>
      </c>
      <c r="C7979" t="s">
        <v>24394</v>
      </c>
      <c r="D7979" t="s">
        <v>24394</v>
      </c>
      <c r="E7979" t="s">
        <v>24394</v>
      </c>
      <c r="F7979" s="874" t="s">
        <v>16908</v>
      </c>
    </row>
    <row r="7980" spans="1:6">
      <c r="A7980" t="s">
        <v>3967</v>
      </c>
      <c r="B7980" s="874" t="s">
        <v>24395</v>
      </c>
      <c r="C7980" t="s">
        <v>24396</v>
      </c>
      <c r="D7980" t="s">
        <v>24396</v>
      </c>
      <c r="E7980" t="s">
        <v>24396</v>
      </c>
      <c r="F7980" s="874" t="s">
        <v>16912</v>
      </c>
    </row>
    <row r="7981" spans="1:6">
      <c r="A7981" t="s">
        <v>3967</v>
      </c>
      <c r="B7981" s="874" t="s">
        <v>24397</v>
      </c>
      <c r="C7981" t="s">
        <v>24398</v>
      </c>
      <c r="D7981" t="s">
        <v>24398</v>
      </c>
      <c r="E7981" t="s">
        <v>24398</v>
      </c>
      <c r="F7981" s="874" t="s">
        <v>16916</v>
      </c>
    </row>
    <row r="7982" spans="1:6">
      <c r="A7982" t="s">
        <v>3967</v>
      </c>
      <c r="B7982" s="874" t="s">
        <v>24399</v>
      </c>
      <c r="C7982" t="s">
        <v>24400</v>
      </c>
      <c r="D7982" t="s">
        <v>24400</v>
      </c>
      <c r="E7982" t="s">
        <v>24400</v>
      </c>
      <c r="F7982" s="874" t="s">
        <v>16916</v>
      </c>
    </row>
    <row r="7983" spans="1:6">
      <c r="A7983" t="s">
        <v>3967</v>
      </c>
      <c r="B7983" s="874" t="s">
        <v>24401</v>
      </c>
      <c r="C7983" t="s">
        <v>24402</v>
      </c>
      <c r="D7983" t="s">
        <v>24402</v>
      </c>
      <c r="E7983" t="s">
        <v>24402</v>
      </c>
      <c r="F7983" s="874" t="s">
        <v>16920</v>
      </c>
    </row>
    <row r="7984" spans="1:6">
      <c r="A7984" t="s">
        <v>3967</v>
      </c>
      <c r="B7984" s="874" t="s">
        <v>24403</v>
      </c>
      <c r="C7984" t="s">
        <v>24404</v>
      </c>
      <c r="D7984" t="s">
        <v>24404</v>
      </c>
      <c r="E7984" t="s">
        <v>24404</v>
      </c>
      <c r="F7984" s="874" t="s">
        <v>16920</v>
      </c>
    </row>
    <row r="7985" spans="1:6">
      <c r="A7985" t="s">
        <v>3967</v>
      </c>
      <c r="B7985" s="874" t="s">
        <v>24405</v>
      </c>
      <c r="C7985" t="s">
        <v>24406</v>
      </c>
      <c r="D7985" t="s">
        <v>24406</v>
      </c>
      <c r="E7985" t="s">
        <v>24406</v>
      </c>
      <c r="F7985" s="874" t="s">
        <v>16920</v>
      </c>
    </row>
    <row r="7986" spans="1:6">
      <c r="A7986" t="s">
        <v>3967</v>
      </c>
      <c r="B7986" s="874" t="s">
        <v>24407</v>
      </c>
      <c r="C7986" t="s">
        <v>24408</v>
      </c>
      <c r="D7986" t="s">
        <v>24408</v>
      </c>
      <c r="E7986" t="s">
        <v>24408</v>
      </c>
      <c r="F7986" s="874" t="s">
        <v>16924</v>
      </c>
    </row>
    <row r="7987" spans="1:6">
      <c r="A7987" t="s">
        <v>3967</v>
      </c>
      <c r="B7987" s="874" t="s">
        <v>24409</v>
      </c>
      <c r="C7987" t="s">
        <v>24410</v>
      </c>
      <c r="D7987" t="s">
        <v>24410</v>
      </c>
      <c r="E7987" t="s">
        <v>24410</v>
      </c>
      <c r="F7987" s="874" t="s">
        <v>16928</v>
      </c>
    </row>
    <row r="7988" spans="1:6">
      <c r="A7988" t="s">
        <v>3967</v>
      </c>
      <c r="B7988" s="874" t="s">
        <v>24411</v>
      </c>
      <c r="C7988" t="s">
        <v>24412</v>
      </c>
      <c r="D7988" t="s">
        <v>24412</v>
      </c>
      <c r="E7988" t="s">
        <v>24412</v>
      </c>
      <c r="F7988" s="879" t="s">
        <v>16932</v>
      </c>
    </row>
    <row r="7989" spans="1:6">
      <c r="A7989" t="s">
        <v>3967</v>
      </c>
      <c r="B7989" s="874" t="s">
        <v>24413</v>
      </c>
      <c r="C7989" t="s">
        <v>24414</v>
      </c>
      <c r="D7989" t="s">
        <v>24414</v>
      </c>
      <c r="E7989" t="s">
        <v>24414</v>
      </c>
      <c r="F7989" s="874" t="s">
        <v>16933</v>
      </c>
    </row>
    <row r="7990" spans="1:6">
      <c r="A7990" t="s">
        <v>3967</v>
      </c>
      <c r="B7990" s="874" t="s">
        <v>24415</v>
      </c>
      <c r="C7990" t="s">
        <v>24416</v>
      </c>
      <c r="D7990" t="s">
        <v>24416</v>
      </c>
      <c r="E7990" t="s">
        <v>24416</v>
      </c>
      <c r="F7990" s="874" t="s">
        <v>16937</v>
      </c>
    </row>
    <row r="7991" spans="1:6">
      <c r="A7991" t="s">
        <v>3967</v>
      </c>
      <c r="B7991" s="874" t="s">
        <v>24417</v>
      </c>
      <c r="C7991" t="s">
        <v>24418</v>
      </c>
      <c r="D7991" t="s">
        <v>24418</v>
      </c>
      <c r="E7991" t="s">
        <v>24418</v>
      </c>
      <c r="F7991" s="874" t="s">
        <v>16941</v>
      </c>
    </row>
    <row r="7992" spans="1:6">
      <c r="A7992" t="s">
        <v>3967</v>
      </c>
      <c r="B7992" s="874" t="s">
        <v>24419</v>
      </c>
      <c r="C7992" t="s">
        <v>24420</v>
      </c>
      <c r="D7992" t="s">
        <v>24420</v>
      </c>
      <c r="E7992" t="s">
        <v>24420</v>
      </c>
      <c r="F7992" s="874" t="s">
        <v>16945</v>
      </c>
    </row>
    <row r="7993" spans="1:6">
      <c r="A7993" t="s">
        <v>3967</v>
      </c>
      <c r="B7993" s="874" t="s">
        <v>24421</v>
      </c>
      <c r="C7993" t="s">
        <v>24422</v>
      </c>
      <c r="D7993" t="s">
        <v>24422</v>
      </c>
      <c r="E7993" t="s">
        <v>24422</v>
      </c>
      <c r="F7993" s="874" t="s">
        <v>16945</v>
      </c>
    </row>
    <row r="7994" spans="1:6">
      <c r="A7994" t="s">
        <v>3967</v>
      </c>
      <c r="B7994" s="874" t="s">
        <v>24423</v>
      </c>
      <c r="C7994" t="s">
        <v>24424</v>
      </c>
      <c r="D7994" t="s">
        <v>24424</v>
      </c>
      <c r="E7994" t="s">
        <v>24424</v>
      </c>
      <c r="F7994" s="874" t="s">
        <v>16949</v>
      </c>
    </row>
    <row r="7995" spans="1:6">
      <c r="A7995" t="s">
        <v>3967</v>
      </c>
      <c r="B7995" s="874" t="s">
        <v>24425</v>
      </c>
      <c r="C7995" t="s">
        <v>24426</v>
      </c>
      <c r="D7995" t="s">
        <v>24426</v>
      </c>
      <c r="E7995" t="s">
        <v>24426</v>
      </c>
      <c r="F7995" s="874" t="s">
        <v>16953</v>
      </c>
    </row>
    <row r="7996" spans="1:6">
      <c r="A7996" t="s">
        <v>3967</v>
      </c>
      <c r="B7996" t="s">
        <v>24427</v>
      </c>
      <c r="C7996" t="s">
        <v>24428</v>
      </c>
      <c r="D7996" t="s">
        <v>24428</v>
      </c>
      <c r="E7996" t="s">
        <v>24428</v>
      </c>
      <c r="F7996" t="s">
        <v>16954</v>
      </c>
    </row>
    <row r="7997" spans="1:6">
      <c r="A7997" t="s">
        <v>3967</v>
      </c>
      <c r="B7997" s="874" t="s">
        <v>24429</v>
      </c>
      <c r="C7997" t="s">
        <v>24430</v>
      </c>
      <c r="D7997" t="s">
        <v>24430</v>
      </c>
      <c r="E7997" t="s">
        <v>24430</v>
      </c>
      <c r="F7997" s="874" t="s">
        <v>16957</v>
      </c>
    </row>
    <row r="7998" spans="1:6">
      <c r="A7998" t="s">
        <v>3967</v>
      </c>
      <c r="B7998" s="874" t="s">
        <v>24431</v>
      </c>
      <c r="C7998" t="s">
        <v>24432</v>
      </c>
      <c r="D7998" t="s">
        <v>24432</v>
      </c>
      <c r="E7998" t="s">
        <v>24432</v>
      </c>
      <c r="F7998" s="874" t="s">
        <v>16961</v>
      </c>
    </row>
    <row r="7999" spans="1:6">
      <c r="A7999" t="s">
        <v>3967</v>
      </c>
      <c r="B7999" s="874" t="s">
        <v>24433</v>
      </c>
      <c r="C7999" t="s">
        <v>24434</v>
      </c>
      <c r="D7999" t="s">
        <v>24434</v>
      </c>
      <c r="E7999" t="s">
        <v>24434</v>
      </c>
      <c r="F7999" s="874" t="s">
        <v>16961</v>
      </c>
    </row>
    <row r="8000" spans="1:6">
      <c r="A8000" t="s">
        <v>3967</v>
      </c>
      <c r="B8000" s="874" t="s">
        <v>24435</v>
      </c>
      <c r="C8000" t="s">
        <v>24436</v>
      </c>
      <c r="D8000" t="s">
        <v>24436</v>
      </c>
      <c r="E8000" t="s">
        <v>24436</v>
      </c>
      <c r="F8000" s="874" t="s">
        <v>16961</v>
      </c>
    </row>
    <row r="8001" spans="1:6">
      <c r="A8001" t="s">
        <v>3967</v>
      </c>
      <c r="B8001" s="874" t="s">
        <v>24437</v>
      </c>
      <c r="C8001" t="s">
        <v>24438</v>
      </c>
      <c r="D8001" t="s">
        <v>24438</v>
      </c>
      <c r="E8001" t="s">
        <v>24438</v>
      </c>
      <c r="F8001" s="874" t="s">
        <v>16961</v>
      </c>
    </row>
    <row r="8002" spans="1:6">
      <c r="A8002" t="s">
        <v>3967</v>
      </c>
      <c r="B8002" s="874" t="s">
        <v>24439</v>
      </c>
      <c r="C8002" t="s">
        <v>24440</v>
      </c>
      <c r="D8002" t="s">
        <v>24440</v>
      </c>
      <c r="E8002" t="s">
        <v>24440</v>
      </c>
      <c r="F8002" s="874" t="s">
        <v>16961</v>
      </c>
    </row>
    <row r="8003" spans="1:6">
      <c r="A8003" t="s">
        <v>3967</v>
      </c>
      <c r="B8003" s="874" t="s">
        <v>24441</v>
      </c>
      <c r="C8003" t="s">
        <v>24442</v>
      </c>
      <c r="D8003" t="s">
        <v>24442</v>
      </c>
      <c r="E8003" t="s">
        <v>24442</v>
      </c>
      <c r="F8003" s="874" t="s">
        <v>16961</v>
      </c>
    </row>
    <row r="8004" spans="1:6">
      <c r="A8004" t="s">
        <v>3967</v>
      </c>
      <c r="B8004" s="874" t="s">
        <v>24443</v>
      </c>
      <c r="C8004" t="s">
        <v>24444</v>
      </c>
      <c r="D8004" t="s">
        <v>24444</v>
      </c>
      <c r="E8004" t="s">
        <v>24444</v>
      </c>
      <c r="F8004" s="874" t="s">
        <v>16961</v>
      </c>
    </row>
    <row r="8005" spans="1:6">
      <c r="A8005" t="s">
        <v>3967</v>
      </c>
      <c r="B8005" s="874" t="s">
        <v>24445</v>
      </c>
      <c r="C8005" t="s">
        <v>24446</v>
      </c>
      <c r="D8005" t="s">
        <v>24446</v>
      </c>
      <c r="E8005" t="s">
        <v>24446</v>
      </c>
      <c r="F8005" s="874" t="s">
        <v>16961</v>
      </c>
    </row>
    <row r="8006" spans="1:6">
      <c r="A8006" t="s">
        <v>3967</v>
      </c>
      <c r="B8006" s="874" t="s">
        <v>24447</v>
      </c>
      <c r="C8006" t="s">
        <v>24448</v>
      </c>
      <c r="D8006" t="s">
        <v>24448</v>
      </c>
      <c r="E8006" t="s">
        <v>24448</v>
      </c>
      <c r="F8006" s="874" t="s">
        <v>16961</v>
      </c>
    </row>
    <row r="8007" spans="1:6">
      <c r="A8007" t="s">
        <v>3967</v>
      </c>
      <c r="B8007" s="874" t="s">
        <v>24449</v>
      </c>
      <c r="C8007" t="s">
        <v>24450</v>
      </c>
      <c r="D8007" t="s">
        <v>24450</v>
      </c>
      <c r="E8007" t="s">
        <v>24450</v>
      </c>
      <c r="F8007" s="874" t="s">
        <v>16961</v>
      </c>
    </row>
    <row r="8008" spans="1:6">
      <c r="A8008" t="s">
        <v>3967</v>
      </c>
      <c r="B8008" s="874" t="s">
        <v>24451</v>
      </c>
      <c r="C8008" t="s">
        <v>24452</v>
      </c>
      <c r="D8008" t="s">
        <v>24452</v>
      </c>
      <c r="E8008" t="s">
        <v>24452</v>
      </c>
      <c r="F8008" s="874" t="s">
        <v>16961</v>
      </c>
    </row>
    <row r="8009" spans="1:6">
      <c r="A8009" t="s">
        <v>3967</v>
      </c>
      <c r="B8009" s="874" t="s">
        <v>24453</v>
      </c>
      <c r="C8009" t="s">
        <v>24454</v>
      </c>
      <c r="D8009" t="s">
        <v>24454</v>
      </c>
      <c r="E8009" t="s">
        <v>24454</v>
      </c>
      <c r="F8009" s="874" t="s">
        <v>16961</v>
      </c>
    </row>
    <row r="8010" spans="1:6">
      <c r="A8010" t="s">
        <v>3967</v>
      </c>
      <c r="B8010" s="874" t="s">
        <v>24455</v>
      </c>
      <c r="C8010" t="s">
        <v>24456</v>
      </c>
      <c r="D8010" t="s">
        <v>24456</v>
      </c>
      <c r="E8010" t="s">
        <v>24456</v>
      </c>
      <c r="F8010" s="874" t="s">
        <v>16961</v>
      </c>
    </row>
    <row r="8011" spans="1:6">
      <c r="A8011" t="s">
        <v>3967</v>
      </c>
      <c r="B8011" s="874" t="s">
        <v>24457</v>
      </c>
      <c r="C8011" t="s">
        <v>24458</v>
      </c>
      <c r="D8011" t="s">
        <v>24458</v>
      </c>
      <c r="E8011" t="s">
        <v>24458</v>
      </c>
      <c r="F8011" s="874" t="s">
        <v>16961</v>
      </c>
    </row>
    <row r="8012" spans="1:6">
      <c r="A8012" t="s">
        <v>3967</v>
      </c>
      <c r="B8012" s="874" t="s">
        <v>24459</v>
      </c>
      <c r="C8012" t="s">
        <v>24460</v>
      </c>
      <c r="D8012" t="s">
        <v>24460</v>
      </c>
      <c r="E8012" t="s">
        <v>24460</v>
      </c>
      <c r="F8012" s="874" t="s">
        <v>16961</v>
      </c>
    </row>
    <row r="8013" spans="1:6">
      <c r="A8013" t="s">
        <v>3967</v>
      </c>
      <c r="B8013" s="876" t="s">
        <v>24461</v>
      </c>
      <c r="C8013" t="s">
        <v>24462</v>
      </c>
      <c r="D8013" t="s">
        <v>24462</v>
      </c>
      <c r="E8013" t="s">
        <v>24462</v>
      </c>
      <c r="F8013" s="874" t="s">
        <v>16961</v>
      </c>
    </row>
    <row r="8014" spans="1:6">
      <c r="A8014" t="s">
        <v>3967</v>
      </c>
      <c r="B8014" s="874" t="s">
        <v>24463</v>
      </c>
      <c r="C8014" t="s">
        <v>24464</v>
      </c>
      <c r="D8014" t="s">
        <v>24464</v>
      </c>
      <c r="E8014" t="s">
        <v>24464</v>
      </c>
      <c r="F8014" s="874" t="s">
        <v>16961</v>
      </c>
    </row>
    <row r="8015" spans="1:6">
      <c r="A8015" t="s">
        <v>3967</v>
      </c>
      <c r="B8015" s="874" t="s">
        <v>24465</v>
      </c>
      <c r="C8015" t="s">
        <v>24466</v>
      </c>
      <c r="D8015" t="s">
        <v>24466</v>
      </c>
      <c r="E8015" t="s">
        <v>24466</v>
      </c>
      <c r="F8015" s="874" t="s">
        <v>16961</v>
      </c>
    </row>
    <row r="8016" spans="1:6">
      <c r="A8016" t="s">
        <v>3967</v>
      </c>
      <c r="B8016" s="874" t="s">
        <v>24467</v>
      </c>
      <c r="C8016" t="s">
        <v>24468</v>
      </c>
      <c r="D8016" t="s">
        <v>24468</v>
      </c>
      <c r="E8016" t="s">
        <v>24468</v>
      </c>
      <c r="F8016" s="874" t="s">
        <v>16961</v>
      </c>
    </row>
    <row r="8017" spans="1:6">
      <c r="A8017" t="s">
        <v>3967</v>
      </c>
      <c r="B8017" s="874" t="s">
        <v>24469</v>
      </c>
      <c r="C8017" t="s">
        <v>24470</v>
      </c>
      <c r="D8017" t="s">
        <v>24470</v>
      </c>
      <c r="E8017" t="s">
        <v>24470</v>
      </c>
      <c r="F8017" s="874" t="s">
        <v>16961</v>
      </c>
    </row>
    <row r="8018" spans="1:6">
      <c r="A8018" t="s">
        <v>3967</v>
      </c>
      <c r="B8018" s="874" t="s">
        <v>24471</v>
      </c>
      <c r="C8018" t="s">
        <v>24472</v>
      </c>
      <c r="D8018" t="s">
        <v>24472</v>
      </c>
      <c r="E8018" t="s">
        <v>24472</v>
      </c>
      <c r="F8018" s="874" t="s">
        <v>16961</v>
      </c>
    </row>
    <row r="8019" spans="1:6">
      <c r="A8019" t="s">
        <v>3967</v>
      </c>
      <c r="B8019" s="874" t="s">
        <v>24473</v>
      </c>
      <c r="C8019" t="s">
        <v>24474</v>
      </c>
      <c r="D8019" t="s">
        <v>24474</v>
      </c>
      <c r="E8019" t="s">
        <v>24474</v>
      </c>
      <c r="F8019" s="874" t="s">
        <v>16961</v>
      </c>
    </row>
    <row r="8020" spans="1:6">
      <c r="A8020" t="s">
        <v>3967</v>
      </c>
      <c r="B8020" s="874" t="s">
        <v>24475</v>
      </c>
      <c r="C8020" t="s">
        <v>24476</v>
      </c>
      <c r="D8020" t="s">
        <v>24476</v>
      </c>
      <c r="E8020" t="s">
        <v>24476</v>
      </c>
      <c r="F8020" s="874" t="s">
        <v>16961</v>
      </c>
    </row>
    <row r="8021" spans="1:6">
      <c r="A8021" t="s">
        <v>3967</v>
      </c>
      <c r="B8021" s="874" t="s">
        <v>24477</v>
      </c>
      <c r="C8021" t="s">
        <v>24478</v>
      </c>
      <c r="D8021" t="s">
        <v>24478</v>
      </c>
      <c r="E8021" t="s">
        <v>24478</v>
      </c>
      <c r="F8021" s="874" t="s">
        <v>16961</v>
      </c>
    </row>
    <row r="8022" spans="1:6">
      <c r="A8022" t="s">
        <v>3967</v>
      </c>
      <c r="B8022" s="874" t="s">
        <v>24479</v>
      </c>
      <c r="C8022" t="s">
        <v>24480</v>
      </c>
      <c r="D8022" t="s">
        <v>24480</v>
      </c>
      <c r="E8022" t="s">
        <v>24480</v>
      </c>
      <c r="F8022" s="874" t="s">
        <v>16961</v>
      </c>
    </row>
    <row r="8023" spans="1:6">
      <c r="A8023" t="s">
        <v>3967</v>
      </c>
      <c r="B8023" s="874" t="s">
        <v>24481</v>
      </c>
      <c r="C8023" t="s">
        <v>24482</v>
      </c>
      <c r="D8023" t="s">
        <v>24482</v>
      </c>
      <c r="E8023" t="s">
        <v>24482</v>
      </c>
      <c r="F8023" s="874" t="s">
        <v>16961</v>
      </c>
    </row>
    <row r="8024" spans="1:6">
      <c r="A8024" t="s">
        <v>3967</v>
      </c>
      <c r="B8024" s="874" t="s">
        <v>24483</v>
      </c>
      <c r="C8024" t="s">
        <v>24484</v>
      </c>
      <c r="D8024" t="s">
        <v>24484</v>
      </c>
      <c r="E8024" t="s">
        <v>24484</v>
      </c>
      <c r="F8024" s="874" t="s">
        <v>16961</v>
      </c>
    </row>
    <row r="8025" spans="1:6">
      <c r="A8025" t="s">
        <v>3967</v>
      </c>
      <c r="B8025" s="874" t="s">
        <v>24485</v>
      </c>
      <c r="C8025" t="s">
        <v>24486</v>
      </c>
      <c r="D8025" t="s">
        <v>24486</v>
      </c>
      <c r="E8025" t="s">
        <v>24486</v>
      </c>
      <c r="F8025" s="874" t="s">
        <v>16961</v>
      </c>
    </row>
    <row r="8026" spans="1:6">
      <c r="A8026" t="s">
        <v>3967</v>
      </c>
      <c r="B8026" s="874" t="s">
        <v>24487</v>
      </c>
      <c r="C8026" t="s">
        <v>24488</v>
      </c>
      <c r="D8026" t="s">
        <v>24488</v>
      </c>
      <c r="E8026" t="s">
        <v>24488</v>
      </c>
      <c r="F8026" s="874" t="s">
        <v>16961</v>
      </c>
    </row>
    <row r="8027" spans="1:6">
      <c r="A8027" t="s">
        <v>3967</v>
      </c>
      <c r="B8027" s="874" t="s">
        <v>24489</v>
      </c>
      <c r="C8027" t="s">
        <v>24490</v>
      </c>
      <c r="D8027" t="s">
        <v>24490</v>
      </c>
      <c r="E8027" t="s">
        <v>24490</v>
      </c>
      <c r="F8027" s="874" t="s">
        <v>16961</v>
      </c>
    </row>
    <row r="8028" spans="1:6">
      <c r="A8028" t="s">
        <v>3967</v>
      </c>
      <c r="B8028" s="874" t="s">
        <v>24491</v>
      </c>
      <c r="C8028" t="s">
        <v>24492</v>
      </c>
      <c r="D8028" t="s">
        <v>24492</v>
      </c>
      <c r="E8028" t="s">
        <v>24492</v>
      </c>
      <c r="F8028" s="874" t="s">
        <v>16961</v>
      </c>
    </row>
    <row r="8029" spans="1:6">
      <c r="A8029" t="s">
        <v>3967</v>
      </c>
      <c r="B8029" s="874" t="s">
        <v>24493</v>
      </c>
      <c r="C8029" t="s">
        <v>24494</v>
      </c>
      <c r="D8029" t="s">
        <v>24494</v>
      </c>
      <c r="E8029" t="s">
        <v>24494</v>
      </c>
      <c r="F8029" s="874" t="s">
        <v>16961</v>
      </c>
    </row>
    <row r="8030" spans="1:6">
      <c r="A8030" t="s">
        <v>3967</v>
      </c>
      <c r="B8030" s="874" t="s">
        <v>24495</v>
      </c>
      <c r="C8030" t="s">
        <v>24496</v>
      </c>
      <c r="D8030" t="s">
        <v>24496</v>
      </c>
      <c r="E8030" t="s">
        <v>24496</v>
      </c>
      <c r="F8030" s="874" t="s">
        <v>16961</v>
      </c>
    </row>
    <row r="8031" spans="1:6">
      <c r="A8031" t="s">
        <v>3967</v>
      </c>
      <c r="B8031" s="874" t="s">
        <v>24497</v>
      </c>
      <c r="C8031" t="s">
        <v>24498</v>
      </c>
      <c r="D8031" t="s">
        <v>24498</v>
      </c>
      <c r="E8031" t="s">
        <v>24498</v>
      </c>
      <c r="F8031" s="874" t="s">
        <v>16961</v>
      </c>
    </row>
    <row r="8032" spans="1:6">
      <c r="A8032" t="s">
        <v>3967</v>
      </c>
      <c r="B8032" s="874" t="s">
        <v>24499</v>
      </c>
      <c r="C8032" t="s">
        <v>24500</v>
      </c>
      <c r="D8032" t="s">
        <v>24500</v>
      </c>
      <c r="E8032" t="s">
        <v>24500</v>
      </c>
      <c r="F8032" s="874" t="s">
        <v>16961</v>
      </c>
    </row>
    <row r="8033" spans="1:6">
      <c r="A8033" t="s">
        <v>3967</v>
      </c>
      <c r="B8033" s="874" t="s">
        <v>24501</v>
      </c>
      <c r="C8033" t="s">
        <v>24502</v>
      </c>
      <c r="D8033" t="s">
        <v>24502</v>
      </c>
      <c r="E8033" t="s">
        <v>24502</v>
      </c>
      <c r="F8033" s="874" t="s">
        <v>16961</v>
      </c>
    </row>
    <row r="8034" spans="1:6">
      <c r="A8034" t="s">
        <v>3967</v>
      </c>
      <c r="B8034" s="874" t="s">
        <v>24503</v>
      </c>
      <c r="C8034" t="s">
        <v>24504</v>
      </c>
      <c r="D8034" t="s">
        <v>24504</v>
      </c>
      <c r="E8034" t="s">
        <v>24504</v>
      </c>
      <c r="F8034" s="874" t="s">
        <v>16961</v>
      </c>
    </row>
    <row r="8035" spans="1:6">
      <c r="A8035" t="s">
        <v>3967</v>
      </c>
      <c r="B8035" s="874" t="s">
        <v>24505</v>
      </c>
      <c r="C8035" t="s">
        <v>24506</v>
      </c>
      <c r="D8035" t="s">
        <v>24506</v>
      </c>
      <c r="E8035" t="s">
        <v>24506</v>
      </c>
      <c r="F8035" s="874" t="s">
        <v>16961</v>
      </c>
    </row>
    <row r="8036" spans="1:6">
      <c r="A8036" t="s">
        <v>3967</v>
      </c>
      <c r="B8036" s="874" t="s">
        <v>24507</v>
      </c>
      <c r="C8036" t="s">
        <v>24508</v>
      </c>
      <c r="D8036" t="s">
        <v>24508</v>
      </c>
      <c r="E8036" t="s">
        <v>24508</v>
      </c>
      <c r="F8036" s="874" t="s">
        <v>16961</v>
      </c>
    </row>
    <row r="8037" spans="1:6">
      <c r="A8037" t="s">
        <v>3967</v>
      </c>
      <c r="B8037" s="874" t="s">
        <v>24509</v>
      </c>
      <c r="C8037" t="s">
        <v>24510</v>
      </c>
      <c r="D8037" t="s">
        <v>24510</v>
      </c>
      <c r="E8037" t="s">
        <v>24510</v>
      </c>
      <c r="F8037" s="874" t="s">
        <v>16961</v>
      </c>
    </row>
    <row r="8038" spans="1:6">
      <c r="A8038" t="s">
        <v>3967</v>
      </c>
      <c r="B8038" s="874" t="s">
        <v>24511</v>
      </c>
      <c r="C8038" t="s">
        <v>24512</v>
      </c>
      <c r="D8038" t="s">
        <v>24512</v>
      </c>
      <c r="E8038" t="s">
        <v>24512</v>
      </c>
      <c r="F8038" s="874" t="s">
        <v>16961</v>
      </c>
    </row>
    <row r="8039" spans="1:6">
      <c r="A8039" t="s">
        <v>3967</v>
      </c>
      <c r="B8039" s="54" t="s">
        <v>24513</v>
      </c>
      <c r="C8039" t="s">
        <v>24514</v>
      </c>
      <c r="D8039" t="s">
        <v>24514</v>
      </c>
      <c r="E8039" t="s">
        <v>24514</v>
      </c>
      <c r="F8039" s="874" t="s">
        <v>16961</v>
      </c>
    </row>
    <row r="8040" spans="1:6">
      <c r="A8040" t="s">
        <v>3967</v>
      </c>
      <c r="B8040" s="874" t="s">
        <v>24515</v>
      </c>
      <c r="C8040" t="s">
        <v>24516</v>
      </c>
      <c r="D8040" t="s">
        <v>24516</v>
      </c>
      <c r="E8040" t="s">
        <v>24516</v>
      </c>
      <c r="F8040" s="874" t="s">
        <v>16961</v>
      </c>
    </row>
    <row r="8041" spans="1:6">
      <c r="A8041" t="s">
        <v>3967</v>
      </c>
      <c r="B8041" s="874" t="s">
        <v>24517</v>
      </c>
      <c r="C8041" t="s">
        <v>24518</v>
      </c>
      <c r="D8041" t="s">
        <v>24518</v>
      </c>
      <c r="E8041" t="s">
        <v>24518</v>
      </c>
      <c r="F8041" s="874" t="s">
        <v>16961</v>
      </c>
    </row>
    <row r="8042" spans="1:6">
      <c r="A8042" t="s">
        <v>3967</v>
      </c>
      <c r="B8042" s="874" t="s">
        <v>24519</v>
      </c>
      <c r="C8042" t="s">
        <v>24520</v>
      </c>
      <c r="D8042" t="s">
        <v>24520</v>
      </c>
      <c r="E8042" t="s">
        <v>24520</v>
      </c>
      <c r="F8042" s="874" t="s">
        <v>16961</v>
      </c>
    </row>
    <row r="8043" spans="1:6">
      <c r="A8043" t="s">
        <v>3967</v>
      </c>
      <c r="B8043" s="874" t="s">
        <v>24521</v>
      </c>
      <c r="C8043" t="s">
        <v>24522</v>
      </c>
      <c r="D8043" t="s">
        <v>24522</v>
      </c>
      <c r="E8043" t="s">
        <v>24522</v>
      </c>
      <c r="F8043" s="874" t="s">
        <v>16961</v>
      </c>
    </row>
    <row r="8044" spans="1:6">
      <c r="A8044" t="s">
        <v>3967</v>
      </c>
      <c r="B8044" s="874" t="s">
        <v>24523</v>
      </c>
      <c r="C8044" t="s">
        <v>24524</v>
      </c>
      <c r="D8044" t="s">
        <v>24524</v>
      </c>
      <c r="E8044" t="s">
        <v>24524</v>
      </c>
      <c r="F8044" s="874" t="s">
        <v>16961</v>
      </c>
    </row>
    <row r="8045" spans="1:6">
      <c r="A8045" t="s">
        <v>3967</v>
      </c>
      <c r="B8045" s="874" t="s">
        <v>24525</v>
      </c>
      <c r="C8045" t="s">
        <v>24526</v>
      </c>
      <c r="D8045" t="s">
        <v>24526</v>
      </c>
      <c r="E8045" t="s">
        <v>24526</v>
      </c>
      <c r="F8045" s="874" t="s">
        <v>16961</v>
      </c>
    </row>
    <row r="8046" spans="1:6">
      <c r="A8046" t="s">
        <v>3967</v>
      </c>
      <c r="B8046" s="874" t="s">
        <v>24527</v>
      </c>
      <c r="C8046" t="s">
        <v>24528</v>
      </c>
      <c r="D8046" t="s">
        <v>24528</v>
      </c>
      <c r="E8046" t="s">
        <v>24528</v>
      </c>
      <c r="F8046" s="874" t="s">
        <v>16961</v>
      </c>
    </row>
    <row r="8047" spans="1:6">
      <c r="A8047" t="s">
        <v>3967</v>
      </c>
      <c r="B8047" s="874" t="s">
        <v>24529</v>
      </c>
      <c r="C8047" t="s">
        <v>24530</v>
      </c>
      <c r="D8047" t="s">
        <v>24530</v>
      </c>
      <c r="E8047" t="s">
        <v>24530</v>
      </c>
      <c r="F8047" s="874" t="s">
        <v>16961</v>
      </c>
    </row>
    <row r="8048" spans="1:6">
      <c r="A8048" t="s">
        <v>3967</v>
      </c>
      <c r="B8048" s="874" t="s">
        <v>24531</v>
      </c>
      <c r="C8048" t="s">
        <v>24532</v>
      </c>
      <c r="D8048" t="s">
        <v>24532</v>
      </c>
      <c r="E8048" t="s">
        <v>24532</v>
      </c>
      <c r="F8048" s="874" t="s">
        <v>16961</v>
      </c>
    </row>
    <row r="8049" spans="1:6">
      <c r="A8049" t="s">
        <v>3967</v>
      </c>
      <c r="B8049" s="874" t="s">
        <v>24533</v>
      </c>
      <c r="C8049" t="s">
        <v>24534</v>
      </c>
      <c r="D8049" t="s">
        <v>24534</v>
      </c>
      <c r="E8049" t="s">
        <v>24534</v>
      </c>
      <c r="F8049" s="874" t="s">
        <v>16961</v>
      </c>
    </row>
    <row r="8050" spans="1:6">
      <c r="A8050" t="s">
        <v>3967</v>
      </c>
      <c r="B8050" s="874" t="s">
        <v>24535</v>
      </c>
      <c r="C8050" t="s">
        <v>24536</v>
      </c>
      <c r="D8050" t="s">
        <v>24536</v>
      </c>
      <c r="E8050" t="s">
        <v>24536</v>
      </c>
      <c r="F8050" s="874" t="s">
        <v>16961</v>
      </c>
    </row>
    <row r="8051" spans="1:6">
      <c r="A8051" t="s">
        <v>3967</v>
      </c>
      <c r="B8051" s="874" t="s">
        <v>24537</v>
      </c>
      <c r="C8051" t="s">
        <v>24538</v>
      </c>
      <c r="D8051" t="s">
        <v>24538</v>
      </c>
      <c r="E8051" t="s">
        <v>24538</v>
      </c>
      <c r="F8051" s="874" t="s">
        <v>16961</v>
      </c>
    </row>
    <row r="8052" spans="1:6">
      <c r="A8052" t="s">
        <v>3967</v>
      </c>
      <c r="B8052" s="874" t="s">
        <v>24539</v>
      </c>
      <c r="C8052" t="s">
        <v>24540</v>
      </c>
      <c r="D8052" t="s">
        <v>24540</v>
      </c>
      <c r="E8052" t="s">
        <v>24540</v>
      </c>
      <c r="F8052" s="874" t="s">
        <v>16961</v>
      </c>
    </row>
    <row r="8053" spans="1:6">
      <c r="A8053" t="s">
        <v>3967</v>
      </c>
      <c r="B8053" s="874" t="s">
        <v>24541</v>
      </c>
      <c r="C8053" t="s">
        <v>24542</v>
      </c>
      <c r="D8053" t="s">
        <v>24542</v>
      </c>
      <c r="E8053" t="s">
        <v>24542</v>
      </c>
      <c r="F8053" s="874" t="s">
        <v>16961</v>
      </c>
    </row>
    <row r="8054" spans="1:6">
      <c r="A8054" t="s">
        <v>3967</v>
      </c>
      <c r="B8054" t="s">
        <v>24543</v>
      </c>
      <c r="C8054" t="s">
        <v>24544</v>
      </c>
      <c r="D8054" t="s">
        <v>24544</v>
      </c>
      <c r="E8054" t="s">
        <v>24544</v>
      </c>
      <c r="F8054" t="s">
        <v>16961</v>
      </c>
    </row>
    <row r="8055" spans="1:6">
      <c r="A8055" t="s">
        <v>3967</v>
      </c>
      <c r="B8055" s="874" t="s">
        <v>24545</v>
      </c>
      <c r="C8055" t="s">
        <v>24546</v>
      </c>
      <c r="D8055" t="s">
        <v>24546</v>
      </c>
      <c r="E8055" t="s">
        <v>24546</v>
      </c>
      <c r="F8055" s="874" t="s">
        <v>16961</v>
      </c>
    </row>
    <row r="8056" spans="1:6">
      <c r="A8056" t="s">
        <v>3967</v>
      </c>
      <c r="B8056" s="874" t="s">
        <v>24547</v>
      </c>
      <c r="C8056" t="s">
        <v>24548</v>
      </c>
      <c r="D8056" t="s">
        <v>24548</v>
      </c>
      <c r="E8056" t="s">
        <v>24548</v>
      </c>
      <c r="F8056" s="874" t="s">
        <v>16961</v>
      </c>
    </row>
    <row r="8057" spans="1:6">
      <c r="A8057" t="s">
        <v>3967</v>
      </c>
      <c r="B8057" s="874" t="s">
        <v>24549</v>
      </c>
      <c r="C8057" t="s">
        <v>24550</v>
      </c>
      <c r="D8057" t="s">
        <v>24550</v>
      </c>
      <c r="E8057" t="s">
        <v>24550</v>
      </c>
      <c r="F8057" t="s">
        <v>16961</v>
      </c>
    </row>
    <row r="8058" spans="1:6">
      <c r="A8058" t="s">
        <v>3967</v>
      </c>
      <c r="B8058" s="54" t="s">
        <v>24551</v>
      </c>
      <c r="C8058" t="s">
        <v>24552</v>
      </c>
      <c r="D8058" t="s">
        <v>24552</v>
      </c>
      <c r="E8058" t="s">
        <v>24552</v>
      </c>
      <c r="F8058" s="874" t="s">
        <v>16961</v>
      </c>
    </row>
    <row r="8059" spans="1:6">
      <c r="A8059" t="s">
        <v>3967</v>
      </c>
      <c r="B8059" s="54" t="s">
        <v>24553</v>
      </c>
      <c r="C8059" t="s">
        <v>24554</v>
      </c>
      <c r="D8059" t="s">
        <v>24554</v>
      </c>
      <c r="E8059" t="s">
        <v>24554</v>
      </c>
      <c r="F8059" s="874" t="s">
        <v>16961</v>
      </c>
    </row>
    <row r="8060" spans="1:6">
      <c r="A8060" t="s">
        <v>3967</v>
      </c>
      <c r="B8060" s="54" t="s">
        <v>24555</v>
      </c>
      <c r="C8060" t="s">
        <v>24556</v>
      </c>
      <c r="D8060" t="s">
        <v>24556</v>
      </c>
      <c r="E8060" t="s">
        <v>24556</v>
      </c>
      <c r="F8060" s="874" t="s">
        <v>16961</v>
      </c>
    </row>
    <row r="8061" spans="1:6">
      <c r="A8061" t="s">
        <v>3967</v>
      </c>
      <c r="B8061" s="54" t="s">
        <v>24557</v>
      </c>
      <c r="C8061" t="s">
        <v>24558</v>
      </c>
      <c r="D8061" t="s">
        <v>24558</v>
      </c>
      <c r="E8061" t="s">
        <v>24558</v>
      </c>
      <c r="F8061" s="874" t="s">
        <v>16961</v>
      </c>
    </row>
    <row r="8062" spans="1:6">
      <c r="A8062" t="s">
        <v>3967</v>
      </c>
      <c r="B8062" s="874" t="s">
        <v>24559</v>
      </c>
      <c r="C8062" t="s">
        <v>24560</v>
      </c>
      <c r="D8062" t="s">
        <v>24560</v>
      </c>
      <c r="E8062" t="s">
        <v>24560</v>
      </c>
      <c r="F8062" s="874" t="s">
        <v>16961</v>
      </c>
    </row>
    <row r="8063" spans="1:6">
      <c r="A8063" t="s">
        <v>3967</v>
      </c>
      <c r="B8063" s="874" t="s">
        <v>24561</v>
      </c>
      <c r="C8063" t="s">
        <v>24562</v>
      </c>
      <c r="D8063" t="s">
        <v>24562</v>
      </c>
      <c r="E8063" t="s">
        <v>24562</v>
      </c>
      <c r="F8063" s="874" t="s">
        <v>16961</v>
      </c>
    </row>
    <row r="8064" spans="1:6">
      <c r="A8064" t="s">
        <v>3967</v>
      </c>
      <c r="B8064" s="874" t="s">
        <v>24563</v>
      </c>
      <c r="C8064" t="s">
        <v>24564</v>
      </c>
      <c r="D8064" t="s">
        <v>24564</v>
      </c>
      <c r="E8064" t="s">
        <v>24564</v>
      </c>
      <c r="F8064" s="874" t="s">
        <v>16961</v>
      </c>
    </row>
    <row r="8065" spans="1:6">
      <c r="A8065" t="s">
        <v>3967</v>
      </c>
      <c r="B8065" s="874" t="s">
        <v>24565</v>
      </c>
      <c r="C8065" t="s">
        <v>24566</v>
      </c>
      <c r="D8065" t="s">
        <v>24566</v>
      </c>
      <c r="E8065" t="s">
        <v>24566</v>
      </c>
      <c r="F8065" s="874" t="s">
        <v>16961</v>
      </c>
    </row>
    <row r="8066" spans="1:6">
      <c r="A8066" t="s">
        <v>3967</v>
      </c>
      <c r="B8066" s="874" t="s">
        <v>24567</v>
      </c>
      <c r="C8066" t="s">
        <v>24568</v>
      </c>
      <c r="D8066" t="s">
        <v>24568</v>
      </c>
      <c r="E8066" t="s">
        <v>24568</v>
      </c>
      <c r="F8066" s="874" t="s">
        <v>16961</v>
      </c>
    </row>
    <row r="8067" spans="1:6">
      <c r="A8067" t="s">
        <v>3967</v>
      </c>
      <c r="B8067" s="874" t="s">
        <v>24569</v>
      </c>
      <c r="C8067" t="s">
        <v>24570</v>
      </c>
      <c r="D8067" t="s">
        <v>24570</v>
      </c>
      <c r="E8067" t="s">
        <v>24570</v>
      </c>
      <c r="F8067" s="874" t="s">
        <v>16961</v>
      </c>
    </row>
    <row r="8068" spans="1:6">
      <c r="A8068" t="s">
        <v>3967</v>
      </c>
      <c r="B8068" s="874" t="s">
        <v>24571</v>
      </c>
      <c r="C8068" t="s">
        <v>24572</v>
      </c>
      <c r="D8068" t="s">
        <v>24572</v>
      </c>
      <c r="E8068" t="s">
        <v>24572</v>
      </c>
      <c r="F8068" s="874" t="s">
        <v>16961</v>
      </c>
    </row>
    <row r="8069" spans="1:6">
      <c r="A8069" t="s">
        <v>3967</v>
      </c>
      <c r="B8069" s="874" t="s">
        <v>24573</v>
      </c>
      <c r="C8069" t="s">
        <v>24574</v>
      </c>
      <c r="D8069" t="s">
        <v>24574</v>
      </c>
      <c r="E8069" t="s">
        <v>24574</v>
      </c>
      <c r="F8069" s="874" t="s">
        <v>16961</v>
      </c>
    </row>
    <row r="8070" spans="1:6">
      <c r="A8070" t="s">
        <v>3967</v>
      </c>
      <c r="B8070" s="874" t="s">
        <v>24575</v>
      </c>
      <c r="C8070" t="s">
        <v>24576</v>
      </c>
      <c r="D8070" t="s">
        <v>24576</v>
      </c>
      <c r="E8070" t="s">
        <v>24576</v>
      </c>
      <c r="F8070" s="874" t="s">
        <v>16961</v>
      </c>
    </row>
    <row r="8071" spans="1:6">
      <c r="A8071" t="s">
        <v>3967</v>
      </c>
      <c r="B8071" s="874" t="s">
        <v>24577</v>
      </c>
      <c r="C8071" t="s">
        <v>24578</v>
      </c>
      <c r="D8071" t="s">
        <v>24578</v>
      </c>
      <c r="E8071" t="s">
        <v>24578</v>
      </c>
      <c r="F8071" s="874" t="s">
        <v>16961</v>
      </c>
    </row>
    <row r="8072" spans="1:6">
      <c r="A8072" t="s">
        <v>3967</v>
      </c>
      <c r="B8072" s="874" t="s">
        <v>24579</v>
      </c>
      <c r="C8072" t="s">
        <v>24580</v>
      </c>
      <c r="D8072" t="s">
        <v>24580</v>
      </c>
      <c r="E8072" t="s">
        <v>24580</v>
      </c>
      <c r="F8072" s="874" t="s">
        <v>16961</v>
      </c>
    </row>
    <row r="8073" spans="1:6">
      <c r="A8073" t="s">
        <v>3967</v>
      </c>
      <c r="B8073" s="874" t="s">
        <v>24581</v>
      </c>
      <c r="C8073" t="s">
        <v>24582</v>
      </c>
      <c r="D8073" t="s">
        <v>24582</v>
      </c>
      <c r="E8073" t="s">
        <v>24582</v>
      </c>
      <c r="F8073" s="874" t="s">
        <v>16961</v>
      </c>
    </row>
    <row r="8074" spans="1:6">
      <c r="A8074" t="s">
        <v>3967</v>
      </c>
      <c r="B8074" s="874" t="s">
        <v>24583</v>
      </c>
      <c r="C8074" t="s">
        <v>24584</v>
      </c>
      <c r="D8074" t="s">
        <v>24584</v>
      </c>
      <c r="E8074" t="s">
        <v>24584</v>
      </c>
      <c r="F8074" s="874" t="s">
        <v>16961</v>
      </c>
    </row>
    <row r="8075" spans="1:6">
      <c r="A8075" t="s">
        <v>3967</v>
      </c>
      <c r="B8075" s="874" t="s">
        <v>24585</v>
      </c>
      <c r="C8075" t="s">
        <v>24586</v>
      </c>
      <c r="D8075" t="s">
        <v>24586</v>
      </c>
      <c r="E8075" t="s">
        <v>24586</v>
      </c>
      <c r="F8075" s="874" t="s">
        <v>16961</v>
      </c>
    </row>
    <row r="8076" spans="1:6">
      <c r="A8076" t="s">
        <v>3967</v>
      </c>
      <c r="B8076" t="s">
        <v>24587</v>
      </c>
      <c r="C8076" t="s">
        <v>24588</v>
      </c>
      <c r="D8076" t="s">
        <v>24588</v>
      </c>
      <c r="E8076" t="s">
        <v>24588</v>
      </c>
      <c r="F8076" s="874" t="s">
        <v>16961</v>
      </c>
    </row>
    <row r="8077" spans="1:6">
      <c r="A8077" t="s">
        <v>3967</v>
      </c>
      <c r="B8077" s="874" t="s">
        <v>24589</v>
      </c>
      <c r="C8077" t="s">
        <v>24590</v>
      </c>
      <c r="D8077" t="s">
        <v>24590</v>
      </c>
      <c r="E8077" t="s">
        <v>24590</v>
      </c>
      <c r="F8077" s="874" t="s">
        <v>16961</v>
      </c>
    </row>
    <row r="8078" spans="1:6">
      <c r="A8078" t="s">
        <v>3967</v>
      </c>
      <c r="B8078" s="874" t="s">
        <v>24591</v>
      </c>
      <c r="C8078" t="s">
        <v>24592</v>
      </c>
      <c r="D8078" t="s">
        <v>24592</v>
      </c>
      <c r="E8078" t="s">
        <v>24592</v>
      </c>
      <c r="F8078" s="874" t="s">
        <v>16961</v>
      </c>
    </row>
    <row r="8079" spans="1:6">
      <c r="A8079" t="s">
        <v>3967</v>
      </c>
      <c r="B8079" s="874" t="s">
        <v>24593</v>
      </c>
      <c r="C8079" t="s">
        <v>24594</v>
      </c>
      <c r="D8079" t="s">
        <v>24594</v>
      </c>
      <c r="E8079" t="s">
        <v>24594</v>
      </c>
      <c r="F8079" s="874" t="s">
        <v>16961</v>
      </c>
    </row>
    <row r="8080" spans="1:6">
      <c r="A8080" t="s">
        <v>3967</v>
      </c>
      <c r="B8080" s="874" t="s">
        <v>24595</v>
      </c>
      <c r="C8080" t="s">
        <v>24596</v>
      </c>
      <c r="D8080" t="s">
        <v>24596</v>
      </c>
      <c r="E8080" t="s">
        <v>24596</v>
      </c>
      <c r="F8080" s="874" t="s">
        <v>16961</v>
      </c>
    </row>
    <row r="8081" spans="1:6">
      <c r="A8081" t="s">
        <v>3967</v>
      </c>
      <c r="B8081" s="54" t="s">
        <v>24597</v>
      </c>
      <c r="C8081" t="s">
        <v>24598</v>
      </c>
      <c r="D8081" t="s">
        <v>24598</v>
      </c>
      <c r="E8081" t="s">
        <v>24598</v>
      </c>
      <c r="F8081" s="874" t="s">
        <v>16961</v>
      </c>
    </row>
    <row r="8082" spans="1:6">
      <c r="A8082" t="s">
        <v>3967</v>
      </c>
      <c r="B8082" s="874" t="s">
        <v>24599</v>
      </c>
      <c r="C8082" t="s">
        <v>24600</v>
      </c>
      <c r="D8082" t="s">
        <v>24600</v>
      </c>
      <c r="E8082" t="s">
        <v>24600</v>
      </c>
      <c r="F8082" s="874" t="s">
        <v>16961</v>
      </c>
    </row>
    <row r="8083" spans="1:6">
      <c r="A8083" t="s">
        <v>3967</v>
      </c>
      <c r="B8083" s="874" t="s">
        <v>24601</v>
      </c>
      <c r="C8083" t="s">
        <v>24602</v>
      </c>
      <c r="D8083" t="s">
        <v>24602</v>
      </c>
      <c r="E8083" t="s">
        <v>24602</v>
      </c>
      <c r="F8083" s="874" t="s">
        <v>16961</v>
      </c>
    </row>
    <row r="8084" spans="1:6">
      <c r="A8084" t="s">
        <v>3967</v>
      </c>
      <c r="B8084" s="874" t="s">
        <v>24603</v>
      </c>
      <c r="C8084" t="s">
        <v>24604</v>
      </c>
      <c r="D8084" t="s">
        <v>24604</v>
      </c>
      <c r="E8084" t="s">
        <v>24604</v>
      </c>
      <c r="F8084" s="874" t="s">
        <v>16961</v>
      </c>
    </row>
    <row r="8085" spans="1:6">
      <c r="A8085" t="s">
        <v>3967</v>
      </c>
      <c r="B8085" s="874" t="s">
        <v>24605</v>
      </c>
      <c r="C8085" t="s">
        <v>24606</v>
      </c>
      <c r="D8085" t="s">
        <v>24606</v>
      </c>
      <c r="E8085" t="s">
        <v>24606</v>
      </c>
      <c r="F8085" s="874" t="s">
        <v>16961</v>
      </c>
    </row>
    <row r="8086" spans="1:6">
      <c r="A8086" t="s">
        <v>3967</v>
      </c>
      <c r="B8086" s="874" t="s">
        <v>24607</v>
      </c>
      <c r="C8086" t="s">
        <v>24608</v>
      </c>
      <c r="D8086" t="s">
        <v>24608</v>
      </c>
      <c r="E8086" t="s">
        <v>24608</v>
      </c>
      <c r="F8086" s="874" t="s">
        <v>16961</v>
      </c>
    </row>
    <row r="8087" spans="1:6">
      <c r="A8087" t="s">
        <v>3967</v>
      </c>
      <c r="B8087" s="874" t="s">
        <v>24609</v>
      </c>
      <c r="C8087" t="s">
        <v>24610</v>
      </c>
      <c r="D8087" t="s">
        <v>24610</v>
      </c>
      <c r="E8087" t="s">
        <v>24610</v>
      </c>
      <c r="F8087" s="874" t="s">
        <v>16961</v>
      </c>
    </row>
    <row r="8088" spans="1:6">
      <c r="A8088" t="s">
        <v>3967</v>
      </c>
      <c r="B8088" s="874" t="s">
        <v>24611</v>
      </c>
      <c r="C8088" t="s">
        <v>24612</v>
      </c>
      <c r="D8088" t="s">
        <v>24612</v>
      </c>
      <c r="E8088" t="s">
        <v>24612</v>
      </c>
      <c r="F8088" s="874" t="s">
        <v>16961</v>
      </c>
    </row>
    <row r="8089" spans="1:6">
      <c r="A8089" t="s">
        <v>3967</v>
      </c>
      <c r="B8089" s="874" t="s">
        <v>24613</v>
      </c>
      <c r="C8089" t="s">
        <v>24614</v>
      </c>
      <c r="D8089" t="s">
        <v>24614</v>
      </c>
      <c r="E8089" t="s">
        <v>24614</v>
      </c>
      <c r="F8089" s="874" t="s">
        <v>16961</v>
      </c>
    </row>
    <row r="8090" spans="1:6">
      <c r="A8090" t="s">
        <v>3967</v>
      </c>
      <c r="B8090" s="874" t="s">
        <v>24615</v>
      </c>
      <c r="C8090" t="s">
        <v>24616</v>
      </c>
      <c r="D8090" t="s">
        <v>24616</v>
      </c>
      <c r="E8090" t="s">
        <v>24616</v>
      </c>
      <c r="F8090" s="874" t="s">
        <v>16961</v>
      </c>
    </row>
    <row r="8091" spans="1:6">
      <c r="A8091" t="s">
        <v>3967</v>
      </c>
      <c r="B8091" s="874" t="s">
        <v>24617</v>
      </c>
      <c r="C8091" t="s">
        <v>24618</v>
      </c>
      <c r="D8091" t="s">
        <v>24618</v>
      </c>
      <c r="E8091" t="s">
        <v>24618</v>
      </c>
      <c r="F8091" s="874" t="s">
        <v>16961</v>
      </c>
    </row>
    <row r="8092" spans="1:6">
      <c r="A8092" t="s">
        <v>3967</v>
      </c>
      <c r="B8092" s="874" t="s">
        <v>24619</v>
      </c>
      <c r="C8092" t="s">
        <v>24620</v>
      </c>
      <c r="D8092" t="s">
        <v>24620</v>
      </c>
      <c r="E8092" t="s">
        <v>24620</v>
      </c>
      <c r="F8092" s="874" t="s">
        <v>16961</v>
      </c>
    </row>
    <row r="8093" spans="1:6">
      <c r="A8093" t="s">
        <v>3967</v>
      </c>
      <c r="B8093" t="s">
        <v>24621</v>
      </c>
      <c r="C8093" t="s">
        <v>24622</v>
      </c>
      <c r="D8093" t="s">
        <v>24622</v>
      </c>
      <c r="E8093" t="s">
        <v>24622</v>
      </c>
      <c r="F8093" t="s">
        <v>16961</v>
      </c>
    </row>
    <row r="8094" spans="1:6">
      <c r="A8094" t="s">
        <v>3967</v>
      </c>
      <c r="B8094" s="874" t="s">
        <v>24623</v>
      </c>
      <c r="C8094" t="s">
        <v>24624</v>
      </c>
      <c r="D8094" t="s">
        <v>24624</v>
      </c>
      <c r="E8094" t="s">
        <v>24624</v>
      </c>
      <c r="F8094" s="874" t="s">
        <v>16961</v>
      </c>
    </row>
    <row r="8095" spans="1:6">
      <c r="A8095" t="s">
        <v>3967</v>
      </c>
      <c r="B8095" s="874" t="s">
        <v>24625</v>
      </c>
      <c r="C8095" t="s">
        <v>24626</v>
      </c>
      <c r="D8095" t="s">
        <v>24626</v>
      </c>
      <c r="E8095" t="s">
        <v>24626</v>
      </c>
      <c r="F8095" s="874" t="s">
        <v>16961</v>
      </c>
    </row>
    <row r="8096" spans="1:6">
      <c r="A8096" t="s">
        <v>3967</v>
      </c>
      <c r="B8096" s="860" t="s">
        <v>24627</v>
      </c>
      <c r="C8096" t="s">
        <v>24628</v>
      </c>
      <c r="D8096" t="s">
        <v>24628</v>
      </c>
      <c r="E8096" t="s">
        <v>24628</v>
      </c>
      <c r="F8096" s="874" t="s">
        <v>16961</v>
      </c>
    </row>
    <row r="8097" spans="1:6">
      <c r="A8097" t="s">
        <v>3967</v>
      </c>
      <c r="B8097" s="874" t="s">
        <v>24629</v>
      </c>
      <c r="C8097" t="s">
        <v>24630</v>
      </c>
      <c r="D8097" t="s">
        <v>24630</v>
      </c>
      <c r="E8097" t="s">
        <v>24630</v>
      </c>
      <c r="F8097" s="874" t="s">
        <v>16961</v>
      </c>
    </row>
    <row r="8098" spans="1:6">
      <c r="A8098" t="s">
        <v>3967</v>
      </c>
      <c r="B8098" s="874" t="s">
        <v>24631</v>
      </c>
      <c r="C8098" t="s">
        <v>24632</v>
      </c>
      <c r="D8098" t="s">
        <v>24632</v>
      </c>
      <c r="E8098" t="s">
        <v>24632</v>
      </c>
      <c r="F8098" s="874" t="s">
        <v>16961</v>
      </c>
    </row>
    <row r="8099" spans="1:6">
      <c r="A8099" t="s">
        <v>3967</v>
      </c>
      <c r="B8099" s="874" t="s">
        <v>24633</v>
      </c>
      <c r="C8099" t="s">
        <v>24634</v>
      </c>
      <c r="D8099" t="s">
        <v>24634</v>
      </c>
      <c r="E8099" t="s">
        <v>24634</v>
      </c>
      <c r="F8099" s="874" t="s">
        <v>16961</v>
      </c>
    </row>
    <row r="8100" spans="1:6">
      <c r="A8100" t="s">
        <v>3967</v>
      </c>
      <c r="B8100" s="874" t="s">
        <v>24635</v>
      </c>
      <c r="C8100" t="s">
        <v>24636</v>
      </c>
      <c r="D8100" t="s">
        <v>24636</v>
      </c>
      <c r="E8100" t="s">
        <v>24636</v>
      </c>
      <c r="F8100" s="874" t="s">
        <v>16961</v>
      </c>
    </row>
    <row r="8101" spans="1:6">
      <c r="A8101" t="s">
        <v>3967</v>
      </c>
      <c r="B8101" s="874" t="s">
        <v>24637</v>
      </c>
      <c r="C8101" t="s">
        <v>24638</v>
      </c>
      <c r="D8101" t="s">
        <v>24638</v>
      </c>
      <c r="E8101" t="s">
        <v>24638</v>
      </c>
      <c r="F8101" s="874" t="s">
        <v>16961</v>
      </c>
    </row>
    <row r="8102" spans="1:6">
      <c r="A8102" t="s">
        <v>3967</v>
      </c>
      <c r="B8102" s="874" t="s">
        <v>24639</v>
      </c>
      <c r="C8102" t="s">
        <v>24640</v>
      </c>
      <c r="D8102" t="s">
        <v>24640</v>
      </c>
      <c r="E8102" t="s">
        <v>24640</v>
      </c>
      <c r="F8102" s="874" t="s">
        <v>16961</v>
      </c>
    </row>
    <row r="8103" spans="1:6">
      <c r="A8103" t="s">
        <v>3967</v>
      </c>
      <c r="B8103" t="s">
        <v>24641</v>
      </c>
      <c r="C8103" t="s">
        <v>24642</v>
      </c>
      <c r="D8103" t="s">
        <v>24642</v>
      </c>
      <c r="E8103" t="s">
        <v>24642</v>
      </c>
      <c r="F8103" t="s">
        <v>16961</v>
      </c>
    </row>
    <row r="8104" spans="1:6">
      <c r="A8104" t="s">
        <v>3967</v>
      </c>
      <c r="B8104" s="874" t="s">
        <v>24643</v>
      </c>
      <c r="C8104" t="s">
        <v>24644</v>
      </c>
      <c r="D8104" t="s">
        <v>24644</v>
      </c>
      <c r="E8104" t="s">
        <v>24644</v>
      </c>
      <c r="F8104" s="874" t="s">
        <v>16961</v>
      </c>
    </row>
    <row r="8105" spans="1:6">
      <c r="A8105" t="s">
        <v>3967</v>
      </c>
      <c r="B8105" s="874" t="s">
        <v>24645</v>
      </c>
      <c r="C8105" t="s">
        <v>24646</v>
      </c>
      <c r="D8105" t="s">
        <v>24646</v>
      </c>
      <c r="E8105" t="s">
        <v>24646</v>
      </c>
      <c r="F8105" s="874" t="s">
        <v>16961</v>
      </c>
    </row>
    <row r="8106" spans="1:6">
      <c r="A8106" t="s">
        <v>3967</v>
      </c>
      <c r="B8106" s="874" t="s">
        <v>24647</v>
      </c>
      <c r="C8106" t="s">
        <v>24648</v>
      </c>
      <c r="D8106" t="s">
        <v>24648</v>
      </c>
      <c r="E8106" t="s">
        <v>24648</v>
      </c>
      <c r="F8106" s="874" t="s">
        <v>16961</v>
      </c>
    </row>
    <row r="8107" spans="1:6">
      <c r="A8107" t="s">
        <v>3967</v>
      </c>
      <c r="B8107" s="874" t="s">
        <v>24649</v>
      </c>
      <c r="C8107" t="s">
        <v>24650</v>
      </c>
      <c r="D8107" t="s">
        <v>24650</v>
      </c>
      <c r="E8107" t="s">
        <v>24650</v>
      </c>
      <c r="F8107" s="874" t="s">
        <v>16961</v>
      </c>
    </row>
    <row r="8108" spans="1:6">
      <c r="A8108" t="s">
        <v>3967</v>
      </c>
      <c r="B8108" s="874" t="s">
        <v>24651</v>
      </c>
      <c r="C8108" t="s">
        <v>24652</v>
      </c>
      <c r="D8108" t="s">
        <v>24652</v>
      </c>
      <c r="E8108" t="s">
        <v>24652</v>
      </c>
      <c r="F8108" s="874" t="s">
        <v>16961</v>
      </c>
    </row>
    <row r="8109" spans="1:6">
      <c r="A8109" t="s">
        <v>3967</v>
      </c>
      <c r="B8109" s="874" t="s">
        <v>24653</v>
      </c>
      <c r="C8109" t="s">
        <v>24654</v>
      </c>
      <c r="D8109" t="s">
        <v>24654</v>
      </c>
      <c r="E8109" t="s">
        <v>24654</v>
      </c>
      <c r="F8109" s="874" t="s">
        <v>16961</v>
      </c>
    </row>
    <row r="8110" spans="1:6">
      <c r="A8110" t="s">
        <v>3967</v>
      </c>
      <c r="B8110" s="874" t="s">
        <v>24655</v>
      </c>
      <c r="C8110" t="s">
        <v>24656</v>
      </c>
      <c r="D8110" t="s">
        <v>24656</v>
      </c>
      <c r="E8110" t="s">
        <v>24656</v>
      </c>
      <c r="F8110" s="874" t="s">
        <v>16961</v>
      </c>
    </row>
    <row r="8111" spans="1:6">
      <c r="A8111" t="s">
        <v>3967</v>
      </c>
      <c r="B8111" s="874" t="s">
        <v>24657</v>
      </c>
      <c r="C8111" t="s">
        <v>24658</v>
      </c>
      <c r="D8111" t="s">
        <v>24658</v>
      </c>
      <c r="E8111" t="s">
        <v>24658</v>
      </c>
      <c r="F8111" s="874" t="s">
        <v>16961</v>
      </c>
    </row>
    <row r="8112" spans="1:6">
      <c r="A8112" t="s">
        <v>3967</v>
      </c>
      <c r="B8112" s="874" t="s">
        <v>24659</v>
      </c>
      <c r="C8112" t="s">
        <v>24660</v>
      </c>
      <c r="D8112" t="s">
        <v>24660</v>
      </c>
      <c r="E8112" t="s">
        <v>24660</v>
      </c>
      <c r="F8112" s="874" t="s">
        <v>16961</v>
      </c>
    </row>
    <row r="8113" spans="1:6">
      <c r="A8113" t="s">
        <v>3967</v>
      </c>
      <c r="B8113" s="874" t="s">
        <v>24661</v>
      </c>
      <c r="C8113" t="s">
        <v>24662</v>
      </c>
      <c r="D8113" t="s">
        <v>24662</v>
      </c>
      <c r="E8113" t="s">
        <v>24662</v>
      </c>
      <c r="F8113" s="874" t="s">
        <v>16961</v>
      </c>
    </row>
    <row r="8114" spans="1:6">
      <c r="A8114" t="s">
        <v>3967</v>
      </c>
      <c r="B8114" s="874" t="s">
        <v>24663</v>
      </c>
      <c r="C8114" t="s">
        <v>24664</v>
      </c>
      <c r="D8114" t="s">
        <v>24664</v>
      </c>
      <c r="E8114" t="s">
        <v>24664</v>
      </c>
      <c r="F8114" s="874" t="s">
        <v>16961</v>
      </c>
    </row>
    <row r="8115" spans="1:6">
      <c r="A8115" t="s">
        <v>3967</v>
      </c>
      <c r="B8115" s="874" t="s">
        <v>24665</v>
      </c>
      <c r="C8115" t="s">
        <v>24666</v>
      </c>
      <c r="D8115" t="s">
        <v>24666</v>
      </c>
      <c r="E8115" t="s">
        <v>24666</v>
      </c>
      <c r="F8115" s="874" t="s">
        <v>16961</v>
      </c>
    </row>
    <row r="8116" spans="1:6">
      <c r="A8116" t="s">
        <v>3967</v>
      </c>
      <c r="B8116" s="874" t="s">
        <v>24667</v>
      </c>
      <c r="C8116" t="s">
        <v>24668</v>
      </c>
      <c r="D8116" t="s">
        <v>24668</v>
      </c>
      <c r="E8116" t="s">
        <v>24668</v>
      </c>
      <c r="F8116" s="874" t="s">
        <v>16965</v>
      </c>
    </row>
    <row r="8117" spans="1:6">
      <c r="A8117" t="s">
        <v>3967</v>
      </c>
      <c r="B8117" s="54" t="s">
        <v>24669</v>
      </c>
      <c r="C8117" t="s">
        <v>24670</v>
      </c>
      <c r="D8117" t="s">
        <v>24670</v>
      </c>
      <c r="E8117" t="s">
        <v>24670</v>
      </c>
      <c r="F8117" s="874" t="s">
        <v>16965</v>
      </c>
    </row>
    <row r="8118" spans="1:6">
      <c r="A8118" t="s">
        <v>3967</v>
      </c>
      <c r="B8118" s="860" t="s">
        <v>24671</v>
      </c>
      <c r="C8118" t="s">
        <v>24672</v>
      </c>
      <c r="D8118" t="s">
        <v>24672</v>
      </c>
      <c r="E8118" t="s">
        <v>24672</v>
      </c>
      <c r="F8118" s="874" t="s">
        <v>16965</v>
      </c>
    </row>
    <row r="8119" spans="1:6">
      <c r="A8119" t="s">
        <v>3967</v>
      </c>
      <c r="B8119" s="874" t="s">
        <v>24673</v>
      </c>
      <c r="C8119" t="s">
        <v>24674</v>
      </c>
      <c r="D8119" t="s">
        <v>24674</v>
      </c>
      <c r="E8119" t="s">
        <v>24674</v>
      </c>
      <c r="F8119" s="874" t="s">
        <v>16969</v>
      </c>
    </row>
    <row r="8120" spans="1:6">
      <c r="A8120" t="s">
        <v>3967</v>
      </c>
      <c r="B8120" s="874" t="s">
        <v>24675</v>
      </c>
      <c r="C8120" t="s">
        <v>24676</v>
      </c>
      <c r="D8120" t="s">
        <v>24676</v>
      </c>
      <c r="E8120" t="s">
        <v>24676</v>
      </c>
      <c r="F8120" s="874" t="s">
        <v>16973</v>
      </c>
    </row>
    <row r="8121" spans="1:6">
      <c r="A8121" t="s">
        <v>3967</v>
      </c>
      <c r="B8121" s="874" t="s">
        <v>24677</v>
      </c>
      <c r="C8121" t="s">
        <v>24678</v>
      </c>
      <c r="D8121" t="s">
        <v>24678</v>
      </c>
      <c r="E8121" t="s">
        <v>24678</v>
      </c>
      <c r="F8121" s="874" t="s">
        <v>16977</v>
      </c>
    </row>
    <row r="8122" spans="1:6">
      <c r="A8122" t="s">
        <v>3967</v>
      </c>
      <c r="B8122" s="874" t="s">
        <v>24679</v>
      </c>
      <c r="C8122" t="s">
        <v>24680</v>
      </c>
      <c r="D8122" t="s">
        <v>24680</v>
      </c>
      <c r="E8122" t="s">
        <v>24680</v>
      </c>
      <c r="F8122" s="874" t="s">
        <v>16981</v>
      </c>
    </row>
    <row r="8123" spans="1:6">
      <c r="A8123" t="s">
        <v>3967</v>
      </c>
      <c r="B8123" s="874" t="s">
        <v>24681</v>
      </c>
      <c r="C8123" t="s">
        <v>24682</v>
      </c>
      <c r="D8123" t="s">
        <v>24682</v>
      </c>
      <c r="E8123" t="s">
        <v>24682</v>
      </c>
      <c r="F8123" s="874" t="s">
        <v>16982</v>
      </c>
    </row>
    <row r="8124" spans="1:6">
      <c r="A8124" t="s">
        <v>3967</v>
      </c>
      <c r="B8124" s="874" t="s">
        <v>24683</v>
      </c>
      <c r="C8124" t="s">
        <v>24684</v>
      </c>
      <c r="D8124" t="s">
        <v>24684</v>
      </c>
      <c r="E8124" t="s">
        <v>24684</v>
      </c>
      <c r="F8124" s="874" t="s">
        <v>16986</v>
      </c>
    </row>
    <row r="8125" spans="1:6">
      <c r="A8125" t="s">
        <v>3967</v>
      </c>
      <c r="B8125" s="874" t="s">
        <v>24685</v>
      </c>
      <c r="C8125" t="s">
        <v>24686</v>
      </c>
      <c r="D8125" t="s">
        <v>24686</v>
      </c>
      <c r="E8125" t="s">
        <v>24686</v>
      </c>
      <c r="F8125" s="874" t="s">
        <v>16989</v>
      </c>
    </row>
    <row r="8126" spans="1:6">
      <c r="A8126" t="s">
        <v>3967</v>
      </c>
      <c r="B8126" s="874" t="s">
        <v>24687</v>
      </c>
      <c r="C8126" t="s">
        <v>24688</v>
      </c>
      <c r="D8126" t="s">
        <v>24688</v>
      </c>
      <c r="E8126" t="s">
        <v>24688</v>
      </c>
      <c r="F8126" s="874" t="s">
        <v>16992</v>
      </c>
    </row>
    <row r="8127" spans="1:6">
      <c r="A8127" t="s">
        <v>3967</v>
      </c>
      <c r="B8127" s="874" t="s">
        <v>24689</v>
      </c>
      <c r="C8127" t="s">
        <v>24690</v>
      </c>
      <c r="D8127" t="s">
        <v>24690</v>
      </c>
      <c r="E8127" t="s">
        <v>24690</v>
      </c>
      <c r="F8127" s="874" t="s">
        <v>16996</v>
      </c>
    </row>
    <row r="8128" spans="1:6">
      <c r="A8128" t="s">
        <v>3967</v>
      </c>
      <c r="B8128" s="874" t="s">
        <v>24691</v>
      </c>
      <c r="C8128" t="s">
        <v>24692</v>
      </c>
      <c r="D8128" t="s">
        <v>24692</v>
      </c>
      <c r="E8128" t="s">
        <v>24692</v>
      </c>
      <c r="F8128" s="874" t="s">
        <v>16999</v>
      </c>
    </row>
    <row r="8129" spans="1:6">
      <c r="A8129" t="s">
        <v>3967</v>
      </c>
      <c r="B8129" s="874" t="s">
        <v>24693</v>
      </c>
      <c r="C8129" t="s">
        <v>24694</v>
      </c>
      <c r="D8129" t="s">
        <v>24694</v>
      </c>
      <c r="E8129" t="s">
        <v>24694</v>
      </c>
      <c r="F8129" s="874" t="s">
        <v>17002</v>
      </c>
    </row>
    <row r="8130" spans="1:6">
      <c r="A8130" t="s">
        <v>3967</v>
      </c>
      <c r="B8130" s="874" t="s">
        <v>24695</v>
      </c>
      <c r="C8130" t="s">
        <v>24696</v>
      </c>
      <c r="D8130" t="s">
        <v>24696</v>
      </c>
      <c r="E8130" t="s">
        <v>24696</v>
      </c>
      <c r="F8130" s="874" t="s">
        <v>17006</v>
      </c>
    </row>
    <row r="8131" spans="1:6">
      <c r="A8131" t="s">
        <v>3967</v>
      </c>
      <c r="B8131" s="874" t="s">
        <v>24697</v>
      </c>
      <c r="C8131" t="s">
        <v>24698</v>
      </c>
      <c r="D8131" t="s">
        <v>24698</v>
      </c>
      <c r="E8131" t="s">
        <v>24698</v>
      </c>
      <c r="F8131" s="874" t="s">
        <v>17006</v>
      </c>
    </row>
    <row r="8132" spans="1:6">
      <c r="A8132" t="s">
        <v>3967</v>
      </c>
      <c r="B8132" s="874" t="s">
        <v>24699</v>
      </c>
      <c r="C8132" t="s">
        <v>24700</v>
      </c>
      <c r="D8132" t="s">
        <v>24700</v>
      </c>
      <c r="E8132" t="s">
        <v>24700</v>
      </c>
      <c r="F8132" s="874" t="s">
        <v>17010</v>
      </c>
    </row>
    <row r="8133" spans="1:6">
      <c r="A8133" t="s">
        <v>3967</v>
      </c>
      <c r="B8133" s="874" t="s">
        <v>24701</v>
      </c>
      <c r="C8133" t="s">
        <v>24702</v>
      </c>
      <c r="D8133" t="s">
        <v>24702</v>
      </c>
      <c r="E8133" t="s">
        <v>24702</v>
      </c>
      <c r="F8133" s="874" t="s">
        <v>17014</v>
      </c>
    </row>
    <row r="8134" spans="1:6">
      <c r="A8134" t="s">
        <v>3967</v>
      </c>
      <c r="B8134" s="874" t="s">
        <v>24703</v>
      </c>
      <c r="C8134" t="s">
        <v>24704</v>
      </c>
      <c r="D8134" t="s">
        <v>24704</v>
      </c>
      <c r="E8134" t="s">
        <v>24704</v>
      </c>
      <c r="F8134" s="874" t="s">
        <v>17018</v>
      </c>
    </row>
    <row r="8135" spans="1:6">
      <c r="A8135" t="s">
        <v>3967</v>
      </c>
      <c r="B8135" s="874" t="s">
        <v>24705</v>
      </c>
      <c r="C8135" t="s">
        <v>24706</v>
      </c>
      <c r="D8135" t="s">
        <v>24706</v>
      </c>
      <c r="E8135" t="s">
        <v>24706</v>
      </c>
      <c r="F8135" s="874" t="s">
        <v>17022</v>
      </c>
    </row>
    <row r="8136" spans="1:6">
      <c r="A8136" t="s">
        <v>3967</v>
      </c>
      <c r="B8136" s="874" t="s">
        <v>24707</v>
      </c>
      <c r="C8136" t="s">
        <v>24708</v>
      </c>
      <c r="D8136" t="s">
        <v>24708</v>
      </c>
      <c r="E8136" t="s">
        <v>24708</v>
      </c>
      <c r="F8136" s="874" t="s">
        <v>17022</v>
      </c>
    </row>
    <row r="8137" spans="1:6">
      <c r="A8137" t="s">
        <v>3967</v>
      </c>
      <c r="B8137" s="874" t="s">
        <v>24709</v>
      </c>
      <c r="C8137" t="s">
        <v>24710</v>
      </c>
      <c r="D8137" t="s">
        <v>24710</v>
      </c>
      <c r="E8137" t="s">
        <v>24710</v>
      </c>
      <c r="F8137" s="874" t="s">
        <v>17026</v>
      </c>
    </row>
    <row r="8138" spans="1:6">
      <c r="A8138" t="s">
        <v>3967</v>
      </c>
      <c r="B8138" s="874" t="s">
        <v>24711</v>
      </c>
      <c r="C8138" t="s">
        <v>24712</v>
      </c>
      <c r="D8138" t="s">
        <v>24712</v>
      </c>
      <c r="E8138" t="s">
        <v>24712</v>
      </c>
      <c r="F8138" s="874" t="s">
        <v>17029</v>
      </c>
    </row>
    <row r="8139" spans="1:6">
      <c r="A8139" t="s">
        <v>3967</v>
      </c>
      <c r="B8139" s="874" t="s">
        <v>24713</v>
      </c>
      <c r="C8139" t="s">
        <v>24714</v>
      </c>
      <c r="D8139" t="s">
        <v>24714</v>
      </c>
      <c r="E8139" t="s">
        <v>24714</v>
      </c>
      <c r="F8139" s="874" t="s">
        <v>17032</v>
      </c>
    </row>
    <row r="8140" spans="1:6">
      <c r="A8140" t="s">
        <v>3967</v>
      </c>
      <c r="B8140" s="874" t="s">
        <v>24715</v>
      </c>
      <c r="C8140" t="s">
        <v>24716</v>
      </c>
      <c r="D8140" t="s">
        <v>24716</v>
      </c>
      <c r="E8140" t="s">
        <v>24716</v>
      </c>
      <c r="F8140" s="874" t="s">
        <v>17036</v>
      </c>
    </row>
    <row r="8141" spans="1:6">
      <c r="A8141" t="s">
        <v>3967</v>
      </c>
      <c r="B8141" s="874" t="s">
        <v>24717</v>
      </c>
      <c r="C8141" t="s">
        <v>24718</v>
      </c>
      <c r="D8141" t="s">
        <v>24718</v>
      </c>
      <c r="E8141" t="s">
        <v>24718</v>
      </c>
      <c r="F8141" s="874" t="s">
        <v>17040</v>
      </c>
    </row>
    <row r="8142" spans="1:6">
      <c r="A8142" t="s">
        <v>3967</v>
      </c>
      <c r="B8142" s="874" t="s">
        <v>24719</v>
      </c>
      <c r="C8142" t="s">
        <v>24720</v>
      </c>
      <c r="D8142" t="s">
        <v>24720</v>
      </c>
      <c r="E8142" t="s">
        <v>24720</v>
      </c>
      <c r="F8142" s="874" t="s">
        <v>17044</v>
      </c>
    </row>
    <row r="8143" spans="1:6">
      <c r="A8143" t="s">
        <v>3967</v>
      </c>
      <c r="B8143" t="s">
        <v>24721</v>
      </c>
      <c r="C8143" t="s">
        <v>24722</v>
      </c>
      <c r="D8143" t="s">
        <v>24722</v>
      </c>
      <c r="E8143" t="s">
        <v>24722</v>
      </c>
      <c r="F8143" t="s">
        <v>17044</v>
      </c>
    </row>
    <row r="8144" spans="1:6">
      <c r="A8144" t="s">
        <v>3967</v>
      </c>
      <c r="B8144" s="874" t="s">
        <v>24723</v>
      </c>
      <c r="C8144" t="s">
        <v>24724</v>
      </c>
      <c r="D8144" t="s">
        <v>24724</v>
      </c>
      <c r="E8144" t="s">
        <v>24724</v>
      </c>
      <c r="F8144" s="874" t="s">
        <v>17044</v>
      </c>
    </row>
    <row r="8145" spans="1:6">
      <c r="A8145" t="s">
        <v>3967</v>
      </c>
      <c r="B8145" s="874" t="s">
        <v>24725</v>
      </c>
      <c r="C8145" t="s">
        <v>24726</v>
      </c>
      <c r="D8145" t="s">
        <v>24726</v>
      </c>
      <c r="E8145" t="s">
        <v>24726</v>
      </c>
      <c r="F8145" s="874" t="s">
        <v>17048</v>
      </c>
    </row>
    <row r="8146" spans="1:6">
      <c r="A8146" t="s">
        <v>3967</v>
      </c>
      <c r="B8146" s="874" t="s">
        <v>24727</v>
      </c>
      <c r="C8146" t="s">
        <v>24728</v>
      </c>
      <c r="D8146" t="s">
        <v>24728</v>
      </c>
      <c r="E8146" t="s">
        <v>24728</v>
      </c>
      <c r="F8146" s="874" t="s">
        <v>17052</v>
      </c>
    </row>
    <row r="8147" spans="1:6">
      <c r="A8147" t="s">
        <v>3967</v>
      </c>
      <c r="B8147" s="874" t="s">
        <v>24729</v>
      </c>
      <c r="C8147" t="s">
        <v>24730</v>
      </c>
      <c r="D8147" t="s">
        <v>24730</v>
      </c>
      <c r="E8147" t="s">
        <v>24730</v>
      </c>
      <c r="F8147" s="874" t="s">
        <v>17056</v>
      </c>
    </row>
    <row r="8148" spans="1:6">
      <c r="A8148" t="s">
        <v>3967</v>
      </c>
      <c r="B8148" s="874" t="s">
        <v>24731</v>
      </c>
      <c r="C8148" t="s">
        <v>24732</v>
      </c>
      <c r="D8148" t="s">
        <v>24732</v>
      </c>
      <c r="E8148" t="s">
        <v>24732</v>
      </c>
      <c r="F8148" s="874" t="s">
        <v>17060</v>
      </c>
    </row>
    <row r="8149" spans="1:6">
      <c r="A8149" t="s">
        <v>3967</v>
      </c>
      <c r="B8149" s="874" t="s">
        <v>24733</v>
      </c>
      <c r="C8149" t="s">
        <v>24734</v>
      </c>
      <c r="D8149" t="s">
        <v>24734</v>
      </c>
      <c r="E8149" t="s">
        <v>24734</v>
      </c>
      <c r="F8149" s="874" t="s">
        <v>17063</v>
      </c>
    </row>
    <row r="8150" spans="1:6">
      <c r="A8150" t="s">
        <v>3967</v>
      </c>
      <c r="B8150" s="874" t="s">
        <v>24735</v>
      </c>
      <c r="C8150" t="s">
        <v>24736</v>
      </c>
      <c r="D8150" t="s">
        <v>24736</v>
      </c>
      <c r="E8150" t="s">
        <v>24736</v>
      </c>
      <c r="F8150" s="874" t="s">
        <v>17067</v>
      </c>
    </row>
    <row r="8151" spans="1:6">
      <c r="A8151" t="s">
        <v>3967</v>
      </c>
      <c r="B8151" s="874" t="s">
        <v>24737</v>
      </c>
      <c r="C8151" t="s">
        <v>24738</v>
      </c>
      <c r="D8151" t="s">
        <v>24738</v>
      </c>
      <c r="E8151" t="s">
        <v>24738</v>
      </c>
      <c r="F8151" s="874" t="s">
        <v>17071</v>
      </c>
    </row>
    <row r="8152" spans="1:6">
      <c r="A8152" t="s">
        <v>3967</v>
      </c>
      <c r="B8152" s="874" t="s">
        <v>24739</v>
      </c>
      <c r="C8152" t="s">
        <v>24740</v>
      </c>
      <c r="D8152" t="s">
        <v>24740</v>
      </c>
      <c r="E8152" t="s">
        <v>24740</v>
      </c>
      <c r="F8152" s="874" t="s">
        <v>17075</v>
      </c>
    </row>
    <row r="8153" spans="1:6">
      <c r="A8153" t="s">
        <v>3967</v>
      </c>
      <c r="B8153" s="874" t="s">
        <v>24741</v>
      </c>
      <c r="C8153" t="s">
        <v>24742</v>
      </c>
      <c r="D8153" t="s">
        <v>24742</v>
      </c>
      <c r="E8153" t="s">
        <v>24742</v>
      </c>
      <c r="F8153" s="874" t="s">
        <v>17079</v>
      </c>
    </row>
    <row r="8154" spans="1:6">
      <c r="A8154" t="s">
        <v>3967</v>
      </c>
      <c r="B8154" s="874" t="s">
        <v>24743</v>
      </c>
      <c r="C8154" t="s">
        <v>24744</v>
      </c>
      <c r="D8154" t="s">
        <v>24744</v>
      </c>
      <c r="E8154" t="s">
        <v>24744</v>
      </c>
      <c r="F8154" s="874" t="s">
        <v>17079</v>
      </c>
    </row>
    <row r="8155" spans="1:6">
      <c r="A8155" t="s">
        <v>3967</v>
      </c>
      <c r="B8155" s="874" t="s">
        <v>24745</v>
      </c>
      <c r="C8155" t="s">
        <v>24746</v>
      </c>
      <c r="D8155" t="s">
        <v>24746</v>
      </c>
      <c r="E8155" t="s">
        <v>24746</v>
      </c>
      <c r="F8155" s="874" t="s">
        <v>17079</v>
      </c>
    </row>
    <row r="8156" spans="1:6">
      <c r="A8156" t="s">
        <v>3967</v>
      </c>
      <c r="B8156" s="874" t="s">
        <v>24747</v>
      </c>
      <c r="C8156" t="s">
        <v>24748</v>
      </c>
      <c r="D8156" t="s">
        <v>24748</v>
      </c>
      <c r="E8156" t="s">
        <v>24748</v>
      </c>
      <c r="F8156" s="874" t="s">
        <v>17082</v>
      </c>
    </row>
    <row r="8157" spans="1:6">
      <c r="A8157" t="s">
        <v>3967</v>
      </c>
      <c r="B8157" s="874" t="s">
        <v>24749</v>
      </c>
      <c r="C8157" t="s">
        <v>24750</v>
      </c>
      <c r="D8157" t="s">
        <v>24750</v>
      </c>
      <c r="E8157" t="s">
        <v>24750</v>
      </c>
      <c r="F8157" s="874" t="s">
        <v>17085</v>
      </c>
    </row>
    <row r="8158" spans="1:6">
      <c r="A8158" t="s">
        <v>3967</v>
      </c>
      <c r="B8158" s="874" t="s">
        <v>24751</v>
      </c>
      <c r="C8158" t="s">
        <v>24752</v>
      </c>
      <c r="D8158" t="s">
        <v>24752</v>
      </c>
      <c r="E8158" t="s">
        <v>24752</v>
      </c>
      <c r="F8158" s="874" t="s">
        <v>17088</v>
      </c>
    </row>
    <row r="8159" spans="1:6">
      <c r="A8159" t="s">
        <v>3967</v>
      </c>
      <c r="B8159" s="874" t="s">
        <v>24753</v>
      </c>
      <c r="C8159" t="s">
        <v>24754</v>
      </c>
      <c r="D8159" t="s">
        <v>24754</v>
      </c>
      <c r="E8159" t="s">
        <v>24754</v>
      </c>
      <c r="F8159" s="874" t="s">
        <v>17088</v>
      </c>
    </row>
    <row r="8160" spans="1:6">
      <c r="A8160" t="s">
        <v>3967</v>
      </c>
      <c r="B8160" s="874" t="s">
        <v>24755</v>
      </c>
      <c r="C8160" t="s">
        <v>24756</v>
      </c>
      <c r="D8160" t="s">
        <v>24756</v>
      </c>
      <c r="E8160" t="s">
        <v>24756</v>
      </c>
      <c r="F8160" s="874" t="s">
        <v>17092</v>
      </c>
    </row>
    <row r="8161" spans="1:6">
      <c r="A8161" t="s">
        <v>3967</v>
      </c>
      <c r="B8161" s="874" t="s">
        <v>24757</v>
      </c>
      <c r="C8161" t="s">
        <v>24758</v>
      </c>
      <c r="D8161" t="s">
        <v>24758</v>
      </c>
      <c r="E8161" t="s">
        <v>24758</v>
      </c>
      <c r="F8161" s="874" t="s">
        <v>17096</v>
      </c>
    </row>
    <row r="8162" spans="1:6">
      <c r="A8162" t="s">
        <v>3967</v>
      </c>
      <c r="B8162" s="874" t="s">
        <v>24759</v>
      </c>
      <c r="C8162" t="s">
        <v>24760</v>
      </c>
      <c r="D8162" t="s">
        <v>24760</v>
      </c>
      <c r="E8162" t="s">
        <v>24760</v>
      </c>
      <c r="F8162" s="874" t="s">
        <v>17100</v>
      </c>
    </row>
    <row r="8163" spans="1:6">
      <c r="A8163" t="s">
        <v>3967</v>
      </c>
      <c r="B8163" s="874" t="s">
        <v>24761</v>
      </c>
      <c r="C8163" t="s">
        <v>24762</v>
      </c>
      <c r="D8163" t="s">
        <v>24762</v>
      </c>
      <c r="E8163" t="s">
        <v>24762</v>
      </c>
      <c r="F8163" s="874" t="s">
        <v>17104</v>
      </c>
    </row>
    <row r="8164" spans="1:6">
      <c r="A8164" t="s">
        <v>3967</v>
      </c>
      <c r="B8164" s="874" t="s">
        <v>24763</v>
      </c>
      <c r="C8164" t="s">
        <v>24764</v>
      </c>
      <c r="D8164" t="s">
        <v>24764</v>
      </c>
      <c r="E8164" t="s">
        <v>24764</v>
      </c>
      <c r="F8164" s="874" t="s">
        <v>17108</v>
      </c>
    </row>
    <row r="8165" spans="1:6">
      <c r="A8165" t="s">
        <v>3967</v>
      </c>
      <c r="B8165" s="874" t="s">
        <v>24765</v>
      </c>
      <c r="C8165" t="s">
        <v>24766</v>
      </c>
      <c r="D8165" t="s">
        <v>24766</v>
      </c>
      <c r="E8165" t="s">
        <v>24766</v>
      </c>
      <c r="F8165" s="874" t="s">
        <v>17108</v>
      </c>
    </row>
    <row r="8166" spans="1:6">
      <c r="A8166" t="s">
        <v>3967</v>
      </c>
      <c r="B8166" s="874" t="s">
        <v>24767</v>
      </c>
      <c r="C8166" t="s">
        <v>24768</v>
      </c>
      <c r="D8166" t="s">
        <v>24768</v>
      </c>
      <c r="E8166" t="s">
        <v>24768</v>
      </c>
      <c r="F8166" s="874" t="s">
        <v>17112</v>
      </c>
    </row>
    <row r="8167" spans="1:6">
      <c r="A8167" t="s">
        <v>3967</v>
      </c>
      <c r="B8167" t="s">
        <v>24769</v>
      </c>
      <c r="C8167" t="s">
        <v>24770</v>
      </c>
      <c r="D8167" t="s">
        <v>24770</v>
      </c>
      <c r="E8167" t="s">
        <v>24770</v>
      </c>
      <c r="F8167" s="874" t="s">
        <v>17115</v>
      </c>
    </row>
    <row r="8168" spans="1:6">
      <c r="A8168" t="s">
        <v>3967</v>
      </c>
      <c r="B8168" s="54" t="s">
        <v>24771</v>
      </c>
      <c r="C8168" t="s">
        <v>24772</v>
      </c>
      <c r="D8168" t="s">
        <v>24772</v>
      </c>
      <c r="E8168" t="s">
        <v>24772</v>
      </c>
      <c r="F8168" s="874" t="s">
        <v>17118</v>
      </c>
    </row>
    <row r="8169" spans="1:6">
      <c r="A8169" t="s">
        <v>3967</v>
      </c>
      <c r="B8169" s="874" t="s">
        <v>24773</v>
      </c>
      <c r="C8169" t="s">
        <v>24774</v>
      </c>
      <c r="D8169" t="s">
        <v>24774</v>
      </c>
      <c r="E8169" t="s">
        <v>24774</v>
      </c>
      <c r="F8169" s="874" t="s">
        <v>17121</v>
      </c>
    </row>
    <row r="8170" spans="1:6">
      <c r="A8170" t="s">
        <v>3967</v>
      </c>
      <c r="B8170" s="54" t="s">
        <v>24775</v>
      </c>
      <c r="C8170" t="s">
        <v>24776</v>
      </c>
      <c r="D8170" t="s">
        <v>24776</v>
      </c>
      <c r="E8170" t="s">
        <v>24776</v>
      </c>
      <c r="F8170" s="874" t="s">
        <v>17124</v>
      </c>
    </row>
    <row r="8171" spans="1:6">
      <c r="A8171" t="s">
        <v>3967</v>
      </c>
      <c r="B8171" s="54" t="s">
        <v>24777</v>
      </c>
      <c r="C8171" t="s">
        <v>24778</v>
      </c>
      <c r="D8171" t="s">
        <v>24778</v>
      </c>
      <c r="E8171" t="s">
        <v>24778</v>
      </c>
      <c r="F8171" s="874" t="s">
        <v>17127</v>
      </c>
    </row>
    <row r="8172" spans="1:6">
      <c r="A8172" t="s">
        <v>3967</v>
      </c>
      <c r="B8172" s="879" t="s">
        <v>24779</v>
      </c>
      <c r="C8172" t="s">
        <v>24780</v>
      </c>
      <c r="D8172" t="s">
        <v>24780</v>
      </c>
      <c r="E8172" t="s">
        <v>24780</v>
      </c>
      <c r="F8172" s="874" t="s">
        <v>17127</v>
      </c>
    </row>
    <row r="8173" spans="1:6">
      <c r="A8173" t="s">
        <v>3967</v>
      </c>
      <c r="B8173" s="874" t="s">
        <v>24781</v>
      </c>
      <c r="C8173" t="s">
        <v>24782</v>
      </c>
      <c r="D8173" t="s">
        <v>24782</v>
      </c>
      <c r="E8173" t="s">
        <v>24782</v>
      </c>
      <c r="F8173" s="874" t="s">
        <v>17131</v>
      </c>
    </row>
    <row r="8174" spans="1:6">
      <c r="A8174" t="s">
        <v>3967</v>
      </c>
      <c r="B8174" s="874" t="s">
        <v>24783</v>
      </c>
      <c r="C8174" t="s">
        <v>24784</v>
      </c>
      <c r="D8174" t="s">
        <v>24784</v>
      </c>
      <c r="E8174" t="s">
        <v>24784</v>
      </c>
      <c r="F8174" s="874" t="s">
        <v>17131</v>
      </c>
    </row>
    <row r="8175" spans="1:6">
      <c r="A8175" t="s">
        <v>3967</v>
      </c>
      <c r="B8175" s="874" t="s">
        <v>24785</v>
      </c>
      <c r="C8175" t="s">
        <v>24786</v>
      </c>
      <c r="D8175" t="s">
        <v>24786</v>
      </c>
      <c r="E8175" t="s">
        <v>24786</v>
      </c>
      <c r="F8175" s="874" t="s">
        <v>17131</v>
      </c>
    </row>
    <row r="8176" spans="1:6">
      <c r="A8176" t="s">
        <v>3967</v>
      </c>
      <c r="B8176" s="874" t="s">
        <v>24787</v>
      </c>
      <c r="C8176" t="s">
        <v>24788</v>
      </c>
      <c r="D8176" t="s">
        <v>24788</v>
      </c>
      <c r="E8176" t="s">
        <v>24788</v>
      </c>
      <c r="F8176" s="874" t="s">
        <v>17131</v>
      </c>
    </row>
    <row r="8177" spans="1:6">
      <c r="A8177" t="s">
        <v>3967</v>
      </c>
      <c r="B8177" s="874" t="s">
        <v>24789</v>
      </c>
      <c r="C8177" t="s">
        <v>24790</v>
      </c>
      <c r="D8177" t="s">
        <v>24790</v>
      </c>
      <c r="E8177" t="s">
        <v>24790</v>
      </c>
      <c r="F8177" s="874" t="s">
        <v>17131</v>
      </c>
    </row>
    <row r="8178" spans="1:6">
      <c r="A8178" t="s">
        <v>3967</v>
      </c>
      <c r="B8178" s="874" t="s">
        <v>24791</v>
      </c>
      <c r="C8178" t="s">
        <v>24792</v>
      </c>
      <c r="D8178" t="s">
        <v>24792</v>
      </c>
      <c r="E8178" t="s">
        <v>24792</v>
      </c>
      <c r="F8178" s="874" t="s">
        <v>17131</v>
      </c>
    </row>
    <row r="8179" spans="1:6">
      <c r="A8179" t="s">
        <v>3967</v>
      </c>
      <c r="B8179" s="874" t="s">
        <v>24793</v>
      </c>
      <c r="C8179" t="s">
        <v>24794</v>
      </c>
      <c r="D8179" t="s">
        <v>24794</v>
      </c>
      <c r="E8179" t="s">
        <v>24794</v>
      </c>
      <c r="F8179" s="874" t="s">
        <v>17131</v>
      </c>
    </row>
    <row r="8180" spans="1:6">
      <c r="A8180" t="s">
        <v>3967</v>
      </c>
      <c r="B8180" s="874" t="s">
        <v>24795</v>
      </c>
      <c r="C8180" t="s">
        <v>24796</v>
      </c>
      <c r="D8180" t="s">
        <v>24796</v>
      </c>
      <c r="E8180" t="s">
        <v>24796</v>
      </c>
      <c r="F8180" s="874" t="s">
        <v>17134</v>
      </c>
    </row>
    <row r="8181" spans="1:6">
      <c r="A8181" t="s">
        <v>3967</v>
      </c>
      <c r="B8181" s="874" t="s">
        <v>24797</v>
      </c>
      <c r="C8181" t="s">
        <v>24798</v>
      </c>
      <c r="D8181" t="s">
        <v>24798</v>
      </c>
      <c r="E8181" t="s">
        <v>24798</v>
      </c>
      <c r="F8181" s="874" t="s">
        <v>17138</v>
      </c>
    </row>
    <row r="8182" spans="1:6">
      <c r="A8182" t="s">
        <v>3967</v>
      </c>
      <c r="B8182" s="874" t="s">
        <v>24799</v>
      </c>
      <c r="C8182" t="s">
        <v>24800</v>
      </c>
      <c r="D8182" t="s">
        <v>24800</v>
      </c>
      <c r="E8182" t="s">
        <v>24800</v>
      </c>
      <c r="F8182" s="874" t="s">
        <v>17138</v>
      </c>
    </row>
    <row r="8183" spans="1:6">
      <c r="A8183" t="s">
        <v>3967</v>
      </c>
      <c r="B8183" s="874" t="s">
        <v>24801</v>
      </c>
      <c r="C8183" t="s">
        <v>24802</v>
      </c>
      <c r="D8183" t="s">
        <v>24802</v>
      </c>
      <c r="E8183" t="s">
        <v>24802</v>
      </c>
      <c r="F8183" s="874" t="s">
        <v>17138</v>
      </c>
    </row>
    <row r="8184" spans="1:6">
      <c r="A8184" t="s">
        <v>3967</v>
      </c>
      <c r="B8184" s="874" t="s">
        <v>24803</v>
      </c>
      <c r="C8184" t="s">
        <v>24804</v>
      </c>
      <c r="D8184" t="s">
        <v>24804</v>
      </c>
      <c r="E8184" t="s">
        <v>24804</v>
      </c>
      <c r="F8184" s="874" t="s">
        <v>17138</v>
      </c>
    </row>
    <row r="8185" spans="1:6">
      <c r="A8185" t="s">
        <v>3967</v>
      </c>
      <c r="B8185" s="874" t="s">
        <v>24805</v>
      </c>
      <c r="C8185" t="s">
        <v>24806</v>
      </c>
      <c r="D8185" t="s">
        <v>24806</v>
      </c>
      <c r="E8185" t="s">
        <v>24806</v>
      </c>
      <c r="F8185" s="874" t="s">
        <v>17142</v>
      </c>
    </row>
    <row r="8186" spans="1:6">
      <c r="A8186" t="s">
        <v>3967</v>
      </c>
      <c r="B8186" s="874" t="s">
        <v>24807</v>
      </c>
      <c r="C8186" t="s">
        <v>24808</v>
      </c>
      <c r="D8186" t="s">
        <v>24808</v>
      </c>
      <c r="E8186" t="s">
        <v>24808</v>
      </c>
      <c r="F8186" s="874" t="s">
        <v>17146</v>
      </c>
    </row>
    <row r="8187" spans="1:6">
      <c r="A8187" t="s">
        <v>3967</v>
      </c>
      <c r="B8187" s="874" t="s">
        <v>24809</v>
      </c>
      <c r="C8187" t="s">
        <v>24810</v>
      </c>
      <c r="D8187" t="s">
        <v>24810</v>
      </c>
      <c r="E8187" t="s">
        <v>24810</v>
      </c>
      <c r="F8187" s="874" t="s">
        <v>17150</v>
      </c>
    </row>
    <row r="8188" spans="1:6">
      <c r="A8188" t="s">
        <v>3967</v>
      </c>
      <c r="B8188" s="874" t="s">
        <v>24811</v>
      </c>
      <c r="C8188" t="s">
        <v>24812</v>
      </c>
      <c r="D8188" t="s">
        <v>24812</v>
      </c>
      <c r="E8188" t="s">
        <v>24812</v>
      </c>
      <c r="F8188" s="874" t="s">
        <v>17154</v>
      </c>
    </row>
    <row r="8189" spans="1:6">
      <c r="A8189" t="s">
        <v>3967</v>
      </c>
      <c r="B8189" s="874" t="s">
        <v>24813</v>
      </c>
      <c r="C8189" t="s">
        <v>24814</v>
      </c>
      <c r="D8189" t="s">
        <v>24814</v>
      </c>
      <c r="E8189" t="s">
        <v>24814</v>
      </c>
      <c r="F8189" s="885" t="s">
        <v>17154</v>
      </c>
    </row>
    <row r="8190" spans="1:6">
      <c r="A8190" t="s">
        <v>3967</v>
      </c>
      <c r="B8190" s="874" t="s">
        <v>24815</v>
      </c>
      <c r="C8190" t="s">
        <v>24816</v>
      </c>
      <c r="D8190" t="s">
        <v>24816</v>
      </c>
      <c r="E8190" t="s">
        <v>24816</v>
      </c>
      <c r="F8190" s="874" t="s">
        <v>17157</v>
      </c>
    </row>
    <row r="8191" spans="1:6">
      <c r="A8191" t="s">
        <v>3967</v>
      </c>
      <c r="B8191" s="874" t="s">
        <v>24817</v>
      </c>
      <c r="C8191" t="s">
        <v>24818</v>
      </c>
      <c r="D8191" t="s">
        <v>24818</v>
      </c>
      <c r="E8191" t="s">
        <v>24818</v>
      </c>
      <c r="F8191" s="874" t="s">
        <v>17161</v>
      </c>
    </row>
    <row r="8192" spans="1:6">
      <c r="A8192" t="s">
        <v>3967</v>
      </c>
      <c r="B8192" s="874" t="s">
        <v>24819</v>
      </c>
      <c r="C8192" t="s">
        <v>24820</v>
      </c>
      <c r="D8192" t="s">
        <v>24820</v>
      </c>
      <c r="E8192" t="s">
        <v>24820</v>
      </c>
      <c r="F8192" s="874" t="s">
        <v>17165</v>
      </c>
    </row>
    <row r="8193" spans="1:6">
      <c r="A8193" t="s">
        <v>3967</v>
      </c>
      <c r="B8193" s="874" t="s">
        <v>24821</v>
      </c>
      <c r="C8193" t="s">
        <v>24822</v>
      </c>
      <c r="D8193" t="s">
        <v>24822</v>
      </c>
      <c r="E8193" t="s">
        <v>24822</v>
      </c>
      <c r="F8193" s="874" t="s">
        <v>17169</v>
      </c>
    </row>
    <row r="8194" spans="1:6">
      <c r="A8194" t="s">
        <v>3967</v>
      </c>
      <c r="B8194" s="874" t="s">
        <v>24823</v>
      </c>
      <c r="C8194" t="s">
        <v>24824</v>
      </c>
      <c r="D8194" t="s">
        <v>24824</v>
      </c>
      <c r="E8194" t="s">
        <v>24824</v>
      </c>
      <c r="F8194" s="874" t="s">
        <v>17173</v>
      </c>
    </row>
    <row r="8195" spans="1:6">
      <c r="A8195" t="s">
        <v>3967</v>
      </c>
      <c r="B8195" s="874" t="s">
        <v>24825</v>
      </c>
      <c r="C8195" t="s">
        <v>24826</v>
      </c>
      <c r="D8195" t="s">
        <v>24826</v>
      </c>
      <c r="E8195" t="s">
        <v>24826</v>
      </c>
      <c r="F8195" s="874" t="s">
        <v>17176</v>
      </c>
    </row>
    <row r="8196" spans="1:6">
      <c r="A8196" t="s">
        <v>3967</v>
      </c>
      <c r="B8196" s="874" t="s">
        <v>24827</v>
      </c>
      <c r="C8196" t="s">
        <v>24828</v>
      </c>
      <c r="D8196" t="s">
        <v>24828</v>
      </c>
      <c r="E8196" t="s">
        <v>24828</v>
      </c>
      <c r="F8196" s="874" t="s">
        <v>17179</v>
      </c>
    </row>
    <row r="8197" spans="1:6">
      <c r="A8197" t="s">
        <v>3967</v>
      </c>
      <c r="B8197" s="874" t="s">
        <v>24829</v>
      </c>
      <c r="C8197" t="s">
        <v>24830</v>
      </c>
      <c r="D8197" t="s">
        <v>24830</v>
      </c>
      <c r="E8197" t="s">
        <v>24830</v>
      </c>
      <c r="F8197" s="874" t="s">
        <v>17179</v>
      </c>
    </row>
    <row r="8198" spans="1:6">
      <c r="A8198" t="s">
        <v>3967</v>
      </c>
      <c r="B8198" t="s">
        <v>24831</v>
      </c>
      <c r="C8198" t="s">
        <v>24832</v>
      </c>
      <c r="D8198" t="s">
        <v>24832</v>
      </c>
      <c r="E8198" t="s">
        <v>24832</v>
      </c>
      <c r="F8198" t="s">
        <v>17179</v>
      </c>
    </row>
    <row r="8199" spans="1:6">
      <c r="A8199" t="s">
        <v>3967</v>
      </c>
      <c r="B8199" t="s">
        <v>24833</v>
      </c>
      <c r="C8199" t="s">
        <v>24834</v>
      </c>
      <c r="D8199" t="s">
        <v>24834</v>
      </c>
      <c r="E8199" t="s">
        <v>24834</v>
      </c>
      <c r="F8199" t="s">
        <v>17182</v>
      </c>
    </row>
    <row r="8200" spans="1:6">
      <c r="A8200" t="s">
        <v>3967</v>
      </c>
      <c r="B8200" t="s">
        <v>24835</v>
      </c>
      <c r="C8200" t="s">
        <v>24836</v>
      </c>
      <c r="D8200" t="s">
        <v>24836</v>
      </c>
      <c r="E8200" t="s">
        <v>24836</v>
      </c>
      <c r="F8200" t="s">
        <v>17182</v>
      </c>
    </row>
    <row r="8201" spans="1:6">
      <c r="A8201" t="s">
        <v>3967</v>
      </c>
      <c r="B8201" s="874" t="s">
        <v>24837</v>
      </c>
      <c r="C8201" t="s">
        <v>24838</v>
      </c>
      <c r="D8201" t="s">
        <v>24838</v>
      </c>
      <c r="E8201" t="s">
        <v>24838</v>
      </c>
      <c r="F8201" s="874" t="s">
        <v>17182</v>
      </c>
    </row>
    <row r="8202" spans="1:6">
      <c r="A8202" t="s">
        <v>3967</v>
      </c>
      <c r="B8202" s="874" t="s">
        <v>24839</v>
      </c>
      <c r="C8202" t="s">
        <v>24840</v>
      </c>
      <c r="D8202" t="s">
        <v>24840</v>
      </c>
      <c r="E8202" t="s">
        <v>24840</v>
      </c>
      <c r="F8202" s="874" t="s">
        <v>17182</v>
      </c>
    </row>
    <row r="8203" spans="1:6">
      <c r="A8203" t="s">
        <v>3967</v>
      </c>
      <c r="B8203" s="874" t="s">
        <v>24841</v>
      </c>
      <c r="C8203" t="s">
        <v>24842</v>
      </c>
      <c r="D8203" t="s">
        <v>24842</v>
      </c>
      <c r="E8203" t="s">
        <v>24842</v>
      </c>
      <c r="F8203" s="874" t="s">
        <v>17182</v>
      </c>
    </row>
    <row r="8204" spans="1:6">
      <c r="A8204" t="s">
        <v>3967</v>
      </c>
      <c r="B8204" s="860" t="s">
        <v>24843</v>
      </c>
      <c r="C8204" t="s">
        <v>24844</v>
      </c>
      <c r="D8204" t="s">
        <v>24844</v>
      </c>
      <c r="E8204" t="s">
        <v>24844</v>
      </c>
      <c r="F8204" s="860" t="s">
        <v>17186</v>
      </c>
    </row>
    <row r="8205" spans="1:6">
      <c r="A8205" t="s">
        <v>3967</v>
      </c>
      <c r="B8205" s="874" t="s">
        <v>24845</v>
      </c>
      <c r="C8205" t="s">
        <v>24846</v>
      </c>
      <c r="D8205" t="s">
        <v>24846</v>
      </c>
      <c r="E8205" t="s">
        <v>24846</v>
      </c>
      <c r="F8205" s="874" t="s">
        <v>17186</v>
      </c>
    </row>
    <row r="8206" spans="1:6">
      <c r="A8206" t="s">
        <v>3967</v>
      </c>
      <c r="B8206" t="s">
        <v>24847</v>
      </c>
      <c r="C8206" t="s">
        <v>24848</v>
      </c>
      <c r="D8206" t="s">
        <v>24848</v>
      </c>
      <c r="E8206" t="s">
        <v>24848</v>
      </c>
      <c r="F8206" s="874" t="s">
        <v>17189</v>
      </c>
    </row>
    <row r="8207" spans="1:6">
      <c r="A8207" t="s">
        <v>3967</v>
      </c>
      <c r="B8207" s="874" t="s">
        <v>24849</v>
      </c>
      <c r="C8207" t="s">
        <v>24850</v>
      </c>
      <c r="D8207" t="s">
        <v>24850</v>
      </c>
      <c r="E8207" t="s">
        <v>24850</v>
      </c>
      <c r="F8207" s="874" t="s">
        <v>17189</v>
      </c>
    </row>
    <row r="8208" spans="1:6">
      <c r="A8208" t="s">
        <v>3967</v>
      </c>
      <c r="B8208" s="874" t="s">
        <v>24851</v>
      </c>
      <c r="C8208" t="s">
        <v>24852</v>
      </c>
      <c r="D8208" t="s">
        <v>24852</v>
      </c>
      <c r="E8208" t="s">
        <v>24852</v>
      </c>
      <c r="F8208" s="874" t="s">
        <v>17189</v>
      </c>
    </row>
    <row r="8209" spans="1:6">
      <c r="A8209" t="s">
        <v>3967</v>
      </c>
      <c r="B8209" s="874" t="s">
        <v>24853</v>
      </c>
      <c r="C8209" t="s">
        <v>24854</v>
      </c>
      <c r="D8209" t="s">
        <v>24854</v>
      </c>
      <c r="E8209" t="s">
        <v>24854</v>
      </c>
      <c r="F8209" s="874" t="s">
        <v>17189</v>
      </c>
    </row>
    <row r="8210" spans="1:6">
      <c r="A8210" t="s">
        <v>3967</v>
      </c>
      <c r="B8210" s="874" t="s">
        <v>24855</v>
      </c>
      <c r="C8210" t="s">
        <v>24856</v>
      </c>
      <c r="D8210" t="s">
        <v>24856</v>
      </c>
      <c r="E8210" t="s">
        <v>24856</v>
      </c>
      <c r="F8210" s="874" t="s">
        <v>17193</v>
      </c>
    </row>
    <row r="8211" spans="1:6">
      <c r="A8211" t="s">
        <v>3967</v>
      </c>
      <c r="B8211" s="874" t="s">
        <v>24857</v>
      </c>
      <c r="C8211" t="s">
        <v>24858</v>
      </c>
      <c r="D8211" t="s">
        <v>24858</v>
      </c>
      <c r="E8211" t="s">
        <v>24858</v>
      </c>
      <c r="F8211" s="874" t="s">
        <v>17197</v>
      </c>
    </row>
    <row r="8212" spans="1:6">
      <c r="A8212" t="s">
        <v>3967</v>
      </c>
      <c r="B8212" s="874" t="s">
        <v>24859</v>
      </c>
      <c r="C8212" t="s">
        <v>24860</v>
      </c>
      <c r="D8212" t="s">
        <v>24860</v>
      </c>
      <c r="E8212" t="s">
        <v>24860</v>
      </c>
      <c r="F8212" s="874" t="s">
        <v>17201</v>
      </c>
    </row>
    <row r="8213" spans="1:6">
      <c r="A8213" t="s">
        <v>3967</v>
      </c>
      <c r="B8213" t="s">
        <v>24861</v>
      </c>
      <c r="C8213" t="s">
        <v>24862</v>
      </c>
      <c r="D8213" t="s">
        <v>24862</v>
      </c>
      <c r="E8213" t="s">
        <v>24862</v>
      </c>
      <c r="F8213" s="874" t="s">
        <v>17204</v>
      </c>
    </row>
    <row r="8214" spans="1:6">
      <c r="A8214" t="s">
        <v>3967</v>
      </c>
      <c r="B8214" t="s">
        <v>24863</v>
      </c>
      <c r="C8214" t="s">
        <v>24864</v>
      </c>
      <c r="D8214" t="s">
        <v>24864</v>
      </c>
      <c r="E8214" t="s">
        <v>24864</v>
      </c>
      <c r="F8214" s="874" t="s">
        <v>17204</v>
      </c>
    </row>
    <row r="8215" spans="1:6">
      <c r="A8215" t="s">
        <v>3967</v>
      </c>
      <c r="B8215" s="874" t="s">
        <v>24865</v>
      </c>
      <c r="C8215" t="s">
        <v>24866</v>
      </c>
      <c r="D8215" t="s">
        <v>24866</v>
      </c>
      <c r="E8215" t="s">
        <v>24866</v>
      </c>
      <c r="F8215" s="874" t="s">
        <v>17207</v>
      </c>
    </row>
    <row r="8216" spans="1:6">
      <c r="A8216" t="s">
        <v>3967</v>
      </c>
      <c r="B8216" s="54" t="s">
        <v>24867</v>
      </c>
      <c r="C8216" t="s">
        <v>24868</v>
      </c>
      <c r="D8216" t="s">
        <v>24868</v>
      </c>
      <c r="E8216" t="s">
        <v>24868</v>
      </c>
      <c r="F8216" s="874" t="s">
        <v>17211</v>
      </c>
    </row>
    <row r="8217" spans="1:6">
      <c r="A8217" t="s">
        <v>3967</v>
      </c>
      <c r="B8217" s="874" t="s">
        <v>24869</v>
      </c>
      <c r="C8217" t="s">
        <v>24870</v>
      </c>
      <c r="D8217" t="s">
        <v>24870</v>
      </c>
      <c r="E8217" t="s">
        <v>24870</v>
      </c>
      <c r="F8217" s="874" t="s">
        <v>17215</v>
      </c>
    </row>
    <row r="8218" spans="1:6">
      <c r="A8218" t="s">
        <v>3967</v>
      </c>
      <c r="B8218" s="860" t="s">
        <v>24871</v>
      </c>
      <c r="C8218" t="s">
        <v>24872</v>
      </c>
      <c r="D8218" t="s">
        <v>24872</v>
      </c>
      <c r="E8218" t="s">
        <v>24872</v>
      </c>
      <c r="F8218" s="874" t="s">
        <v>17219</v>
      </c>
    </row>
    <row r="8219" spans="1:6">
      <c r="A8219" t="s">
        <v>3967</v>
      </c>
      <c r="B8219" s="874" t="s">
        <v>24873</v>
      </c>
      <c r="C8219" t="s">
        <v>24874</v>
      </c>
      <c r="D8219" t="s">
        <v>24874</v>
      </c>
      <c r="E8219" t="s">
        <v>24874</v>
      </c>
      <c r="F8219" s="874" t="s">
        <v>17222</v>
      </c>
    </row>
    <row r="8220" spans="1:6">
      <c r="A8220" t="s">
        <v>3967</v>
      </c>
      <c r="B8220" s="874" t="s">
        <v>24875</v>
      </c>
      <c r="C8220" t="s">
        <v>24876</v>
      </c>
      <c r="D8220" t="s">
        <v>24876</v>
      </c>
      <c r="E8220" t="s">
        <v>24876</v>
      </c>
      <c r="F8220" s="874" t="s">
        <v>17222</v>
      </c>
    </row>
    <row r="8221" spans="1:6">
      <c r="A8221" t="s">
        <v>3967</v>
      </c>
      <c r="B8221" s="874" t="s">
        <v>24877</v>
      </c>
      <c r="C8221" t="s">
        <v>24878</v>
      </c>
      <c r="D8221" t="s">
        <v>24878</v>
      </c>
      <c r="E8221" t="s">
        <v>24878</v>
      </c>
      <c r="F8221" s="874" t="s">
        <v>17222</v>
      </c>
    </row>
    <row r="8222" spans="1:6">
      <c r="A8222" t="s">
        <v>3967</v>
      </c>
      <c r="B8222" s="874" t="s">
        <v>24879</v>
      </c>
      <c r="C8222" t="s">
        <v>24880</v>
      </c>
      <c r="D8222" t="s">
        <v>24880</v>
      </c>
      <c r="E8222" t="s">
        <v>24880</v>
      </c>
      <c r="F8222" s="874" t="s">
        <v>17226</v>
      </c>
    </row>
    <row r="8223" spans="1:6">
      <c r="A8223" t="s">
        <v>3967</v>
      </c>
      <c r="B8223" s="874" t="s">
        <v>24881</v>
      </c>
      <c r="C8223" t="s">
        <v>24882</v>
      </c>
      <c r="D8223" t="s">
        <v>24882</v>
      </c>
      <c r="E8223" t="s">
        <v>24882</v>
      </c>
      <c r="F8223" s="874" t="s">
        <v>17226</v>
      </c>
    </row>
    <row r="8224" spans="1:6">
      <c r="A8224" t="s">
        <v>3967</v>
      </c>
      <c r="B8224" s="874" t="s">
        <v>24883</v>
      </c>
      <c r="C8224" t="s">
        <v>24884</v>
      </c>
      <c r="D8224" t="s">
        <v>24884</v>
      </c>
      <c r="E8224" t="s">
        <v>24884</v>
      </c>
      <c r="F8224" s="874" t="s">
        <v>17226</v>
      </c>
    </row>
    <row r="8225" spans="1:6">
      <c r="A8225" t="s">
        <v>3967</v>
      </c>
      <c r="B8225" s="874" t="s">
        <v>24885</v>
      </c>
      <c r="C8225" t="s">
        <v>24886</v>
      </c>
      <c r="D8225" t="s">
        <v>24886</v>
      </c>
      <c r="E8225" t="s">
        <v>24886</v>
      </c>
      <c r="F8225" s="874" t="s">
        <v>17229</v>
      </c>
    </row>
    <row r="8226" spans="1:6">
      <c r="A8226" t="s">
        <v>3967</v>
      </c>
      <c r="B8226" s="879" t="s">
        <v>24887</v>
      </c>
      <c r="C8226" t="s">
        <v>24888</v>
      </c>
      <c r="D8226" t="s">
        <v>24888</v>
      </c>
      <c r="E8226" t="s">
        <v>24888</v>
      </c>
      <c r="F8226" s="874" t="s">
        <v>17232</v>
      </c>
    </row>
    <row r="8227" spans="1:6">
      <c r="A8227" t="s">
        <v>3967</v>
      </c>
      <c r="B8227" s="874" t="s">
        <v>24889</v>
      </c>
      <c r="C8227" t="s">
        <v>24890</v>
      </c>
      <c r="D8227" t="s">
        <v>24890</v>
      </c>
      <c r="E8227" t="s">
        <v>24890</v>
      </c>
      <c r="F8227" s="874" t="s">
        <v>17233</v>
      </c>
    </row>
    <row r="8228" spans="1:6">
      <c r="A8228" t="s">
        <v>3967</v>
      </c>
      <c r="B8228" s="874" t="s">
        <v>24891</v>
      </c>
      <c r="C8228" t="s">
        <v>24892</v>
      </c>
      <c r="D8228" t="s">
        <v>24892</v>
      </c>
      <c r="E8228" t="s">
        <v>24892</v>
      </c>
      <c r="F8228" s="874" t="s">
        <v>17233</v>
      </c>
    </row>
    <row r="8229" spans="1:6">
      <c r="A8229" t="s">
        <v>3967</v>
      </c>
      <c r="B8229" s="874" t="s">
        <v>24893</v>
      </c>
      <c r="C8229" t="s">
        <v>24894</v>
      </c>
      <c r="D8229" t="s">
        <v>24894</v>
      </c>
      <c r="E8229" t="s">
        <v>24894</v>
      </c>
      <c r="F8229" s="874" t="s">
        <v>17237</v>
      </c>
    </row>
    <row r="8230" spans="1:6">
      <c r="A8230" t="s">
        <v>3967</v>
      </c>
      <c r="B8230" s="874" t="s">
        <v>24895</v>
      </c>
      <c r="C8230" t="s">
        <v>24896</v>
      </c>
      <c r="D8230" t="s">
        <v>24896</v>
      </c>
      <c r="E8230" t="s">
        <v>24896</v>
      </c>
      <c r="F8230" s="874" t="s">
        <v>17241</v>
      </c>
    </row>
    <row r="8231" spans="1:6">
      <c r="A8231" t="s">
        <v>3967</v>
      </c>
      <c r="B8231" s="874" t="s">
        <v>24897</v>
      </c>
      <c r="C8231" t="s">
        <v>24898</v>
      </c>
      <c r="D8231" t="s">
        <v>24898</v>
      </c>
      <c r="E8231" t="s">
        <v>24898</v>
      </c>
      <c r="F8231" s="874" t="s">
        <v>17245</v>
      </c>
    </row>
    <row r="8232" spans="1:6">
      <c r="A8232" t="s">
        <v>3967</v>
      </c>
      <c r="B8232" s="54" t="s">
        <v>24899</v>
      </c>
      <c r="C8232" t="s">
        <v>24900</v>
      </c>
      <c r="D8232" t="s">
        <v>24900</v>
      </c>
      <c r="E8232" t="s">
        <v>24900</v>
      </c>
      <c r="F8232" s="874" t="s">
        <v>17249</v>
      </c>
    </row>
    <row r="8233" spans="1:6">
      <c r="A8233" t="s">
        <v>3967</v>
      </c>
      <c r="B8233" s="874" t="s">
        <v>24901</v>
      </c>
      <c r="C8233" t="s">
        <v>24902</v>
      </c>
      <c r="D8233" t="s">
        <v>24902</v>
      </c>
      <c r="E8233" t="s">
        <v>24902</v>
      </c>
      <c r="F8233" s="874" t="s">
        <v>17249</v>
      </c>
    </row>
    <row r="8234" spans="1:6">
      <c r="A8234" t="s">
        <v>3967</v>
      </c>
      <c r="B8234" s="54" t="s">
        <v>24903</v>
      </c>
      <c r="C8234" t="s">
        <v>24904</v>
      </c>
      <c r="D8234" t="s">
        <v>24904</v>
      </c>
      <c r="E8234" t="s">
        <v>24904</v>
      </c>
      <c r="F8234" s="874" t="s">
        <v>17252</v>
      </c>
    </row>
    <row r="8235" spans="1:6">
      <c r="A8235" t="s">
        <v>3967</v>
      </c>
      <c r="B8235" s="874" t="s">
        <v>24905</v>
      </c>
      <c r="C8235" t="s">
        <v>24906</v>
      </c>
      <c r="D8235" t="s">
        <v>24906</v>
      </c>
      <c r="E8235" t="s">
        <v>24906</v>
      </c>
      <c r="F8235" s="874" t="s">
        <v>17255</v>
      </c>
    </row>
    <row r="8236" spans="1:6">
      <c r="A8236" t="s">
        <v>3967</v>
      </c>
      <c r="B8236" s="874" t="s">
        <v>24907</v>
      </c>
      <c r="C8236" t="s">
        <v>24908</v>
      </c>
      <c r="D8236" t="s">
        <v>24908</v>
      </c>
      <c r="E8236" t="s">
        <v>24908</v>
      </c>
      <c r="F8236" t="s">
        <v>17259</v>
      </c>
    </row>
    <row r="8237" spans="1:6">
      <c r="A8237" t="s">
        <v>3967</v>
      </c>
      <c r="B8237" s="874" t="s">
        <v>24909</v>
      </c>
      <c r="C8237" t="s">
        <v>24910</v>
      </c>
      <c r="D8237" t="s">
        <v>24910</v>
      </c>
      <c r="E8237" t="s">
        <v>24910</v>
      </c>
      <c r="F8237" s="874" t="s">
        <v>17260</v>
      </c>
    </row>
    <row r="8238" spans="1:6">
      <c r="A8238" t="s">
        <v>3967</v>
      </c>
      <c r="B8238" s="874" t="s">
        <v>24911</v>
      </c>
      <c r="C8238" t="s">
        <v>24912</v>
      </c>
      <c r="D8238" t="s">
        <v>24912</v>
      </c>
      <c r="E8238" t="s">
        <v>24912</v>
      </c>
      <c r="F8238" s="874" t="s">
        <v>17264</v>
      </c>
    </row>
    <row r="8239" spans="1:6">
      <c r="A8239" t="s">
        <v>3967</v>
      </c>
      <c r="B8239" s="874" t="s">
        <v>24913</v>
      </c>
      <c r="C8239" t="s">
        <v>24914</v>
      </c>
      <c r="D8239" t="s">
        <v>24914</v>
      </c>
      <c r="E8239" t="s">
        <v>24914</v>
      </c>
      <c r="F8239" s="874" t="s">
        <v>17268</v>
      </c>
    </row>
    <row r="8240" spans="1:6">
      <c r="A8240" t="s">
        <v>3967</v>
      </c>
      <c r="B8240" s="874" t="s">
        <v>24915</v>
      </c>
      <c r="C8240" t="s">
        <v>24916</v>
      </c>
      <c r="D8240" t="s">
        <v>24916</v>
      </c>
      <c r="E8240" t="s">
        <v>24916</v>
      </c>
      <c r="F8240" s="874" t="s">
        <v>17268</v>
      </c>
    </row>
    <row r="8241" spans="1:6">
      <c r="A8241" t="s">
        <v>3967</v>
      </c>
      <c r="B8241" s="874" t="s">
        <v>24917</v>
      </c>
      <c r="C8241" t="s">
        <v>24918</v>
      </c>
      <c r="D8241" t="s">
        <v>24918</v>
      </c>
      <c r="E8241" t="s">
        <v>24918</v>
      </c>
      <c r="F8241" s="874" t="s">
        <v>17268</v>
      </c>
    </row>
    <row r="8242" spans="1:6">
      <c r="A8242" t="s">
        <v>3967</v>
      </c>
      <c r="B8242" s="874" t="s">
        <v>24919</v>
      </c>
      <c r="C8242" t="s">
        <v>24920</v>
      </c>
      <c r="D8242" t="s">
        <v>24920</v>
      </c>
      <c r="E8242" t="s">
        <v>24920</v>
      </c>
      <c r="F8242" s="874" t="s">
        <v>17268</v>
      </c>
    </row>
    <row r="8243" spans="1:6">
      <c r="A8243" t="s">
        <v>3967</v>
      </c>
      <c r="B8243" s="874" t="s">
        <v>24921</v>
      </c>
      <c r="C8243" t="s">
        <v>24922</v>
      </c>
      <c r="D8243" t="s">
        <v>24922</v>
      </c>
      <c r="E8243" t="s">
        <v>24922</v>
      </c>
      <c r="F8243" s="874" t="s">
        <v>17268</v>
      </c>
    </row>
    <row r="8244" spans="1:6">
      <c r="A8244" t="s">
        <v>3967</v>
      </c>
      <c r="B8244" s="874" t="s">
        <v>24923</v>
      </c>
      <c r="C8244" t="s">
        <v>24924</v>
      </c>
      <c r="D8244" t="s">
        <v>24924</v>
      </c>
      <c r="E8244" t="s">
        <v>24924</v>
      </c>
      <c r="F8244" s="874" t="s">
        <v>17268</v>
      </c>
    </row>
    <row r="8245" spans="1:6">
      <c r="A8245" t="s">
        <v>3967</v>
      </c>
      <c r="B8245" s="874" t="s">
        <v>24925</v>
      </c>
      <c r="C8245" t="s">
        <v>24926</v>
      </c>
      <c r="D8245" t="s">
        <v>24926</v>
      </c>
      <c r="E8245" t="s">
        <v>24926</v>
      </c>
      <c r="F8245" s="874" t="s">
        <v>17268</v>
      </c>
    </row>
    <row r="8246" spans="1:6">
      <c r="A8246" t="s">
        <v>3967</v>
      </c>
      <c r="B8246" s="860" t="s">
        <v>24927</v>
      </c>
      <c r="C8246" t="s">
        <v>24928</v>
      </c>
      <c r="D8246" t="s">
        <v>24928</v>
      </c>
      <c r="E8246" t="s">
        <v>24928</v>
      </c>
      <c r="F8246" s="874" t="s">
        <v>17271</v>
      </c>
    </row>
    <row r="8247" spans="1:6">
      <c r="A8247" t="s">
        <v>3967</v>
      </c>
      <c r="B8247" s="874" t="s">
        <v>24929</v>
      </c>
      <c r="C8247" t="s">
        <v>24930</v>
      </c>
      <c r="D8247" t="s">
        <v>24930</v>
      </c>
      <c r="E8247" t="s">
        <v>24930</v>
      </c>
      <c r="F8247" s="874" t="s">
        <v>17271</v>
      </c>
    </row>
    <row r="8248" spans="1:6">
      <c r="A8248" t="s">
        <v>3967</v>
      </c>
      <c r="B8248" s="876" t="s">
        <v>24931</v>
      </c>
      <c r="C8248" t="s">
        <v>24932</v>
      </c>
      <c r="D8248" t="s">
        <v>24932</v>
      </c>
      <c r="E8248" t="s">
        <v>24932</v>
      </c>
      <c r="F8248" s="874" t="s">
        <v>17271</v>
      </c>
    </row>
    <row r="8249" spans="1:6">
      <c r="A8249" t="s">
        <v>3967</v>
      </c>
      <c r="B8249" s="874" t="s">
        <v>24933</v>
      </c>
      <c r="C8249" t="s">
        <v>24934</v>
      </c>
      <c r="D8249" t="s">
        <v>24934</v>
      </c>
      <c r="E8249" t="s">
        <v>24934</v>
      </c>
      <c r="F8249" s="874" t="s">
        <v>17271</v>
      </c>
    </row>
    <row r="8250" spans="1:6">
      <c r="A8250" t="s">
        <v>3967</v>
      </c>
      <c r="B8250" s="874" t="s">
        <v>24935</v>
      </c>
      <c r="C8250" t="s">
        <v>24936</v>
      </c>
      <c r="D8250" t="s">
        <v>24936</v>
      </c>
      <c r="E8250" t="s">
        <v>24936</v>
      </c>
      <c r="F8250" s="874" t="s">
        <v>17271</v>
      </c>
    </row>
    <row r="8251" spans="1:6">
      <c r="A8251" t="s">
        <v>3967</v>
      </c>
      <c r="B8251" s="874" t="s">
        <v>24937</v>
      </c>
      <c r="C8251" t="s">
        <v>24938</v>
      </c>
      <c r="D8251" t="s">
        <v>24938</v>
      </c>
      <c r="E8251" t="s">
        <v>24938</v>
      </c>
      <c r="F8251" s="874" t="s">
        <v>17271</v>
      </c>
    </row>
    <row r="8252" spans="1:6">
      <c r="A8252" t="s">
        <v>3967</v>
      </c>
      <c r="B8252" s="874" t="s">
        <v>24939</v>
      </c>
      <c r="C8252" t="s">
        <v>24940</v>
      </c>
      <c r="D8252" t="s">
        <v>24940</v>
      </c>
      <c r="E8252" t="s">
        <v>24940</v>
      </c>
      <c r="F8252" s="874" t="s">
        <v>17275</v>
      </c>
    </row>
    <row r="8253" spans="1:6">
      <c r="A8253" t="s">
        <v>3967</v>
      </c>
      <c r="B8253" s="874" t="s">
        <v>24941</v>
      </c>
      <c r="C8253" t="s">
        <v>24942</v>
      </c>
      <c r="D8253" t="s">
        <v>24942</v>
      </c>
      <c r="E8253" t="s">
        <v>24942</v>
      </c>
      <c r="F8253" s="874" t="s">
        <v>17275</v>
      </c>
    </row>
    <row r="8254" spans="1:6">
      <c r="A8254" t="s">
        <v>3967</v>
      </c>
      <c r="B8254" s="874" t="s">
        <v>24943</v>
      </c>
      <c r="C8254" t="s">
        <v>24944</v>
      </c>
      <c r="D8254" t="s">
        <v>24944</v>
      </c>
      <c r="E8254" t="s">
        <v>24944</v>
      </c>
      <c r="F8254" s="874" t="s">
        <v>17279</v>
      </c>
    </row>
    <row r="8255" spans="1:6">
      <c r="A8255" t="s">
        <v>3967</v>
      </c>
      <c r="B8255" s="874" t="s">
        <v>24945</v>
      </c>
      <c r="C8255" t="s">
        <v>24946</v>
      </c>
      <c r="D8255" t="s">
        <v>24946</v>
      </c>
      <c r="E8255" t="s">
        <v>24946</v>
      </c>
      <c r="F8255" s="874" t="s">
        <v>17282</v>
      </c>
    </row>
    <row r="8256" spans="1:6">
      <c r="A8256" t="s">
        <v>3967</v>
      </c>
      <c r="B8256" s="874" t="s">
        <v>24947</v>
      </c>
      <c r="C8256" t="s">
        <v>24948</v>
      </c>
      <c r="D8256" t="s">
        <v>24948</v>
      </c>
      <c r="E8256" t="s">
        <v>24948</v>
      </c>
      <c r="F8256" s="874" t="s">
        <v>17285</v>
      </c>
    </row>
    <row r="8257" spans="1:6">
      <c r="A8257" t="s">
        <v>3967</v>
      </c>
      <c r="B8257" s="874" t="s">
        <v>24949</v>
      </c>
      <c r="C8257" t="s">
        <v>24950</v>
      </c>
      <c r="D8257" t="s">
        <v>24950</v>
      </c>
      <c r="E8257" t="s">
        <v>24950</v>
      </c>
      <c r="F8257" s="874" t="s">
        <v>17285</v>
      </c>
    </row>
    <row r="8258" spans="1:6">
      <c r="A8258" t="s">
        <v>3967</v>
      </c>
      <c r="B8258" s="874" t="s">
        <v>24951</v>
      </c>
      <c r="C8258" t="s">
        <v>24952</v>
      </c>
      <c r="D8258" t="s">
        <v>24952</v>
      </c>
      <c r="E8258" t="s">
        <v>24952</v>
      </c>
      <c r="F8258" s="874" t="s">
        <v>17289</v>
      </c>
    </row>
    <row r="8259" spans="1:6">
      <c r="A8259" t="s">
        <v>3967</v>
      </c>
      <c r="B8259" s="874" t="s">
        <v>24953</v>
      </c>
      <c r="C8259" t="s">
        <v>24954</v>
      </c>
      <c r="D8259" t="s">
        <v>24954</v>
      </c>
      <c r="E8259" t="s">
        <v>24954</v>
      </c>
      <c r="F8259" s="874" t="s">
        <v>17292</v>
      </c>
    </row>
    <row r="8260" spans="1:6">
      <c r="A8260" t="s">
        <v>3967</v>
      </c>
      <c r="B8260" s="874" t="s">
        <v>24955</v>
      </c>
      <c r="C8260" t="s">
        <v>24956</v>
      </c>
      <c r="D8260" t="s">
        <v>24956</v>
      </c>
      <c r="E8260" t="s">
        <v>24956</v>
      </c>
      <c r="F8260" s="874" t="s">
        <v>17296</v>
      </c>
    </row>
    <row r="8261" spans="1:6">
      <c r="A8261" t="s">
        <v>3967</v>
      </c>
      <c r="B8261" s="860" t="s">
        <v>24957</v>
      </c>
      <c r="C8261" t="s">
        <v>24958</v>
      </c>
      <c r="D8261" t="s">
        <v>24958</v>
      </c>
      <c r="E8261" t="s">
        <v>24958</v>
      </c>
      <c r="F8261" s="874" t="s">
        <v>17300</v>
      </c>
    </row>
    <row r="8262" spans="1:6">
      <c r="A8262" t="s">
        <v>3967</v>
      </c>
      <c r="B8262" s="874" t="s">
        <v>24959</v>
      </c>
      <c r="C8262" t="s">
        <v>24960</v>
      </c>
      <c r="D8262" t="s">
        <v>24960</v>
      </c>
      <c r="E8262" t="s">
        <v>24960</v>
      </c>
      <c r="F8262" s="874" t="s">
        <v>17303</v>
      </c>
    </row>
    <row r="8263" spans="1:6">
      <c r="A8263" t="s">
        <v>3967</v>
      </c>
      <c r="B8263" s="54" t="s">
        <v>24961</v>
      </c>
      <c r="C8263" t="s">
        <v>24962</v>
      </c>
      <c r="D8263" t="s">
        <v>24962</v>
      </c>
      <c r="E8263" t="s">
        <v>24962</v>
      </c>
      <c r="F8263" s="874" t="s">
        <v>17307</v>
      </c>
    </row>
    <row r="8264" spans="1:6">
      <c r="A8264" t="s">
        <v>3967</v>
      </c>
      <c r="B8264" s="54" t="s">
        <v>24963</v>
      </c>
      <c r="C8264" t="s">
        <v>24964</v>
      </c>
      <c r="D8264" t="s">
        <v>24964</v>
      </c>
      <c r="E8264" t="s">
        <v>24964</v>
      </c>
      <c r="F8264" s="874" t="s">
        <v>17311</v>
      </c>
    </row>
    <row r="8265" spans="1:6">
      <c r="A8265" t="s">
        <v>3967</v>
      </c>
      <c r="B8265" s="874" t="s">
        <v>24965</v>
      </c>
      <c r="C8265" t="s">
        <v>24966</v>
      </c>
      <c r="D8265" t="s">
        <v>24966</v>
      </c>
      <c r="E8265" t="s">
        <v>24966</v>
      </c>
      <c r="F8265" s="874" t="s">
        <v>17312</v>
      </c>
    </row>
    <row r="8266" spans="1:6">
      <c r="A8266" t="s">
        <v>3967</v>
      </c>
      <c r="B8266" s="54" t="s">
        <v>24967</v>
      </c>
      <c r="C8266" t="s">
        <v>24968</v>
      </c>
      <c r="D8266" t="s">
        <v>24968</v>
      </c>
      <c r="E8266" t="s">
        <v>24968</v>
      </c>
      <c r="F8266" s="874" t="s">
        <v>17316</v>
      </c>
    </row>
    <row r="8267" spans="1:6">
      <c r="A8267" t="s">
        <v>3967</v>
      </c>
      <c r="B8267" s="54" t="s">
        <v>24969</v>
      </c>
      <c r="C8267" t="s">
        <v>24970</v>
      </c>
      <c r="D8267" t="s">
        <v>24970</v>
      </c>
      <c r="E8267" t="s">
        <v>24970</v>
      </c>
      <c r="F8267" s="874" t="s">
        <v>17317</v>
      </c>
    </row>
    <row r="8268" spans="1:6">
      <c r="A8268" t="s">
        <v>3967</v>
      </c>
      <c r="B8268" s="874" t="s">
        <v>24971</v>
      </c>
      <c r="C8268" t="s">
        <v>24972</v>
      </c>
      <c r="D8268" t="s">
        <v>24972</v>
      </c>
      <c r="E8268" t="s">
        <v>24972</v>
      </c>
      <c r="F8268" s="874" t="s">
        <v>17318</v>
      </c>
    </row>
    <row r="8269" spans="1:6">
      <c r="A8269" t="s">
        <v>3967</v>
      </c>
      <c r="B8269" s="874" t="s">
        <v>24973</v>
      </c>
      <c r="C8269" t="s">
        <v>24974</v>
      </c>
      <c r="D8269" t="s">
        <v>24974</v>
      </c>
      <c r="E8269" t="s">
        <v>24974</v>
      </c>
      <c r="F8269" s="874" t="s">
        <v>17321</v>
      </c>
    </row>
    <row r="8270" spans="1:6">
      <c r="A8270" t="s">
        <v>3967</v>
      </c>
      <c r="B8270" s="874" t="s">
        <v>24975</v>
      </c>
      <c r="C8270" t="s">
        <v>24976</v>
      </c>
      <c r="D8270" t="s">
        <v>24976</v>
      </c>
      <c r="E8270" t="s">
        <v>24976</v>
      </c>
      <c r="F8270" s="874" t="s">
        <v>17324</v>
      </c>
    </row>
    <row r="8271" spans="1:6">
      <c r="A8271" t="s">
        <v>3967</v>
      </c>
      <c r="B8271" s="874" t="s">
        <v>24977</v>
      </c>
      <c r="C8271" t="s">
        <v>24978</v>
      </c>
      <c r="D8271" t="s">
        <v>24978</v>
      </c>
      <c r="E8271" t="s">
        <v>24978</v>
      </c>
      <c r="F8271" s="874" t="s">
        <v>17324</v>
      </c>
    </row>
    <row r="8272" spans="1:6">
      <c r="A8272" t="s">
        <v>3967</v>
      </c>
      <c r="B8272" s="54" t="s">
        <v>24979</v>
      </c>
      <c r="C8272" t="s">
        <v>24980</v>
      </c>
      <c r="D8272" t="s">
        <v>24980</v>
      </c>
      <c r="E8272" t="s">
        <v>24980</v>
      </c>
      <c r="F8272" s="874" t="s">
        <v>17325</v>
      </c>
    </row>
    <row r="8273" spans="1:6">
      <c r="A8273" t="s">
        <v>3967</v>
      </c>
      <c r="B8273" s="54" t="s">
        <v>24981</v>
      </c>
      <c r="C8273" t="s">
        <v>24982</v>
      </c>
      <c r="D8273" t="s">
        <v>24982</v>
      </c>
      <c r="E8273" t="s">
        <v>24982</v>
      </c>
      <c r="F8273" s="874" t="s">
        <v>17326</v>
      </c>
    </row>
    <row r="8274" spans="1:6">
      <c r="A8274" t="s">
        <v>3967</v>
      </c>
      <c r="B8274" t="s">
        <v>24983</v>
      </c>
      <c r="C8274" t="s">
        <v>24984</v>
      </c>
      <c r="D8274" t="s">
        <v>24984</v>
      </c>
      <c r="E8274" t="s">
        <v>24984</v>
      </c>
      <c r="F8274" s="874" t="s">
        <v>17330</v>
      </c>
    </row>
    <row r="8275" spans="1:6">
      <c r="A8275" t="s">
        <v>3967</v>
      </c>
      <c r="B8275" s="874" t="s">
        <v>24985</v>
      </c>
      <c r="C8275" t="s">
        <v>24986</v>
      </c>
      <c r="D8275" t="s">
        <v>24986</v>
      </c>
      <c r="E8275" t="s">
        <v>24986</v>
      </c>
      <c r="F8275" s="874" t="s">
        <v>17334</v>
      </c>
    </row>
    <row r="8276" spans="1:6">
      <c r="A8276" t="s">
        <v>3967</v>
      </c>
      <c r="B8276" s="874" t="s">
        <v>24987</v>
      </c>
      <c r="C8276" t="s">
        <v>24988</v>
      </c>
      <c r="D8276" t="s">
        <v>24988</v>
      </c>
      <c r="E8276" t="s">
        <v>24988</v>
      </c>
      <c r="F8276" s="874" t="s">
        <v>17334</v>
      </c>
    </row>
    <row r="8277" spans="1:6">
      <c r="A8277" t="s">
        <v>3967</v>
      </c>
      <c r="B8277" t="s">
        <v>24989</v>
      </c>
      <c r="C8277" t="s">
        <v>24990</v>
      </c>
      <c r="D8277" t="s">
        <v>24990</v>
      </c>
      <c r="E8277" t="s">
        <v>24990</v>
      </c>
      <c r="F8277" s="874" t="s">
        <v>17338</v>
      </c>
    </row>
    <row r="8278" spans="1:6">
      <c r="A8278" t="s">
        <v>3967</v>
      </c>
      <c r="B8278" t="s">
        <v>24991</v>
      </c>
      <c r="C8278" t="s">
        <v>24992</v>
      </c>
      <c r="D8278" t="s">
        <v>24992</v>
      </c>
      <c r="E8278" t="s">
        <v>24992</v>
      </c>
      <c r="F8278" s="874" t="s">
        <v>17342</v>
      </c>
    </row>
    <row r="8279" spans="1:6">
      <c r="A8279" t="s">
        <v>3967</v>
      </c>
      <c r="B8279" s="54" t="s">
        <v>24993</v>
      </c>
      <c r="C8279" t="s">
        <v>24994</v>
      </c>
      <c r="D8279" t="s">
        <v>24994</v>
      </c>
      <c r="E8279" t="s">
        <v>24994</v>
      </c>
      <c r="F8279" s="874" t="s">
        <v>17346</v>
      </c>
    </row>
    <row r="8280" spans="1:6">
      <c r="A8280" t="s">
        <v>3967</v>
      </c>
      <c r="B8280" s="54" t="s">
        <v>24995</v>
      </c>
      <c r="C8280" t="s">
        <v>24996</v>
      </c>
      <c r="D8280" t="s">
        <v>24996</v>
      </c>
      <c r="E8280" t="s">
        <v>24996</v>
      </c>
      <c r="F8280" s="874" t="s">
        <v>17350</v>
      </c>
    </row>
    <row r="8281" spans="1:6">
      <c r="A8281" t="s">
        <v>3967</v>
      </c>
      <c r="B8281" s="54" t="s">
        <v>24997</v>
      </c>
      <c r="C8281" t="s">
        <v>24998</v>
      </c>
      <c r="D8281" t="s">
        <v>24998</v>
      </c>
      <c r="E8281" t="s">
        <v>24998</v>
      </c>
      <c r="F8281" s="874" t="s">
        <v>17350</v>
      </c>
    </row>
    <row r="8282" spans="1:6">
      <c r="A8282" t="s">
        <v>3967</v>
      </c>
      <c r="B8282" s="54" t="s">
        <v>24999</v>
      </c>
      <c r="C8282" t="s">
        <v>25000</v>
      </c>
      <c r="D8282" t="s">
        <v>25000</v>
      </c>
      <c r="E8282" t="s">
        <v>25000</v>
      </c>
      <c r="F8282" s="874" t="s">
        <v>17350</v>
      </c>
    </row>
    <row r="8283" spans="1:6">
      <c r="A8283" t="s">
        <v>3967</v>
      </c>
      <c r="B8283" s="874" t="s">
        <v>25001</v>
      </c>
      <c r="C8283" t="s">
        <v>25002</v>
      </c>
      <c r="D8283" t="s">
        <v>25002</v>
      </c>
      <c r="E8283" t="s">
        <v>25002</v>
      </c>
      <c r="F8283" s="875" t="s">
        <v>17350</v>
      </c>
    </row>
    <row r="8284" spans="1:6">
      <c r="A8284" t="s">
        <v>3967</v>
      </c>
      <c r="B8284" s="874" t="s">
        <v>25003</v>
      </c>
      <c r="C8284" t="s">
        <v>25004</v>
      </c>
      <c r="D8284" t="s">
        <v>25004</v>
      </c>
      <c r="E8284" t="s">
        <v>25004</v>
      </c>
      <c r="F8284" s="874" t="s">
        <v>17354</v>
      </c>
    </row>
    <row r="8285" spans="1:6">
      <c r="A8285" t="s">
        <v>3967</v>
      </c>
      <c r="B8285" s="874" t="s">
        <v>25005</v>
      </c>
      <c r="C8285" t="s">
        <v>25006</v>
      </c>
      <c r="D8285" t="s">
        <v>25006</v>
      </c>
      <c r="E8285" t="s">
        <v>25006</v>
      </c>
      <c r="F8285" s="874" t="s">
        <v>17358</v>
      </c>
    </row>
    <row r="8286" spans="1:6">
      <c r="A8286" t="s">
        <v>3967</v>
      </c>
      <c r="B8286" s="874" t="s">
        <v>25007</v>
      </c>
      <c r="C8286" t="s">
        <v>25008</v>
      </c>
      <c r="D8286" t="s">
        <v>25008</v>
      </c>
      <c r="E8286" t="s">
        <v>25008</v>
      </c>
      <c r="F8286" s="874" t="s">
        <v>17362</v>
      </c>
    </row>
    <row r="8287" spans="1:6">
      <c r="A8287" t="s">
        <v>3967</v>
      </c>
      <c r="B8287" s="54" t="s">
        <v>25009</v>
      </c>
      <c r="C8287" t="s">
        <v>25010</v>
      </c>
      <c r="D8287" t="s">
        <v>25010</v>
      </c>
      <c r="E8287" t="s">
        <v>25010</v>
      </c>
      <c r="F8287" s="874" t="s">
        <v>17366</v>
      </c>
    </row>
    <row r="8288" spans="1:6">
      <c r="A8288" t="s">
        <v>3967</v>
      </c>
      <c r="B8288" s="879" t="s">
        <v>25011</v>
      </c>
      <c r="C8288" t="s">
        <v>25012</v>
      </c>
      <c r="D8288" t="s">
        <v>25012</v>
      </c>
      <c r="E8288" t="s">
        <v>25012</v>
      </c>
      <c r="F8288" s="874" t="s">
        <v>17370</v>
      </c>
    </row>
    <row r="8289" spans="1:6">
      <c r="A8289" t="s">
        <v>3967</v>
      </c>
      <c r="B8289" s="879" t="s">
        <v>25013</v>
      </c>
      <c r="C8289" t="s">
        <v>25014</v>
      </c>
      <c r="D8289" t="s">
        <v>25014</v>
      </c>
      <c r="E8289" t="s">
        <v>25014</v>
      </c>
      <c r="F8289" s="874" t="s">
        <v>17370</v>
      </c>
    </row>
    <row r="8290" spans="1:6">
      <c r="A8290" t="s">
        <v>3967</v>
      </c>
      <c r="B8290" s="860" t="s">
        <v>25015</v>
      </c>
      <c r="C8290" t="s">
        <v>25016</v>
      </c>
      <c r="D8290" t="s">
        <v>25016</v>
      </c>
      <c r="E8290" t="s">
        <v>25016</v>
      </c>
      <c r="F8290" s="860" t="s">
        <v>17370</v>
      </c>
    </row>
    <row r="8291" spans="1:6">
      <c r="A8291" t="s">
        <v>3967</v>
      </c>
      <c r="B8291" s="880" t="s">
        <v>25017</v>
      </c>
      <c r="C8291" t="s">
        <v>25018</v>
      </c>
      <c r="D8291" t="s">
        <v>25018</v>
      </c>
      <c r="E8291" t="s">
        <v>25018</v>
      </c>
      <c r="F8291" s="874" t="s">
        <v>17370</v>
      </c>
    </row>
    <row r="8292" spans="1:6">
      <c r="A8292" t="s">
        <v>3967</v>
      </c>
      <c r="B8292" s="879" t="s">
        <v>25019</v>
      </c>
      <c r="C8292" t="s">
        <v>25020</v>
      </c>
      <c r="D8292" t="s">
        <v>25020</v>
      </c>
      <c r="E8292" t="s">
        <v>25020</v>
      </c>
      <c r="F8292" s="874" t="s">
        <v>17370</v>
      </c>
    </row>
    <row r="8293" spans="1:6">
      <c r="A8293" t="s">
        <v>3967</v>
      </c>
      <c r="B8293" s="879" t="s">
        <v>25021</v>
      </c>
      <c r="C8293" t="s">
        <v>25022</v>
      </c>
      <c r="D8293" t="s">
        <v>25022</v>
      </c>
      <c r="E8293" t="s">
        <v>25022</v>
      </c>
      <c r="F8293" s="875" t="s">
        <v>17370</v>
      </c>
    </row>
    <row r="8294" spans="1:6">
      <c r="A8294" t="s">
        <v>3967</v>
      </c>
      <c r="B8294" s="879" t="s">
        <v>25023</v>
      </c>
      <c r="C8294" t="s">
        <v>25024</v>
      </c>
      <c r="D8294" t="s">
        <v>25024</v>
      </c>
      <c r="E8294" t="s">
        <v>25024</v>
      </c>
      <c r="F8294" s="874" t="s">
        <v>17370</v>
      </c>
    </row>
    <row r="8295" spans="1:6">
      <c r="A8295" t="s">
        <v>3967</v>
      </c>
      <c r="B8295" s="879" t="s">
        <v>25025</v>
      </c>
      <c r="C8295" t="s">
        <v>25026</v>
      </c>
      <c r="D8295" t="s">
        <v>25026</v>
      </c>
      <c r="E8295" t="s">
        <v>25026</v>
      </c>
      <c r="F8295" s="875" t="s">
        <v>17370</v>
      </c>
    </row>
    <row r="8296" spans="1:6">
      <c r="A8296" t="s">
        <v>3967</v>
      </c>
      <c r="B8296" s="860" t="s">
        <v>25027</v>
      </c>
      <c r="C8296" t="s">
        <v>25028</v>
      </c>
      <c r="D8296" t="s">
        <v>25028</v>
      </c>
      <c r="E8296" t="s">
        <v>25028</v>
      </c>
      <c r="F8296" s="860" t="s">
        <v>17370</v>
      </c>
    </row>
    <row r="8297" spans="1:6">
      <c r="A8297" t="s">
        <v>3967</v>
      </c>
      <c r="B8297" s="874" t="s">
        <v>25029</v>
      </c>
      <c r="C8297" t="s">
        <v>25030</v>
      </c>
      <c r="D8297" t="s">
        <v>25030</v>
      </c>
      <c r="E8297" t="s">
        <v>25030</v>
      </c>
      <c r="F8297" s="874" t="s">
        <v>17371</v>
      </c>
    </row>
    <row r="8298" spans="1:6">
      <c r="A8298" t="s">
        <v>3967</v>
      </c>
      <c r="B8298" s="876" t="s">
        <v>25031</v>
      </c>
      <c r="C8298" t="s">
        <v>25032</v>
      </c>
      <c r="D8298" t="s">
        <v>25032</v>
      </c>
      <c r="E8298" t="s">
        <v>25032</v>
      </c>
      <c r="F8298" s="874" t="s">
        <v>17375</v>
      </c>
    </row>
    <row r="8299" spans="1:6">
      <c r="A8299" t="s">
        <v>3967</v>
      </c>
      <c r="B8299" s="874" t="s">
        <v>25033</v>
      </c>
      <c r="C8299" t="s">
        <v>25034</v>
      </c>
      <c r="D8299" t="s">
        <v>25034</v>
      </c>
      <c r="E8299" t="s">
        <v>25034</v>
      </c>
      <c r="F8299" s="874" t="s">
        <v>17379</v>
      </c>
    </row>
    <row r="8300" spans="1:6">
      <c r="A8300" t="s">
        <v>3967</v>
      </c>
      <c r="B8300" s="874" t="s">
        <v>25035</v>
      </c>
      <c r="C8300" t="s">
        <v>25036</v>
      </c>
      <c r="D8300" t="s">
        <v>25036</v>
      </c>
      <c r="E8300" t="s">
        <v>25036</v>
      </c>
      <c r="F8300" s="874" t="s">
        <v>17383</v>
      </c>
    </row>
    <row r="8301" spans="1:6">
      <c r="A8301" t="s">
        <v>3967</v>
      </c>
      <c r="B8301" s="874" t="s">
        <v>25037</v>
      </c>
      <c r="C8301" t="s">
        <v>25038</v>
      </c>
      <c r="D8301" t="s">
        <v>25038</v>
      </c>
      <c r="E8301" t="s">
        <v>25038</v>
      </c>
      <c r="F8301" t="s">
        <v>17387</v>
      </c>
    </row>
    <row r="8302" spans="1:6">
      <c r="A8302" t="s">
        <v>3967</v>
      </c>
      <c r="B8302" s="874" t="s">
        <v>25039</v>
      </c>
      <c r="C8302" t="s">
        <v>25040</v>
      </c>
      <c r="D8302" t="s">
        <v>25040</v>
      </c>
      <c r="E8302" t="s">
        <v>25040</v>
      </c>
      <c r="F8302" s="874" t="s">
        <v>17391</v>
      </c>
    </row>
    <row r="8303" spans="1:6">
      <c r="A8303" t="s">
        <v>3967</v>
      </c>
      <c r="B8303" s="874" t="s">
        <v>25041</v>
      </c>
      <c r="C8303" t="s">
        <v>25042</v>
      </c>
      <c r="D8303" t="s">
        <v>25042</v>
      </c>
      <c r="E8303" t="s">
        <v>25042</v>
      </c>
      <c r="F8303" s="874" t="s">
        <v>17392</v>
      </c>
    </row>
    <row r="8304" spans="1:6">
      <c r="A8304" t="s">
        <v>3967</v>
      </c>
      <c r="B8304" s="874" t="s">
        <v>25043</v>
      </c>
      <c r="C8304" t="s">
        <v>25044</v>
      </c>
      <c r="D8304" t="s">
        <v>25044</v>
      </c>
      <c r="E8304" t="s">
        <v>25044</v>
      </c>
      <c r="F8304" s="874" t="s">
        <v>17396</v>
      </c>
    </row>
    <row r="8305" spans="1:6">
      <c r="A8305" t="s">
        <v>3967</v>
      </c>
      <c r="B8305" s="874" t="s">
        <v>25045</v>
      </c>
      <c r="C8305" t="s">
        <v>25046</v>
      </c>
      <c r="D8305" t="s">
        <v>25046</v>
      </c>
      <c r="E8305" t="s">
        <v>25046</v>
      </c>
      <c r="F8305" s="874" t="s">
        <v>17396</v>
      </c>
    </row>
    <row r="8306" spans="1:6">
      <c r="A8306" t="s">
        <v>3967</v>
      </c>
      <c r="B8306" s="874" t="s">
        <v>25047</v>
      </c>
      <c r="C8306" t="s">
        <v>25048</v>
      </c>
      <c r="D8306" t="s">
        <v>25048</v>
      </c>
      <c r="E8306" t="s">
        <v>25048</v>
      </c>
      <c r="F8306" s="874" t="s">
        <v>17400</v>
      </c>
    </row>
    <row r="8307" spans="1:6">
      <c r="A8307" t="s">
        <v>3967</v>
      </c>
      <c r="B8307" s="54" t="s">
        <v>25049</v>
      </c>
      <c r="C8307" t="s">
        <v>25050</v>
      </c>
      <c r="D8307" t="s">
        <v>25050</v>
      </c>
      <c r="E8307" t="s">
        <v>25050</v>
      </c>
      <c r="F8307" s="874" t="s">
        <v>17400</v>
      </c>
    </row>
    <row r="8308" spans="1:6">
      <c r="A8308" t="s">
        <v>3967</v>
      </c>
      <c r="B8308" s="874" t="s">
        <v>25051</v>
      </c>
      <c r="C8308" t="s">
        <v>25052</v>
      </c>
      <c r="D8308" t="s">
        <v>25052</v>
      </c>
      <c r="E8308" t="s">
        <v>25052</v>
      </c>
      <c r="F8308" s="874" t="s">
        <v>17400</v>
      </c>
    </row>
    <row r="8309" spans="1:6">
      <c r="A8309" t="s">
        <v>3967</v>
      </c>
      <c r="B8309" s="874" t="s">
        <v>25053</v>
      </c>
      <c r="C8309" t="s">
        <v>25054</v>
      </c>
      <c r="D8309" t="s">
        <v>25054</v>
      </c>
      <c r="E8309" t="s">
        <v>25054</v>
      </c>
      <c r="F8309" s="874" t="s">
        <v>17404</v>
      </c>
    </row>
    <row r="8310" spans="1:6">
      <c r="A8310" t="s">
        <v>3967</v>
      </c>
      <c r="B8310" s="874" t="s">
        <v>25055</v>
      </c>
      <c r="C8310" t="s">
        <v>25056</v>
      </c>
      <c r="D8310" t="s">
        <v>25056</v>
      </c>
      <c r="E8310" t="s">
        <v>25056</v>
      </c>
      <c r="F8310" s="874" t="s">
        <v>17408</v>
      </c>
    </row>
    <row r="8311" spans="1:6">
      <c r="A8311" t="s">
        <v>3967</v>
      </c>
      <c r="B8311" s="874" t="s">
        <v>25057</v>
      </c>
      <c r="C8311" t="s">
        <v>25058</v>
      </c>
      <c r="D8311" t="s">
        <v>25058</v>
      </c>
      <c r="E8311" t="s">
        <v>25058</v>
      </c>
      <c r="F8311" s="874" t="s">
        <v>17412</v>
      </c>
    </row>
    <row r="8312" spans="1:6">
      <c r="A8312" t="s">
        <v>3967</v>
      </c>
      <c r="B8312" t="s">
        <v>25059</v>
      </c>
      <c r="C8312" t="s">
        <v>25060</v>
      </c>
      <c r="D8312" t="s">
        <v>25060</v>
      </c>
      <c r="E8312" t="s">
        <v>25060</v>
      </c>
      <c r="F8312" s="874" t="s">
        <v>17416</v>
      </c>
    </row>
    <row r="8313" spans="1:6">
      <c r="A8313" t="s">
        <v>3967</v>
      </c>
      <c r="B8313" s="874" t="s">
        <v>25061</v>
      </c>
      <c r="C8313" t="s">
        <v>25062</v>
      </c>
      <c r="D8313" t="s">
        <v>25062</v>
      </c>
      <c r="E8313" t="s">
        <v>25062</v>
      </c>
      <c r="F8313" s="874" t="s">
        <v>17420</v>
      </c>
    </row>
    <row r="8314" spans="1:6">
      <c r="A8314" t="s">
        <v>3967</v>
      </c>
      <c r="B8314" s="874" t="s">
        <v>25063</v>
      </c>
      <c r="C8314" t="s">
        <v>25064</v>
      </c>
      <c r="D8314" t="s">
        <v>25064</v>
      </c>
      <c r="E8314" t="s">
        <v>25064</v>
      </c>
      <c r="F8314" s="874" t="s">
        <v>17424</v>
      </c>
    </row>
    <row r="8315" spans="1:6">
      <c r="A8315" t="s">
        <v>3967</v>
      </c>
      <c r="B8315" s="874" t="s">
        <v>25065</v>
      </c>
      <c r="C8315" t="s">
        <v>25066</v>
      </c>
      <c r="D8315" t="s">
        <v>25066</v>
      </c>
      <c r="E8315" t="s">
        <v>25066</v>
      </c>
      <c r="F8315" s="874" t="s">
        <v>17424</v>
      </c>
    </row>
    <row r="8316" spans="1:6">
      <c r="A8316" t="s">
        <v>3967</v>
      </c>
      <c r="B8316" s="874" t="s">
        <v>25067</v>
      </c>
      <c r="C8316" t="s">
        <v>25068</v>
      </c>
      <c r="D8316" t="s">
        <v>25068</v>
      </c>
      <c r="E8316" t="s">
        <v>25068</v>
      </c>
      <c r="F8316" s="874" t="s">
        <v>17428</v>
      </c>
    </row>
    <row r="8317" spans="1:6">
      <c r="A8317" t="s">
        <v>3967</v>
      </c>
      <c r="B8317" s="874" t="s">
        <v>25069</v>
      </c>
      <c r="C8317" t="s">
        <v>25070</v>
      </c>
      <c r="D8317" t="s">
        <v>25070</v>
      </c>
      <c r="E8317" t="s">
        <v>25070</v>
      </c>
      <c r="F8317" s="874" t="s">
        <v>17428</v>
      </c>
    </row>
    <row r="8318" spans="1:6">
      <c r="A8318" t="s">
        <v>3967</v>
      </c>
      <c r="B8318" s="874" t="s">
        <v>25071</v>
      </c>
      <c r="C8318" t="s">
        <v>25072</v>
      </c>
      <c r="D8318" t="s">
        <v>25072</v>
      </c>
      <c r="E8318" t="s">
        <v>25072</v>
      </c>
      <c r="F8318" s="874" t="s">
        <v>17428</v>
      </c>
    </row>
    <row r="8319" spans="1:6">
      <c r="A8319" t="s">
        <v>3967</v>
      </c>
      <c r="B8319" s="874" t="s">
        <v>25073</v>
      </c>
      <c r="C8319" t="s">
        <v>25074</v>
      </c>
      <c r="D8319" t="s">
        <v>25074</v>
      </c>
      <c r="E8319" t="s">
        <v>25074</v>
      </c>
      <c r="F8319" s="874" t="s">
        <v>17428</v>
      </c>
    </row>
    <row r="8320" spans="1:6">
      <c r="A8320" t="s">
        <v>3967</v>
      </c>
      <c r="B8320" s="874" t="s">
        <v>25075</v>
      </c>
      <c r="C8320" t="s">
        <v>25076</v>
      </c>
      <c r="D8320" t="s">
        <v>25076</v>
      </c>
      <c r="E8320" t="s">
        <v>25076</v>
      </c>
      <c r="F8320" s="874" t="s">
        <v>17432</v>
      </c>
    </row>
    <row r="8321" spans="1:6">
      <c r="A8321" t="s">
        <v>3967</v>
      </c>
      <c r="B8321" s="874" t="s">
        <v>25077</v>
      </c>
      <c r="C8321" t="s">
        <v>25078</v>
      </c>
      <c r="D8321" t="s">
        <v>25078</v>
      </c>
      <c r="E8321" t="s">
        <v>25078</v>
      </c>
      <c r="F8321" s="874" t="s">
        <v>17433</v>
      </c>
    </row>
    <row r="8322" spans="1:6">
      <c r="A8322" t="s">
        <v>3967</v>
      </c>
      <c r="B8322" s="874" t="s">
        <v>25079</v>
      </c>
      <c r="C8322" t="s">
        <v>25080</v>
      </c>
      <c r="D8322" t="s">
        <v>25080</v>
      </c>
      <c r="E8322" t="s">
        <v>25080</v>
      </c>
      <c r="F8322" s="874" t="s">
        <v>17437</v>
      </c>
    </row>
    <row r="8323" spans="1:6">
      <c r="A8323" t="s">
        <v>3967</v>
      </c>
      <c r="B8323" s="874" t="s">
        <v>25081</v>
      </c>
      <c r="C8323" t="s">
        <v>25082</v>
      </c>
      <c r="D8323" t="s">
        <v>25082</v>
      </c>
      <c r="E8323" t="s">
        <v>25082</v>
      </c>
      <c r="F8323" s="874" t="s">
        <v>17441</v>
      </c>
    </row>
    <row r="8324" spans="1:6">
      <c r="A8324" t="s">
        <v>3967</v>
      </c>
      <c r="B8324" t="s">
        <v>25083</v>
      </c>
      <c r="C8324" t="s">
        <v>25084</v>
      </c>
      <c r="D8324" t="s">
        <v>25084</v>
      </c>
      <c r="E8324" t="s">
        <v>25084</v>
      </c>
      <c r="F8324" t="s">
        <v>17442</v>
      </c>
    </row>
    <row r="8325" spans="1:6">
      <c r="A8325" t="s">
        <v>3967</v>
      </c>
      <c r="B8325" t="s">
        <v>25085</v>
      </c>
      <c r="C8325" t="s">
        <v>25086</v>
      </c>
      <c r="D8325" t="s">
        <v>25086</v>
      </c>
      <c r="E8325" t="s">
        <v>25086</v>
      </c>
      <c r="F8325" t="s">
        <v>17442</v>
      </c>
    </row>
    <row r="8326" spans="1:6">
      <c r="A8326" t="s">
        <v>3967</v>
      </c>
      <c r="B8326" t="s">
        <v>25087</v>
      </c>
      <c r="C8326" t="s">
        <v>25088</v>
      </c>
      <c r="D8326" t="s">
        <v>25088</v>
      </c>
      <c r="E8326" t="s">
        <v>25088</v>
      </c>
      <c r="F8326" t="s">
        <v>17442</v>
      </c>
    </row>
    <row r="8327" spans="1:6">
      <c r="A8327" t="s">
        <v>3967</v>
      </c>
      <c r="B8327" s="874" t="s">
        <v>25089</v>
      </c>
      <c r="C8327" t="s">
        <v>25090</v>
      </c>
      <c r="D8327" t="s">
        <v>25090</v>
      </c>
      <c r="E8327" t="s">
        <v>25090</v>
      </c>
      <c r="F8327" s="874" t="s">
        <v>17443</v>
      </c>
    </row>
    <row r="8328" spans="1:6">
      <c r="A8328" t="s">
        <v>3967</v>
      </c>
      <c r="B8328" t="s">
        <v>25091</v>
      </c>
      <c r="C8328" t="s">
        <v>25092</v>
      </c>
      <c r="D8328" t="s">
        <v>25092</v>
      </c>
      <c r="E8328" t="s">
        <v>25092</v>
      </c>
      <c r="F8328" t="s">
        <v>17443</v>
      </c>
    </row>
    <row r="8329" spans="1:6">
      <c r="A8329" t="s">
        <v>3967</v>
      </c>
      <c r="B8329" s="874" t="s">
        <v>25093</v>
      </c>
      <c r="C8329" t="s">
        <v>25094</v>
      </c>
      <c r="D8329" t="s">
        <v>25094</v>
      </c>
      <c r="E8329" t="s">
        <v>25094</v>
      </c>
      <c r="F8329" s="874" t="s">
        <v>17447</v>
      </c>
    </row>
    <row r="8330" spans="1:6">
      <c r="A8330" t="s">
        <v>3967</v>
      </c>
      <c r="B8330" s="874" t="s">
        <v>25095</v>
      </c>
      <c r="C8330" t="s">
        <v>25096</v>
      </c>
      <c r="D8330" t="s">
        <v>25096</v>
      </c>
      <c r="E8330" t="s">
        <v>25096</v>
      </c>
      <c r="F8330" s="874" t="s">
        <v>17451</v>
      </c>
    </row>
    <row r="8331" spans="1:6">
      <c r="A8331" t="s">
        <v>3967</v>
      </c>
      <c r="B8331" s="874" t="s">
        <v>25097</v>
      </c>
      <c r="C8331" t="s">
        <v>25098</v>
      </c>
      <c r="D8331" t="s">
        <v>25098</v>
      </c>
      <c r="E8331" t="s">
        <v>25098</v>
      </c>
      <c r="F8331" s="874" t="s">
        <v>17455</v>
      </c>
    </row>
    <row r="8332" spans="1:6">
      <c r="A8332" t="s">
        <v>3967</v>
      </c>
      <c r="B8332" s="874" t="s">
        <v>25099</v>
      </c>
      <c r="C8332" t="s">
        <v>25100</v>
      </c>
      <c r="D8332" t="s">
        <v>25100</v>
      </c>
      <c r="E8332" t="s">
        <v>25100</v>
      </c>
      <c r="F8332" s="874" t="s">
        <v>17456</v>
      </c>
    </row>
    <row r="8333" spans="1:6">
      <c r="A8333" t="s">
        <v>3967</v>
      </c>
      <c r="B8333" s="874" t="s">
        <v>25101</v>
      </c>
      <c r="C8333" t="s">
        <v>25102</v>
      </c>
      <c r="D8333" t="s">
        <v>25102</v>
      </c>
      <c r="E8333" t="s">
        <v>25102</v>
      </c>
      <c r="F8333" s="874" t="s">
        <v>17460</v>
      </c>
    </row>
    <row r="8334" spans="1:6">
      <c r="A8334" t="s">
        <v>3967</v>
      </c>
      <c r="B8334" t="s">
        <v>25103</v>
      </c>
      <c r="C8334" t="s">
        <v>25104</v>
      </c>
      <c r="D8334" t="s">
        <v>25104</v>
      </c>
      <c r="E8334" t="s">
        <v>25104</v>
      </c>
      <c r="F8334" t="s">
        <v>17464</v>
      </c>
    </row>
    <row r="8335" spans="1:6">
      <c r="A8335" t="s">
        <v>3967</v>
      </c>
      <c r="B8335" t="s">
        <v>25105</v>
      </c>
      <c r="C8335" t="s">
        <v>25106</v>
      </c>
      <c r="D8335" t="s">
        <v>25106</v>
      </c>
      <c r="E8335" t="s">
        <v>25106</v>
      </c>
      <c r="F8335" s="860" t="s">
        <v>17464</v>
      </c>
    </row>
    <row r="8336" spans="1:6">
      <c r="A8336" t="s">
        <v>3967</v>
      </c>
      <c r="B8336" t="s">
        <v>25107</v>
      </c>
      <c r="C8336" t="s">
        <v>25108</v>
      </c>
      <c r="D8336" t="s">
        <v>25108</v>
      </c>
      <c r="E8336" t="s">
        <v>25108</v>
      </c>
      <c r="F8336" s="860" t="s">
        <v>17464</v>
      </c>
    </row>
    <row r="8337" spans="1:6">
      <c r="A8337" t="s">
        <v>3967</v>
      </c>
      <c r="B8337" s="874" t="s">
        <v>25109</v>
      </c>
      <c r="C8337" t="s">
        <v>25110</v>
      </c>
      <c r="D8337" t="s">
        <v>25110</v>
      </c>
      <c r="E8337" t="s">
        <v>25110</v>
      </c>
      <c r="F8337" s="874" t="s">
        <v>17465</v>
      </c>
    </row>
    <row r="8338" spans="1:6">
      <c r="A8338" t="s">
        <v>3967</v>
      </c>
      <c r="B8338" s="874" t="s">
        <v>25111</v>
      </c>
      <c r="C8338" t="s">
        <v>25112</v>
      </c>
      <c r="D8338" t="s">
        <v>25112</v>
      </c>
      <c r="E8338" t="s">
        <v>25112</v>
      </c>
      <c r="F8338" s="874" t="s">
        <v>17469</v>
      </c>
    </row>
    <row r="8339" spans="1:6">
      <c r="A8339" t="s">
        <v>3967</v>
      </c>
      <c r="B8339" s="874" t="s">
        <v>25113</v>
      </c>
      <c r="C8339" t="s">
        <v>25114</v>
      </c>
      <c r="D8339" t="s">
        <v>25114</v>
      </c>
      <c r="E8339" t="s">
        <v>25114</v>
      </c>
      <c r="F8339" s="874" t="s">
        <v>17472</v>
      </c>
    </row>
    <row r="8340" spans="1:6">
      <c r="A8340" t="s">
        <v>3967</v>
      </c>
      <c r="B8340" s="874" t="s">
        <v>25115</v>
      </c>
      <c r="C8340" t="s">
        <v>25116</v>
      </c>
      <c r="D8340" t="s">
        <v>25116</v>
      </c>
      <c r="E8340" t="s">
        <v>25116</v>
      </c>
      <c r="F8340" s="874" t="s">
        <v>17473</v>
      </c>
    </row>
    <row r="8341" spans="1:6">
      <c r="A8341" t="s">
        <v>3967</v>
      </c>
      <c r="B8341" s="874" t="s">
        <v>25117</v>
      </c>
      <c r="C8341" t="s">
        <v>25118</v>
      </c>
      <c r="D8341" t="s">
        <v>25118</v>
      </c>
      <c r="E8341" t="s">
        <v>25118</v>
      </c>
      <c r="F8341" s="874" t="s">
        <v>17474</v>
      </c>
    </row>
    <row r="8342" spans="1:6">
      <c r="A8342" t="s">
        <v>3967</v>
      </c>
      <c r="B8342" t="s">
        <v>25119</v>
      </c>
      <c r="C8342" t="s">
        <v>25120</v>
      </c>
      <c r="D8342" t="s">
        <v>25120</v>
      </c>
      <c r="E8342" t="s">
        <v>25120</v>
      </c>
      <c r="F8342" s="874" t="s">
        <v>17478</v>
      </c>
    </row>
    <row r="8343" spans="1:6">
      <c r="A8343" t="s">
        <v>3967</v>
      </c>
      <c r="B8343" t="s">
        <v>25121</v>
      </c>
      <c r="C8343" t="s">
        <v>25122</v>
      </c>
      <c r="D8343" t="s">
        <v>25122</v>
      </c>
      <c r="E8343" t="s">
        <v>25122</v>
      </c>
      <c r="F8343" s="874" t="s">
        <v>17478</v>
      </c>
    </row>
    <row r="8344" spans="1:6">
      <c r="A8344" t="s">
        <v>3967</v>
      </c>
      <c r="B8344" t="s">
        <v>25123</v>
      </c>
      <c r="C8344" t="s">
        <v>25124</v>
      </c>
      <c r="D8344" t="s">
        <v>25124</v>
      </c>
      <c r="E8344" t="s">
        <v>25124</v>
      </c>
      <c r="F8344" s="874" t="s">
        <v>17482</v>
      </c>
    </row>
    <row r="8345" spans="1:6">
      <c r="A8345" t="s">
        <v>3967</v>
      </c>
      <c r="B8345" s="874" t="s">
        <v>25125</v>
      </c>
      <c r="C8345" t="s">
        <v>25126</v>
      </c>
      <c r="D8345" t="s">
        <v>25126</v>
      </c>
      <c r="E8345" t="s">
        <v>25126</v>
      </c>
      <c r="F8345" s="874" t="s">
        <v>17486</v>
      </c>
    </row>
    <row r="8346" spans="1:6">
      <c r="A8346" t="s">
        <v>3967</v>
      </c>
      <c r="B8346" s="874" t="s">
        <v>25127</v>
      </c>
      <c r="C8346" t="s">
        <v>25128</v>
      </c>
      <c r="D8346" t="s">
        <v>25128</v>
      </c>
      <c r="E8346" t="s">
        <v>25128</v>
      </c>
      <c r="F8346" s="874" t="s">
        <v>17486</v>
      </c>
    </row>
    <row r="8347" spans="1:6">
      <c r="A8347" t="s">
        <v>3967</v>
      </c>
      <c r="B8347" s="874" t="s">
        <v>25129</v>
      </c>
      <c r="C8347" t="s">
        <v>25130</v>
      </c>
      <c r="D8347" t="s">
        <v>25130</v>
      </c>
      <c r="E8347" t="s">
        <v>25130</v>
      </c>
      <c r="F8347" s="874" t="s">
        <v>17490</v>
      </c>
    </row>
    <row r="8348" spans="1:6">
      <c r="A8348" t="s">
        <v>3967</v>
      </c>
      <c r="B8348" s="874" t="s">
        <v>25131</v>
      </c>
      <c r="C8348" t="s">
        <v>25132</v>
      </c>
      <c r="D8348" t="s">
        <v>25132</v>
      </c>
      <c r="E8348" t="s">
        <v>25132</v>
      </c>
      <c r="F8348" s="874" t="s">
        <v>17490</v>
      </c>
    </row>
    <row r="8349" spans="1:6">
      <c r="A8349" t="s">
        <v>3967</v>
      </c>
      <c r="B8349" s="874" t="s">
        <v>25133</v>
      </c>
      <c r="C8349" t="s">
        <v>25134</v>
      </c>
      <c r="D8349" t="s">
        <v>25134</v>
      </c>
      <c r="E8349" t="s">
        <v>25134</v>
      </c>
      <c r="F8349" s="874" t="s">
        <v>17490</v>
      </c>
    </row>
    <row r="8350" spans="1:6">
      <c r="A8350" t="s">
        <v>3967</v>
      </c>
      <c r="B8350" s="874" t="s">
        <v>25135</v>
      </c>
      <c r="C8350" t="s">
        <v>25136</v>
      </c>
      <c r="D8350" t="s">
        <v>25136</v>
      </c>
      <c r="E8350" t="s">
        <v>25136</v>
      </c>
      <c r="F8350" s="874" t="s">
        <v>17490</v>
      </c>
    </row>
    <row r="8351" spans="1:6">
      <c r="A8351" t="s">
        <v>3967</v>
      </c>
      <c r="B8351" s="874" t="s">
        <v>25137</v>
      </c>
      <c r="C8351" t="s">
        <v>25138</v>
      </c>
      <c r="D8351" t="s">
        <v>25138</v>
      </c>
      <c r="E8351" t="s">
        <v>25138</v>
      </c>
      <c r="F8351" s="874" t="s">
        <v>17490</v>
      </c>
    </row>
    <row r="8352" spans="1:6">
      <c r="A8352" t="s">
        <v>3967</v>
      </c>
      <c r="B8352" s="874" t="s">
        <v>25139</v>
      </c>
      <c r="C8352" t="s">
        <v>25140</v>
      </c>
      <c r="D8352" t="s">
        <v>25140</v>
      </c>
      <c r="E8352" t="s">
        <v>25140</v>
      </c>
      <c r="F8352" s="874" t="s">
        <v>17490</v>
      </c>
    </row>
    <row r="8353" spans="1:6">
      <c r="A8353" t="s">
        <v>3967</v>
      </c>
      <c r="B8353" s="874" t="s">
        <v>25141</v>
      </c>
      <c r="C8353" t="s">
        <v>25142</v>
      </c>
      <c r="D8353" t="s">
        <v>25142</v>
      </c>
      <c r="E8353" t="s">
        <v>25142</v>
      </c>
      <c r="F8353" s="874" t="s">
        <v>17490</v>
      </c>
    </row>
    <row r="8354" spans="1:6">
      <c r="A8354" t="s">
        <v>3967</v>
      </c>
      <c r="B8354" s="874" t="s">
        <v>25143</v>
      </c>
      <c r="C8354" t="s">
        <v>25144</v>
      </c>
      <c r="D8354" t="s">
        <v>25144</v>
      </c>
      <c r="E8354" t="s">
        <v>25144</v>
      </c>
      <c r="F8354" s="874" t="s">
        <v>17494</v>
      </c>
    </row>
    <row r="8355" spans="1:6">
      <c r="A8355" t="s">
        <v>3967</v>
      </c>
      <c r="B8355" s="874" t="s">
        <v>25145</v>
      </c>
      <c r="C8355" t="s">
        <v>25146</v>
      </c>
      <c r="D8355" t="s">
        <v>25146</v>
      </c>
      <c r="E8355" t="s">
        <v>25146</v>
      </c>
      <c r="F8355" s="874" t="s">
        <v>17498</v>
      </c>
    </row>
    <row r="8356" spans="1:6">
      <c r="A8356" t="s">
        <v>3967</v>
      </c>
      <c r="B8356" s="874" t="s">
        <v>25147</v>
      </c>
      <c r="C8356" t="s">
        <v>25148</v>
      </c>
      <c r="D8356" t="s">
        <v>25148</v>
      </c>
      <c r="E8356" t="s">
        <v>25148</v>
      </c>
      <c r="F8356" s="874" t="s">
        <v>17498</v>
      </c>
    </row>
    <row r="8357" spans="1:6">
      <c r="A8357" t="s">
        <v>3967</v>
      </c>
      <c r="B8357" s="874" t="s">
        <v>25149</v>
      </c>
      <c r="C8357" t="s">
        <v>25150</v>
      </c>
      <c r="D8357" t="s">
        <v>25150</v>
      </c>
      <c r="E8357" t="s">
        <v>25150</v>
      </c>
      <c r="F8357" s="874" t="s">
        <v>17498</v>
      </c>
    </row>
    <row r="8358" spans="1:6">
      <c r="A8358" t="s">
        <v>3967</v>
      </c>
      <c r="B8358" s="874" t="s">
        <v>25151</v>
      </c>
      <c r="C8358" t="s">
        <v>25152</v>
      </c>
      <c r="D8358" t="s">
        <v>25152</v>
      </c>
      <c r="E8358" t="s">
        <v>25152</v>
      </c>
      <c r="F8358" s="874" t="s">
        <v>17498</v>
      </c>
    </row>
    <row r="8359" spans="1:6">
      <c r="A8359" t="s">
        <v>3967</v>
      </c>
      <c r="B8359" s="874" t="s">
        <v>25153</v>
      </c>
      <c r="C8359" t="s">
        <v>25154</v>
      </c>
      <c r="D8359" t="s">
        <v>25154</v>
      </c>
      <c r="E8359" t="s">
        <v>25154</v>
      </c>
      <c r="F8359" s="874" t="s">
        <v>17498</v>
      </c>
    </row>
    <row r="8360" spans="1:6">
      <c r="A8360" t="s">
        <v>3967</v>
      </c>
      <c r="B8360" s="874" t="s">
        <v>25155</v>
      </c>
      <c r="C8360" t="s">
        <v>25156</v>
      </c>
      <c r="D8360" t="s">
        <v>25156</v>
      </c>
      <c r="E8360" t="s">
        <v>25156</v>
      </c>
      <c r="F8360" s="874" t="s">
        <v>17498</v>
      </c>
    </row>
    <row r="8361" spans="1:6">
      <c r="A8361" t="s">
        <v>3967</v>
      </c>
      <c r="B8361" s="874" t="s">
        <v>25157</v>
      </c>
      <c r="C8361" t="s">
        <v>25158</v>
      </c>
      <c r="D8361" t="s">
        <v>25158</v>
      </c>
      <c r="E8361" t="s">
        <v>25158</v>
      </c>
      <c r="F8361" s="874" t="s">
        <v>17502</v>
      </c>
    </row>
    <row r="8362" spans="1:6">
      <c r="A8362" t="s">
        <v>3967</v>
      </c>
      <c r="B8362" s="874" t="s">
        <v>25159</v>
      </c>
      <c r="C8362" t="s">
        <v>25160</v>
      </c>
      <c r="D8362" t="s">
        <v>25160</v>
      </c>
      <c r="E8362" t="s">
        <v>25160</v>
      </c>
      <c r="F8362" s="874" t="s">
        <v>17506</v>
      </c>
    </row>
    <row r="8363" spans="1:6">
      <c r="A8363" t="s">
        <v>3967</v>
      </c>
      <c r="B8363" s="874" t="s">
        <v>25161</v>
      </c>
      <c r="C8363" t="s">
        <v>25162</v>
      </c>
      <c r="D8363" t="s">
        <v>25162</v>
      </c>
      <c r="E8363" t="s">
        <v>25162</v>
      </c>
      <c r="F8363" s="874" t="s">
        <v>17507</v>
      </c>
    </row>
    <row r="8364" spans="1:6">
      <c r="A8364" t="s">
        <v>3967</v>
      </c>
      <c r="B8364" s="874" t="s">
        <v>25163</v>
      </c>
      <c r="C8364" t="s">
        <v>25164</v>
      </c>
      <c r="D8364" t="s">
        <v>25164</v>
      </c>
      <c r="E8364" t="s">
        <v>25164</v>
      </c>
      <c r="F8364" s="874" t="s">
        <v>17511</v>
      </c>
    </row>
    <row r="8365" spans="1:6">
      <c r="A8365" t="s">
        <v>3967</v>
      </c>
      <c r="B8365" s="874" t="s">
        <v>25165</v>
      </c>
      <c r="C8365" t="s">
        <v>25166</v>
      </c>
      <c r="D8365" t="s">
        <v>25166</v>
      </c>
      <c r="E8365" t="s">
        <v>25166</v>
      </c>
      <c r="F8365" s="874" t="s">
        <v>17511</v>
      </c>
    </row>
    <row r="8366" spans="1:6">
      <c r="A8366" t="s">
        <v>3967</v>
      </c>
      <c r="B8366" s="874" t="s">
        <v>25167</v>
      </c>
      <c r="C8366" t="s">
        <v>25168</v>
      </c>
      <c r="D8366" t="s">
        <v>25168</v>
      </c>
      <c r="E8366" t="s">
        <v>25168</v>
      </c>
      <c r="F8366" s="874" t="s">
        <v>17515</v>
      </c>
    </row>
    <row r="8367" spans="1:6">
      <c r="A8367" t="s">
        <v>3967</v>
      </c>
      <c r="B8367" s="874" t="s">
        <v>25169</v>
      </c>
      <c r="C8367" t="s">
        <v>25170</v>
      </c>
      <c r="D8367" t="s">
        <v>25170</v>
      </c>
      <c r="E8367" t="s">
        <v>25170</v>
      </c>
      <c r="F8367" s="874" t="s">
        <v>17515</v>
      </c>
    </row>
    <row r="8368" spans="1:6">
      <c r="A8368" t="s">
        <v>3967</v>
      </c>
      <c r="B8368" s="860" t="s">
        <v>25171</v>
      </c>
      <c r="C8368" t="s">
        <v>25172</v>
      </c>
      <c r="D8368" t="s">
        <v>25172</v>
      </c>
      <c r="E8368" t="s">
        <v>25172</v>
      </c>
      <c r="F8368" s="874" t="s">
        <v>17519</v>
      </c>
    </row>
    <row r="8369" spans="1:6">
      <c r="A8369" t="s">
        <v>3967</v>
      </c>
      <c r="B8369" s="874" t="s">
        <v>25173</v>
      </c>
      <c r="C8369" t="s">
        <v>25174</v>
      </c>
      <c r="D8369" t="s">
        <v>25174</v>
      </c>
      <c r="E8369" t="s">
        <v>25174</v>
      </c>
      <c r="F8369" s="874" t="s">
        <v>17519</v>
      </c>
    </row>
    <row r="8370" spans="1:6">
      <c r="A8370" t="s">
        <v>3967</v>
      </c>
      <c r="B8370" s="874" t="s">
        <v>25175</v>
      </c>
      <c r="C8370" t="s">
        <v>25176</v>
      </c>
      <c r="D8370" t="s">
        <v>25176</v>
      </c>
      <c r="E8370" t="s">
        <v>25176</v>
      </c>
      <c r="F8370" s="874" t="s">
        <v>17523</v>
      </c>
    </row>
    <row r="8371" spans="1:6">
      <c r="A8371" t="s">
        <v>3967</v>
      </c>
      <c r="B8371" s="874" t="s">
        <v>25177</v>
      </c>
      <c r="C8371" t="s">
        <v>25178</v>
      </c>
      <c r="D8371" t="s">
        <v>25178</v>
      </c>
      <c r="E8371" t="s">
        <v>25178</v>
      </c>
      <c r="F8371" s="874" t="s">
        <v>17523</v>
      </c>
    </row>
    <row r="8372" spans="1:6">
      <c r="A8372" t="s">
        <v>3967</v>
      </c>
      <c r="B8372" s="874" t="s">
        <v>25179</v>
      </c>
      <c r="C8372" t="s">
        <v>25180</v>
      </c>
      <c r="D8372" t="s">
        <v>25180</v>
      </c>
      <c r="E8372" t="s">
        <v>25180</v>
      </c>
      <c r="F8372" s="874" t="s">
        <v>17523</v>
      </c>
    </row>
    <row r="8373" spans="1:6">
      <c r="A8373" t="s">
        <v>3967</v>
      </c>
      <c r="B8373" s="874" t="s">
        <v>25181</v>
      </c>
      <c r="C8373" t="s">
        <v>25182</v>
      </c>
      <c r="D8373" t="s">
        <v>25182</v>
      </c>
      <c r="E8373" t="s">
        <v>25182</v>
      </c>
      <c r="F8373" s="874" t="s">
        <v>17523</v>
      </c>
    </row>
    <row r="8374" spans="1:6">
      <c r="A8374" t="s">
        <v>3967</v>
      </c>
      <c r="B8374" s="874" t="s">
        <v>25183</v>
      </c>
      <c r="C8374" t="s">
        <v>25184</v>
      </c>
      <c r="D8374" t="s">
        <v>25184</v>
      </c>
      <c r="E8374" t="s">
        <v>25184</v>
      </c>
      <c r="F8374" s="874" t="s">
        <v>17524</v>
      </c>
    </row>
    <row r="8375" spans="1:6">
      <c r="A8375" t="s">
        <v>3967</v>
      </c>
      <c r="B8375" s="874" t="s">
        <v>25185</v>
      </c>
      <c r="C8375" t="s">
        <v>25186</v>
      </c>
      <c r="D8375" t="s">
        <v>25186</v>
      </c>
      <c r="E8375" t="s">
        <v>25186</v>
      </c>
      <c r="F8375" s="874" t="s">
        <v>17528</v>
      </c>
    </row>
    <row r="8376" spans="1:6">
      <c r="A8376" t="s">
        <v>3967</v>
      </c>
      <c r="B8376" s="874" t="s">
        <v>25187</v>
      </c>
      <c r="C8376" t="s">
        <v>25188</v>
      </c>
      <c r="D8376" t="s">
        <v>25188</v>
      </c>
      <c r="E8376" t="s">
        <v>25188</v>
      </c>
      <c r="F8376" s="874" t="s">
        <v>17532</v>
      </c>
    </row>
    <row r="8377" spans="1:6">
      <c r="A8377" t="s">
        <v>3967</v>
      </c>
      <c r="B8377" s="874" t="s">
        <v>25189</v>
      </c>
      <c r="C8377" t="s">
        <v>25190</v>
      </c>
      <c r="D8377" t="s">
        <v>25190</v>
      </c>
      <c r="E8377" t="s">
        <v>25190</v>
      </c>
      <c r="F8377" s="874" t="s">
        <v>17535</v>
      </c>
    </row>
    <row r="8378" spans="1:6">
      <c r="A8378" t="s">
        <v>3967</v>
      </c>
      <c r="B8378" s="874" t="s">
        <v>25191</v>
      </c>
      <c r="C8378" t="s">
        <v>25192</v>
      </c>
      <c r="D8378" t="s">
        <v>25192</v>
      </c>
      <c r="E8378" t="s">
        <v>25192</v>
      </c>
      <c r="F8378" s="874" t="s">
        <v>17535</v>
      </c>
    </row>
    <row r="8379" spans="1:6">
      <c r="A8379" t="s">
        <v>3967</v>
      </c>
      <c r="B8379" s="874" t="s">
        <v>25193</v>
      </c>
      <c r="C8379" t="s">
        <v>25194</v>
      </c>
      <c r="D8379" t="s">
        <v>25194</v>
      </c>
      <c r="E8379" t="s">
        <v>25194</v>
      </c>
      <c r="F8379" s="874" t="s">
        <v>17538</v>
      </c>
    </row>
    <row r="8380" spans="1:6">
      <c r="A8380" t="s">
        <v>3967</v>
      </c>
      <c r="B8380" s="874" t="s">
        <v>25195</v>
      </c>
      <c r="C8380" t="s">
        <v>25196</v>
      </c>
      <c r="D8380" t="s">
        <v>25196</v>
      </c>
      <c r="E8380" t="s">
        <v>25196</v>
      </c>
      <c r="F8380" s="874" t="s">
        <v>17542</v>
      </c>
    </row>
    <row r="8381" spans="1:6">
      <c r="A8381" t="s">
        <v>3967</v>
      </c>
      <c r="B8381" s="874" t="s">
        <v>25197</v>
      </c>
      <c r="C8381" t="s">
        <v>25198</v>
      </c>
      <c r="D8381" t="s">
        <v>25198</v>
      </c>
      <c r="E8381" t="s">
        <v>25198</v>
      </c>
      <c r="F8381" s="874" t="s">
        <v>17542</v>
      </c>
    </row>
    <row r="8382" spans="1:6">
      <c r="A8382" t="s">
        <v>3967</v>
      </c>
      <c r="B8382" s="874" t="s">
        <v>25199</v>
      </c>
      <c r="C8382" t="s">
        <v>25200</v>
      </c>
      <c r="D8382" t="s">
        <v>25200</v>
      </c>
      <c r="E8382" t="s">
        <v>25200</v>
      </c>
      <c r="F8382" s="874" t="s">
        <v>17542</v>
      </c>
    </row>
    <row r="8383" spans="1:6">
      <c r="A8383" t="s">
        <v>3967</v>
      </c>
      <c r="B8383" s="874" t="s">
        <v>25201</v>
      </c>
      <c r="C8383" t="s">
        <v>25202</v>
      </c>
      <c r="D8383" t="s">
        <v>25202</v>
      </c>
      <c r="E8383" t="s">
        <v>25202</v>
      </c>
      <c r="F8383" s="874" t="s">
        <v>17546</v>
      </c>
    </row>
    <row r="8384" spans="1:6">
      <c r="A8384" t="s">
        <v>3967</v>
      </c>
      <c r="B8384" s="860" t="s">
        <v>25203</v>
      </c>
      <c r="C8384" t="s">
        <v>25204</v>
      </c>
      <c r="D8384" t="s">
        <v>25204</v>
      </c>
      <c r="E8384" t="s">
        <v>25204</v>
      </c>
      <c r="F8384" s="874" t="s">
        <v>17550</v>
      </c>
    </row>
    <row r="8385" spans="1:6">
      <c r="A8385" t="s">
        <v>3967</v>
      </c>
      <c r="B8385" s="874" t="s">
        <v>25205</v>
      </c>
      <c r="C8385" t="s">
        <v>25206</v>
      </c>
      <c r="D8385" t="s">
        <v>25206</v>
      </c>
      <c r="E8385" t="s">
        <v>25206</v>
      </c>
      <c r="F8385" s="874" t="s">
        <v>17551</v>
      </c>
    </row>
    <row r="8386" spans="1:6">
      <c r="A8386" t="s">
        <v>3967</v>
      </c>
      <c r="B8386" s="874" t="s">
        <v>25207</v>
      </c>
      <c r="C8386" t="s">
        <v>25208</v>
      </c>
      <c r="D8386" t="s">
        <v>25208</v>
      </c>
      <c r="E8386" t="s">
        <v>25208</v>
      </c>
      <c r="F8386" s="874" t="s">
        <v>17555</v>
      </c>
    </row>
    <row r="8387" spans="1:6">
      <c r="A8387" t="s">
        <v>3967</v>
      </c>
      <c r="B8387" s="874" t="s">
        <v>25209</v>
      </c>
      <c r="C8387" t="s">
        <v>25210</v>
      </c>
      <c r="D8387" t="s">
        <v>25210</v>
      </c>
      <c r="E8387" t="s">
        <v>25210</v>
      </c>
      <c r="F8387" s="874" t="s">
        <v>17559</v>
      </c>
    </row>
    <row r="8388" spans="1:6">
      <c r="A8388" t="s">
        <v>3967</v>
      </c>
      <c r="B8388" s="874" t="s">
        <v>25211</v>
      </c>
      <c r="C8388" t="s">
        <v>25212</v>
      </c>
      <c r="D8388" t="s">
        <v>25212</v>
      </c>
      <c r="E8388" t="s">
        <v>25212</v>
      </c>
      <c r="F8388" s="874" t="s">
        <v>17563</v>
      </c>
    </row>
    <row r="8389" spans="1:6">
      <c r="A8389" t="s">
        <v>3967</v>
      </c>
      <c r="B8389" s="874" t="s">
        <v>25213</v>
      </c>
      <c r="C8389" t="s">
        <v>25214</v>
      </c>
      <c r="D8389" t="s">
        <v>25214</v>
      </c>
      <c r="E8389" t="s">
        <v>25214</v>
      </c>
      <c r="F8389" s="874" t="s">
        <v>17563</v>
      </c>
    </row>
    <row r="8390" spans="1:6">
      <c r="A8390" t="s">
        <v>3967</v>
      </c>
      <c r="B8390" s="874" t="s">
        <v>25215</v>
      </c>
      <c r="C8390" t="s">
        <v>25216</v>
      </c>
      <c r="D8390" t="s">
        <v>25216</v>
      </c>
      <c r="E8390" t="s">
        <v>25216</v>
      </c>
      <c r="F8390" s="874" t="s">
        <v>17567</v>
      </c>
    </row>
    <row r="8391" spans="1:6">
      <c r="A8391" t="s">
        <v>3967</v>
      </c>
      <c r="B8391" s="876" t="s">
        <v>25217</v>
      </c>
      <c r="C8391" t="s">
        <v>25218</v>
      </c>
      <c r="D8391" t="s">
        <v>25218</v>
      </c>
      <c r="E8391" t="s">
        <v>25218</v>
      </c>
      <c r="F8391" s="874" t="s">
        <v>17571</v>
      </c>
    </row>
    <row r="8392" spans="1:6">
      <c r="A8392" t="s">
        <v>3967</v>
      </c>
      <c r="B8392" s="874" t="s">
        <v>25219</v>
      </c>
      <c r="C8392" t="s">
        <v>25220</v>
      </c>
      <c r="D8392" t="s">
        <v>25220</v>
      </c>
      <c r="E8392" t="s">
        <v>25220</v>
      </c>
      <c r="F8392" s="874" t="s">
        <v>17575</v>
      </c>
    </row>
    <row r="8393" spans="1:6">
      <c r="A8393" t="s">
        <v>3967</v>
      </c>
      <c r="B8393" s="874" t="s">
        <v>25221</v>
      </c>
      <c r="C8393" t="s">
        <v>25222</v>
      </c>
      <c r="D8393" t="s">
        <v>25222</v>
      </c>
      <c r="E8393" t="s">
        <v>25222</v>
      </c>
      <c r="F8393" s="874" t="s">
        <v>17579</v>
      </c>
    </row>
    <row r="8394" spans="1:6">
      <c r="A8394" t="s">
        <v>3967</v>
      </c>
      <c r="B8394" s="860" t="s">
        <v>25223</v>
      </c>
      <c r="C8394" t="s">
        <v>25224</v>
      </c>
      <c r="D8394" t="s">
        <v>25224</v>
      </c>
      <c r="E8394" t="s">
        <v>25224</v>
      </c>
      <c r="F8394" s="874" t="s">
        <v>17583</v>
      </c>
    </row>
    <row r="8395" spans="1:6">
      <c r="A8395" t="s">
        <v>3967</v>
      </c>
      <c r="B8395" s="874" t="s">
        <v>25225</v>
      </c>
      <c r="C8395" t="s">
        <v>25226</v>
      </c>
      <c r="D8395" t="s">
        <v>25226</v>
      </c>
      <c r="E8395" t="s">
        <v>25226</v>
      </c>
      <c r="F8395" s="874" t="s">
        <v>17586</v>
      </c>
    </row>
    <row r="8396" spans="1:6">
      <c r="A8396" t="s">
        <v>3967</v>
      </c>
      <c r="B8396" s="874" t="s">
        <v>25227</v>
      </c>
      <c r="C8396" t="s">
        <v>25228</v>
      </c>
      <c r="D8396" t="s">
        <v>25228</v>
      </c>
      <c r="E8396" t="s">
        <v>25228</v>
      </c>
      <c r="F8396" s="874" t="s">
        <v>17590</v>
      </c>
    </row>
    <row r="8397" spans="1:6">
      <c r="A8397" t="s">
        <v>3967</v>
      </c>
      <c r="B8397" s="874" t="s">
        <v>25229</v>
      </c>
      <c r="C8397" t="s">
        <v>25230</v>
      </c>
      <c r="D8397" t="s">
        <v>25230</v>
      </c>
      <c r="E8397" t="s">
        <v>25230</v>
      </c>
      <c r="F8397" s="874" t="s">
        <v>17590</v>
      </c>
    </row>
    <row r="8398" spans="1:6">
      <c r="A8398" t="s">
        <v>3967</v>
      </c>
      <c r="B8398" s="874" t="s">
        <v>25231</v>
      </c>
      <c r="C8398" t="s">
        <v>25232</v>
      </c>
      <c r="D8398" t="s">
        <v>25232</v>
      </c>
      <c r="E8398" t="s">
        <v>25232</v>
      </c>
      <c r="F8398" s="874" t="s">
        <v>17590</v>
      </c>
    </row>
    <row r="8399" spans="1:6">
      <c r="A8399" t="s">
        <v>3967</v>
      </c>
      <c r="B8399" s="860" t="s">
        <v>25233</v>
      </c>
      <c r="C8399" t="s">
        <v>25234</v>
      </c>
      <c r="D8399" t="s">
        <v>25234</v>
      </c>
      <c r="E8399" t="s">
        <v>25234</v>
      </c>
      <c r="F8399" s="874" t="s">
        <v>17593</v>
      </c>
    </row>
    <row r="8400" spans="1:6">
      <c r="A8400" t="s">
        <v>3967</v>
      </c>
      <c r="B8400" s="874" t="s">
        <v>25235</v>
      </c>
      <c r="C8400" t="s">
        <v>25236</v>
      </c>
      <c r="D8400" t="s">
        <v>25236</v>
      </c>
      <c r="E8400" t="s">
        <v>25236</v>
      </c>
      <c r="F8400" s="874" t="s">
        <v>17593</v>
      </c>
    </row>
    <row r="8401" spans="1:6">
      <c r="A8401" t="s">
        <v>3967</v>
      </c>
      <c r="B8401" s="874" t="s">
        <v>25237</v>
      </c>
      <c r="C8401" t="s">
        <v>25238</v>
      </c>
      <c r="D8401" t="s">
        <v>25238</v>
      </c>
      <c r="E8401" t="s">
        <v>25238</v>
      </c>
      <c r="F8401" s="874" t="s">
        <v>17594</v>
      </c>
    </row>
    <row r="8402" spans="1:6">
      <c r="A8402" t="s">
        <v>3967</v>
      </c>
      <c r="B8402" s="860" t="s">
        <v>25239</v>
      </c>
      <c r="C8402" t="s">
        <v>25240</v>
      </c>
      <c r="D8402" t="s">
        <v>25240</v>
      </c>
      <c r="E8402" t="s">
        <v>25240</v>
      </c>
      <c r="F8402" s="874" t="s">
        <v>17594</v>
      </c>
    </row>
    <row r="8403" spans="1:6">
      <c r="A8403" t="s">
        <v>3967</v>
      </c>
      <c r="B8403" s="874" t="s">
        <v>25241</v>
      </c>
      <c r="C8403" t="s">
        <v>25242</v>
      </c>
      <c r="D8403" t="s">
        <v>25242</v>
      </c>
      <c r="E8403" t="s">
        <v>25242</v>
      </c>
      <c r="F8403" s="874" t="s">
        <v>17598</v>
      </c>
    </row>
    <row r="8404" spans="1:6">
      <c r="A8404" t="s">
        <v>3967</v>
      </c>
      <c r="B8404" s="874" t="s">
        <v>25243</v>
      </c>
      <c r="C8404" t="s">
        <v>25244</v>
      </c>
      <c r="D8404" t="s">
        <v>25244</v>
      </c>
      <c r="E8404" t="s">
        <v>25244</v>
      </c>
      <c r="F8404" s="874" t="s">
        <v>17598</v>
      </c>
    </row>
    <row r="8405" spans="1:6">
      <c r="A8405" t="s">
        <v>3967</v>
      </c>
      <c r="B8405" s="874" t="s">
        <v>25245</v>
      </c>
      <c r="C8405" t="s">
        <v>25246</v>
      </c>
      <c r="D8405" t="s">
        <v>25246</v>
      </c>
      <c r="E8405" t="s">
        <v>25246</v>
      </c>
      <c r="F8405" s="874" t="s">
        <v>17599</v>
      </c>
    </row>
    <row r="8406" spans="1:6">
      <c r="A8406" t="s">
        <v>3967</v>
      </c>
      <c r="B8406" s="874" t="s">
        <v>25247</v>
      </c>
      <c r="C8406" t="s">
        <v>25248</v>
      </c>
      <c r="D8406" t="s">
        <v>25248</v>
      </c>
      <c r="E8406" t="s">
        <v>25248</v>
      </c>
      <c r="F8406" s="874" t="s">
        <v>17603</v>
      </c>
    </row>
    <row r="8407" spans="1:6">
      <c r="A8407" t="s">
        <v>3967</v>
      </c>
      <c r="B8407" s="860" t="s">
        <v>25249</v>
      </c>
      <c r="C8407" t="s">
        <v>25250</v>
      </c>
      <c r="D8407" t="s">
        <v>25250</v>
      </c>
      <c r="E8407" t="s">
        <v>25250</v>
      </c>
      <c r="F8407" s="874" t="s">
        <v>17607</v>
      </c>
    </row>
    <row r="8408" spans="1:6">
      <c r="A8408" t="s">
        <v>3967</v>
      </c>
      <c r="B8408" s="874" t="s">
        <v>25251</v>
      </c>
      <c r="C8408" t="s">
        <v>25252</v>
      </c>
      <c r="D8408" t="s">
        <v>25252</v>
      </c>
      <c r="E8408" t="s">
        <v>25252</v>
      </c>
      <c r="F8408" s="874" t="s">
        <v>17611</v>
      </c>
    </row>
    <row r="8409" spans="1:6">
      <c r="A8409" t="s">
        <v>3967</v>
      </c>
      <c r="B8409" s="874" t="s">
        <v>25253</v>
      </c>
      <c r="C8409" t="s">
        <v>25254</v>
      </c>
      <c r="D8409" t="s">
        <v>25254</v>
      </c>
      <c r="E8409" t="s">
        <v>25254</v>
      </c>
      <c r="F8409" s="874" t="s">
        <v>17615</v>
      </c>
    </row>
    <row r="8410" spans="1:6">
      <c r="A8410" t="s">
        <v>3967</v>
      </c>
      <c r="B8410" s="874" t="s">
        <v>25255</v>
      </c>
      <c r="C8410" t="s">
        <v>25256</v>
      </c>
      <c r="D8410" t="s">
        <v>25256</v>
      </c>
      <c r="E8410" t="s">
        <v>25256</v>
      </c>
      <c r="F8410" s="874" t="s">
        <v>17616</v>
      </c>
    </row>
    <row r="8411" spans="1:6">
      <c r="A8411" t="s">
        <v>3967</v>
      </c>
      <c r="B8411" s="860" t="s">
        <v>25257</v>
      </c>
      <c r="C8411" t="s">
        <v>25258</v>
      </c>
      <c r="D8411" t="s">
        <v>25258</v>
      </c>
      <c r="E8411" t="s">
        <v>25258</v>
      </c>
      <c r="F8411" s="874" t="s">
        <v>17617</v>
      </c>
    </row>
    <row r="8412" spans="1:6">
      <c r="A8412" t="s">
        <v>3967</v>
      </c>
      <c r="B8412" s="874" t="s">
        <v>25259</v>
      </c>
      <c r="C8412" t="s">
        <v>25260</v>
      </c>
      <c r="D8412" t="s">
        <v>25260</v>
      </c>
      <c r="E8412" t="s">
        <v>25260</v>
      </c>
      <c r="F8412" s="874" t="s">
        <v>17620</v>
      </c>
    </row>
    <row r="8413" spans="1:6">
      <c r="A8413" t="s">
        <v>3967</v>
      </c>
      <c r="B8413" s="860" t="s">
        <v>25261</v>
      </c>
      <c r="C8413" t="s">
        <v>25262</v>
      </c>
      <c r="D8413" t="s">
        <v>25262</v>
      </c>
      <c r="E8413" t="s">
        <v>25262</v>
      </c>
      <c r="F8413" s="874" t="s">
        <v>17621</v>
      </c>
    </row>
    <row r="8414" spans="1:6">
      <c r="A8414" t="s">
        <v>3967</v>
      </c>
      <c r="B8414" s="874" t="s">
        <v>25263</v>
      </c>
      <c r="C8414" t="s">
        <v>25264</v>
      </c>
      <c r="D8414" t="s">
        <v>25264</v>
      </c>
      <c r="E8414" t="s">
        <v>25264</v>
      </c>
      <c r="F8414" s="874" t="s">
        <v>17622</v>
      </c>
    </row>
    <row r="8415" spans="1:6">
      <c r="A8415" t="s">
        <v>3967</v>
      </c>
      <c r="B8415" s="860" t="s">
        <v>25265</v>
      </c>
      <c r="C8415" t="s">
        <v>25266</v>
      </c>
      <c r="D8415" t="s">
        <v>25266</v>
      </c>
      <c r="E8415" t="s">
        <v>25266</v>
      </c>
      <c r="F8415" s="874" t="s">
        <v>17626</v>
      </c>
    </row>
    <row r="8416" spans="1:6">
      <c r="A8416" t="s">
        <v>3967</v>
      </c>
      <c r="B8416" s="874" t="s">
        <v>25267</v>
      </c>
      <c r="C8416" t="s">
        <v>25268</v>
      </c>
      <c r="D8416" t="s">
        <v>25268</v>
      </c>
      <c r="E8416" t="s">
        <v>25268</v>
      </c>
      <c r="F8416" s="875" t="s">
        <v>17629</v>
      </c>
    </row>
    <row r="8417" spans="1:6">
      <c r="A8417" t="s">
        <v>3967</v>
      </c>
      <c r="B8417" s="874" t="s">
        <v>25269</v>
      </c>
      <c r="C8417" t="s">
        <v>25270</v>
      </c>
      <c r="D8417" t="s">
        <v>25270</v>
      </c>
      <c r="E8417" t="s">
        <v>25270</v>
      </c>
      <c r="F8417" s="874" t="s">
        <v>17629</v>
      </c>
    </row>
    <row r="8418" spans="1:6">
      <c r="A8418" t="s">
        <v>3967</v>
      </c>
      <c r="B8418" s="860" t="s">
        <v>25271</v>
      </c>
      <c r="C8418" t="s">
        <v>25272</v>
      </c>
      <c r="D8418" t="s">
        <v>25272</v>
      </c>
      <c r="E8418" t="s">
        <v>25272</v>
      </c>
      <c r="F8418" s="874" t="s">
        <v>17629</v>
      </c>
    </row>
    <row r="8419" spans="1:6">
      <c r="A8419" t="s">
        <v>3967</v>
      </c>
      <c r="B8419" s="860" t="s">
        <v>25273</v>
      </c>
      <c r="C8419" t="s">
        <v>25274</v>
      </c>
      <c r="D8419" t="s">
        <v>25274</v>
      </c>
      <c r="E8419" t="s">
        <v>25274</v>
      </c>
      <c r="F8419" s="874" t="s">
        <v>17633</v>
      </c>
    </row>
    <row r="8420" spans="1:6">
      <c r="A8420" t="s">
        <v>3967</v>
      </c>
      <c r="B8420" s="874" t="s">
        <v>25275</v>
      </c>
      <c r="C8420" t="s">
        <v>25276</v>
      </c>
      <c r="D8420" t="s">
        <v>25276</v>
      </c>
      <c r="E8420" t="s">
        <v>25276</v>
      </c>
      <c r="F8420" s="874" t="s">
        <v>17637</v>
      </c>
    </row>
    <row r="8421" spans="1:6">
      <c r="A8421" t="s">
        <v>3967</v>
      </c>
      <c r="B8421" s="876" t="s">
        <v>25277</v>
      </c>
      <c r="C8421" t="s">
        <v>25278</v>
      </c>
      <c r="D8421" t="s">
        <v>25278</v>
      </c>
      <c r="E8421" t="s">
        <v>25278</v>
      </c>
      <c r="F8421" s="874" t="s">
        <v>17641</v>
      </c>
    </row>
    <row r="8422" spans="1:6">
      <c r="A8422" t="s">
        <v>3967</v>
      </c>
      <c r="B8422" s="874" t="s">
        <v>25279</v>
      </c>
      <c r="C8422" t="s">
        <v>25280</v>
      </c>
      <c r="D8422" t="s">
        <v>25280</v>
      </c>
      <c r="E8422" t="s">
        <v>25280</v>
      </c>
      <c r="F8422" s="874" t="s">
        <v>17641</v>
      </c>
    </row>
    <row r="8423" spans="1:6">
      <c r="A8423" t="s">
        <v>3967</v>
      </c>
      <c r="B8423" s="874" t="s">
        <v>25281</v>
      </c>
      <c r="C8423" t="s">
        <v>25282</v>
      </c>
      <c r="D8423" t="s">
        <v>25282</v>
      </c>
      <c r="E8423" t="s">
        <v>25282</v>
      </c>
      <c r="F8423" s="874" t="s">
        <v>17645</v>
      </c>
    </row>
    <row r="8424" spans="1:6">
      <c r="A8424" t="s">
        <v>3967</v>
      </c>
      <c r="B8424" s="874" t="s">
        <v>25283</v>
      </c>
      <c r="C8424" t="s">
        <v>25284</v>
      </c>
      <c r="D8424" t="s">
        <v>25284</v>
      </c>
      <c r="E8424" t="s">
        <v>25284</v>
      </c>
      <c r="F8424" s="874" t="s">
        <v>17646</v>
      </c>
    </row>
    <row r="8425" spans="1:6">
      <c r="A8425" t="s">
        <v>3967</v>
      </c>
      <c r="B8425" s="874" t="s">
        <v>25285</v>
      </c>
      <c r="C8425" t="s">
        <v>25286</v>
      </c>
      <c r="D8425" t="s">
        <v>25286</v>
      </c>
      <c r="E8425" t="s">
        <v>25286</v>
      </c>
      <c r="F8425" s="874" t="s">
        <v>17646</v>
      </c>
    </row>
    <row r="8426" spans="1:6">
      <c r="A8426" t="s">
        <v>3967</v>
      </c>
      <c r="B8426" s="860" t="s">
        <v>25287</v>
      </c>
      <c r="C8426" t="s">
        <v>25288</v>
      </c>
      <c r="D8426" t="s">
        <v>25288</v>
      </c>
      <c r="E8426" t="s">
        <v>25288</v>
      </c>
      <c r="F8426" s="860" t="s">
        <v>17646</v>
      </c>
    </row>
    <row r="8427" spans="1:6">
      <c r="A8427" t="s">
        <v>3967</v>
      </c>
      <c r="B8427" s="874" t="s">
        <v>25289</v>
      </c>
      <c r="C8427" t="s">
        <v>25290</v>
      </c>
      <c r="D8427" t="s">
        <v>25290</v>
      </c>
      <c r="E8427" t="s">
        <v>25290</v>
      </c>
      <c r="F8427" s="874" t="s">
        <v>17646</v>
      </c>
    </row>
    <row r="8428" spans="1:6">
      <c r="A8428" t="s">
        <v>3967</v>
      </c>
      <c r="B8428" s="874" t="s">
        <v>25291</v>
      </c>
      <c r="C8428" t="s">
        <v>25292</v>
      </c>
      <c r="D8428" t="s">
        <v>25292</v>
      </c>
      <c r="E8428" t="s">
        <v>25292</v>
      </c>
      <c r="F8428" s="874" t="s">
        <v>17646</v>
      </c>
    </row>
    <row r="8429" spans="1:6">
      <c r="A8429" t="s">
        <v>3967</v>
      </c>
      <c r="B8429" s="874" t="s">
        <v>25293</v>
      </c>
      <c r="C8429" t="s">
        <v>25294</v>
      </c>
      <c r="D8429" t="s">
        <v>25294</v>
      </c>
      <c r="E8429" t="s">
        <v>25294</v>
      </c>
      <c r="F8429" s="874" t="s">
        <v>17650</v>
      </c>
    </row>
    <row r="8430" spans="1:6">
      <c r="A8430" t="s">
        <v>3967</v>
      </c>
      <c r="B8430" s="874" t="s">
        <v>25295</v>
      </c>
      <c r="C8430" t="s">
        <v>25296</v>
      </c>
      <c r="D8430" t="s">
        <v>25296</v>
      </c>
      <c r="E8430" t="s">
        <v>25296</v>
      </c>
      <c r="F8430" s="874" t="s">
        <v>17651</v>
      </c>
    </row>
    <row r="8431" spans="1:6">
      <c r="A8431" t="s">
        <v>3967</v>
      </c>
      <c r="B8431" s="874" t="s">
        <v>25297</v>
      </c>
      <c r="C8431" t="s">
        <v>25298</v>
      </c>
      <c r="D8431" t="s">
        <v>25298</v>
      </c>
      <c r="E8431" t="s">
        <v>25298</v>
      </c>
      <c r="F8431" s="874" t="s">
        <v>17655</v>
      </c>
    </row>
    <row r="8432" spans="1:6">
      <c r="A8432" t="s">
        <v>3967</v>
      </c>
      <c r="B8432" s="874" t="s">
        <v>25299</v>
      </c>
      <c r="C8432" t="s">
        <v>25300</v>
      </c>
      <c r="D8432" t="s">
        <v>25300</v>
      </c>
      <c r="E8432" t="s">
        <v>25300</v>
      </c>
      <c r="F8432" s="874" t="s">
        <v>17656</v>
      </c>
    </row>
    <row r="8433" spans="1:6">
      <c r="A8433" t="s">
        <v>3967</v>
      </c>
      <c r="B8433" s="874" t="s">
        <v>25301</v>
      </c>
      <c r="C8433" t="s">
        <v>25302</v>
      </c>
      <c r="D8433" t="s">
        <v>25302</v>
      </c>
      <c r="E8433" t="s">
        <v>25302</v>
      </c>
      <c r="F8433" s="874" t="s">
        <v>17660</v>
      </c>
    </row>
    <row r="8434" spans="1:6">
      <c r="A8434" t="s">
        <v>3967</v>
      </c>
      <c r="B8434" s="874" t="s">
        <v>25303</v>
      </c>
      <c r="C8434" t="s">
        <v>25304</v>
      </c>
      <c r="D8434" t="s">
        <v>25304</v>
      </c>
      <c r="E8434" t="s">
        <v>25304</v>
      </c>
      <c r="F8434" t="s">
        <v>17664</v>
      </c>
    </row>
    <row r="8435" spans="1:6">
      <c r="A8435" t="s">
        <v>3967</v>
      </c>
      <c r="B8435" s="874" t="s">
        <v>25305</v>
      </c>
      <c r="C8435" t="s">
        <v>25306</v>
      </c>
      <c r="D8435" t="s">
        <v>25306</v>
      </c>
      <c r="E8435" t="s">
        <v>25306</v>
      </c>
      <c r="F8435" s="874" t="s">
        <v>17667</v>
      </c>
    </row>
    <row r="8436" spans="1:6">
      <c r="A8436" t="s">
        <v>3967</v>
      </c>
      <c r="B8436" t="s">
        <v>25307</v>
      </c>
      <c r="C8436" t="s">
        <v>25308</v>
      </c>
      <c r="D8436" t="s">
        <v>25308</v>
      </c>
      <c r="E8436" t="s">
        <v>25308</v>
      </c>
      <c r="F8436" s="874" t="s">
        <v>17671</v>
      </c>
    </row>
    <row r="8437" spans="1:6">
      <c r="A8437" t="s">
        <v>3967</v>
      </c>
      <c r="B8437" t="s">
        <v>25309</v>
      </c>
      <c r="C8437" t="s">
        <v>25310</v>
      </c>
      <c r="D8437" t="s">
        <v>25310</v>
      </c>
      <c r="E8437" t="s">
        <v>25310</v>
      </c>
      <c r="F8437" s="874" t="s">
        <v>17674</v>
      </c>
    </row>
    <row r="8438" spans="1:6">
      <c r="A8438" t="s">
        <v>3967</v>
      </c>
      <c r="B8438" t="s">
        <v>25311</v>
      </c>
      <c r="C8438" t="s">
        <v>25312</v>
      </c>
      <c r="D8438" t="s">
        <v>25312</v>
      </c>
      <c r="E8438" t="s">
        <v>25312</v>
      </c>
      <c r="F8438" s="874" t="s">
        <v>17677</v>
      </c>
    </row>
    <row r="8439" spans="1:6">
      <c r="A8439" t="s">
        <v>3967</v>
      </c>
      <c r="B8439" s="874" t="s">
        <v>25313</v>
      </c>
      <c r="C8439" t="s">
        <v>25314</v>
      </c>
      <c r="D8439" t="s">
        <v>25314</v>
      </c>
      <c r="E8439" t="s">
        <v>25314</v>
      </c>
      <c r="F8439" s="874" t="s">
        <v>17681</v>
      </c>
    </row>
    <row r="8440" spans="1:6">
      <c r="A8440" t="s">
        <v>3967</v>
      </c>
      <c r="B8440" t="s">
        <v>25315</v>
      </c>
      <c r="C8440" t="s">
        <v>25316</v>
      </c>
      <c r="D8440" t="s">
        <v>25316</v>
      </c>
      <c r="E8440" t="s">
        <v>25316</v>
      </c>
      <c r="F8440" s="874" t="s">
        <v>17682</v>
      </c>
    </row>
    <row r="8441" spans="1:6">
      <c r="A8441" t="s">
        <v>3967</v>
      </c>
      <c r="B8441" s="860" t="s">
        <v>25317</v>
      </c>
      <c r="C8441" t="s">
        <v>25318</v>
      </c>
      <c r="D8441" t="s">
        <v>25318</v>
      </c>
      <c r="E8441" t="s">
        <v>25318</v>
      </c>
      <c r="F8441" t="s">
        <v>17685</v>
      </c>
    </row>
    <row r="8442" spans="1:6">
      <c r="A8442" t="s">
        <v>3967</v>
      </c>
      <c r="B8442" s="874" t="s">
        <v>25319</v>
      </c>
      <c r="C8442" t="s">
        <v>25320</v>
      </c>
      <c r="D8442" t="s">
        <v>25320</v>
      </c>
      <c r="E8442" t="s">
        <v>25320</v>
      </c>
      <c r="F8442" s="874" t="s">
        <v>17689</v>
      </c>
    </row>
    <row r="8443" spans="1:6">
      <c r="A8443" t="s">
        <v>3967</v>
      </c>
      <c r="B8443" s="874" t="s">
        <v>25321</v>
      </c>
      <c r="C8443" t="s">
        <v>25322</v>
      </c>
      <c r="D8443" t="s">
        <v>25322</v>
      </c>
      <c r="E8443" t="s">
        <v>25322</v>
      </c>
      <c r="F8443" s="874" t="s">
        <v>17689</v>
      </c>
    </row>
    <row r="8444" spans="1:6">
      <c r="A8444" t="s">
        <v>3967</v>
      </c>
      <c r="B8444" s="874" t="s">
        <v>25323</v>
      </c>
      <c r="C8444" t="s">
        <v>25324</v>
      </c>
      <c r="D8444" t="s">
        <v>25324</v>
      </c>
      <c r="E8444" t="s">
        <v>25324</v>
      </c>
      <c r="F8444" s="874" t="s">
        <v>17692</v>
      </c>
    </row>
    <row r="8445" spans="1:6">
      <c r="A8445" t="s">
        <v>3967</v>
      </c>
      <c r="B8445" s="874" t="s">
        <v>25325</v>
      </c>
      <c r="C8445" t="s">
        <v>25326</v>
      </c>
      <c r="D8445" t="s">
        <v>25326</v>
      </c>
      <c r="E8445" t="s">
        <v>25326</v>
      </c>
      <c r="F8445" s="874" t="s">
        <v>17693</v>
      </c>
    </row>
    <row r="8446" spans="1:6">
      <c r="A8446" t="s">
        <v>3967</v>
      </c>
      <c r="B8446" s="879" t="s">
        <v>25327</v>
      </c>
      <c r="C8446" t="s">
        <v>25328</v>
      </c>
      <c r="D8446" t="s">
        <v>25328</v>
      </c>
      <c r="E8446" t="s">
        <v>25328</v>
      </c>
      <c r="F8446" s="874" t="s">
        <v>17697</v>
      </c>
    </row>
    <row r="8447" spans="1:6">
      <c r="A8447" t="s">
        <v>3967</v>
      </c>
      <c r="B8447" s="879" t="s">
        <v>25329</v>
      </c>
      <c r="C8447" t="s">
        <v>25330</v>
      </c>
      <c r="D8447" t="s">
        <v>25330</v>
      </c>
      <c r="E8447" t="s">
        <v>25330</v>
      </c>
      <c r="F8447" s="875" t="s">
        <v>17697</v>
      </c>
    </row>
    <row r="8448" spans="1:6">
      <c r="A8448" t="s">
        <v>3967</v>
      </c>
      <c r="B8448" s="879" t="s">
        <v>25331</v>
      </c>
      <c r="C8448" t="s">
        <v>25332</v>
      </c>
      <c r="D8448" t="s">
        <v>25332</v>
      </c>
      <c r="E8448" t="s">
        <v>25332</v>
      </c>
      <c r="F8448" s="874" t="s">
        <v>17697</v>
      </c>
    </row>
    <row r="8449" spans="1:6">
      <c r="A8449" t="s">
        <v>3967</v>
      </c>
      <c r="B8449" s="879" t="s">
        <v>25333</v>
      </c>
      <c r="C8449" t="s">
        <v>25334</v>
      </c>
      <c r="D8449" t="s">
        <v>25334</v>
      </c>
      <c r="E8449" t="s">
        <v>25334</v>
      </c>
      <c r="F8449" s="874" t="s">
        <v>17697</v>
      </c>
    </row>
    <row r="8450" spans="1:6">
      <c r="A8450" t="s">
        <v>3967</v>
      </c>
      <c r="B8450" s="879" t="s">
        <v>25335</v>
      </c>
      <c r="C8450" t="s">
        <v>25336</v>
      </c>
      <c r="D8450" t="s">
        <v>25336</v>
      </c>
      <c r="E8450" t="s">
        <v>25336</v>
      </c>
      <c r="F8450" s="874" t="s">
        <v>17697</v>
      </c>
    </row>
    <row r="8451" spans="1:6">
      <c r="A8451" t="s">
        <v>3967</v>
      </c>
      <c r="B8451" s="879" t="s">
        <v>25337</v>
      </c>
      <c r="C8451" t="s">
        <v>25338</v>
      </c>
      <c r="D8451" t="s">
        <v>25338</v>
      </c>
      <c r="E8451" t="s">
        <v>25338</v>
      </c>
      <c r="F8451" s="874" t="s">
        <v>17697</v>
      </c>
    </row>
    <row r="8452" spans="1:6">
      <c r="A8452" t="s">
        <v>3967</v>
      </c>
      <c r="B8452" s="879" t="s">
        <v>25339</v>
      </c>
      <c r="C8452" t="s">
        <v>25340</v>
      </c>
      <c r="D8452" t="s">
        <v>25340</v>
      </c>
      <c r="E8452" t="s">
        <v>25340</v>
      </c>
      <c r="F8452" s="874" t="s">
        <v>17697</v>
      </c>
    </row>
    <row r="8453" spans="1:6">
      <c r="A8453" t="s">
        <v>3967</v>
      </c>
      <c r="B8453" s="879" t="s">
        <v>25341</v>
      </c>
      <c r="C8453" t="s">
        <v>25342</v>
      </c>
      <c r="D8453" t="s">
        <v>25342</v>
      </c>
      <c r="E8453" t="s">
        <v>25342</v>
      </c>
      <c r="F8453" s="874" t="s">
        <v>17697</v>
      </c>
    </row>
    <row r="8454" spans="1:6">
      <c r="A8454" t="s">
        <v>3967</v>
      </c>
      <c r="B8454" s="879" t="s">
        <v>25343</v>
      </c>
      <c r="C8454" t="s">
        <v>25344</v>
      </c>
      <c r="D8454" t="s">
        <v>25344</v>
      </c>
      <c r="E8454" t="s">
        <v>25344</v>
      </c>
      <c r="F8454" s="874" t="s">
        <v>17697</v>
      </c>
    </row>
    <row r="8455" spans="1:6">
      <c r="A8455" t="s">
        <v>3967</v>
      </c>
      <c r="B8455" s="879" t="s">
        <v>25345</v>
      </c>
      <c r="C8455" t="s">
        <v>25346</v>
      </c>
      <c r="D8455" t="s">
        <v>25346</v>
      </c>
      <c r="E8455" t="s">
        <v>25346</v>
      </c>
      <c r="F8455" s="874" t="s">
        <v>17697</v>
      </c>
    </row>
    <row r="8456" spans="1:6">
      <c r="A8456" t="s">
        <v>3967</v>
      </c>
      <c r="B8456" s="880" t="s">
        <v>25347</v>
      </c>
      <c r="C8456" t="s">
        <v>25348</v>
      </c>
      <c r="D8456" t="s">
        <v>25348</v>
      </c>
      <c r="E8456" t="s">
        <v>25348</v>
      </c>
      <c r="F8456" s="874" t="s">
        <v>17697</v>
      </c>
    </row>
    <row r="8457" spans="1:6">
      <c r="A8457" t="s">
        <v>3967</v>
      </c>
      <c r="B8457" s="880" t="s">
        <v>25349</v>
      </c>
      <c r="C8457" t="s">
        <v>25350</v>
      </c>
      <c r="D8457" t="s">
        <v>25350</v>
      </c>
      <c r="E8457" t="s">
        <v>25350</v>
      </c>
      <c r="F8457" s="874" t="s">
        <v>17697</v>
      </c>
    </row>
    <row r="8458" spans="1:6">
      <c r="A8458" t="s">
        <v>3967</v>
      </c>
      <c r="B8458" s="880" t="s">
        <v>25351</v>
      </c>
      <c r="C8458" t="s">
        <v>25352</v>
      </c>
      <c r="D8458" t="s">
        <v>25352</v>
      </c>
      <c r="E8458" t="s">
        <v>25352</v>
      </c>
      <c r="F8458" s="874" t="s">
        <v>17697</v>
      </c>
    </row>
    <row r="8459" spans="1:6">
      <c r="A8459" t="s">
        <v>3967</v>
      </c>
      <c r="B8459" s="879" t="s">
        <v>25353</v>
      </c>
      <c r="C8459" t="s">
        <v>25354</v>
      </c>
      <c r="D8459" t="s">
        <v>25354</v>
      </c>
      <c r="E8459" t="s">
        <v>25354</v>
      </c>
      <c r="F8459" s="874" t="s">
        <v>17697</v>
      </c>
    </row>
    <row r="8460" spans="1:6">
      <c r="A8460" t="s">
        <v>3967</v>
      </c>
      <c r="B8460" s="879" t="s">
        <v>25355</v>
      </c>
      <c r="C8460" t="s">
        <v>25356</v>
      </c>
      <c r="D8460" t="s">
        <v>25356</v>
      </c>
      <c r="E8460" t="s">
        <v>25356</v>
      </c>
      <c r="F8460" s="874" t="s">
        <v>17697</v>
      </c>
    </row>
    <row r="8461" spans="1:6">
      <c r="A8461" t="s">
        <v>3967</v>
      </c>
      <c r="B8461" s="879" t="s">
        <v>25357</v>
      </c>
      <c r="C8461" t="s">
        <v>25358</v>
      </c>
      <c r="D8461" t="s">
        <v>25358</v>
      </c>
      <c r="E8461" t="s">
        <v>25358</v>
      </c>
      <c r="F8461" s="874" t="s">
        <v>17697</v>
      </c>
    </row>
    <row r="8462" spans="1:6">
      <c r="A8462" t="s">
        <v>3967</v>
      </c>
      <c r="B8462" s="879" t="s">
        <v>25359</v>
      </c>
      <c r="C8462" t="s">
        <v>25360</v>
      </c>
      <c r="D8462" t="s">
        <v>25360</v>
      </c>
      <c r="E8462" t="s">
        <v>25360</v>
      </c>
      <c r="F8462" s="874" t="s">
        <v>17697</v>
      </c>
    </row>
    <row r="8463" spans="1:6">
      <c r="A8463" t="s">
        <v>3967</v>
      </c>
      <c r="B8463" s="880" t="s">
        <v>25361</v>
      </c>
      <c r="C8463" t="s">
        <v>25362</v>
      </c>
      <c r="D8463" t="s">
        <v>25362</v>
      </c>
      <c r="E8463" t="s">
        <v>25362</v>
      </c>
      <c r="F8463" s="874" t="s">
        <v>17697</v>
      </c>
    </row>
    <row r="8464" spans="1:6">
      <c r="A8464" t="s">
        <v>3967</v>
      </c>
      <c r="B8464" s="879" t="s">
        <v>25363</v>
      </c>
      <c r="C8464" t="s">
        <v>25364</v>
      </c>
      <c r="D8464" t="s">
        <v>25364</v>
      </c>
      <c r="E8464" t="s">
        <v>25364</v>
      </c>
      <c r="F8464" s="874" t="s">
        <v>17697</v>
      </c>
    </row>
    <row r="8465" spans="1:6">
      <c r="A8465" t="s">
        <v>3967</v>
      </c>
      <c r="B8465" s="879" t="s">
        <v>25365</v>
      </c>
      <c r="C8465" t="s">
        <v>25366</v>
      </c>
      <c r="D8465" t="s">
        <v>25366</v>
      </c>
      <c r="E8465" t="s">
        <v>25366</v>
      </c>
      <c r="F8465" s="874" t="s">
        <v>17697</v>
      </c>
    </row>
    <row r="8466" spans="1:6">
      <c r="A8466" t="s">
        <v>3967</v>
      </c>
      <c r="B8466" s="879" t="s">
        <v>25367</v>
      </c>
      <c r="C8466" t="s">
        <v>25368</v>
      </c>
      <c r="D8466" t="s">
        <v>25368</v>
      </c>
      <c r="E8466" t="s">
        <v>25368</v>
      </c>
      <c r="F8466" s="874" t="s">
        <v>17697</v>
      </c>
    </row>
    <row r="8467" spans="1:6">
      <c r="A8467" t="s">
        <v>3967</v>
      </c>
      <c r="B8467" s="879" t="s">
        <v>25369</v>
      </c>
      <c r="C8467" t="s">
        <v>25370</v>
      </c>
      <c r="D8467" t="s">
        <v>25370</v>
      </c>
      <c r="E8467" t="s">
        <v>25370</v>
      </c>
      <c r="F8467" s="874" t="s">
        <v>17697</v>
      </c>
    </row>
    <row r="8468" spans="1:6">
      <c r="A8468" t="s">
        <v>3967</v>
      </c>
      <c r="B8468" s="879" t="s">
        <v>25371</v>
      </c>
      <c r="C8468" t="s">
        <v>25372</v>
      </c>
      <c r="D8468" t="s">
        <v>25372</v>
      </c>
      <c r="E8468" t="s">
        <v>25372</v>
      </c>
      <c r="F8468" s="874" t="s">
        <v>17697</v>
      </c>
    </row>
    <row r="8469" spans="1:6">
      <c r="A8469" t="s">
        <v>3967</v>
      </c>
      <c r="B8469" s="879" t="s">
        <v>25373</v>
      </c>
      <c r="C8469" t="s">
        <v>25374</v>
      </c>
      <c r="D8469" t="s">
        <v>25374</v>
      </c>
      <c r="E8469" t="s">
        <v>25374</v>
      </c>
      <c r="F8469" s="874" t="s">
        <v>17697</v>
      </c>
    </row>
    <row r="8470" spans="1:6">
      <c r="A8470" t="s">
        <v>3967</v>
      </c>
      <c r="B8470" s="879" t="s">
        <v>25375</v>
      </c>
      <c r="C8470" t="s">
        <v>25376</v>
      </c>
      <c r="D8470" t="s">
        <v>25376</v>
      </c>
      <c r="E8470" t="s">
        <v>25376</v>
      </c>
      <c r="F8470" s="874" t="s">
        <v>17697</v>
      </c>
    </row>
    <row r="8471" spans="1:6">
      <c r="A8471" t="s">
        <v>3967</v>
      </c>
      <c r="B8471" s="879" t="s">
        <v>25377</v>
      </c>
      <c r="C8471" t="s">
        <v>25378</v>
      </c>
      <c r="D8471" t="s">
        <v>25378</v>
      </c>
      <c r="E8471" t="s">
        <v>25378</v>
      </c>
      <c r="F8471" s="874" t="s">
        <v>17697</v>
      </c>
    </row>
    <row r="8472" spans="1:6">
      <c r="A8472" t="s">
        <v>3967</v>
      </c>
      <c r="B8472" s="879" t="s">
        <v>25379</v>
      </c>
      <c r="C8472" t="s">
        <v>25380</v>
      </c>
      <c r="D8472" t="s">
        <v>25380</v>
      </c>
      <c r="E8472" t="s">
        <v>25380</v>
      </c>
      <c r="F8472" s="874" t="s">
        <v>17697</v>
      </c>
    </row>
    <row r="8473" spans="1:6">
      <c r="A8473" t="s">
        <v>3967</v>
      </c>
      <c r="B8473" s="879" t="s">
        <v>25381</v>
      </c>
      <c r="C8473" t="s">
        <v>25382</v>
      </c>
      <c r="D8473" t="s">
        <v>25382</v>
      </c>
      <c r="E8473" t="s">
        <v>25382</v>
      </c>
      <c r="F8473" s="874" t="s">
        <v>17697</v>
      </c>
    </row>
    <row r="8474" spans="1:6">
      <c r="A8474" t="s">
        <v>3967</v>
      </c>
      <c r="B8474" s="880" t="s">
        <v>25383</v>
      </c>
      <c r="C8474" t="s">
        <v>25384</v>
      </c>
      <c r="D8474" t="s">
        <v>25384</v>
      </c>
      <c r="E8474" t="s">
        <v>25384</v>
      </c>
      <c r="F8474" s="874" t="s">
        <v>17697</v>
      </c>
    </row>
    <row r="8475" spans="1:6">
      <c r="A8475" t="s">
        <v>3967</v>
      </c>
      <c r="B8475" s="860" t="s">
        <v>25385</v>
      </c>
      <c r="C8475" t="s">
        <v>25386</v>
      </c>
      <c r="D8475" t="s">
        <v>25386</v>
      </c>
      <c r="E8475" t="s">
        <v>25386</v>
      </c>
      <c r="F8475" s="874" t="s">
        <v>17697</v>
      </c>
    </row>
    <row r="8476" spans="1:6">
      <c r="A8476" t="s">
        <v>3967</v>
      </c>
      <c r="B8476" s="886" t="s">
        <v>25387</v>
      </c>
      <c r="C8476" t="s">
        <v>25388</v>
      </c>
      <c r="D8476" t="s">
        <v>25388</v>
      </c>
      <c r="E8476" t="s">
        <v>25388</v>
      </c>
      <c r="F8476" s="874" t="s">
        <v>17697</v>
      </c>
    </row>
    <row r="8477" spans="1:6">
      <c r="A8477" t="s">
        <v>3967</v>
      </c>
      <c r="B8477" s="880" t="s">
        <v>25389</v>
      </c>
      <c r="C8477" t="s">
        <v>25390</v>
      </c>
      <c r="D8477" t="s">
        <v>25390</v>
      </c>
      <c r="E8477" t="s">
        <v>25390</v>
      </c>
      <c r="F8477" s="874" t="s">
        <v>17697</v>
      </c>
    </row>
    <row r="8478" spans="1:6">
      <c r="A8478" t="s">
        <v>3967</v>
      </c>
      <c r="B8478" s="879" t="s">
        <v>25391</v>
      </c>
      <c r="C8478" t="s">
        <v>25392</v>
      </c>
      <c r="D8478" t="s">
        <v>25392</v>
      </c>
      <c r="E8478" t="s">
        <v>25392</v>
      </c>
      <c r="F8478" s="874" t="s">
        <v>17697</v>
      </c>
    </row>
    <row r="8479" spans="1:6">
      <c r="A8479" t="s">
        <v>3967</v>
      </c>
      <c r="B8479" t="s">
        <v>25393</v>
      </c>
      <c r="C8479" t="s">
        <v>25394</v>
      </c>
      <c r="D8479" t="s">
        <v>25394</v>
      </c>
      <c r="E8479" t="s">
        <v>25394</v>
      </c>
      <c r="F8479" s="860" t="s">
        <v>17697</v>
      </c>
    </row>
    <row r="8480" spans="1:6">
      <c r="A8480" t="s">
        <v>3967</v>
      </c>
      <c r="B8480" s="879" t="s">
        <v>25395</v>
      </c>
      <c r="C8480" t="s">
        <v>25396</v>
      </c>
      <c r="D8480" t="s">
        <v>25396</v>
      </c>
      <c r="E8480" t="s">
        <v>25396</v>
      </c>
      <c r="F8480" s="874" t="s">
        <v>17697</v>
      </c>
    </row>
    <row r="8481" spans="1:6">
      <c r="A8481" t="s">
        <v>3967</v>
      </c>
      <c r="B8481" s="880" t="s">
        <v>25397</v>
      </c>
      <c r="C8481" t="s">
        <v>25398</v>
      </c>
      <c r="D8481" t="s">
        <v>25398</v>
      </c>
      <c r="E8481" t="s">
        <v>25398</v>
      </c>
      <c r="F8481" s="874" t="s">
        <v>17697</v>
      </c>
    </row>
    <row r="8482" spans="1:6">
      <c r="A8482" t="s">
        <v>3967</v>
      </c>
      <c r="B8482" t="s">
        <v>25399</v>
      </c>
      <c r="C8482" t="s">
        <v>25400</v>
      </c>
      <c r="D8482" t="s">
        <v>25400</v>
      </c>
      <c r="E8482" t="s">
        <v>25400</v>
      </c>
      <c r="F8482" s="874" t="s">
        <v>17701</v>
      </c>
    </row>
    <row r="8483" spans="1:6">
      <c r="A8483" t="s">
        <v>3967</v>
      </c>
      <c r="B8483" s="874" t="s">
        <v>25401</v>
      </c>
      <c r="C8483" t="s">
        <v>25402</v>
      </c>
      <c r="D8483" t="s">
        <v>25402</v>
      </c>
      <c r="E8483" t="s">
        <v>25402</v>
      </c>
      <c r="F8483" t="s">
        <v>17705</v>
      </c>
    </row>
    <row r="8484" spans="1:6">
      <c r="A8484" t="s">
        <v>3967</v>
      </c>
      <c r="B8484" s="874" t="s">
        <v>25403</v>
      </c>
      <c r="C8484" t="s">
        <v>25404</v>
      </c>
      <c r="D8484" t="s">
        <v>25404</v>
      </c>
      <c r="E8484" t="s">
        <v>25404</v>
      </c>
      <c r="F8484" s="874" t="s">
        <v>17709</v>
      </c>
    </row>
    <row r="8485" spans="1:6">
      <c r="A8485" t="s">
        <v>3967</v>
      </c>
      <c r="B8485" s="860" t="s">
        <v>25405</v>
      </c>
      <c r="C8485" t="s">
        <v>25406</v>
      </c>
      <c r="D8485" t="s">
        <v>25406</v>
      </c>
      <c r="E8485" t="s">
        <v>25406</v>
      </c>
      <c r="F8485" s="874" t="s">
        <v>17712</v>
      </c>
    </row>
    <row r="8486" spans="1:6">
      <c r="A8486" t="s">
        <v>3967</v>
      </c>
      <c r="B8486" s="874" t="s">
        <v>25407</v>
      </c>
      <c r="C8486" t="s">
        <v>25408</v>
      </c>
      <c r="D8486" t="s">
        <v>25408</v>
      </c>
      <c r="E8486" t="s">
        <v>25408</v>
      </c>
      <c r="F8486" s="874" t="s">
        <v>17716</v>
      </c>
    </row>
    <row r="8487" spans="1:6">
      <c r="A8487" t="s">
        <v>3967</v>
      </c>
      <c r="B8487" s="874" t="s">
        <v>25409</v>
      </c>
      <c r="C8487" t="s">
        <v>25410</v>
      </c>
      <c r="D8487" t="s">
        <v>25410</v>
      </c>
      <c r="E8487" t="s">
        <v>25410</v>
      </c>
      <c r="F8487" s="874" t="s">
        <v>17720</v>
      </c>
    </row>
    <row r="8488" spans="1:6">
      <c r="A8488" t="s">
        <v>3967</v>
      </c>
      <c r="B8488" s="874" t="s">
        <v>25411</v>
      </c>
      <c r="C8488" t="s">
        <v>25412</v>
      </c>
      <c r="D8488" t="s">
        <v>25412</v>
      </c>
      <c r="E8488" t="s">
        <v>25412</v>
      </c>
      <c r="F8488" s="874" t="s">
        <v>17724</v>
      </c>
    </row>
    <row r="8489" spans="1:6">
      <c r="A8489" t="s">
        <v>3967</v>
      </c>
      <c r="B8489" s="874" t="s">
        <v>25413</v>
      </c>
      <c r="C8489" t="s">
        <v>25414</v>
      </c>
      <c r="D8489" t="s">
        <v>25414</v>
      </c>
      <c r="E8489" t="s">
        <v>25414</v>
      </c>
      <c r="F8489" s="874" t="s">
        <v>17728</v>
      </c>
    </row>
    <row r="8490" spans="1:6">
      <c r="A8490" t="s">
        <v>3967</v>
      </c>
      <c r="B8490" s="874" t="s">
        <v>25415</v>
      </c>
      <c r="C8490" t="s">
        <v>25416</v>
      </c>
      <c r="D8490" t="s">
        <v>25416</v>
      </c>
      <c r="E8490" t="s">
        <v>25416</v>
      </c>
      <c r="F8490" s="874" t="s">
        <v>17732</v>
      </c>
    </row>
    <row r="8491" spans="1:6">
      <c r="A8491" t="s">
        <v>3967</v>
      </c>
      <c r="B8491" s="874" t="s">
        <v>25417</v>
      </c>
      <c r="C8491" t="s">
        <v>25418</v>
      </c>
      <c r="D8491" t="s">
        <v>25418</v>
      </c>
      <c r="E8491" t="s">
        <v>25418</v>
      </c>
      <c r="F8491" s="874" t="s">
        <v>17732</v>
      </c>
    </row>
    <row r="8492" spans="1:6">
      <c r="A8492" t="s">
        <v>3967</v>
      </c>
      <c r="B8492" s="874" t="s">
        <v>25419</v>
      </c>
      <c r="C8492" t="s">
        <v>25420</v>
      </c>
      <c r="D8492" t="s">
        <v>25420</v>
      </c>
      <c r="E8492" t="s">
        <v>25420</v>
      </c>
      <c r="F8492" s="874" t="s">
        <v>17736</v>
      </c>
    </row>
    <row r="8493" spans="1:6">
      <c r="A8493" t="s">
        <v>3967</v>
      </c>
      <c r="B8493" s="874" t="s">
        <v>25421</v>
      </c>
      <c r="C8493" t="s">
        <v>25422</v>
      </c>
      <c r="D8493" t="s">
        <v>25422</v>
      </c>
      <c r="E8493" t="s">
        <v>25422</v>
      </c>
      <c r="F8493" s="874" t="s">
        <v>17736</v>
      </c>
    </row>
    <row r="8494" spans="1:6">
      <c r="A8494" t="s">
        <v>3967</v>
      </c>
      <c r="B8494" t="s">
        <v>25423</v>
      </c>
      <c r="C8494" t="s">
        <v>25424</v>
      </c>
      <c r="D8494" t="s">
        <v>25424</v>
      </c>
      <c r="E8494" t="s">
        <v>25424</v>
      </c>
      <c r="F8494" s="874" t="s">
        <v>17740</v>
      </c>
    </row>
    <row r="8495" spans="1:6">
      <c r="A8495" t="s">
        <v>3967</v>
      </c>
      <c r="B8495" s="874" t="s">
        <v>25425</v>
      </c>
      <c r="C8495" t="s">
        <v>25426</v>
      </c>
      <c r="D8495" t="s">
        <v>25426</v>
      </c>
      <c r="E8495" t="s">
        <v>25426</v>
      </c>
      <c r="F8495" s="874" t="s">
        <v>17741</v>
      </c>
    </row>
    <row r="8496" spans="1:6">
      <c r="A8496" t="s">
        <v>3967</v>
      </c>
      <c r="B8496" s="874" t="s">
        <v>25427</v>
      </c>
      <c r="C8496" t="s">
        <v>25428</v>
      </c>
      <c r="D8496" t="s">
        <v>25428</v>
      </c>
      <c r="E8496" t="s">
        <v>25428</v>
      </c>
      <c r="F8496" s="874" t="s">
        <v>17744</v>
      </c>
    </row>
    <row r="8497" spans="1:6">
      <c r="A8497" t="s">
        <v>3967</v>
      </c>
      <c r="B8497" s="874" t="s">
        <v>25429</v>
      </c>
      <c r="C8497" t="s">
        <v>25430</v>
      </c>
      <c r="D8497" t="s">
        <v>25430</v>
      </c>
      <c r="E8497" t="s">
        <v>25430</v>
      </c>
      <c r="F8497" s="874" t="s">
        <v>17745</v>
      </c>
    </row>
    <row r="8498" spans="1:6">
      <c r="A8498" t="s">
        <v>3967</v>
      </c>
      <c r="B8498" s="874" t="s">
        <v>25431</v>
      </c>
      <c r="C8498" t="s">
        <v>25432</v>
      </c>
      <c r="D8498" t="s">
        <v>25432</v>
      </c>
      <c r="E8498" t="s">
        <v>25432</v>
      </c>
      <c r="F8498" s="874" t="s">
        <v>17749</v>
      </c>
    </row>
    <row r="8499" spans="1:6">
      <c r="A8499" t="s">
        <v>3967</v>
      </c>
      <c r="B8499" s="874" t="s">
        <v>25433</v>
      </c>
      <c r="C8499" t="s">
        <v>25434</v>
      </c>
      <c r="D8499" t="s">
        <v>25434</v>
      </c>
      <c r="E8499" t="s">
        <v>25434</v>
      </c>
      <c r="F8499" s="874" t="s">
        <v>17753</v>
      </c>
    </row>
    <row r="8500" spans="1:6">
      <c r="A8500" t="s">
        <v>3967</v>
      </c>
      <c r="B8500" s="874" t="s">
        <v>25435</v>
      </c>
      <c r="C8500" t="s">
        <v>25436</v>
      </c>
      <c r="D8500" t="s">
        <v>25436</v>
      </c>
      <c r="E8500" t="s">
        <v>25436</v>
      </c>
      <c r="F8500" s="874" t="s">
        <v>17757</v>
      </c>
    </row>
    <row r="8501" spans="1:6">
      <c r="A8501" t="s">
        <v>3967</v>
      </c>
      <c r="B8501" s="874" t="s">
        <v>25437</v>
      </c>
      <c r="C8501" t="s">
        <v>25438</v>
      </c>
      <c r="D8501" t="s">
        <v>25438</v>
      </c>
      <c r="E8501" t="s">
        <v>25438</v>
      </c>
      <c r="F8501" s="874" t="s">
        <v>17761</v>
      </c>
    </row>
    <row r="8502" spans="1:6">
      <c r="A8502" t="s">
        <v>3967</v>
      </c>
      <c r="B8502" s="874" t="s">
        <v>25439</v>
      </c>
      <c r="C8502" t="s">
        <v>25440</v>
      </c>
      <c r="D8502" t="s">
        <v>25440</v>
      </c>
      <c r="E8502" t="s">
        <v>25440</v>
      </c>
      <c r="F8502" s="874" t="s">
        <v>17765</v>
      </c>
    </row>
    <row r="8503" spans="1:6">
      <c r="A8503" t="s">
        <v>3967</v>
      </c>
      <c r="B8503" s="874" t="s">
        <v>25441</v>
      </c>
      <c r="C8503" t="s">
        <v>25442</v>
      </c>
      <c r="D8503" t="s">
        <v>25442</v>
      </c>
      <c r="E8503" t="s">
        <v>25442</v>
      </c>
      <c r="F8503" s="874" t="s">
        <v>17769</v>
      </c>
    </row>
    <row r="8504" spans="1:6">
      <c r="A8504" t="s">
        <v>3967</v>
      </c>
      <c r="B8504" s="874" t="s">
        <v>25443</v>
      </c>
      <c r="C8504" t="s">
        <v>25444</v>
      </c>
      <c r="D8504" t="s">
        <v>25444</v>
      </c>
      <c r="E8504" t="s">
        <v>25444</v>
      </c>
      <c r="F8504" s="874" t="s">
        <v>17773</v>
      </c>
    </row>
    <row r="8505" spans="1:6">
      <c r="A8505" t="s">
        <v>3967</v>
      </c>
      <c r="B8505" s="874" t="s">
        <v>25445</v>
      </c>
      <c r="C8505" t="s">
        <v>25446</v>
      </c>
      <c r="D8505" t="s">
        <v>25446</v>
      </c>
      <c r="E8505" t="s">
        <v>25446</v>
      </c>
      <c r="F8505" s="874" t="s">
        <v>17777</v>
      </c>
    </row>
    <row r="8506" spans="1:6">
      <c r="A8506" t="s">
        <v>3967</v>
      </c>
      <c r="B8506" s="874" t="s">
        <v>25447</v>
      </c>
      <c r="C8506" t="s">
        <v>25448</v>
      </c>
      <c r="D8506" t="s">
        <v>25448</v>
      </c>
      <c r="E8506" t="s">
        <v>25448</v>
      </c>
      <c r="F8506" s="874" t="s">
        <v>17777</v>
      </c>
    </row>
    <row r="8507" spans="1:6">
      <c r="A8507" t="s">
        <v>3967</v>
      </c>
      <c r="B8507" s="874" t="s">
        <v>25449</v>
      </c>
      <c r="C8507" t="s">
        <v>25450</v>
      </c>
      <c r="D8507" t="s">
        <v>25450</v>
      </c>
      <c r="E8507" t="s">
        <v>25450</v>
      </c>
      <c r="F8507" s="874" t="s">
        <v>17777</v>
      </c>
    </row>
    <row r="8508" spans="1:6">
      <c r="A8508" t="s">
        <v>3967</v>
      </c>
      <c r="B8508" s="874" t="s">
        <v>25451</v>
      </c>
      <c r="C8508" t="s">
        <v>25452</v>
      </c>
      <c r="D8508" t="s">
        <v>25452</v>
      </c>
      <c r="E8508" t="s">
        <v>25452</v>
      </c>
      <c r="F8508" s="874" t="s">
        <v>17781</v>
      </c>
    </row>
    <row r="8509" spans="1:6">
      <c r="A8509" t="s">
        <v>3967</v>
      </c>
      <c r="B8509" s="874" t="s">
        <v>25453</v>
      </c>
      <c r="C8509" t="s">
        <v>25454</v>
      </c>
      <c r="D8509" t="s">
        <v>25454</v>
      </c>
      <c r="E8509" t="s">
        <v>25454</v>
      </c>
      <c r="F8509" s="874" t="s">
        <v>17781</v>
      </c>
    </row>
    <row r="8510" spans="1:6">
      <c r="A8510" t="s">
        <v>3967</v>
      </c>
      <c r="B8510" s="874" t="s">
        <v>25455</v>
      </c>
      <c r="C8510" t="s">
        <v>25456</v>
      </c>
      <c r="D8510" t="s">
        <v>25456</v>
      </c>
      <c r="E8510" t="s">
        <v>25456</v>
      </c>
      <c r="F8510" s="874" t="s">
        <v>17785</v>
      </c>
    </row>
    <row r="8511" spans="1:6">
      <c r="A8511" t="s">
        <v>3967</v>
      </c>
      <c r="B8511" s="874" t="s">
        <v>25457</v>
      </c>
      <c r="C8511" t="s">
        <v>25458</v>
      </c>
      <c r="D8511" t="s">
        <v>25458</v>
      </c>
      <c r="E8511" t="s">
        <v>25458</v>
      </c>
      <c r="F8511" s="874" t="s">
        <v>17789</v>
      </c>
    </row>
    <row r="8512" spans="1:6">
      <c r="A8512" t="s">
        <v>3967</v>
      </c>
      <c r="B8512" s="876" t="s">
        <v>25459</v>
      </c>
      <c r="C8512" t="s">
        <v>25460</v>
      </c>
      <c r="D8512" t="s">
        <v>25460</v>
      </c>
      <c r="E8512" t="s">
        <v>25460</v>
      </c>
      <c r="F8512" s="874" t="s">
        <v>17790</v>
      </c>
    </row>
    <row r="8513" spans="1:6">
      <c r="A8513" t="s">
        <v>3967</v>
      </c>
      <c r="B8513" t="s">
        <v>25461</v>
      </c>
      <c r="C8513" t="s">
        <v>25462</v>
      </c>
      <c r="D8513" t="s">
        <v>25462</v>
      </c>
      <c r="E8513" t="s">
        <v>25462</v>
      </c>
      <c r="F8513" s="874" t="s">
        <v>17791</v>
      </c>
    </row>
    <row r="8514" spans="1:6">
      <c r="A8514" t="s">
        <v>3967</v>
      </c>
      <c r="B8514" s="874" t="s">
        <v>25463</v>
      </c>
      <c r="C8514" t="s">
        <v>25464</v>
      </c>
      <c r="D8514" t="s">
        <v>25464</v>
      </c>
      <c r="E8514" t="s">
        <v>25464</v>
      </c>
      <c r="F8514" s="874" t="s">
        <v>17791</v>
      </c>
    </row>
    <row r="8515" spans="1:6">
      <c r="A8515" t="s">
        <v>3967</v>
      </c>
      <c r="B8515" s="874" t="s">
        <v>25465</v>
      </c>
      <c r="C8515" t="s">
        <v>25466</v>
      </c>
      <c r="D8515" t="s">
        <v>25466</v>
      </c>
      <c r="E8515" t="s">
        <v>25466</v>
      </c>
      <c r="F8515" s="874" t="s">
        <v>17795</v>
      </c>
    </row>
    <row r="8516" spans="1:6">
      <c r="A8516" t="s">
        <v>3967</v>
      </c>
      <c r="B8516" s="874" t="s">
        <v>25467</v>
      </c>
      <c r="C8516" t="s">
        <v>25468</v>
      </c>
      <c r="D8516" t="s">
        <v>25468</v>
      </c>
      <c r="E8516" t="s">
        <v>25468</v>
      </c>
      <c r="F8516" s="874" t="s">
        <v>17798</v>
      </c>
    </row>
    <row r="8517" spans="1:6">
      <c r="A8517" t="s">
        <v>3967</v>
      </c>
      <c r="B8517" s="874" t="s">
        <v>25469</v>
      </c>
      <c r="C8517" t="s">
        <v>25470</v>
      </c>
      <c r="D8517" t="s">
        <v>25470</v>
      </c>
      <c r="E8517" t="s">
        <v>25470</v>
      </c>
      <c r="F8517" s="874" t="s">
        <v>17801</v>
      </c>
    </row>
    <row r="8518" spans="1:6">
      <c r="A8518" t="s">
        <v>3967</v>
      </c>
      <c r="B8518" s="874" t="s">
        <v>25471</v>
      </c>
      <c r="C8518" t="s">
        <v>25472</v>
      </c>
      <c r="D8518" t="s">
        <v>25472</v>
      </c>
      <c r="E8518" t="s">
        <v>25472</v>
      </c>
      <c r="F8518" s="874" t="s">
        <v>17805</v>
      </c>
    </row>
    <row r="8519" spans="1:6">
      <c r="A8519" t="s">
        <v>3967</v>
      </c>
      <c r="B8519" s="874" t="s">
        <v>25473</v>
      </c>
      <c r="C8519" t="s">
        <v>25474</v>
      </c>
      <c r="D8519" t="s">
        <v>25474</v>
      </c>
      <c r="E8519" t="s">
        <v>25474</v>
      </c>
      <c r="F8519" s="874" t="s">
        <v>17809</v>
      </c>
    </row>
    <row r="8520" spans="1:6">
      <c r="A8520" t="s">
        <v>3967</v>
      </c>
      <c r="B8520" s="874" t="s">
        <v>25475</v>
      </c>
      <c r="C8520" t="s">
        <v>25476</v>
      </c>
      <c r="D8520" t="s">
        <v>25476</v>
      </c>
      <c r="E8520" t="s">
        <v>25476</v>
      </c>
      <c r="F8520" s="874" t="s">
        <v>17813</v>
      </c>
    </row>
    <row r="8521" spans="1:6">
      <c r="A8521" t="s">
        <v>3967</v>
      </c>
      <c r="B8521" s="874" t="s">
        <v>25477</v>
      </c>
      <c r="C8521" t="s">
        <v>25478</v>
      </c>
      <c r="D8521" t="s">
        <v>25478</v>
      </c>
      <c r="E8521" t="s">
        <v>25478</v>
      </c>
      <c r="F8521" s="874" t="s">
        <v>17817</v>
      </c>
    </row>
    <row r="8522" spans="1:6">
      <c r="A8522" t="s">
        <v>3967</v>
      </c>
      <c r="B8522" s="874" t="s">
        <v>25479</v>
      </c>
      <c r="C8522" t="s">
        <v>25480</v>
      </c>
      <c r="D8522" t="s">
        <v>25480</v>
      </c>
      <c r="E8522" t="s">
        <v>25480</v>
      </c>
      <c r="F8522" s="874" t="s">
        <v>17821</v>
      </c>
    </row>
    <row r="8523" spans="1:6">
      <c r="A8523" t="s">
        <v>3967</v>
      </c>
      <c r="B8523" s="874" t="s">
        <v>25481</v>
      </c>
      <c r="C8523" t="s">
        <v>25482</v>
      </c>
      <c r="D8523" t="s">
        <v>25482</v>
      </c>
      <c r="E8523" t="s">
        <v>25482</v>
      </c>
      <c r="F8523" s="874" t="s">
        <v>17825</v>
      </c>
    </row>
    <row r="8524" spans="1:6">
      <c r="A8524" t="s">
        <v>3967</v>
      </c>
      <c r="B8524" s="874" t="s">
        <v>25483</v>
      </c>
      <c r="C8524" t="s">
        <v>25484</v>
      </c>
      <c r="D8524" t="s">
        <v>25484</v>
      </c>
      <c r="E8524" t="s">
        <v>25484</v>
      </c>
      <c r="F8524" s="874" t="s">
        <v>17826</v>
      </c>
    </row>
    <row r="8525" spans="1:6">
      <c r="A8525" t="s">
        <v>3967</v>
      </c>
      <c r="B8525" s="874" t="s">
        <v>25485</v>
      </c>
      <c r="C8525" t="s">
        <v>25486</v>
      </c>
      <c r="D8525" t="s">
        <v>25486</v>
      </c>
      <c r="E8525" t="s">
        <v>25486</v>
      </c>
      <c r="F8525" s="874" t="s">
        <v>17830</v>
      </c>
    </row>
    <row r="8526" spans="1:6">
      <c r="A8526" t="s">
        <v>3967</v>
      </c>
      <c r="B8526" s="874" t="s">
        <v>25487</v>
      </c>
      <c r="C8526" t="s">
        <v>25488</v>
      </c>
      <c r="D8526" t="s">
        <v>25488</v>
      </c>
      <c r="E8526" t="s">
        <v>25488</v>
      </c>
      <c r="F8526" s="874" t="s">
        <v>17830</v>
      </c>
    </row>
    <row r="8527" spans="1:6">
      <c r="A8527" t="s">
        <v>3967</v>
      </c>
      <c r="B8527" s="874" t="s">
        <v>25489</v>
      </c>
      <c r="C8527" t="s">
        <v>25490</v>
      </c>
      <c r="D8527" t="s">
        <v>25490</v>
      </c>
      <c r="E8527" t="s">
        <v>25490</v>
      </c>
      <c r="F8527" s="874" t="s">
        <v>17834</v>
      </c>
    </row>
    <row r="8528" spans="1:6">
      <c r="A8528" t="s">
        <v>3967</v>
      </c>
      <c r="B8528" s="874" t="s">
        <v>25491</v>
      </c>
      <c r="C8528" t="s">
        <v>25492</v>
      </c>
      <c r="D8528" t="s">
        <v>25492</v>
      </c>
      <c r="E8528" t="s">
        <v>25492</v>
      </c>
      <c r="F8528" s="874" t="s">
        <v>17838</v>
      </c>
    </row>
    <row r="8529" spans="1:6">
      <c r="A8529" t="s">
        <v>3967</v>
      </c>
      <c r="B8529" s="874" t="s">
        <v>25493</v>
      </c>
      <c r="C8529" t="s">
        <v>25494</v>
      </c>
      <c r="D8529" t="s">
        <v>25494</v>
      </c>
      <c r="E8529" t="s">
        <v>25494</v>
      </c>
      <c r="F8529" s="874" t="s">
        <v>17838</v>
      </c>
    </row>
    <row r="8530" spans="1:6">
      <c r="A8530" t="s">
        <v>3967</v>
      </c>
      <c r="B8530" s="860" t="s">
        <v>25495</v>
      </c>
      <c r="C8530" t="s">
        <v>25496</v>
      </c>
      <c r="D8530" t="s">
        <v>25496</v>
      </c>
      <c r="E8530" t="s">
        <v>25496</v>
      </c>
      <c r="F8530" s="860" t="s">
        <v>17838</v>
      </c>
    </row>
    <row r="8531" spans="1:6">
      <c r="A8531" t="s">
        <v>3967</v>
      </c>
      <c r="B8531" s="860" t="s">
        <v>25497</v>
      </c>
      <c r="C8531" t="s">
        <v>25498</v>
      </c>
      <c r="D8531" t="s">
        <v>25498</v>
      </c>
      <c r="E8531" t="s">
        <v>25498</v>
      </c>
      <c r="F8531" s="860" t="s">
        <v>17838</v>
      </c>
    </row>
    <row r="8532" spans="1:6">
      <c r="A8532" t="s">
        <v>3967</v>
      </c>
      <c r="B8532" s="874" t="s">
        <v>25499</v>
      </c>
      <c r="C8532" t="s">
        <v>25500</v>
      </c>
      <c r="D8532" t="s">
        <v>25500</v>
      </c>
      <c r="E8532" t="s">
        <v>25500</v>
      </c>
      <c r="F8532" s="874" t="s">
        <v>17838</v>
      </c>
    </row>
    <row r="8533" spans="1:6">
      <c r="A8533" t="s">
        <v>3967</v>
      </c>
      <c r="B8533" s="874" t="s">
        <v>25501</v>
      </c>
      <c r="C8533" t="s">
        <v>25502</v>
      </c>
      <c r="D8533" t="s">
        <v>25502</v>
      </c>
      <c r="E8533" t="s">
        <v>25502</v>
      </c>
      <c r="F8533" s="874" t="s">
        <v>17838</v>
      </c>
    </row>
    <row r="8534" spans="1:6">
      <c r="A8534" t="s">
        <v>3967</v>
      </c>
      <c r="B8534" s="876" t="s">
        <v>25503</v>
      </c>
      <c r="C8534" t="s">
        <v>25504</v>
      </c>
      <c r="D8534" t="s">
        <v>25504</v>
      </c>
      <c r="E8534" t="s">
        <v>25504</v>
      </c>
      <c r="F8534" s="874" t="s">
        <v>17838</v>
      </c>
    </row>
    <row r="8535" spans="1:6">
      <c r="A8535" t="s">
        <v>3967</v>
      </c>
      <c r="B8535" s="874" t="s">
        <v>25505</v>
      </c>
      <c r="C8535" t="s">
        <v>25506</v>
      </c>
      <c r="D8535" t="s">
        <v>25506</v>
      </c>
      <c r="E8535" t="s">
        <v>25506</v>
      </c>
      <c r="F8535" s="874" t="s">
        <v>17838</v>
      </c>
    </row>
    <row r="8536" spans="1:6">
      <c r="A8536" t="s">
        <v>3967</v>
      </c>
      <c r="B8536" s="874" t="s">
        <v>25507</v>
      </c>
      <c r="C8536" t="s">
        <v>25508</v>
      </c>
      <c r="D8536" t="s">
        <v>25508</v>
      </c>
      <c r="E8536" t="s">
        <v>25508</v>
      </c>
      <c r="F8536" s="874" t="s">
        <v>17838</v>
      </c>
    </row>
    <row r="8537" spans="1:6">
      <c r="A8537" t="s">
        <v>3967</v>
      </c>
      <c r="B8537" s="874" t="s">
        <v>25509</v>
      </c>
      <c r="C8537" t="s">
        <v>25510</v>
      </c>
      <c r="D8537" t="s">
        <v>25510</v>
      </c>
      <c r="E8537" t="s">
        <v>25510</v>
      </c>
      <c r="F8537" s="874" t="s">
        <v>17838</v>
      </c>
    </row>
    <row r="8538" spans="1:6">
      <c r="A8538" t="s">
        <v>3967</v>
      </c>
      <c r="B8538" s="874" t="s">
        <v>25511</v>
      </c>
      <c r="C8538" t="s">
        <v>25512</v>
      </c>
      <c r="D8538" t="s">
        <v>25512</v>
      </c>
      <c r="E8538" t="s">
        <v>25512</v>
      </c>
      <c r="F8538" s="874" t="s">
        <v>17838</v>
      </c>
    </row>
    <row r="8539" spans="1:6">
      <c r="A8539" t="s">
        <v>3967</v>
      </c>
      <c r="B8539" s="874" t="s">
        <v>25513</v>
      </c>
      <c r="C8539" t="s">
        <v>25514</v>
      </c>
      <c r="D8539" t="s">
        <v>25514</v>
      </c>
      <c r="E8539" t="s">
        <v>25514</v>
      </c>
      <c r="F8539" s="874" t="s">
        <v>17838</v>
      </c>
    </row>
    <row r="8540" spans="1:6">
      <c r="A8540" t="s">
        <v>3967</v>
      </c>
      <c r="B8540" t="s">
        <v>25515</v>
      </c>
      <c r="C8540" t="s">
        <v>25516</v>
      </c>
      <c r="D8540" t="s">
        <v>25516</v>
      </c>
      <c r="E8540" t="s">
        <v>25516</v>
      </c>
      <c r="F8540" s="874" t="s">
        <v>17838</v>
      </c>
    </row>
    <row r="8541" spans="1:6">
      <c r="A8541" t="s">
        <v>3967</v>
      </c>
      <c r="B8541" s="874" t="s">
        <v>25517</v>
      </c>
      <c r="C8541" t="s">
        <v>25518</v>
      </c>
      <c r="D8541" t="s">
        <v>25518</v>
      </c>
      <c r="E8541" t="s">
        <v>25518</v>
      </c>
      <c r="F8541" s="874" t="s">
        <v>17842</v>
      </c>
    </row>
    <row r="8542" spans="1:6">
      <c r="A8542" t="s">
        <v>3967</v>
      </c>
      <c r="B8542" s="874" t="s">
        <v>25519</v>
      </c>
      <c r="C8542" t="s">
        <v>25520</v>
      </c>
      <c r="D8542" t="s">
        <v>25520</v>
      </c>
      <c r="E8542" t="s">
        <v>25520</v>
      </c>
      <c r="F8542" s="874" t="s">
        <v>17846</v>
      </c>
    </row>
    <row r="8543" spans="1:6">
      <c r="A8543" t="s">
        <v>3967</v>
      </c>
      <c r="B8543" s="874" t="s">
        <v>25521</v>
      </c>
      <c r="C8543" t="s">
        <v>25522</v>
      </c>
      <c r="D8543" t="s">
        <v>25522</v>
      </c>
      <c r="E8543" t="s">
        <v>25522</v>
      </c>
      <c r="F8543" s="874" t="s">
        <v>17849</v>
      </c>
    </row>
    <row r="8544" spans="1:6">
      <c r="A8544" t="s">
        <v>3967</v>
      </c>
      <c r="B8544" s="874" t="s">
        <v>25523</v>
      </c>
      <c r="C8544" t="s">
        <v>25524</v>
      </c>
      <c r="D8544" t="s">
        <v>25524</v>
      </c>
      <c r="E8544" t="s">
        <v>25524</v>
      </c>
      <c r="F8544" s="874" t="s">
        <v>17849</v>
      </c>
    </row>
    <row r="8545" spans="1:6">
      <c r="A8545" t="s">
        <v>3967</v>
      </c>
      <c r="B8545" s="874" t="s">
        <v>25525</v>
      </c>
      <c r="C8545" t="s">
        <v>25526</v>
      </c>
      <c r="D8545" t="s">
        <v>25526</v>
      </c>
      <c r="E8545" t="s">
        <v>25526</v>
      </c>
      <c r="F8545" s="874" t="s">
        <v>17853</v>
      </c>
    </row>
    <row r="8546" spans="1:6">
      <c r="A8546" t="s">
        <v>3967</v>
      </c>
      <c r="B8546" s="874" t="s">
        <v>25527</v>
      </c>
      <c r="C8546" t="s">
        <v>25528</v>
      </c>
      <c r="D8546" t="s">
        <v>25528</v>
      </c>
      <c r="E8546" t="s">
        <v>25528</v>
      </c>
      <c r="F8546" s="874" t="s">
        <v>17856</v>
      </c>
    </row>
    <row r="8547" spans="1:6">
      <c r="A8547" t="s">
        <v>3967</v>
      </c>
      <c r="B8547" s="874" t="s">
        <v>25529</v>
      </c>
      <c r="C8547" t="s">
        <v>25530</v>
      </c>
      <c r="D8547" t="s">
        <v>25530</v>
      </c>
      <c r="E8547" t="s">
        <v>25530</v>
      </c>
      <c r="F8547" s="874" t="s">
        <v>17860</v>
      </c>
    </row>
    <row r="8548" spans="1:6">
      <c r="A8548" t="s">
        <v>3967</v>
      </c>
      <c r="B8548" s="876" t="s">
        <v>25531</v>
      </c>
      <c r="C8548" t="s">
        <v>25532</v>
      </c>
      <c r="D8548" t="s">
        <v>25532</v>
      </c>
      <c r="E8548" t="s">
        <v>25532</v>
      </c>
      <c r="F8548" s="874" t="s">
        <v>17864</v>
      </c>
    </row>
    <row r="8549" spans="1:6">
      <c r="A8549" t="s">
        <v>3967</v>
      </c>
      <c r="B8549" s="874" t="s">
        <v>25533</v>
      </c>
      <c r="C8549" t="s">
        <v>25534</v>
      </c>
      <c r="D8549" t="s">
        <v>25534</v>
      </c>
      <c r="E8549" t="s">
        <v>25534</v>
      </c>
      <c r="F8549" s="874" t="s">
        <v>17868</v>
      </c>
    </row>
    <row r="8550" spans="1:6">
      <c r="A8550" t="s">
        <v>3967</v>
      </c>
      <c r="B8550" s="874" t="s">
        <v>25535</v>
      </c>
      <c r="C8550" t="s">
        <v>25536</v>
      </c>
      <c r="D8550" t="s">
        <v>25536</v>
      </c>
      <c r="E8550" t="s">
        <v>25536</v>
      </c>
      <c r="F8550" s="874" t="s">
        <v>17871</v>
      </c>
    </row>
    <row r="8551" spans="1:6">
      <c r="A8551" t="s">
        <v>3967</v>
      </c>
      <c r="B8551" s="874" t="s">
        <v>25537</v>
      </c>
      <c r="C8551" t="s">
        <v>25538</v>
      </c>
      <c r="D8551" t="s">
        <v>25538</v>
      </c>
      <c r="E8551" t="s">
        <v>25538</v>
      </c>
      <c r="F8551" s="874" t="s">
        <v>17874</v>
      </c>
    </row>
    <row r="8552" spans="1:6">
      <c r="A8552" t="s">
        <v>3967</v>
      </c>
      <c r="B8552" s="874" t="s">
        <v>25539</v>
      </c>
      <c r="C8552" t="s">
        <v>25540</v>
      </c>
      <c r="D8552" t="s">
        <v>25540</v>
      </c>
      <c r="E8552" t="s">
        <v>25540</v>
      </c>
      <c r="F8552" s="874" t="s">
        <v>17878</v>
      </c>
    </row>
    <row r="8553" spans="1:6">
      <c r="A8553" t="s">
        <v>3967</v>
      </c>
      <c r="B8553" s="874" t="s">
        <v>25541</v>
      </c>
      <c r="C8553" t="s">
        <v>25542</v>
      </c>
      <c r="D8553" t="s">
        <v>25542</v>
      </c>
      <c r="E8553" t="s">
        <v>25542</v>
      </c>
      <c r="F8553" s="874" t="s">
        <v>17881</v>
      </c>
    </row>
    <row r="8554" spans="1:6">
      <c r="A8554" t="s">
        <v>3967</v>
      </c>
      <c r="B8554" s="876" t="s">
        <v>25543</v>
      </c>
      <c r="C8554" t="s">
        <v>25544</v>
      </c>
      <c r="D8554" t="s">
        <v>25544</v>
      </c>
      <c r="E8554" t="s">
        <v>25544</v>
      </c>
      <c r="F8554" s="874" t="s">
        <v>17881</v>
      </c>
    </row>
    <row r="8555" spans="1:6">
      <c r="A8555" t="s">
        <v>3967</v>
      </c>
      <c r="B8555" s="860" t="s">
        <v>25545</v>
      </c>
      <c r="C8555" t="s">
        <v>25546</v>
      </c>
      <c r="D8555" t="s">
        <v>25546</v>
      </c>
      <c r="E8555" t="s">
        <v>25546</v>
      </c>
      <c r="F8555" s="874" t="s">
        <v>17885</v>
      </c>
    </row>
    <row r="8556" spans="1:6">
      <c r="A8556" t="s">
        <v>3967</v>
      </c>
      <c r="B8556" t="s">
        <v>25547</v>
      </c>
      <c r="C8556" t="s">
        <v>25548</v>
      </c>
      <c r="D8556" t="s">
        <v>25548</v>
      </c>
      <c r="E8556" t="s">
        <v>25548</v>
      </c>
      <c r="F8556" s="874" t="s">
        <v>17889</v>
      </c>
    </row>
    <row r="8557" spans="1:6">
      <c r="A8557" t="s">
        <v>3967</v>
      </c>
      <c r="B8557" s="860" t="s">
        <v>25549</v>
      </c>
      <c r="C8557" t="s">
        <v>25550</v>
      </c>
      <c r="D8557" t="s">
        <v>25550</v>
      </c>
      <c r="E8557" t="s">
        <v>25550</v>
      </c>
      <c r="F8557" s="874" t="s">
        <v>17889</v>
      </c>
    </row>
    <row r="8558" spans="1:6">
      <c r="A8558" t="s">
        <v>3967</v>
      </c>
      <c r="B8558" t="s">
        <v>25551</v>
      </c>
      <c r="C8558" t="s">
        <v>25552</v>
      </c>
      <c r="D8558" t="s">
        <v>25552</v>
      </c>
      <c r="E8558" t="s">
        <v>25552</v>
      </c>
      <c r="F8558" s="874" t="s">
        <v>17889</v>
      </c>
    </row>
    <row r="8559" spans="1:6">
      <c r="A8559" t="s">
        <v>3967</v>
      </c>
      <c r="B8559" s="874" t="s">
        <v>25553</v>
      </c>
      <c r="C8559" t="s">
        <v>25554</v>
      </c>
      <c r="D8559" t="s">
        <v>25554</v>
      </c>
      <c r="E8559" t="s">
        <v>25554</v>
      </c>
      <c r="F8559" s="874" t="s">
        <v>17890</v>
      </c>
    </row>
    <row r="8560" spans="1:6">
      <c r="A8560" t="s">
        <v>3967</v>
      </c>
      <c r="B8560" s="887" t="s">
        <v>25555</v>
      </c>
      <c r="C8560" t="s">
        <v>25556</v>
      </c>
      <c r="D8560" t="s">
        <v>25556</v>
      </c>
      <c r="E8560" t="s">
        <v>25556</v>
      </c>
      <c r="F8560" s="860" t="s">
        <v>17890</v>
      </c>
    </row>
    <row r="8561" spans="1:6">
      <c r="A8561" t="s">
        <v>3967</v>
      </c>
      <c r="B8561" s="874" t="s">
        <v>25557</v>
      </c>
      <c r="C8561" t="s">
        <v>25558</v>
      </c>
      <c r="D8561" t="s">
        <v>25558</v>
      </c>
      <c r="E8561" t="s">
        <v>25558</v>
      </c>
      <c r="F8561" s="874" t="s">
        <v>17890</v>
      </c>
    </row>
    <row r="8562" spans="1:6">
      <c r="A8562" t="s">
        <v>3967</v>
      </c>
      <c r="B8562" s="874" t="s">
        <v>25559</v>
      </c>
      <c r="C8562" t="s">
        <v>25560</v>
      </c>
      <c r="D8562" t="s">
        <v>25560</v>
      </c>
      <c r="E8562" t="s">
        <v>25560</v>
      </c>
      <c r="F8562" s="874" t="s">
        <v>17893</v>
      </c>
    </row>
    <row r="8563" spans="1:6">
      <c r="A8563" t="s">
        <v>3967</v>
      </c>
      <c r="B8563" t="s">
        <v>25561</v>
      </c>
      <c r="C8563" t="s">
        <v>25562</v>
      </c>
      <c r="D8563" t="s">
        <v>25562</v>
      </c>
      <c r="E8563" t="s">
        <v>25562</v>
      </c>
      <c r="F8563" s="874" t="s">
        <v>17896</v>
      </c>
    </row>
    <row r="8564" spans="1:6">
      <c r="A8564" t="s">
        <v>3967</v>
      </c>
      <c r="B8564" t="s">
        <v>25563</v>
      </c>
      <c r="C8564" t="s">
        <v>25564</v>
      </c>
      <c r="D8564" t="s">
        <v>25564</v>
      </c>
      <c r="E8564" t="s">
        <v>25564</v>
      </c>
      <c r="F8564" s="874" t="s">
        <v>17896</v>
      </c>
    </row>
    <row r="8565" spans="1:6">
      <c r="A8565" t="s">
        <v>3967</v>
      </c>
      <c r="B8565" s="874" t="s">
        <v>25565</v>
      </c>
      <c r="C8565" t="s">
        <v>25566</v>
      </c>
      <c r="D8565" t="s">
        <v>25566</v>
      </c>
      <c r="E8565" t="s">
        <v>25566</v>
      </c>
      <c r="F8565" s="874" t="s">
        <v>17900</v>
      </c>
    </row>
    <row r="8566" spans="1:6">
      <c r="A8566" t="s">
        <v>3967</v>
      </c>
      <c r="B8566" s="874" t="s">
        <v>25567</v>
      </c>
      <c r="C8566" t="s">
        <v>25568</v>
      </c>
      <c r="D8566" t="s">
        <v>25568</v>
      </c>
      <c r="E8566" t="s">
        <v>25568</v>
      </c>
      <c r="F8566" s="874" t="s">
        <v>17904</v>
      </c>
    </row>
    <row r="8567" spans="1:6">
      <c r="A8567" t="s">
        <v>3967</v>
      </c>
      <c r="B8567" s="874" t="s">
        <v>25569</v>
      </c>
      <c r="C8567" t="s">
        <v>25570</v>
      </c>
      <c r="D8567" t="s">
        <v>25570</v>
      </c>
      <c r="E8567" t="s">
        <v>25570</v>
      </c>
      <c r="F8567" s="874" t="s">
        <v>17908</v>
      </c>
    </row>
    <row r="8568" spans="1:6">
      <c r="A8568" t="s">
        <v>3967</v>
      </c>
      <c r="B8568" s="874" t="s">
        <v>25571</v>
      </c>
      <c r="C8568" t="s">
        <v>25572</v>
      </c>
      <c r="D8568" t="s">
        <v>25572</v>
      </c>
      <c r="E8568" t="s">
        <v>25572</v>
      </c>
      <c r="F8568" s="874" t="s">
        <v>17911</v>
      </c>
    </row>
    <row r="8569" spans="1:6">
      <c r="A8569" t="s">
        <v>3967</v>
      </c>
      <c r="B8569" s="874" t="s">
        <v>25573</v>
      </c>
      <c r="C8569" t="s">
        <v>25574</v>
      </c>
      <c r="D8569" t="s">
        <v>25574</v>
      </c>
      <c r="E8569" t="s">
        <v>25574</v>
      </c>
      <c r="F8569" s="874" t="s">
        <v>17912</v>
      </c>
    </row>
    <row r="8570" spans="1:6">
      <c r="A8570" t="s">
        <v>3967</v>
      </c>
      <c r="B8570" s="860" t="s">
        <v>25575</v>
      </c>
      <c r="C8570" t="s">
        <v>25576</v>
      </c>
      <c r="D8570" t="s">
        <v>25576</v>
      </c>
      <c r="E8570" t="s">
        <v>25576</v>
      </c>
      <c r="F8570" s="860" t="s">
        <v>17912</v>
      </c>
    </row>
    <row r="8571" spans="1:6">
      <c r="A8571" t="s">
        <v>3967</v>
      </c>
      <c r="B8571" s="874" t="s">
        <v>25577</v>
      </c>
      <c r="C8571" t="s">
        <v>25578</v>
      </c>
      <c r="D8571" t="s">
        <v>25578</v>
      </c>
      <c r="E8571" t="s">
        <v>25578</v>
      </c>
      <c r="F8571" s="874" t="s">
        <v>17915</v>
      </c>
    </row>
    <row r="8572" spans="1:6">
      <c r="A8572" t="s">
        <v>3967</v>
      </c>
      <c r="B8572" s="874" t="s">
        <v>25579</v>
      </c>
      <c r="C8572" t="s">
        <v>25580</v>
      </c>
      <c r="D8572" t="s">
        <v>25580</v>
      </c>
      <c r="E8572" t="s">
        <v>25580</v>
      </c>
      <c r="F8572" s="874" t="s">
        <v>17916</v>
      </c>
    </row>
    <row r="8573" spans="1:6">
      <c r="A8573" t="s">
        <v>3967</v>
      </c>
      <c r="B8573" s="874" t="s">
        <v>25581</v>
      </c>
      <c r="C8573" t="s">
        <v>25582</v>
      </c>
      <c r="D8573" t="s">
        <v>25582</v>
      </c>
      <c r="E8573" t="s">
        <v>25582</v>
      </c>
      <c r="F8573" s="874" t="s">
        <v>17920</v>
      </c>
    </row>
    <row r="8574" spans="1:6">
      <c r="A8574" t="s">
        <v>3967</v>
      </c>
      <c r="B8574" s="874" t="s">
        <v>25583</v>
      </c>
      <c r="C8574" t="s">
        <v>25584</v>
      </c>
      <c r="D8574" t="s">
        <v>25584</v>
      </c>
      <c r="E8574" t="s">
        <v>25584</v>
      </c>
      <c r="F8574" s="874" t="s">
        <v>17924</v>
      </c>
    </row>
    <row r="8575" spans="1:6">
      <c r="A8575" t="s">
        <v>3967</v>
      </c>
      <c r="B8575" s="874" t="s">
        <v>25585</v>
      </c>
      <c r="C8575" t="s">
        <v>25586</v>
      </c>
      <c r="D8575" t="s">
        <v>25586</v>
      </c>
      <c r="E8575" t="s">
        <v>25586</v>
      </c>
      <c r="F8575" s="874" t="s">
        <v>17928</v>
      </c>
    </row>
    <row r="8576" spans="1:6">
      <c r="A8576" t="s">
        <v>3967</v>
      </c>
      <c r="B8576" s="874" t="s">
        <v>25587</v>
      </c>
      <c r="C8576" t="s">
        <v>25588</v>
      </c>
      <c r="D8576" t="s">
        <v>25588</v>
      </c>
      <c r="E8576" t="s">
        <v>25588</v>
      </c>
      <c r="F8576" s="874" t="s">
        <v>17931</v>
      </c>
    </row>
    <row r="8577" spans="1:6">
      <c r="A8577" t="s">
        <v>3967</v>
      </c>
      <c r="B8577" s="874" t="s">
        <v>25589</v>
      </c>
      <c r="C8577" t="s">
        <v>25590</v>
      </c>
      <c r="D8577" t="s">
        <v>25590</v>
      </c>
      <c r="E8577" t="s">
        <v>25590</v>
      </c>
      <c r="F8577" s="874" t="s">
        <v>17935</v>
      </c>
    </row>
    <row r="8578" spans="1:6">
      <c r="A8578" t="s">
        <v>3967</v>
      </c>
      <c r="B8578" s="860" t="s">
        <v>25591</v>
      </c>
      <c r="C8578" t="s">
        <v>25592</v>
      </c>
      <c r="D8578" t="s">
        <v>25592</v>
      </c>
      <c r="E8578" t="s">
        <v>25592</v>
      </c>
      <c r="F8578" s="874" t="s">
        <v>17939</v>
      </c>
    </row>
    <row r="8579" spans="1:6">
      <c r="A8579" t="s">
        <v>3967</v>
      </c>
      <c r="B8579" s="874" t="s">
        <v>25593</v>
      </c>
      <c r="C8579" t="s">
        <v>25594</v>
      </c>
      <c r="D8579" t="s">
        <v>25594</v>
      </c>
      <c r="E8579" t="s">
        <v>25594</v>
      </c>
      <c r="F8579" s="874" t="s">
        <v>17940</v>
      </c>
    </row>
    <row r="8580" spans="1:6">
      <c r="A8580" t="s">
        <v>3967</v>
      </c>
      <c r="B8580" s="54" t="s">
        <v>25595</v>
      </c>
      <c r="C8580" t="s">
        <v>25596</v>
      </c>
      <c r="D8580" t="s">
        <v>25596</v>
      </c>
      <c r="E8580" t="s">
        <v>25596</v>
      </c>
      <c r="F8580" s="874" t="s">
        <v>17940</v>
      </c>
    </row>
    <row r="8581" spans="1:6">
      <c r="A8581" t="s">
        <v>3967</v>
      </c>
      <c r="B8581" s="874" t="s">
        <v>25597</v>
      </c>
      <c r="C8581" t="s">
        <v>25598</v>
      </c>
      <c r="D8581" t="s">
        <v>25598</v>
      </c>
      <c r="E8581" t="s">
        <v>25598</v>
      </c>
      <c r="F8581" s="874" t="s">
        <v>17943</v>
      </c>
    </row>
    <row r="8582" spans="1:6">
      <c r="A8582" t="s">
        <v>3967</v>
      </c>
      <c r="B8582" s="874" t="s">
        <v>25599</v>
      </c>
      <c r="C8582" t="s">
        <v>25600</v>
      </c>
      <c r="D8582" t="s">
        <v>25600</v>
      </c>
      <c r="E8582" t="s">
        <v>25600</v>
      </c>
      <c r="F8582" s="874" t="s">
        <v>17947</v>
      </c>
    </row>
    <row r="8583" spans="1:6">
      <c r="A8583" t="s">
        <v>3967</v>
      </c>
      <c r="B8583" s="874" t="s">
        <v>25601</v>
      </c>
      <c r="C8583" t="s">
        <v>25602</v>
      </c>
      <c r="D8583" t="s">
        <v>25602</v>
      </c>
      <c r="E8583" t="s">
        <v>25602</v>
      </c>
      <c r="F8583" s="874" t="s">
        <v>17947</v>
      </c>
    </row>
    <row r="8584" spans="1:6">
      <c r="A8584" t="s">
        <v>3967</v>
      </c>
      <c r="B8584" s="876" t="s">
        <v>25603</v>
      </c>
      <c r="C8584" t="s">
        <v>25604</v>
      </c>
      <c r="D8584" t="s">
        <v>25604</v>
      </c>
      <c r="E8584" t="s">
        <v>25604</v>
      </c>
      <c r="F8584" s="874" t="s">
        <v>17951</v>
      </c>
    </row>
    <row r="8585" spans="1:6">
      <c r="A8585" t="s">
        <v>3967</v>
      </c>
      <c r="B8585" s="860" t="s">
        <v>25605</v>
      </c>
      <c r="C8585" t="s">
        <v>25606</v>
      </c>
      <c r="D8585" t="s">
        <v>25606</v>
      </c>
      <c r="E8585" t="s">
        <v>25606</v>
      </c>
      <c r="F8585" s="874" t="s">
        <v>17952</v>
      </c>
    </row>
    <row r="8586" spans="1:6">
      <c r="A8586" t="s">
        <v>3967</v>
      </c>
      <c r="B8586" s="874" t="s">
        <v>25607</v>
      </c>
      <c r="C8586" t="s">
        <v>25608</v>
      </c>
      <c r="D8586" t="s">
        <v>25608</v>
      </c>
      <c r="E8586" t="s">
        <v>25608</v>
      </c>
      <c r="F8586" s="874" t="s">
        <v>17953</v>
      </c>
    </row>
    <row r="8587" spans="1:6">
      <c r="A8587" t="s">
        <v>3967</v>
      </c>
      <c r="B8587" s="860" t="s">
        <v>25609</v>
      </c>
      <c r="C8587" t="s">
        <v>25610</v>
      </c>
      <c r="D8587" t="s">
        <v>25610</v>
      </c>
      <c r="E8587" t="s">
        <v>25610</v>
      </c>
      <c r="F8587" s="874" t="s">
        <v>17956</v>
      </c>
    </row>
    <row r="8588" spans="1:6">
      <c r="A8588" t="s">
        <v>3967</v>
      </c>
      <c r="B8588" s="860" t="s">
        <v>25611</v>
      </c>
      <c r="C8588" t="s">
        <v>25612</v>
      </c>
      <c r="D8588" t="s">
        <v>25612</v>
      </c>
      <c r="E8588" t="s">
        <v>25612</v>
      </c>
      <c r="F8588" s="874" t="s">
        <v>17959</v>
      </c>
    </row>
    <row r="8589" spans="1:6">
      <c r="A8589" t="s">
        <v>3967</v>
      </c>
      <c r="B8589" s="874" t="s">
        <v>25613</v>
      </c>
      <c r="C8589" t="s">
        <v>25614</v>
      </c>
      <c r="D8589" t="s">
        <v>25614</v>
      </c>
      <c r="E8589" t="s">
        <v>25614</v>
      </c>
      <c r="F8589" s="874" t="s">
        <v>17960</v>
      </c>
    </row>
    <row r="8590" spans="1:6">
      <c r="A8590" t="s">
        <v>3967</v>
      </c>
      <c r="B8590" t="s">
        <v>25615</v>
      </c>
      <c r="C8590" t="s">
        <v>25616</v>
      </c>
      <c r="D8590" t="s">
        <v>25616</v>
      </c>
      <c r="E8590" t="s">
        <v>25616</v>
      </c>
      <c r="F8590" s="874" t="s">
        <v>17961</v>
      </c>
    </row>
    <row r="8591" spans="1:6">
      <c r="A8591" t="s">
        <v>3967</v>
      </c>
      <c r="B8591" s="874" t="s">
        <v>25617</v>
      </c>
      <c r="C8591" t="s">
        <v>25618</v>
      </c>
      <c r="D8591" t="s">
        <v>25618</v>
      </c>
      <c r="E8591" t="s">
        <v>25618</v>
      </c>
      <c r="F8591" s="874" t="s">
        <v>17964</v>
      </c>
    </row>
    <row r="8592" spans="1:6">
      <c r="A8592" t="s">
        <v>3967</v>
      </c>
      <c r="B8592" s="874" t="s">
        <v>25619</v>
      </c>
      <c r="C8592" t="s">
        <v>25620</v>
      </c>
      <c r="D8592" t="s">
        <v>25620</v>
      </c>
      <c r="E8592" t="s">
        <v>25620</v>
      </c>
      <c r="F8592" s="874" t="s">
        <v>17965</v>
      </c>
    </row>
    <row r="8593" spans="1:6">
      <c r="A8593" t="s">
        <v>3967</v>
      </c>
      <c r="B8593" s="874" t="s">
        <v>25621</v>
      </c>
      <c r="C8593" t="s">
        <v>25622</v>
      </c>
      <c r="D8593" t="s">
        <v>25622</v>
      </c>
      <c r="E8593" t="s">
        <v>25622</v>
      </c>
      <c r="F8593" s="874" t="s">
        <v>17968</v>
      </c>
    </row>
    <row r="8594" spans="1:6">
      <c r="A8594" t="s">
        <v>3967</v>
      </c>
      <c r="B8594" s="874" t="s">
        <v>25623</v>
      </c>
      <c r="C8594" t="s">
        <v>25624</v>
      </c>
      <c r="D8594" t="s">
        <v>25624</v>
      </c>
      <c r="E8594" t="s">
        <v>25624</v>
      </c>
      <c r="F8594" s="874" t="s">
        <v>17971</v>
      </c>
    </row>
    <row r="8595" spans="1:6">
      <c r="A8595" t="s">
        <v>3967</v>
      </c>
      <c r="B8595" s="874" t="s">
        <v>25625</v>
      </c>
      <c r="C8595" t="s">
        <v>25626</v>
      </c>
      <c r="D8595" t="s">
        <v>25626</v>
      </c>
      <c r="E8595" t="s">
        <v>25626</v>
      </c>
      <c r="F8595" s="874" t="s">
        <v>17975</v>
      </c>
    </row>
    <row r="8596" spans="1:6">
      <c r="A8596" t="s">
        <v>3967</v>
      </c>
      <c r="B8596" s="874" t="s">
        <v>25627</v>
      </c>
      <c r="C8596" t="s">
        <v>25628</v>
      </c>
      <c r="D8596" t="s">
        <v>25628</v>
      </c>
      <c r="E8596" t="s">
        <v>25628</v>
      </c>
      <c r="F8596" s="874" t="s">
        <v>17976</v>
      </c>
    </row>
    <row r="8597" spans="1:6">
      <c r="A8597" t="s">
        <v>3967</v>
      </c>
      <c r="B8597" s="874" t="s">
        <v>25629</v>
      </c>
      <c r="C8597" t="s">
        <v>25630</v>
      </c>
      <c r="D8597" t="s">
        <v>25630</v>
      </c>
      <c r="E8597" t="s">
        <v>25630</v>
      </c>
      <c r="F8597" s="874" t="s">
        <v>17976</v>
      </c>
    </row>
    <row r="8598" spans="1:6">
      <c r="A8598" t="s">
        <v>3967</v>
      </c>
      <c r="B8598" s="874" t="s">
        <v>25631</v>
      </c>
      <c r="C8598" t="s">
        <v>25632</v>
      </c>
      <c r="D8598" t="s">
        <v>25632</v>
      </c>
      <c r="E8598" t="s">
        <v>25632</v>
      </c>
      <c r="F8598" s="874" t="s">
        <v>17980</v>
      </c>
    </row>
    <row r="8599" spans="1:6">
      <c r="A8599" t="s">
        <v>3967</v>
      </c>
      <c r="B8599" s="874" t="s">
        <v>25633</v>
      </c>
      <c r="C8599" t="s">
        <v>25634</v>
      </c>
      <c r="D8599" t="s">
        <v>25634</v>
      </c>
      <c r="E8599" t="s">
        <v>25634</v>
      </c>
      <c r="F8599" s="874" t="s">
        <v>17980</v>
      </c>
    </row>
    <row r="8600" spans="1:6">
      <c r="A8600" t="s">
        <v>3967</v>
      </c>
      <c r="B8600" s="874" t="s">
        <v>25635</v>
      </c>
      <c r="C8600" t="s">
        <v>25636</v>
      </c>
      <c r="D8600" t="s">
        <v>25636</v>
      </c>
      <c r="E8600" t="s">
        <v>25636</v>
      </c>
      <c r="F8600" s="874" t="s">
        <v>17980</v>
      </c>
    </row>
    <row r="8601" spans="1:6">
      <c r="A8601" t="s">
        <v>3967</v>
      </c>
      <c r="B8601" s="874" t="s">
        <v>25637</v>
      </c>
      <c r="C8601" t="s">
        <v>25638</v>
      </c>
      <c r="D8601" t="s">
        <v>25638</v>
      </c>
      <c r="E8601" t="s">
        <v>25638</v>
      </c>
      <c r="F8601" s="874" t="s">
        <v>17980</v>
      </c>
    </row>
    <row r="8602" spans="1:6">
      <c r="A8602" t="s">
        <v>3967</v>
      </c>
      <c r="B8602" s="860" t="s">
        <v>25639</v>
      </c>
      <c r="C8602" t="s">
        <v>25640</v>
      </c>
      <c r="D8602" t="s">
        <v>25640</v>
      </c>
      <c r="E8602" t="s">
        <v>25640</v>
      </c>
      <c r="F8602" s="874" t="s">
        <v>17984</v>
      </c>
    </row>
    <row r="8603" spans="1:6">
      <c r="A8603" t="s">
        <v>3967</v>
      </c>
      <c r="B8603" s="874" t="s">
        <v>25641</v>
      </c>
      <c r="C8603" t="s">
        <v>25642</v>
      </c>
      <c r="D8603" t="s">
        <v>25642</v>
      </c>
      <c r="E8603" t="s">
        <v>25642</v>
      </c>
      <c r="F8603" s="874" t="s">
        <v>17988</v>
      </c>
    </row>
    <row r="8604" spans="1:6">
      <c r="A8604" t="s">
        <v>3967</v>
      </c>
      <c r="B8604" s="874" t="s">
        <v>25643</v>
      </c>
      <c r="C8604" t="s">
        <v>25644</v>
      </c>
      <c r="D8604" t="s">
        <v>25644</v>
      </c>
      <c r="E8604" t="s">
        <v>25644</v>
      </c>
      <c r="F8604" t="s">
        <v>17992</v>
      </c>
    </row>
    <row r="8605" spans="1:6">
      <c r="A8605" t="s">
        <v>3967</v>
      </c>
      <c r="B8605" s="874" t="s">
        <v>25645</v>
      </c>
      <c r="C8605" t="s">
        <v>25646</v>
      </c>
      <c r="D8605" t="s">
        <v>25646</v>
      </c>
      <c r="E8605" t="s">
        <v>25646</v>
      </c>
      <c r="F8605" s="874" t="s">
        <v>17996</v>
      </c>
    </row>
    <row r="8606" spans="1:6">
      <c r="A8606" t="s">
        <v>3967</v>
      </c>
      <c r="B8606" s="874" t="s">
        <v>25647</v>
      </c>
      <c r="C8606" t="s">
        <v>25648</v>
      </c>
      <c r="D8606" t="s">
        <v>25648</v>
      </c>
      <c r="E8606" t="s">
        <v>25648</v>
      </c>
      <c r="F8606" s="874" t="s">
        <v>18000</v>
      </c>
    </row>
    <row r="8607" spans="1:6">
      <c r="A8607" t="s">
        <v>3967</v>
      </c>
      <c r="B8607" s="874" t="s">
        <v>25649</v>
      </c>
      <c r="C8607" t="s">
        <v>25650</v>
      </c>
      <c r="D8607" t="s">
        <v>25650</v>
      </c>
      <c r="E8607" t="s">
        <v>25650</v>
      </c>
      <c r="F8607" s="874" t="s">
        <v>18000</v>
      </c>
    </row>
    <row r="8608" spans="1:6">
      <c r="A8608" t="s">
        <v>3967</v>
      </c>
      <c r="B8608" s="874" t="s">
        <v>25651</v>
      </c>
      <c r="C8608" t="s">
        <v>25652</v>
      </c>
      <c r="D8608" t="s">
        <v>25652</v>
      </c>
      <c r="E8608" t="s">
        <v>25652</v>
      </c>
      <c r="F8608" t="s">
        <v>18004</v>
      </c>
    </row>
    <row r="8609" spans="1:6">
      <c r="A8609" t="s">
        <v>3967</v>
      </c>
      <c r="B8609" s="874" t="s">
        <v>25653</v>
      </c>
      <c r="C8609" t="s">
        <v>25654</v>
      </c>
      <c r="D8609" t="s">
        <v>25654</v>
      </c>
      <c r="E8609" t="s">
        <v>25654</v>
      </c>
      <c r="F8609" s="874" t="s">
        <v>18004</v>
      </c>
    </row>
    <row r="8610" spans="1:6">
      <c r="A8610" t="s">
        <v>3967</v>
      </c>
      <c r="B8610" s="874" t="s">
        <v>25655</v>
      </c>
      <c r="C8610" t="s">
        <v>25656</v>
      </c>
      <c r="D8610" t="s">
        <v>25656</v>
      </c>
      <c r="E8610" t="s">
        <v>25656</v>
      </c>
      <c r="F8610" t="s">
        <v>18004</v>
      </c>
    </row>
    <row r="8611" spans="1:6">
      <c r="A8611" t="s">
        <v>3967</v>
      </c>
      <c r="B8611" s="874" t="s">
        <v>25657</v>
      </c>
      <c r="C8611" t="s">
        <v>25658</v>
      </c>
      <c r="D8611" t="s">
        <v>25658</v>
      </c>
      <c r="E8611" t="s">
        <v>25658</v>
      </c>
      <c r="F8611" s="874" t="s">
        <v>18004</v>
      </c>
    </row>
    <row r="8612" spans="1:6">
      <c r="A8612" t="s">
        <v>3967</v>
      </c>
      <c r="B8612" s="874" t="s">
        <v>25659</v>
      </c>
      <c r="C8612" t="s">
        <v>25660</v>
      </c>
      <c r="D8612" t="s">
        <v>25660</v>
      </c>
      <c r="E8612" t="s">
        <v>25660</v>
      </c>
      <c r="F8612" s="874" t="s">
        <v>18004</v>
      </c>
    </row>
    <row r="8613" spans="1:6">
      <c r="A8613" t="s">
        <v>3967</v>
      </c>
      <c r="B8613" s="874" t="s">
        <v>25661</v>
      </c>
      <c r="C8613" t="s">
        <v>25662</v>
      </c>
      <c r="D8613" t="s">
        <v>25662</v>
      </c>
      <c r="E8613" t="s">
        <v>25662</v>
      </c>
      <c r="F8613" s="874" t="s">
        <v>18004</v>
      </c>
    </row>
    <row r="8614" spans="1:6">
      <c r="A8614" t="s">
        <v>3967</v>
      </c>
      <c r="B8614" s="874" t="s">
        <v>25663</v>
      </c>
      <c r="C8614" t="s">
        <v>25664</v>
      </c>
      <c r="D8614" t="s">
        <v>25664</v>
      </c>
      <c r="E8614" t="s">
        <v>25664</v>
      </c>
      <c r="F8614" s="874" t="s">
        <v>18004</v>
      </c>
    </row>
    <row r="8615" spans="1:6">
      <c r="A8615" t="s">
        <v>3967</v>
      </c>
      <c r="B8615" s="874" t="s">
        <v>25665</v>
      </c>
      <c r="C8615" t="s">
        <v>25666</v>
      </c>
      <c r="D8615" t="s">
        <v>25666</v>
      </c>
      <c r="E8615" t="s">
        <v>25666</v>
      </c>
      <c r="F8615" s="874" t="s">
        <v>18004</v>
      </c>
    </row>
    <row r="8616" spans="1:6">
      <c r="A8616" t="s">
        <v>3967</v>
      </c>
      <c r="B8616" s="874" t="s">
        <v>25667</v>
      </c>
      <c r="C8616" t="s">
        <v>25668</v>
      </c>
      <c r="D8616" t="s">
        <v>25668</v>
      </c>
      <c r="E8616" t="s">
        <v>25668</v>
      </c>
      <c r="F8616" s="874" t="s">
        <v>18004</v>
      </c>
    </row>
    <row r="8617" spans="1:6">
      <c r="A8617" t="s">
        <v>3967</v>
      </c>
      <c r="B8617" s="54" t="s">
        <v>25669</v>
      </c>
      <c r="C8617" t="s">
        <v>25670</v>
      </c>
      <c r="D8617" t="s">
        <v>25670</v>
      </c>
      <c r="E8617" t="s">
        <v>25670</v>
      </c>
      <c r="F8617" s="874" t="s">
        <v>18004</v>
      </c>
    </row>
    <row r="8618" spans="1:6">
      <c r="A8618" t="s">
        <v>3967</v>
      </c>
      <c r="B8618" s="54" t="s">
        <v>25671</v>
      </c>
      <c r="C8618" t="s">
        <v>25672</v>
      </c>
      <c r="D8618" t="s">
        <v>25672</v>
      </c>
      <c r="E8618" t="s">
        <v>25672</v>
      </c>
      <c r="F8618" s="874" t="s">
        <v>18004</v>
      </c>
    </row>
    <row r="8619" spans="1:6">
      <c r="A8619" t="s">
        <v>3967</v>
      </c>
      <c r="B8619" s="860" t="s">
        <v>25673</v>
      </c>
      <c r="C8619" t="s">
        <v>25674</v>
      </c>
      <c r="D8619" t="s">
        <v>25674</v>
      </c>
      <c r="E8619" t="s">
        <v>25674</v>
      </c>
      <c r="F8619" s="874" t="s">
        <v>18004</v>
      </c>
    </row>
    <row r="8620" spans="1:6">
      <c r="A8620" t="s">
        <v>3967</v>
      </c>
      <c r="B8620" s="874" t="s">
        <v>25675</v>
      </c>
      <c r="C8620" t="s">
        <v>25676</v>
      </c>
      <c r="D8620" t="s">
        <v>25676</v>
      </c>
      <c r="E8620" t="s">
        <v>25676</v>
      </c>
      <c r="F8620" s="874" t="s">
        <v>18004</v>
      </c>
    </row>
    <row r="8621" spans="1:6">
      <c r="A8621" t="s">
        <v>3967</v>
      </c>
      <c r="B8621" s="874" t="s">
        <v>25677</v>
      </c>
      <c r="C8621" t="s">
        <v>25678</v>
      </c>
      <c r="D8621" t="s">
        <v>25678</v>
      </c>
      <c r="E8621" t="s">
        <v>25678</v>
      </c>
      <c r="F8621" s="874" t="s">
        <v>18004</v>
      </c>
    </row>
    <row r="8622" spans="1:6">
      <c r="A8622" t="s">
        <v>3967</v>
      </c>
      <c r="B8622" s="874" t="s">
        <v>25679</v>
      </c>
      <c r="C8622" t="s">
        <v>25680</v>
      </c>
      <c r="D8622" t="s">
        <v>25680</v>
      </c>
      <c r="E8622" t="s">
        <v>25680</v>
      </c>
      <c r="F8622" s="874" t="s">
        <v>18004</v>
      </c>
    </row>
    <row r="8623" spans="1:6">
      <c r="A8623" t="s">
        <v>3967</v>
      </c>
      <c r="B8623" s="860" t="s">
        <v>25681</v>
      </c>
      <c r="C8623" t="s">
        <v>25682</v>
      </c>
      <c r="D8623" t="s">
        <v>25682</v>
      </c>
      <c r="E8623" t="s">
        <v>25682</v>
      </c>
      <c r="F8623" s="874" t="s">
        <v>18004</v>
      </c>
    </row>
    <row r="8624" spans="1:6">
      <c r="A8624" t="s">
        <v>3967</v>
      </c>
      <c r="B8624" s="874" t="s">
        <v>25683</v>
      </c>
      <c r="C8624" t="s">
        <v>25684</v>
      </c>
      <c r="D8624" t="s">
        <v>25684</v>
      </c>
      <c r="E8624" t="s">
        <v>25684</v>
      </c>
      <c r="F8624" s="874" t="s">
        <v>18004</v>
      </c>
    </row>
    <row r="8625" spans="1:6">
      <c r="A8625" t="s">
        <v>3967</v>
      </c>
      <c r="B8625" s="874" t="s">
        <v>25685</v>
      </c>
      <c r="C8625" t="s">
        <v>25686</v>
      </c>
      <c r="D8625" t="s">
        <v>25686</v>
      </c>
      <c r="E8625" t="s">
        <v>25686</v>
      </c>
      <c r="F8625" s="874" t="s">
        <v>18004</v>
      </c>
    </row>
    <row r="8626" spans="1:6">
      <c r="A8626" t="s">
        <v>3967</v>
      </c>
      <c r="B8626" s="874" t="s">
        <v>25687</v>
      </c>
      <c r="C8626" t="s">
        <v>25688</v>
      </c>
      <c r="D8626" t="s">
        <v>25688</v>
      </c>
      <c r="E8626" t="s">
        <v>25688</v>
      </c>
      <c r="F8626" s="874" t="s">
        <v>18004</v>
      </c>
    </row>
    <row r="8627" spans="1:6">
      <c r="A8627" t="s">
        <v>3967</v>
      </c>
      <c r="B8627" s="874" t="s">
        <v>25689</v>
      </c>
      <c r="C8627" t="s">
        <v>25690</v>
      </c>
      <c r="D8627" t="s">
        <v>25690</v>
      </c>
      <c r="E8627" t="s">
        <v>25690</v>
      </c>
      <c r="F8627" s="874" t="s">
        <v>18004</v>
      </c>
    </row>
    <row r="8628" spans="1:6">
      <c r="A8628" t="s">
        <v>3967</v>
      </c>
      <c r="B8628" s="874" t="s">
        <v>25691</v>
      </c>
      <c r="C8628" t="s">
        <v>25692</v>
      </c>
      <c r="D8628" t="s">
        <v>25692</v>
      </c>
      <c r="E8628" t="s">
        <v>25692</v>
      </c>
      <c r="F8628" s="874" t="s">
        <v>18004</v>
      </c>
    </row>
    <row r="8629" spans="1:6">
      <c r="A8629" t="s">
        <v>3967</v>
      </c>
      <c r="B8629" s="874" t="s">
        <v>25693</v>
      </c>
      <c r="C8629" t="s">
        <v>25694</v>
      </c>
      <c r="D8629" t="s">
        <v>25694</v>
      </c>
      <c r="E8629" t="s">
        <v>25694</v>
      </c>
      <c r="F8629" s="874" t="s">
        <v>18004</v>
      </c>
    </row>
    <row r="8630" spans="1:6">
      <c r="A8630" t="s">
        <v>3967</v>
      </c>
      <c r="B8630" s="874" t="s">
        <v>25695</v>
      </c>
      <c r="C8630" t="s">
        <v>25696</v>
      </c>
      <c r="D8630" t="s">
        <v>25696</v>
      </c>
      <c r="E8630" t="s">
        <v>25696</v>
      </c>
      <c r="F8630" s="874" t="s">
        <v>18004</v>
      </c>
    </row>
    <row r="8631" spans="1:6">
      <c r="A8631" t="s">
        <v>3967</v>
      </c>
      <c r="B8631" s="874" t="s">
        <v>25697</v>
      </c>
      <c r="C8631" t="s">
        <v>25698</v>
      </c>
      <c r="D8631" t="s">
        <v>25698</v>
      </c>
      <c r="E8631" t="s">
        <v>25698</v>
      </c>
      <c r="F8631" s="874" t="s">
        <v>18004</v>
      </c>
    </row>
    <row r="8632" spans="1:6">
      <c r="A8632" t="s">
        <v>3967</v>
      </c>
      <c r="B8632" s="874" t="s">
        <v>25699</v>
      </c>
      <c r="C8632" t="s">
        <v>25700</v>
      </c>
      <c r="D8632" t="s">
        <v>25700</v>
      </c>
      <c r="E8632" t="s">
        <v>25700</v>
      </c>
      <c r="F8632" s="874" t="s">
        <v>18004</v>
      </c>
    </row>
    <row r="8633" spans="1:6">
      <c r="A8633" t="s">
        <v>3967</v>
      </c>
      <c r="B8633" s="874" t="s">
        <v>25701</v>
      </c>
      <c r="C8633" t="s">
        <v>25702</v>
      </c>
      <c r="D8633" t="s">
        <v>25702</v>
      </c>
      <c r="E8633" t="s">
        <v>25702</v>
      </c>
      <c r="F8633" s="874" t="s">
        <v>18004</v>
      </c>
    </row>
    <row r="8634" spans="1:6">
      <c r="A8634" t="s">
        <v>3967</v>
      </c>
      <c r="B8634" s="860" t="s">
        <v>25703</v>
      </c>
      <c r="C8634" t="s">
        <v>25704</v>
      </c>
      <c r="D8634" t="s">
        <v>25704</v>
      </c>
      <c r="E8634" t="s">
        <v>25704</v>
      </c>
      <c r="F8634" s="860" t="s">
        <v>18004</v>
      </c>
    </row>
    <row r="8635" spans="1:6">
      <c r="A8635" t="s">
        <v>3967</v>
      </c>
      <c r="B8635" s="874" t="s">
        <v>25705</v>
      </c>
      <c r="C8635" t="s">
        <v>25706</v>
      </c>
      <c r="D8635" t="s">
        <v>25706</v>
      </c>
      <c r="E8635" t="s">
        <v>25706</v>
      </c>
      <c r="F8635" s="874" t="s">
        <v>18004</v>
      </c>
    </row>
    <row r="8636" spans="1:6">
      <c r="A8636" t="s">
        <v>3967</v>
      </c>
      <c r="B8636" s="874" t="s">
        <v>25707</v>
      </c>
      <c r="C8636" t="s">
        <v>25708</v>
      </c>
      <c r="D8636" t="s">
        <v>25708</v>
      </c>
      <c r="E8636" t="s">
        <v>25708</v>
      </c>
      <c r="F8636" s="874" t="s">
        <v>18004</v>
      </c>
    </row>
    <row r="8637" spans="1:6">
      <c r="A8637" t="s">
        <v>3967</v>
      </c>
      <c r="B8637" s="874" t="s">
        <v>25709</v>
      </c>
      <c r="C8637" t="s">
        <v>25710</v>
      </c>
      <c r="D8637" t="s">
        <v>25710</v>
      </c>
      <c r="E8637" t="s">
        <v>25710</v>
      </c>
      <c r="F8637" s="874" t="s">
        <v>18004</v>
      </c>
    </row>
    <row r="8638" spans="1:6">
      <c r="A8638" t="s">
        <v>3967</v>
      </c>
      <c r="B8638" s="874" t="s">
        <v>25711</v>
      </c>
      <c r="C8638" t="s">
        <v>25712</v>
      </c>
      <c r="D8638" t="s">
        <v>25712</v>
      </c>
      <c r="E8638" t="s">
        <v>25712</v>
      </c>
      <c r="F8638" s="874" t="s">
        <v>18004</v>
      </c>
    </row>
    <row r="8639" spans="1:6">
      <c r="A8639" t="s">
        <v>3967</v>
      </c>
      <c r="B8639" s="874" t="s">
        <v>25713</v>
      </c>
      <c r="C8639" t="s">
        <v>25714</v>
      </c>
      <c r="D8639" t="s">
        <v>25714</v>
      </c>
      <c r="E8639" t="s">
        <v>25714</v>
      </c>
      <c r="F8639" s="874" t="s">
        <v>18004</v>
      </c>
    </row>
    <row r="8640" spans="1:6">
      <c r="A8640" t="s">
        <v>3967</v>
      </c>
      <c r="B8640" s="874" t="s">
        <v>25715</v>
      </c>
      <c r="C8640" t="s">
        <v>25716</v>
      </c>
      <c r="D8640" t="s">
        <v>25716</v>
      </c>
      <c r="E8640" t="s">
        <v>25716</v>
      </c>
      <c r="F8640" s="874" t="s">
        <v>18004</v>
      </c>
    </row>
    <row r="8641" spans="1:6">
      <c r="A8641" t="s">
        <v>3967</v>
      </c>
      <c r="B8641" s="874" t="s">
        <v>25717</v>
      </c>
      <c r="C8641" t="s">
        <v>25718</v>
      </c>
      <c r="D8641" t="s">
        <v>25718</v>
      </c>
      <c r="E8641" t="s">
        <v>25718</v>
      </c>
      <c r="F8641" s="874" t="s">
        <v>18004</v>
      </c>
    </row>
    <row r="8642" spans="1:6">
      <c r="A8642" t="s">
        <v>3967</v>
      </c>
      <c r="B8642" s="876" t="s">
        <v>25719</v>
      </c>
      <c r="C8642" t="s">
        <v>25720</v>
      </c>
      <c r="D8642" t="s">
        <v>25720</v>
      </c>
      <c r="E8642" t="s">
        <v>25720</v>
      </c>
      <c r="F8642" s="874" t="s">
        <v>18007</v>
      </c>
    </row>
    <row r="8643" spans="1:6">
      <c r="A8643" t="s">
        <v>3967</v>
      </c>
      <c r="B8643" s="874" t="s">
        <v>25721</v>
      </c>
      <c r="C8643" t="s">
        <v>25722</v>
      </c>
      <c r="D8643" t="s">
        <v>25722</v>
      </c>
      <c r="E8643" t="s">
        <v>25722</v>
      </c>
      <c r="F8643" s="874" t="s">
        <v>18007</v>
      </c>
    </row>
    <row r="8644" spans="1:6">
      <c r="A8644" t="s">
        <v>3967</v>
      </c>
      <c r="B8644" s="874" t="s">
        <v>25723</v>
      </c>
      <c r="C8644" t="s">
        <v>25724</v>
      </c>
      <c r="D8644" t="s">
        <v>25724</v>
      </c>
      <c r="E8644" t="s">
        <v>25724</v>
      </c>
      <c r="F8644" s="874" t="s">
        <v>18011</v>
      </c>
    </row>
    <row r="8645" spans="1:6">
      <c r="A8645" t="s">
        <v>3967</v>
      </c>
      <c r="B8645" s="860" t="s">
        <v>25725</v>
      </c>
      <c r="C8645" t="s">
        <v>25726</v>
      </c>
      <c r="D8645" t="s">
        <v>25726</v>
      </c>
      <c r="E8645" t="s">
        <v>25726</v>
      </c>
      <c r="F8645" s="874" t="s">
        <v>18015</v>
      </c>
    </row>
    <row r="8646" spans="1:6">
      <c r="A8646" t="s">
        <v>3967</v>
      </c>
      <c r="B8646" s="874" t="s">
        <v>25727</v>
      </c>
      <c r="C8646" t="s">
        <v>25728</v>
      </c>
      <c r="D8646" t="s">
        <v>25728</v>
      </c>
      <c r="E8646" t="s">
        <v>25728</v>
      </c>
      <c r="F8646" s="874" t="s">
        <v>18019</v>
      </c>
    </row>
    <row r="8647" spans="1:6">
      <c r="A8647" t="s">
        <v>3967</v>
      </c>
      <c r="B8647" s="874" t="s">
        <v>25729</v>
      </c>
      <c r="C8647" t="s">
        <v>25730</v>
      </c>
      <c r="D8647" t="s">
        <v>25730</v>
      </c>
      <c r="E8647" t="s">
        <v>25730</v>
      </c>
      <c r="F8647" s="874" t="s">
        <v>18020</v>
      </c>
    </row>
    <row r="8648" spans="1:6">
      <c r="A8648" t="s">
        <v>3967</v>
      </c>
      <c r="B8648" s="874" t="s">
        <v>25731</v>
      </c>
      <c r="C8648" t="s">
        <v>25732</v>
      </c>
      <c r="D8648" t="s">
        <v>25732</v>
      </c>
      <c r="E8648" t="s">
        <v>25732</v>
      </c>
      <c r="F8648" s="874" t="s">
        <v>18023</v>
      </c>
    </row>
    <row r="8649" spans="1:6">
      <c r="A8649" t="s">
        <v>3967</v>
      </c>
      <c r="B8649" s="860" t="s">
        <v>25733</v>
      </c>
      <c r="C8649" t="s">
        <v>25734</v>
      </c>
      <c r="D8649" t="s">
        <v>25734</v>
      </c>
      <c r="E8649" t="s">
        <v>25734</v>
      </c>
      <c r="F8649" s="874" t="s">
        <v>18027</v>
      </c>
    </row>
    <row r="8650" spans="1:6">
      <c r="A8650" t="s">
        <v>3967</v>
      </c>
      <c r="B8650" s="874" t="s">
        <v>25735</v>
      </c>
      <c r="C8650" t="s">
        <v>25736</v>
      </c>
      <c r="D8650" t="s">
        <v>25736</v>
      </c>
      <c r="E8650" t="s">
        <v>25736</v>
      </c>
      <c r="F8650" s="874" t="s">
        <v>18031</v>
      </c>
    </row>
    <row r="8651" spans="1:6">
      <c r="A8651" t="s">
        <v>3967</v>
      </c>
      <c r="B8651" s="860" t="s">
        <v>25737</v>
      </c>
      <c r="C8651" t="s">
        <v>25738</v>
      </c>
      <c r="D8651" t="s">
        <v>25738</v>
      </c>
      <c r="E8651" t="s">
        <v>25738</v>
      </c>
      <c r="F8651" s="874" t="s">
        <v>18035</v>
      </c>
    </row>
    <row r="8652" spans="1:6">
      <c r="A8652" t="s">
        <v>3967</v>
      </c>
      <c r="B8652" s="860" t="s">
        <v>25739</v>
      </c>
      <c r="C8652" t="s">
        <v>25740</v>
      </c>
      <c r="D8652" t="s">
        <v>25740</v>
      </c>
      <c r="E8652" t="s">
        <v>25740</v>
      </c>
      <c r="F8652" s="874" t="s">
        <v>18039</v>
      </c>
    </row>
    <row r="8653" spans="1:6">
      <c r="A8653" t="s">
        <v>3967</v>
      </c>
      <c r="B8653" s="874" t="s">
        <v>25741</v>
      </c>
      <c r="C8653" t="s">
        <v>25742</v>
      </c>
      <c r="D8653" t="s">
        <v>25742</v>
      </c>
      <c r="E8653" t="s">
        <v>25742</v>
      </c>
      <c r="F8653" s="874" t="s">
        <v>18039</v>
      </c>
    </row>
    <row r="8654" spans="1:6">
      <c r="A8654" t="s">
        <v>3967</v>
      </c>
      <c r="B8654" s="874" t="s">
        <v>25743</v>
      </c>
      <c r="C8654" t="s">
        <v>25744</v>
      </c>
      <c r="D8654" t="s">
        <v>25744</v>
      </c>
      <c r="E8654" t="s">
        <v>25744</v>
      </c>
      <c r="F8654" s="874" t="s">
        <v>18043</v>
      </c>
    </row>
    <row r="8655" spans="1:6">
      <c r="A8655" t="s">
        <v>3967</v>
      </c>
      <c r="B8655" s="874" t="s">
        <v>25745</v>
      </c>
      <c r="C8655" t="s">
        <v>25746</v>
      </c>
      <c r="D8655" t="s">
        <v>25746</v>
      </c>
      <c r="E8655" t="s">
        <v>25746</v>
      </c>
      <c r="F8655" s="874" t="s">
        <v>18044</v>
      </c>
    </row>
    <row r="8656" spans="1:6">
      <c r="A8656" t="s">
        <v>3967</v>
      </c>
      <c r="B8656" s="874" t="s">
        <v>25747</v>
      </c>
      <c r="C8656" t="s">
        <v>25748</v>
      </c>
      <c r="D8656" t="s">
        <v>25748</v>
      </c>
      <c r="E8656" t="s">
        <v>25748</v>
      </c>
      <c r="F8656" s="874" t="s">
        <v>18048</v>
      </c>
    </row>
    <row r="8657" spans="1:6">
      <c r="A8657" t="s">
        <v>3967</v>
      </c>
      <c r="B8657" s="874" t="s">
        <v>25749</v>
      </c>
      <c r="C8657" t="s">
        <v>25750</v>
      </c>
      <c r="D8657" t="s">
        <v>25750</v>
      </c>
      <c r="E8657" t="s">
        <v>25750</v>
      </c>
      <c r="F8657" s="874" t="s">
        <v>18048</v>
      </c>
    </row>
    <row r="8658" spans="1:6">
      <c r="A8658" t="s">
        <v>3967</v>
      </c>
      <c r="B8658" s="874" t="s">
        <v>25751</v>
      </c>
      <c r="C8658" t="s">
        <v>25752</v>
      </c>
      <c r="D8658" t="s">
        <v>25752</v>
      </c>
      <c r="E8658" t="s">
        <v>25752</v>
      </c>
      <c r="F8658" s="874" t="s">
        <v>18052</v>
      </c>
    </row>
    <row r="8659" spans="1:6">
      <c r="A8659" t="s">
        <v>3967</v>
      </c>
      <c r="B8659" s="874" t="s">
        <v>25753</v>
      </c>
      <c r="C8659" t="s">
        <v>25754</v>
      </c>
      <c r="D8659" t="s">
        <v>25754</v>
      </c>
      <c r="E8659" t="s">
        <v>25754</v>
      </c>
      <c r="F8659" s="874" t="s">
        <v>18052</v>
      </c>
    </row>
    <row r="8660" spans="1:6">
      <c r="A8660" t="s">
        <v>3967</v>
      </c>
      <c r="B8660" s="874" t="s">
        <v>25755</v>
      </c>
      <c r="C8660" t="s">
        <v>25756</v>
      </c>
      <c r="D8660" t="s">
        <v>25756</v>
      </c>
      <c r="E8660" t="s">
        <v>25756</v>
      </c>
      <c r="F8660" s="874" t="s">
        <v>18055</v>
      </c>
    </row>
    <row r="8661" spans="1:6">
      <c r="A8661" t="s">
        <v>3967</v>
      </c>
      <c r="B8661" s="874" t="s">
        <v>25757</v>
      </c>
      <c r="C8661" t="s">
        <v>25758</v>
      </c>
      <c r="D8661" t="s">
        <v>25758</v>
      </c>
      <c r="E8661" t="s">
        <v>25758</v>
      </c>
      <c r="F8661" s="874" t="s">
        <v>18059</v>
      </c>
    </row>
    <row r="8662" spans="1:6">
      <c r="A8662" t="s">
        <v>3967</v>
      </c>
      <c r="B8662" s="874" t="s">
        <v>25759</v>
      </c>
      <c r="C8662" t="s">
        <v>25760</v>
      </c>
      <c r="D8662" t="s">
        <v>25760</v>
      </c>
      <c r="E8662" t="s">
        <v>25760</v>
      </c>
      <c r="F8662" s="874" t="s">
        <v>18059</v>
      </c>
    </row>
    <row r="8663" spans="1:6">
      <c r="A8663" t="s">
        <v>3967</v>
      </c>
      <c r="B8663" s="874" t="s">
        <v>25761</v>
      </c>
      <c r="C8663" t="s">
        <v>25762</v>
      </c>
      <c r="D8663" t="s">
        <v>25762</v>
      </c>
      <c r="E8663" t="s">
        <v>25762</v>
      </c>
      <c r="F8663" s="874" t="s">
        <v>18059</v>
      </c>
    </row>
    <row r="8664" spans="1:6">
      <c r="A8664" t="s">
        <v>3967</v>
      </c>
      <c r="B8664" s="874" t="s">
        <v>25763</v>
      </c>
      <c r="C8664" t="s">
        <v>25764</v>
      </c>
      <c r="D8664" t="s">
        <v>25764</v>
      </c>
      <c r="E8664" t="s">
        <v>25764</v>
      </c>
      <c r="F8664" s="874" t="s">
        <v>18059</v>
      </c>
    </row>
    <row r="8665" spans="1:6">
      <c r="A8665" t="s">
        <v>3967</v>
      </c>
      <c r="B8665" s="874" t="s">
        <v>25765</v>
      </c>
      <c r="C8665" t="s">
        <v>25766</v>
      </c>
      <c r="D8665" t="s">
        <v>25766</v>
      </c>
      <c r="E8665" t="s">
        <v>25766</v>
      </c>
      <c r="F8665" s="874" t="s">
        <v>18059</v>
      </c>
    </row>
    <row r="8666" spans="1:6">
      <c r="A8666" t="s">
        <v>3967</v>
      </c>
      <c r="B8666" s="874" t="s">
        <v>25767</v>
      </c>
      <c r="C8666" t="s">
        <v>25768</v>
      </c>
      <c r="D8666" t="s">
        <v>25768</v>
      </c>
      <c r="E8666" t="s">
        <v>25768</v>
      </c>
      <c r="F8666" s="874" t="s">
        <v>18062</v>
      </c>
    </row>
    <row r="8667" spans="1:6">
      <c r="A8667" t="s">
        <v>3967</v>
      </c>
      <c r="B8667" s="874" t="s">
        <v>25769</v>
      </c>
      <c r="C8667" t="s">
        <v>25770</v>
      </c>
      <c r="D8667" t="s">
        <v>25770</v>
      </c>
      <c r="E8667" t="s">
        <v>25770</v>
      </c>
      <c r="F8667" s="874" t="s">
        <v>18065</v>
      </c>
    </row>
    <row r="8668" spans="1:6">
      <c r="A8668" t="s">
        <v>3967</v>
      </c>
      <c r="B8668" s="874" t="s">
        <v>25771</v>
      </c>
      <c r="C8668" t="s">
        <v>25772</v>
      </c>
      <c r="D8668" t="s">
        <v>25772</v>
      </c>
      <c r="E8668" t="s">
        <v>25772</v>
      </c>
      <c r="F8668" s="874" t="s">
        <v>18069</v>
      </c>
    </row>
    <row r="8669" spans="1:6">
      <c r="A8669" t="s">
        <v>3967</v>
      </c>
      <c r="B8669" s="874" t="s">
        <v>25773</v>
      </c>
      <c r="C8669" t="s">
        <v>25774</v>
      </c>
      <c r="D8669" t="s">
        <v>25774</v>
      </c>
      <c r="E8669" t="s">
        <v>25774</v>
      </c>
      <c r="F8669" s="874" t="s">
        <v>18073</v>
      </c>
    </row>
    <row r="8670" spans="1:6">
      <c r="A8670" t="s">
        <v>3967</v>
      </c>
      <c r="B8670" s="874" t="s">
        <v>25775</v>
      </c>
      <c r="C8670" t="s">
        <v>25776</v>
      </c>
      <c r="D8670" t="s">
        <v>25776</v>
      </c>
      <c r="E8670" t="s">
        <v>25776</v>
      </c>
      <c r="F8670" s="874" t="s">
        <v>18074</v>
      </c>
    </row>
    <row r="8671" spans="1:6">
      <c r="A8671" t="s">
        <v>3967</v>
      </c>
      <c r="B8671" s="860" t="s">
        <v>25777</v>
      </c>
      <c r="C8671" t="s">
        <v>25778</v>
      </c>
      <c r="D8671" t="s">
        <v>25778</v>
      </c>
      <c r="E8671" t="s">
        <v>25778</v>
      </c>
      <c r="F8671" s="874" t="s">
        <v>18075</v>
      </c>
    </row>
    <row r="8672" spans="1:6">
      <c r="A8672" t="s">
        <v>3967</v>
      </c>
      <c r="B8672" s="874" t="s">
        <v>25779</v>
      </c>
      <c r="C8672" t="s">
        <v>25780</v>
      </c>
      <c r="D8672" t="s">
        <v>25780</v>
      </c>
      <c r="E8672" t="s">
        <v>25780</v>
      </c>
      <c r="F8672" s="874" t="s">
        <v>18075</v>
      </c>
    </row>
    <row r="8673" spans="1:6">
      <c r="A8673" t="s">
        <v>3967</v>
      </c>
      <c r="B8673" s="874" t="s">
        <v>25781</v>
      </c>
      <c r="C8673" t="s">
        <v>25782</v>
      </c>
      <c r="D8673" t="s">
        <v>25782</v>
      </c>
      <c r="E8673" t="s">
        <v>25782</v>
      </c>
      <c r="F8673" s="874" t="s">
        <v>18079</v>
      </c>
    </row>
    <row r="8674" spans="1:6">
      <c r="A8674" t="s">
        <v>3967</v>
      </c>
      <c r="B8674" s="874" t="s">
        <v>25783</v>
      </c>
      <c r="C8674" t="s">
        <v>25784</v>
      </c>
      <c r="D8674" t="s">
        <v>25784</v>
      </c>
      <c r="E8674" t="s">
        <v>25784</v>
      </c>
      <c r="F8674" s="874" t="s">
        <v>18079</v>
      </c>
    </row>
    <row r="8675" spans="1:6">
      <c r="A8675" t="s">
        <v>3967</v>
      </c>
      <c r="B8675" s="860" t="s">
        <v>25785</v>
      </c>
      <c r="C8675" t="s">
        <v>25786</v>
      </c>
      <c r="D8675" t="s">
        <v>25786</v>
      </c>
      <c r="E8675" t="s">
        <v>25786</v>
      </c>
      <c r="F8675" s="860" t="s">
        <v>18079</v>
      </c>
    </row>
    <row r="8676" spans="1:6">
      <c r="A8676" t="s">
        <v>3967</v>
      </c>
      <c r="B8676" s="860" t="s">
        <v>25787</v>
      </c>
      <c r="C8676" t="s">
        <v>25788</v>
      </c>
      <c r="D8676" t="s">
        <v>25788</v>
      </c>
      <c r="E8676" t="s">
        <v>25788</v>
      </c>
      <c r="F8676" s="874" t="s">
        <v>18079</v>
      </c>
    </row>
    <row r="8677" spans="1:6">
      <c r="A8677" t="s">
        <v>3967</v>
      </c>
      <c r="B8677" s="874" t="s">
        <v>25789</v>
      </c>
      <c r="C8677" t="s">
        <v>25790</v>
      </c>
      <c r="D8677" t="s">
        <v>25790</v>
      </c>
      <c r="E8677" t="s">
        <v>25790</v>
      </c>
      <c r="F8677" s="874" t="s">
        <v>18079</v>
      </c>
    </row>
    <row r="8678" spans="1:6">
      <c r="A8678" t="s">
        <v>3967</v>
      </c>
      <c r="B8678" s="874" t="s">
        <v>25791</v>
      </c>
      <c r="C8678" t="s">
        <v>25792</v>
      </c>
      <c r="D8678" t="s">
        <v>25792</v>
      </c>
      <c r="E8678" t="s">
        <v>25792</v>
      </c>
      <c r="F8678" s="874" t="s">
        <v>18079</v>
      </c>
    </row>
    <row r="8679" spans="1:6">
      <c r="A8679" t="s">
        <v>3967</v>
      </c>
      <c r="B8679" s="874" t="s">
        <v>25793</v>
      </c>
      <c r="C8679" t="s">
        <v>25794</v>
      </c>
      <c r="D8679" t="s">
        <v>25794</v>
      </c>
      <c r="E8679" t="s">
        <v>25794</v>
      </c>
      <c r="F8679" s="874" t="s">
        <v>18079</v>
      </c>
    </row>
    <row r="8680" spans="1:6">
      <c r="A8680" t="s">
        <v>3967</v>
      </c>
      <c r="B8680" s="874" t="s">
        <v>25795</v>
      </c>
      <c r="C8680" t="s">
        <v>25796</v>
      </c>
      <c r="D8680" t="s">
        <v>25796</v>
      </c>
      <c r="E8680" t="s">
        <v>25796</v>
      </c>
      <c r="F8680" s="874" t="s">
        <v>18079</v>
      </c>
    </row>
    <row r="8681" spans="1:6">
      <c r="A8681" t="s">
        <v>3967</v>
      </c>
      <c r="B8681" t="s">
        <v>25797</v>
      </c>
      <c r="C8681" t="s">
        <v>25798</v>
      </c>
      <c r="D8681" t="s">
        <v>25798</v>
      </c>
      <c r="E8681" t="s">
        <v>25798</v>
      </c>
      <c r="F8681" s="874" t="s">
        <v>18079</v>
      </c>
    </row>
    <row r="8682" spans="1:6">
      <c r="A8682" t="s">
        <v>3967</v>
      </c>
      <c r="B8682" s="874" t="s">
        <v>25799</v>
      </c>
      <c r="C8682" t="s">
        <v>25800</v>
      </c>
      <c r="D8682" t="s">
        <v>25800</v>
      </c>
      <c r="E8682" t="s">
        <v>25800</v>
      </c>
      <c r="F8682" s="874" t="s">
        <v>18079</v>
      </c>
    </row>
    <row r="8683" spans="1:6">
      <c r="A8683" t="s">
        <v>3967</v>
      </c>
      <c r="B8683" s="874" t="s">
        <v>25801</v>
      </c>
      <c r="C8683" t="s">
        <v>25802</v>
      </c>
      <c r="D8683" t="s">
        <v>25802</v>
      </c>
      <c r="E8683" t="s">
        <v>25802</v>
      </c>
      <c r="F8683" s="874" t="s">
        <v>18079</v>
      </c>
    </row>
    <row r="8684" spans="1:6">
      <c r="A8684" t="s">
        <v>3967</v>
      </c>
      <c r="B8684" s="884" t="s">
        <v>25803</v>
      </c>
      <c r="C8684" t="s">
        <v>25804</v>
      </c>
      <c r="D8684" t="s">
        <v>25804</v>
      </c>
      <c r="E8684" t="s">
        <v>25804</v>
      </c>
      <c r="F8684" s="884" t="s">
        <v>18079</v>
      </c>
    </row>
    <row r="8685" spans="1:6">
      <c r="A8685" t="s">
        <v>3967</v>
      </c>
      <c r="B8685" s="874" t="s">
        <v>25805</v>
      </c>
      <c r="C8685" t="s">
        <v>25806</v>
      </c>
      <c r="D8685" t="s">
        <v>25806</v>
      </c>
      <c r="E8685" t="s">
        <v>25806</v>
      </c>
      <c r="F8685" s="874" t="s">
        <v>18079</v>
      </c>
    </row>
    <row r="8686" spans="1:6">
      <c r="A8686" t="s">
        <v>3967</v>
      </c>
      <c r="B8686" s="874" t="s">
        <v>25807</v>
      </c>
      <c r="C8686" t="s">
        <v>25808</v>
      </c>
      <c r="D8686" t="s">
        <v>25808</v>
      </c>
      <c r="E8686" t="s">
        <v>25808</v>
      </c>
      <c r="F8686" s="874" t="s">
        <v>18079</v>
      </c>
    </row>
    <row r="8687" spans="1:6">
      <c r="A8687" t="s">
        <v>3967</v>
      </c>
      <c r="B8687" s="874" t="s">
        <v>25809</v>
      </c>
      <c r="C8687" t="s">
        <v>25810</v>
      </c>
      <c r="D8687" t="s">
        <v>25810</v>
      </c>
      <c r="E8687" t="s">
        <v>25810</v>
      </c>
      <c r="F8687" s="874" t="s">
        <v>18079</v>
      </c>
    </row>
    <row r="8688" spans="1:6">
      <c r="A8688" t="s">
        <v>3967</v>
      </c>
      <c r="B8688" s="874" t="s">
        <v>25811</v>
      </c>
      <c r="C8688" t="s">
        <v>25812</v>
      </c>
      <c r="D8688" t="s">
        <v>25812</v>
      </c>
      <c r="E8688" t="s">
        <v>25812</v>
      </c>
      <c r="F8688" s="874" t="s">
        <v>18082</v>
      </c>
    </row>
    <row r="8689" spans="1:6">
      <c r="A8689" t="s">
        <v>3967</v>
      </c>
      <c r="B8689" s="874" t="s">
        <v>25813</v>
      </c>
      <c r="C8689" t="s">
        <v>25814</v>
      </c>
      <c r="D8689" t="s">
        <v>25814</v>
      </c>
      <c r="E8689" t="s">
        <v>25814</v>
      </c>
      <c r="F8689" s="874" t="s">
        <v>18082</v>
      </c>
    </row>
    <row r="8690" spans="1:6">
      <c r="A8690" t="s">
        <v>3967</v>
      </c>
      <c r="B8690" s="874" t="s">
        <v>25815</v>
      </c>
      <c r="C8690" t="s">
        <v>25816</v>
      </c>
      <c r="D8690" t="s">
        <v>25816</v>
      </c>
      <c r="E8690" t="s">
        <v>25816</v>
      </c>
      <c r="F8690" t="s">
        <v>18082</v>
      </c>
    </row>
    <row r="8691" spans="1:6">
      <c r="A8691" t="s">
        <v>3967</v>
      </c>
      <c r="B8691" s="860" t="s">
        <v>25817</v>
      </c>
      <c r="C8691" t="s">
        <v>25818</v>
      </c>
      <c r="D8691" t="s">
        <v>25818</v>
      </c>
      <c r="E8691" t="s">
        <v>25818</v>
      </c>
      <c r="F8691" s="874" t="s">
        <v>18082</v>
      </c>
    </row>
    <row r="8692" spans="1:6">
      <c r="A8692" t="s">
        <v>3967</v>
      </c>
      <c r="B8692" s="874" t="s">
        <v>25819</v>
      </c>
      <c r="C8692" t="s">
        <v>25820</v>
      </c>
      <c r="D8692" t="s">
        <v>25820</v>
      </c>
      <c r="E8692" t="s">
        <v>25820</v>
      </c>
      <c r="F8692" s="874" t="s">
        <v>18082</v>
      </c>
    </row>
    <row r="8693" spans="1:6">
      <c r="A8693" t="s">
        <v>3967</v>
      </c>
      <c r="B8693" s="860" t="s">
        <v>25821</v>
      </c>
      <c r="C8693" t="s">
        <v>25822</v>
      </c>
      <c r="D8693" t="s">
        <v>25822</v>
      </c>
      <c r="E8693" t="s">
        <v>25822</v>
      </c>
      <c r="F8693" s="860" t="s">
        <v>18086</v>
      </c>
    </row>
    <row r="8694" spans="1:6">
      <c r="A8694" t="s">
        <v>3967</v>
      </c>
      <c r="B8694" s="860" t="s">
        <v>25823</v>
      </c>
      <c r="C8694" t="s">
        <v>25824</v>
      </c>
      <c r="D8694" t="s">
        <v>25824</v>
      </c>
      <c r="E8694" t="s">
        <v>25824</v>
      </c>
      <c r="F8694" s="860" t="s">
        <v>18086</v>
      </c>
    </row>
    <row r="8695" spans="1:6">
      <c r="A8695" t="s">
        <v>3967</v>
      </c>
      <c r="B8695" s="860" t="s">
        <v>25825</v>
      </c>
      <c r="C8695" t="s">
        <v>25826</v>
      </c>
      <c r="D8695" t="s">
        <v>25826</v>
      </c>
      <c r="E8695" t="s">
        <v>25826</v>
      </c>
      <c r="F8695" s="860" t="s">
        <v>18086</v>
      </c>
    </row>
    <row r="8696" spans="1:6">
      <c r="A8696" t="s">
        <v>3967</v>
      </c>
      <c r="B8696" s="874" t="s">
        <v>25827</v>
      </c>
      <c r="C8696" t="s">
        <v>25828</v>
      </c>
      <c r="D8696" t="s">
        <v>25828</v>
      </c>
      <c r="E8696" t="s">
        <v>25828</v>
      </c>
      <c r="F8696" s="874" t="s">
        <v>18086</v>
      </c>
    </row>
    <row r="8697" spans="1:6">
      <c r="A8697" t="s">
        <v>3967</v>
      </c>
      <c r="B8697" s="860" t="s">
        <v>25829</v>
      </c>
      <c r="C8697" t="s">
        <v>25830</v>
      </c>
      <c r="D8697" t="s">
        <v>25830</v>
      </c>
      <c r="E8697" t="s">
        <v>25830</v>
      </c>
      <c r="F8697" s="860" t="s">
        <v>18090</v>
      </c>
    </row>
    <row r="8698" spans="1:6">
      <c r="A8698" t="s">
        <v>3967</v>
      </c>
      <c r="B8698" s="860" t="s">
        <v>25831</v>
      </c>
      <c r="C8698" t="s">
        <v>25832</v>
      </c>
      <c r="D8698" t="s">
        <v>25832</v>
      </c>
      <c r="E8698" t="s">
        <v>25832</v>
      </c>
      <c r="F8698" s="860" t="s">
        <v>18090</v>
      </c>
    </row>
    <row r="8699" spans="1:6">
      <c r="A8699" t="s">
        <v>3967</v>
      </c>
      <c r="B8699" s="874" t="s">
        <v>25833</v>
      </c>
      <c r="C8699" t="s">
        <v>25834</v>
      </c>
      <c r="D8699" t="s">
        <v>25834</v>
      </c>
      <c r="E8699" t="s">
        <v>25834</v>
      </c>
      <c r="F8699" s="874" t="s">
        <v>18093</v>
      </c>
    </row>
    <row r="8700" spans="1:6">
      <c r="A8700" t="s">
        <v>3967</v>
      </c>
      <c r="B8700" s="874" t="s">
        <v>25835</v>
      </c>
      <c r="C8700" t="s">
        <v>25836</v>
      </c>
      <c r="D8700" t="s">
        <v>25836</v>
      </c>
      <c r="E8700" t="s">
        <v>25836</v>
      </c>
      <c r="F8700" s="874" t="s">
        <v>18096</v>
      </c>
    </row>
    <row r="8701" spans="1:6">
      <c r="A8701" t="s">
        <v>3967</v>
      </c>
      <c r="B8701" s="874" t="s">
        <v>25837</v>
      </c>
      <c r="C8701" t="s">
        <v>25838</v>
      </c>
      <c r="D8701" t="s">
        <v>25838</v>
      </c>
      <c r="E8701" t="s">
        <v>25838</v>
      </c>
      <c r="F8701" s="874" t="s">
        <v>18100</v>
      </c>
    </row>
    <row r="8702" spans="1:6">
      <c r="A8702" t="s">
        <v>3967</v>
      </c>
      <c r="B8702" s="860" t="s">
        <v>25839</v>
      </c>
      <c r="C8702" t="s">
        <v>25840</v>
      </c>
      <c r="D8702" t="s">
        <v>25840</v>
      </c>
      <c r="E8702" t="s">
        <v>25840</v>
      </c>
      <c r="F8702" s="860" t="s">
        <v>18104</v>
      </c>
    </row>
    <row r="8703" spans="1:6">
      <c r="A8703" t="s">
        <v>3967</v>
      </c>
      <c r="B8703" s="874" t="s">
        <v>25841</v>
      </c>
      <c r="C8703" t="s">
        <v>25842</v>
      </c>
      <c r="D8703" t="s">
        <v>25842</v>
      </c>
      <c r="E8703" t="s">
        <v>25842</v>
      </c>
      <c r="F8703" s="874" t="s">
        <v>18104</v>
      </c>
    </row>
    <row r="8704" spans="1:6">
      <c r="A8704" t="s">
        <v>3967</v>
      </c>
      <c r="B8704" s="874" t="s">
        <v>25843</v>
      </c>
      <c r="C8704" t="s">
        <v>25844</v>
      </c>
      <c r="D8704" t="s">
        <v>25844</v>
      </c>
      <c r="E8704" t="s">
        <v>25844</v>
      </c>
      <c r="F8704" s="874" t="s">
        <v>18108</v>
      </c>
    </row>
    <row r="8705" spans="1:6">
      <c r="A8705" t="s">
        <v>3967</v>
      </c>
      <c r="B8705" s="874" t="s">
        <v>25845</v>
      </c>
      <c r="C8705" t="s">
        <v>25846</v>
      </c>
      <c r="D8705" t="s">
        <v>25846</v>
      </c>
      <c r="E8705" t="s">
        <v>25846</v>
      </c>
      <c r="F8705" s="874" t="s">
        <v>18112</v>
      </c>
    </row>
    <row r="8706" spans="1:6">
      <c r="A8706" t="s">
        <v>3967</v>
      </c>
      <c r="B8706" s="874" t="s">
        <v>25847</v>
      </c>
      <c r="C8706" t="s">
        <v>25848</v>
      </c>
      <c r="D8706" t="s">
        <v>25848</v>
      </c>
      <c r="E8706" t="s">
        <v>25848</v>
      </c>
      <c r="F8706" s="874" t="s">
        <v>18116</v>
      </c>
    </row>
    <row r="8707" spans="1:6">
      <c r="A8707" t="s">
        <v>3967</v>
      </c>
      <c r="B8707" s="874" t="s">
        <v>25849</v>
      </c>
      <c r="C8707" t="s">
        <v>25850</v>
      </c>
      <c r="D8707" t="s">
        <v>25850</v>
      </c>
      <c r="E8707" t="s">
        <v>25850</v>
      </c>
      <c r="F8707" s="874" t="s">
        <v>18116</v>
      </c>
    </row>
    <row r="8708" spans="1:6">
      <c r="A8708" t="s">
        <v>3967</v>
      </c>
      <c r="B8708" s="874" t="s">
        <v>25851</v>
      </c>
      <c r="C8708" t="s">
        <v>25852</v>
      </c>
      <c r="D8708" t="s">
        <v>25852</v>
      </c>
      <c r="E8708" t="s">
        <v>25852</v>
      </c>
      <c r="F8708" s="874" t="s">
        <v>18116</v>
      </c>
    </row>
    <row r="8709" spans="1:6">
      <c r="A8709" t="s">
        <v>3967</v>
      </c>
      <c r="B8709" s="874" t="s">
        <v>25853</v>
      </c>
      <c r="C8709" t="s">
        <v>25854</v>
      </c>
      <c r="D8709" t="s">
        <v>25854</v>
      </c>
      <c r="E8709" t="s">
        <v>25854</v>
      </c>
      <c r="F8709" s="874" t="s">
        <v>18120</v>
      </c>
    </row>
    <row r="8710" spans="1:6">
      <c r="A8710" t="s">
        <v>3967</v>
      </c>
      <c r="B8710" s="874" t="s">
        <v>25855</v>
      </c>
      <c r="C8710" t="s">
        <v>25856</v>
      </c>
      <c r="D8710" t="s">
        <v>25856</v>
      </c>
      <c r="E8710" t="s">
        <v>25856</v>
      </c>
      <c r="F8710" s="874" t="s">
        <v>18124</v>
      </c>
    </row>
    <row r="8711" spans="1:6">
      <c r="A8711" t="s">
        <v>3967</v>
      </c>
      <c r="B8711" s="874" t="s">
        <v>25857</v>
      </c>
      <c r="C8711" t="s">
        <v>25858</v>
      </c>
      <c r="D8711" t="s">
        <v>25858</v>
      </c>
      <c r="E8711" t="s">
        <v>25858</v>
      </c>
      <c r="F8711" s="874" t="s">
        <v>18127</v>
      </c>
    </row>
    <row r="8712" spans="1:6">
      <c r="A8712" t="s">
        <v>3967</v>
      </c>
      <c r="B8712" s="874" t="s">
        <v>25859</v>
      </c>
      <c r="C8712" t="s">
        <v>25860</v>
      </c>
      <c r="D8712" t="s">
        <v>25860</v>
      </c>
      <c r="E8712" t="s">
        <v>25860</v>
      </c>
      <c r="F8712" s="874" t="s">
        <v>18127</v>
      </c>
    </row>
    <row r="8713" spans="1:6">
      <c r="A8713" t="s">
        <v>3967</v>
      </c>
      <c r="B8713" s="874" t="s">
        <v>25861</v>
      </c>
      <c r="C8713" t="s">
        <v>25862</v>
      </c>
      <c r="D8713" t="s">
        <v>25862</v>
      </c>
      <c r="E8713" t="s">
        <v>25862</v>
      </c>
      <c r="F8713" s="874" t="s">
        <v>18127</v>
      </c>
    </row>
    <row r="8714" spans="1:6">
      <c r="A8714" t="s">
        <v>3967</v>
      </c>
      <c r="B8714" s="874" t="s">
        <v>25863</v>
      </c>
      <c r="C8714" t="s">
        <v>25864</v>
      </c>
      <c r="D8714" t="s">
        <v>25864</v>
      </c>
      <c r="E8714" t="s">
        <v>25864</v>
      </c>
      <c r="F8714" s="874" t="s">
        <v>18127</v>
      </c>
    </row>
    <row r="8715" spans="1:6">
      <c r="A8715" t="s">
        <v>3967</v>
      </c>
      <c r="B8715" s="874" t="s">
        <v>25865</v>
      </c>
      <c r="C8715" t="s">
        <v>25866</v>
      </c>
      <c r="D8715" t="s">
        <v>25866</v>
      </c>
      <c r="E8715" t="s">
        <v>25866</v>
      </c>
      <c r="F8715" s="874" t="s">
        <v>18127</v>
      </c>
    </row>
    <row r="8716" spans="1:6">
      <c r="A8716" t="s">
        <v>3967</v>
      </c>
      <c r="B8716" s="874" t="s">
        <v>25867</v>
      </c>
      <c r="C8716" t="s">
        <v>25868</v>
      </c>
      <c r="D8716" t="s">
        <v>25868</v>
      </c>
      <c r="E8716" t="s">
        <v>25868</v>
      </c>
      <c r="F8716" s="874" t="s">
        <v>18127</v>
      </c>
    </row>
    <row r="8717" spans="1:6">
      <c r="A8717" t="s">
        <v>3967</v>
      </c>
      <c r="B8717" s="874" t="s">
        <v>25869</v>
      </c>
      <c r="C8717" t="s">
        <v>25870</v>
      </c>
      <c r="D8717" t="s">
        <v>25870</v>
      </c>
      <c r="E8717" t="s">
        <v>25870</v>
      </c>
      <c r="F8717" s="874" t="s">
        <v>18131</v>
      </c>
    </row>
    <row r="8718" spans="1:6">
      <c r="A8718" t="s">
        <v>3967</v>
      </c>
      <c r="B8718" s="874" t="s">
        <v>25871</v>
      </c>
      <c r="C8718" t="s">
        <v>25872</v>
      </c>
      <c r="D8718" t="s">
        <v>25872</v>
      </c>
      <c r="E8718" t="s">
        <v>25872</v>
      </c>
      <c r="F8718" s="874" t="s">
        <v>18131</v>
      </c>
    </row>
    <row r="8719" spans="1:6">
      <c r="A8719" t="s">
        <v>3967</v>
      </c>
      <c r="B8719" s="874" t="s">
        <v>25873</v>
      </c>
      <c r="C8719" t="s">
        <v>25874</v>
      </c>
      <c r="D8719" t="s">
        <v>25874</v>
      </c>
      <c r="E8719" t="s">
        <v>25874</v>
      </c>
      <c r="F8719" s="874" t="s">
        <v>18131</v>
      </c>
    </row>
    <row r="8720" spans="1:6">
      <c r="A8720" t="s">
        <v>3967</v>
      </c>
      <c r="B8720" s="874" t="s">
        <v>25875</v>
      </c>
      <c r="C8720" t="s">
        <v>25876</v>
      </c>
      <c r="D8720" t="s">
        <v>25876</v>
      </c>
      <c r="E8720" t="s">
        <v>25876</v>
      </c>
      <c r="F8720" s="874" t="s">
        <v>18131</v>
      </c>
    </row>
    <row r="8721" spans="1:6">
      <c r="A8721" t="s">
        <v>3967</v>
      </c>
      <c r="B8721" s="874" t="s">
        <v>25877</v>
      </c>
      <c r="C8721" t="s">
        <v>25878</v>
      </c>
      <c r="D8721" t="s">
        <v>25878</v>
      </c>
      <c r="E8721" t="s">
        <v>25878</v>
      </c>
      <c r="F8721" s="874" t="s">
        <v>18135</v>
      </c>
    </row>
    <row r="8722" spans="1:6">
      <c r="A8722" t="s">
        <v>3967</v>
      </c>
      <c r="B8722" s="874" t="s">
        <v>25879</v>
      </c>
      <c r="C8722" t="s">
        <v>25880</v>
      </c>
      <c r="D8722" t="s">
        <v>25880</v>
      </c>
      <c r="E8722" t="s">
        <v>25880</v>
      </c>
      <c r="F8722" s="874" t="s">
        <v>18135</v>
      </c>
    </row>
    <row r="8723" spans="1:6">
      <c r="A8723" t="s">
        <v>3967</v>
      </c>
      <c r="B8723" s="874" t="s">
        <v>25881</v>
      </c>
      <c r="C8723" t="s">
        <v>25882</v>
      </c>
      <c r="D8723" t="s">
        <v>25882</v>
      </c>
      <c r="E8723" t="s">
        <v>25882</v>
      </c>
      <c r="F8723" s="874" t="s">
        <v>18135</v>
      </c>
    </row>
    <row r="8724" spans="1:6">
      <c r="A8724" t="s">
        <v>3967</v>
      </c>
      <c r="B8724" s="874" t="s">
        <v>25883</v>
      </c>
      <c r="C8724" t="s">
        <v>25884</v>
      </c>
      <c r="D8724" t="s">
        <v>25884</v>
      </c>
      <c r="E8724" t="s">
        <v>25884</v>
      </c>
      <c r="F8724" s="874" t="s">
        <v>18135</v>
      </c>
    </row>
    <row r="8725" spans="1:6">
      <c r="A8725" t="s">
        <v>3967</v>
      </c>
      <c r="B8725" s="874" t="s">
        <v>25885</v>
      </c>
      <c r="C8725" t="s">
        <v>25886</v>
      </c>
      <c r="D8725" t="s">
        <v>25886</v>
      </c>
      <c r="E8725" t="s">
        <v>25886</v>
      </c>
      <c r="F8725" s="874" t="s">
        <v>18139</v>
      </c>
    </row>
    <row r="8726" spans="1:6">
      <c r="A8726" t="s">
        <v>3967</v>
      </c>
      <c r="B8726" s="876" t="s">
        <v>25887</v>
      </c>
      <c r="C8726" t="s">
        <v>25888</v>
      </c>
      <c r="D8726" t="s">
        <v>25888</v>
      </c>
      <c r="E8726" t="s">
        <v>25888</v>
      </c>
      <c r="F8726" s="874" t="s">
        <v>18140</v>
      </c>
    </row>
    <row r="8727" spans="1:6">
      <c r="A8727" t="s">
        <v>3967</v>
      </c>
      <c r="B8727" s="874" t="s">
        <v>25889</v>
      </c>
      <c r="C8727" t="s">
        <v>25890</v>
      </c>
      <c r="D8727" t="s">
        <v>25890</v>
      </c>
      <c r="E8727" t="s">
        <v>25890</v>
      </c>
      <c r="F8727" s="874" t="s">
        <v>18141</v>
      </c>
    </row>
    <row r="8728" spans="1:6">
      <c r="A8728" t="s">
        <v>3967</v>
      </c>
      <c r="B8728" s="874" t="s">
        <v>25891</v>
      </c>
      <c r="C8728" t="s">
        <v>25892</v>
      </c>
      <c r="D8728" t="s">
        <v>25892</v>
      </c>
      <c r="E8728" t="s">
        <v>25892</v>
      </c>
      <c r="F8728" s="874" t="s">
        <v>18145</v>
      </c>
    </row>
    <row r="8729" spans="1:6">
      <c r="A8729" t="s">
        <v>3967</v>
      </c>
      <c r="B8729" s="874" t="s">
        <v>25893</v>
      </c>
      <c r="C8729" t="s">
        <v>25894</v>
      </c>
      <c r="D8729" t="s">
        <v>25894</v>
      </c>
      <c r="E8729" t="s">
        <v>25894</v>
      </c>
      <c r="F8729" s="874" t="s">
        <v>18145</v>
      </c>
    </row>
    <row r="8730" spans="1:6">
      <c r="A8730" t="s">
        <v>3967</v>
      </c>
      <c r="B8730" s="874" t="s">
        <v>25895</v>
      </c>
      <c r="C8730" t="s">
        <v>25896</v>
      </c>
      <c r="D8730" t="s">
        <v>25896</v>
      </c>
      <c r="E8730" t="s">
        <v>25896</v>
      </c>
      <c r="F8730" s="874" t="s">
        <v>18148</v>
      </c>
    </row>
    <row r="8731" spans="1:6">
      <c r="A8731" t="s">
        <v>3967</v>
      </c>
      <c r="B8731" s="874" t="s">
        <v>25897</v>
      </c>
      <c r="C8731" t="s">
        <v>25898</v>
      </c>
      <c r="D8731" t="s">
        <v>25898</v>
      </c>
      <c r="E8731" t="s">
        <v>25898</v>
      </c>
      <c r="F8731" s="874" t="s">
        <v>18152</v>
      </c>
    </row>
    <row r="8732" spans="1:6">
      <c r="A8732" t="s">
        <v>3967</v>
      </c>
      <c r="B8732" s="874" t="s">
        <v>25899</v>
      </c>
      <c r="C8732" t="s">
        <v>25900</v>
      </c>
      <c r="D8732" t="s">
        <v>25900</v>
      </c>
      <c r="E8732" t="s">
        <v>25900</v>
      </c>
      <c r="F8732" s="874" t="s">
        <v>18156</v>
      </c>
    </row>
    <row r="8733" spans="1:6">
      <c r="A8733" t="s">
        <v>3967</v>
      </c>
      <c r="B8733" s="874" t="s">
        <v>25901</v>
      </c>
      <c r="C8733" t="s">
        <v>25902</v>
      </c>
      <c r="D8733" t="s">
        <v>25902</v>
      </c>
      <c r="E8733" t="s">
        <v>25902</v>
      </c>
      <c r="F8733" s="874" t="s">
        <v>18160</v>
      </c>
    </row>
    <row r="8734" spans="1:6">
      <c r="A8734" t="s">
        <v>3967</v>
      </c>
      <c r="B8734" s="874" t="s">
        <v>25903</v>
      </c>
      <c r="C8734" t="s">
        <v>25904</v>
      </c>
      <c r="D8734" t="s">
        <v>25904</v>
      </c>
      <c r="E8734" t="s">
        <v>25904</v>
      </c>
      <c r="F8734" s="874" t="s">
        <v>18164</v>
      </c>
    </row>
    <row r="8735" spans="1:6">
      <c r="A8735" t="s">
        <v>3967</v>
      </c>
      <c r="B8735" s="874" t="s">
        <v>25905</v>
      </c>
      <c r="C8735" t="s">
        <v>25906</v>
      </c>
      <c r="D8735" t="s">
        <v>25906</v>
      </c>
      <c r="E8735" t="s">
        <v>25906</v>
      </c>
      <c r="F8735" s="874" t="s">
        <v>18164</v>
      </c>
    </row>
    <row r="8736" spans="1:6">
      <c r="A8736" t="s">
        <v>3967</v>
      </c>
      <c r="B8736" s="874" t="s">
        <v>25907</v>
      </c>
      <c r="C8736" t="s">
        <v>25908</v>
      </c>
      <c r="D8736" t="s">
        <v>25908</v>
      </c>
      <c r="E8736" t="s">
        <v>25908</v>
      </c>
      <c r="F8736" s="874" t="s">
        <v>18164</v>
      </c>
    </row>
    <row r="8737" spans="1:6">
      <c r="A8737" t="s">
        <v>3967</v>
      </c>
      <c r="B8737" s="874" t="s">
        <v>25909</v>
      </c>
      <c r="C8737" t="s">
        <v>25910</v>
      </c>
      <c r="D8737" t="s">
        <v>25910</v>
      </c>
      <c r="E8737" t="s">
        <v>25910</v>
      </c>
      <c r="F8737" s="874" t="s">
        <v>18168</v>
      </c>
    </row>
    <row r="8738" spans="1:6">
      <c r="A8738" t="s">
        <v>3967</v>
      </c>
      <c r="B8738" s="874" t="s">
        <v>25911</v>
      </c>
      <c r="C8738" t="s">
        <v>25912</v>
      </c>
      <c r="D8738" t="s">
        <v>25912</v>
      </c>
      <c r="E8738" t="s">
        <v>25912</v>
      </c>
      <c r="F8738" s="874" t="s">
        <v>18168</v>
      </c>
    </row>
    <row r="8739" spans="1:6">
      <c r="A8739" t="s">
        <v>3967</v>
      </c>
      <c r="B8739" s="874" t="s">
        <v>25913</v>
      </c>
      <c r="C8739" t="s">
        <v>25914</v>
      </c>
      <c r="D8739" t="s">
        <v>25914</v>
      </c>
      <c r="E8739" t="s">
        <v>25914</v>
      </c>
      <c r="F8739" s="874" t="s">
        <v>18172</v>
      </c>
    </row>
    <row r="8740" spans="1:6">
      <c r="A8740" t="s">
        <v>3967</v>
      </c>
      <c r="B8740" s="874" t="s">
        <v>25915</v>
      </c>
      <c r="C8740" t="s">
        <v>25916</v>
      </c>
      <c r="D8740" t="s">
        <v>25916</v>
      </c>
      <c r="E8740" t="s">
        <v>25916</v>
      </c>
      <c r="F8740" s="874" t="s">
        <v>18176</v>
      </c>
    </row>
    <row r="8741" spans="1:6">
      <c r="A8741" t="s">
        <v>3967</v>
      </c>
      <c r="B8741" s="874" t="s">
        <v>25917</v>
      </c>
      <c r="C8741" t="s">
        <v>25918</v>
      </c>
      <c r="D8741" t="s">
        <v>25918</v>
      </c>
      <c r="E8741" t="s">
        <v>25918</v>
      </c>
      <c r="F8741" s="874" t="s">
        <v>18176</v>
      </c>
    </row>
    <row r="8742" spans="1:6">
      <c r="A8742" t="s">
        <v>3967</v>
      </c>
      <c r="B8742" s="874" t="s">
        <v>25919</v>
      </c>
      <c r="C8742" t="s">
        <v>25920</v>
      </c>
      <c r="D8742" t="s">
        <v>25920</v>
      </c>
      <c r="E8742" t="s">
        <v>25920</v>
      </c>
      <c r="F8742" s="874" t="s">
        <v>18179</v>
      </c>
    </row>
    <row r="8743" spans="1:6">
      <c r="A8743" t="s">
        <v>3967</v>
      </c>
      <c r="B8743" s="874" t="s">
        <v>25921</v>
      </c>
      <c r="C8743" t="s">
        <v>25922</v>
      </c>
      <c r="D8743" t="s">
        <v>25922</v>
      </c>
      <c r="E8743" t="s">
        <v>25922</v>
      </c>
      <c r="F8743" s="874" t="s">
        <v>18182</v>
      </c>
    </row>
    <row r="8744" spans="1:6">
      <c r="A8744" t="s">
        <v>3967</v>
      </c>
      <c r="B8744" s="874" t="s">
        <v>25923</v>
      </c>
      <c r="C8744" t="s">
        <v>25924</v>
      </c>
      <c r="D8744" t="s">
        <v>25924</v>
      </c>
      <c r="E8744" t="s">
        <v>25924</v>
      </c>
      <c r="F8744" s="874" t="s">
        <v>18182</v>
      </c>
    </row>
    <row r="8745" spans="1:6">
      <c r="A8745" t="s">
        <v>3967</v>
      </c>
      <c r="B8745" s="874" t="s">
        <v>25925</v>
      </c>
      <c r="C8745" t="s">
        <v>25926</v>
      </c>
      <c r="D8745" t="s">
        <v>25926</v>
      </c>
      <c r="E8745" t="s">
        <v>25926</v>
      </c>
      <c r="F8745" s="874" t="s">
        <v>18186</v>
      </c>
    </row>
    <row r="8746" spans="1:6">
      <c r="A8746" t="s">
        <v>3967</v>
      </c>
      <c r="B8746" s="874" t="s">
        <v>25927</v>
      </c>
      <c r="C8746" t="s">
        <v>25928</v>
      </c>
      <c r="D8746" t="s">
        <v>25928</v>
      </c>
      <c r="E8746" t="s">
        <v>25928</v>
      </c>
      <c r="F8746" s="874" t="s">
        <v>18186</v>
      </c>
    </row>
    <row r="8747" spans="1:6">
      <c r="A8747" t="s">
        <v>3967</v>
      </c>
      <c r="B8747" s="874" t="s">
        <v>25929</v>
      </c>
      <c r="C8747" t="s">
        <v>25930</v>
      </c>
      <c r="D8747" t="s">
        <v>25930</v>
      </c>
      <c r="E8747" t="s">
        <v>25930</v>
      </c>
      <c r="F8747" s="874" t="s">
        <v>18186</v>
      </c>
    </row>
    <row r="8748" spans="1:6">
      <c r="A8748" t="s">
        <v>3967</v>
      </c>
      <c r="B8748" s="874" t="s">
        <v>25931</v>
      </c>
      <c r="C8748" t="s">
        <v>25932</v>
      </c>
      <c r="D8748" t="s">
        <v>25932</v>
      </c>
      <c r="E8748" t="s">
        <v>25932</v>
      </c>
      <c r="F8748" s="874" t="s">
        <v>18190</v>
      </c>
    </row>
    <row r="8749" spans="1:6">
      <c r="A8749" t="s">
        <v>3967</v>
      </c>
      <c r="B8749" s="874" t="s">
        <v>25933</v>
      </c>
      <c r="C8749" t="s">
        <v>25934</v>
      </c>
      <c r="D8749" t="s">
        <v>25934</v>
      </c>
      <c r="E8749" t="s">
        <v>25934</v>
      </c>
      <c r="F8749" s="874" t="s">
        <v>18190</v>
      </c>
    </row>
    <row r="8750" spans="1:6">
      <c r="A8750" t="s">
        <v>3967</v>
      </c>
      <c r="B8750" s="874" t="s">
        <v>25935</v>
      </c>
      <c r="C8750" t="s">
        <v>25936</v>
      </c>
      <c r="D8750" t="s">
        <v>25936</v>
      </c>
      <c r="E8750" t="s">
        <v>25936</v>
      </c>
      <c r="F8750" s="874" t="s">
        <v>18191</v>
      </c>
    </row>
    <row r="8751" spans="1:6">
      <c r="A8751" t="s">
        <v>3967</v>
      </c>
      <c r="B8751" s="874" t="s">
        <v>25937</v>
      </c>
      <c r="C8751" t="s">
        <v>25938</v>
      </c>
      <c r="D8751" t="s">
        <v>25938</v>
      </c>
      <c r="E8751" t="s">
        <v>25938</v>
      </c>
      <c r="F8751" s="874" t="s">
        <v>18191</v>
      </c>
    </row>
    <row r="8752" spans="1:6">
      <c r="A8752" t="s">
        <v>3967</v>
      </c>
      <c r="B8752" s="874" t="s">
        <v>25939</v>
      </c>
      <c r="C8752" t="s">
        <v>25940</v>
      </c>
      <c r="D8752" t="s">
        <v>25940</v>
      </c>
      <c r="E8752" t="s">
        <v>25940</v>
      </c>
      <c r="F8752" s="874" t="s">
        <v>18195</v>
      </c>
    </row>
    <row r="8753" spans="1:6">
      <c r="A8753" t="s">
        <v>3967</v>
      </c>
      <c r="B8753" s="874" t="s">
        <v>25941</v>
      </c>
      <c r="C8753" t="s">
        <v>25942</v>
      </c>
      <c r="D8753" t="s">
        <v>25942</v>
      </c>
      <c r="E8753" t="s">
        <v>25942</v>
      </c>
      <c r="F8753" s="874" t="s">
        <v>18199</v>
      </c>
    </row>
    <row r="8754" spans="1:6">
      <c r="A8754" t="s">
        <v>3967</v>
      </c>
      <c r="B8754" s="874" t="s">
        <v>25943</v>
      </c>
      <c r="C8754" t="s">
        <v>25944</v>
      </c>
      <c r="D8754" t="s">
        <v>25944</v>
      </c>
      <c r="E8754" t="s">
        <v>25944</v>
      </c>
      <c r="F8754" s="874" t="s">
        <v>18202</v>
      </c>
    </row>
    <row r="8755" spans="1:6">
      <c r="A8755" t="s">
        <v>3967</v>
      </c>
      <c r="B8755" s="874" t="s">
        <v>25945</v>
      </c>
      <c r="C8755" t="s">
        <v>25946</v>
      </c>
      <c r="D8755" t="s">
        <v>25946</v>
      </c>
      <c r="E8755" t="s">
        <v>25946</v>
      </c>
      <c r="F8755" s="874" t="s">
        <v>18202</v>
      </c>
    </row>
    <row r="8756" spans="1:6">
      <c r="A8756" t="s">
        <v>3967</v>
      </c>
      <c r="B8756" s="874" t="s">
        <v>25947</v>
      </c>
      <c r="C8756" t="s">
        <v>25948</v>
      </c>
      <c r="D8756" t="s">
        <v>25948</v>
      </c>
      <c r="E8756" t="s">
        <v>25948</v>
      </c>
      <c r="F8756" s="874" t="s">
        <v>18202</v>
      </c>
    </row>
    <row r="8757" spans="1:6">
      <c r="A8757" t="s">
        <v>3967</v>
      </c>
      <c r="B8757" s="874" t="s">
        <v>25949</v>
      </c>
      <c r="C8757" t="s">
        <v>25950</v>
      </c>
      <c r="D8757" t="s">
        <v>25950</v>
      </c>
      <c r="E8757" t="s">
        <v>25950</v>
      </c>
      <c r="F8757" s="874" t="s">
        <v>18202</v>
      </c>
    </row>
    <row r="8758" spans="1:6">
      <c r="A8758" t="s">
        <v>3967</v>
      </c>
      <c r="B8758" s="874" t="s">
        <v>25951</v>
      </c>
      <c r="C8758" t="s">
        <v>25952</v>
      </c>
      <c r="D8758" t="s">
        <v>25952</v>
      </c>
      <c r="E8758" t="s">
        <v>25952</v>
      </c>
      <c r="F8758" s="874" t="s">
        <v>18202</v>
      </c>
    </row>
    <row r="8759" spans="1:6">
      <c r="A8759" t="s">
        <v>3967</v>
      </c>
      <c r="B8759" s="874" t="s">
        <v>25953</v>
      </c>
      <c r="C8759" t="s">
        <v>25954</v>
      </c>
      <c r="D8759" t="s">
        <v>25954</v>
      </c>
      <c r="E8759" t="s">
        <v>25954</v>
      </c>
      <c r="F8759" s="874" t="s">
        <v>18205</v>
      </c>
    </row>
    <row r="8760" spans="1:6">
      <c r="A8760" t="s">
        <v>3967</v>
      </c>
      <c r="B8760" s="860" t="s">
        <v>25955</v>
      </c>
      <c r="C8760" t="s">
        <v>25956</v>
      </c>
      <c r="D8760" t="s">
        <v>25956</v>
      </c>
      <c r="E8760" t="s">
        <v>25956</v>
      </c>
      <c r="F8760" s="874" t="s">
        <v>18208</v>
      </c>
    </row>
    <row r="8761" spans="1:6">
      <c r="A8761" t="s">
        <v>3967</v>
      </c>
      <c r="B8761" s="874" t="s">
        <v>25957</v>
      </c>
      <c r="C8761" t="s">
        <v>25958</v>
      </c>
      <c r="D8761" t="s">
        <v>25958</v>
      </c>
      <c r="E8761" t="s">
        <v>25958</v>
      </c>
      <c r="F8761" s="874" t="s">
        <v>18211</v>
      </c>
    </row>
    <row r="8762" spans="1:6">
      <c r="A8762" t="s">
        <v>3967</v>
      </c>
      <c r="B8762" s="874" t="s">
        <v>25959</v>
      </c>
      <c r="C8762" t="s">
        <v>25960</v>
      </c>
      <c r="D8762" t="s">
        <v>25960</v>
      </c>
      <c r="E8762" t="s">
        <v>25960</v>
      </c>
      <c r="F8762" s="874" t="s">
        <v>18215</v>
      </c>
    </row>
    <row r="8763" spans="1:6">
      <c r="A8763" t="s">
        <v>3967</v>
      </c>
      <c r="B8763" s="874" t="s">
        <v>25961</v>
      </c>
      <c r="C8763" t="s">
        <v>25962</v>
      </c>
      <c r="D8763" t="s">
        <v>25962</v>
      </c>
      <c r="E8763" t="s">
        <v>25962</v>
      </c>
      <c r="F8763" s="874" t="s">
        <v>18219</v>
      </c>
    </row>
    <row r="8764" spans="1:6">
      <c r="A8764" t="s">
        <v>3967</v>
      </c>
      <c r="B8764" s="874" t="s">
        <v>25963</v>
      </c>
      <c r="C8764" t="s">
        <v>25964</v>
      </c>
      <c r="D8764" t="s">
        <v>25964</v>
      </c>
      <c r="E8764" t="s">
        <v>25964</v>
      </c>
      <c r="F8764" s="874" t="s">
        <v>18223</v>
      </c>
    </row>
    <row r="8765" spans="1:6">
      <c r="A8765" t="s">
        <v>3967</v>
      </c>
      <c r="B8765" s="874" t="s">
        <v>25965</v>
      </c>
      <c r="C8765" t="s">
        <v>25966</v>
      </c>
      <c r="D8765" t="s">
        <v>25966</v>
      </c>
      <c r="E8765" t="s">
        <v>25966</v>
      </c>
      <c r="F8765" s="874" t="s">
        <v>18227</v>
      </c>
    </row>
    <row r="8766" spans="1:6">
      <c r="A8766" t="s">
        <v>3967</v>
      </c>
      <c r="B8766" s="874" t="s">
        <v>25967</v>
      </c>
      <c r="C8766" t="s">
        <v>25968</v>
      </c>
      <c r="D8766" t="s">
        <v>25968</v>
      </c>
      <c r="E8766" t="s">
        <v>25968</v>
      </c>
      <c r="F8766" s="874" t="s">
        <v>18230</v>
      </c>
    </row>
    <row r="8767" spans="1:6">
      <c r="A8767" t="s">
        <v>3967</v>
      </c>
      <c r="B8767" s="874" t="s">
        <v>25969</v>
      </c>
      <c r="C8767" t="s">
        <v>25970</v>
      </c>
      <c r="D8767" t="s">
        <v>25970</v>
      </c>
      <c r="E8767" t="s">
        <v>25970</v>
      </c>
      <c r="F8767" s="874" t="s">
        <v>18231</v>
      </c>
    </row>
    <row r="8768" spans="1:6">
      <c r="A8768" t="s">
        <v>3967</v>
      </c>
      <c r="B8768" s="874" t="s">
        <v>25971</v>
      </c>
      <c r="C8768" t="s">
        <v>25972</v>
      </c>
      <c r="D8768" t="s">
        <v>25972</v>
      </c>
      <c r="E8768" t="s">
        <v>25972</v>
      </c>
      <c r="F8768" s="874" t="s">
        <v>18235</v>
      </c>
    </row>
    <row r="8769" spans="1:6">
      <c r="A8769" t="s">
        <v>3967</v>
      </c>
      <c r="B8769" s="876" t="s">
        <v>25973</v>
      </c>
      <c r="C8769" t="s">
        <v>25974</v>
      </c>
      <c r="D8769" t="s">
        <v>25974</v>
      </c>
      <c r="E8769" t="s">
        <v>25974</v>
      </c>
      <c r="F8769" s="874" t="s">
        <v>18239</v>
      </c>
    </row>
    <row r="8770" spans="1:6">
      <c r="A8770" t="s">
        <v>3967</v>
      </c>
      <c r="B8770" s="876" t="s">
        <v>25975</v>
      </c>
      <c r="C8770" t="s">
        <v>25976</v>
      </c>
      <c r="D8770" t="s">
        <v>25976</v>
      </c>
      <c r="E8770" t="s">
        <v>25976</v>
      </c>
      <c r="F8770" s="874" t="s">
        <v>18243</v>
      </c>
    </row>
    <row r="8771" spans="1:6">
      <c r="A8771" t="s">
        <v>3967</v>
      </c>
      <c r="B8771" s="860" t="s">
        <v>25977</v>
      </c>
      <c r="C8771" t="s">
        <v>25978</v>
      </c>
      <c r="D8771" t="s">
        <v>25978</v>
      </c>
      <c r="E8771" t="s">
        <v>25978</v>
      </c>
      <c r="F8771" s="874" t="s">
        <v>18247</v>
      </c>
    </row>
    <row r="8772" spans="1:6">
      <c r="A8772" t="s">
        <v>3967</v>
      </c>
      <c r="B8772" s="874" t="s">
        <v>25979</v>
      </c>
      <c r="C8772" t="s">
        <v>25980</v>
      </c>
      <c r="D8772" t="s">
        <v>25980</v>
      </c>
      <c r="E8772" t="s">
        <v>25980</v>
      </c>
      <c r="F8772" s="874" t="s">
        <v>18251</v>
      </c>
    </row>
    <row r="8773" spans="1:6">
      <c r="A8773" t="s">
        <v>3967</v>
      </c>
      <c r="B8773" s="874" t="s">
        <v>25981</v>
      </c>
      <c r="C8773" t="s">
        <v>25982</v>
      </c>
      <c r="D8773" t="s">
        <v>25982</v>
      </c>
      <c r="E8773" t="s">
        <v>25982</v>
      </c>
      <c r="F8773" s="874" t="s">
        <v>18255</v>
      </c>
    </row>
    <row r="8774" spans="1:6">
      <c r="A8774" t="s">
        <v>3967</v>
      </c>
      <c r="B8774" s="874" t="s">
        <v>25983</v>
      </c>
      <c r="C8774" t="s">
        <v>25984</v>
      </c>
      <c r="D8774" t="s">
        <v>25984</v>
      </c>
      <c r="E8774" t="s">
        <v>25984</v>
      </c>
      <c r="F8774" s="874" t="s">
        <v>18259</v>
      </c>
    </row>
    <row r="8775" spans="1:6">
      <c r="A8775" t="s">
        <v>3967</v>
      </c>
      <c r="B8775" s="874" t="s">
        <v>25985</v>
      </c>
      <c r="C8775" t="s">
        <v>25986</v>
      </c>
      <c r="D8775" t="s">
        <v>25986</v>
      </c>
      <c r="E8775" t="s">
        <v>25986</v>
      </c>
      <c r="F8775" s="874" t="s">
        <v>18259</v>
      </c>
    </row>
    <row r="8776" spans="1:6">
      <c r="A8776" t="s">
        <v>3967</v>
      </c>
      <c r="B8776" s="874" t="s">
        <v>25987</v>
      </c>
      <c r="C8776" t="s">
        <v>25988</v>
      </c>
      <c r="D8776" t="s">
        <v>25988</v>
      </c>
      <c r="E8776" t="s">
        <v>25988</v>
      </c>
      <c r="F8776" s="874" t="s">
        <v>18259</v>
      </c>
    </row>
    <row r="8777" spans="1:6">
      <c r="A8777" t="s">
        <v>3967</v>
      </c>
      <c r="B8777" s="874" t="s">
        <v>25989</v>
      </c>
      <c r="C8777" t="s">
        <v>25990</v>
      </c>
      <c r="D8777" t="s">
        <v>25990</v>
      </c>
      <c r="E8777" t="s">
        <v>25990</v>
      </c>
      <c r="F8777" s="874" t="s">
        <v>18259</v>
      </c>
    </row>
    <row r="8778" spans="1:6">
      <c r="A8778" t="s">
        <v>3967</v>
      </c>
      <c r="B8778" s="874" t="s">
        <v>25991</v>
      </c>
      <c r="C8778" t="s">
        <v>25992</v>
      </c>
      <c r="D8778" t="s">
        <v>25992</v>
      </c>
      <c r="E8778" t="s">
        <v>25992</v>
      </c>
      <c r="F8778" s="874" t="s">
        <v>18260</v>
      </c>
    </row>
    <row r="8779" spans="1:6">
      <c r="A8779" t="s">
        <v>3967</v>
      </c>
      <c r="B8779" s="874" t="s">
        <v>25993</v>
      </c>
      <c r="C8779" t="s">
        <v>25994</v>
      </c>
      <c r="D8779" t="s">
        <v>25994</v>
      </c>
      <c r="E8779" t="s">
        <v>25994</v>
      </c>
      <c r="F8779" s="874" t="s">
        <v>18264</v>
      </c>
    </row>
    <row r="8780" spans="1:6">
      <c r="A8780" t="s">
        <v>3967</v>
      </c>
      <c r="B8780" s="874" t="s">
        <v>25995</v>
      </c>
      <c r="C8780" t="s">
        <v>25996</v>
      </c>
      <c r="D8780" t="s">
        <v>25996</v>
      </c>
      <c r="E8780" t="s">
        <v>25996</v>
      </c>
      <c r="F8780" s="874" t="s">
        <v>18264</v>
      </c>
    </row>
    <row r="8781" spans="1:6">
      <c r="A8781" t="s">
        <v>3967</v>
      </c>
      <c r="B8781" s="874" t="s">
        <v>25997</v>
      </c>
      <c r="C8781" t="s">
        <v>25998</v>
      </c>
      <c r="D8781" t="s">
        <v>25998</v>
      </c>
      <c r="E8781" t="s">
        <v>25998</v>
      </c>
      <c r="F8781" s="874" t="s">
        <v>18264</v>
      </c>
    </row>
    <row r="8782" spans="1:6">
      <c r="A8782" t="s">
        <v>3967</v>
      </c>
      <c r="B8782" s="874" t="s">
        <v>25999</v>
      </c>
      <c r="C8782" t="s">
        <v>26000</v>
      </c>
      <c r="D8782" t="s">
        <v>26000</v>
      </c>
      <c r="E8782" t="s">
        <v>26000</v>
      </c>
      <c r="F8782" s="874" t="s">
        <v>18264</v>
      </c>
    </row>
    <row r="8783" spans="1:6">
      <c r="A8783" t="s">
        <v>3967</v>
      </c>
      <c r="B8783" s="876" t="s">
        <v>26001</v>
      </c>
      <c r="C8783" t="s">
        <v>26002</v>
      </c>
      <c r="D8783" t="s">
        <v>26002</v>
      </c>
      <c r="E8783" t="s">
        <v>26002</v>
      </c>
      <c r="F8783" s="874" t="s">
        <v>18264</v>
      </c>
    </row>
    <row r="8784" spans="1:6">
      <c r="A8784" t="s">
        <v>3967</v>
      </c>
      <c r="B8784" s="874" t="s">
        <v>26003</v>
      </c>
      <c r="C8784" t="s">
        <v>26004</v>
      </c>
      <c r="D8784" t="s">
        <v>26004</v>
      </c>
      <c r="E8784" t="s">
        <v>26004</v>
      </c>
      <c r="F8784" s="874" t="s">
        <v>18264</v>
      </c>
    </row>
    <row r="8785" spans="1:6">
      <c r="A8785" t="s">
        <v>3967</v>
      </c>
      <c r="B8785" s="874" t="s">
        <v>26005</v>
      </c>
      <c r="C8785" t="s">
        <v>26006</v>
      </c>
      <c r="D8785" t="s">
        <v>26006</v>
      </c>
      <c r="E8785" t="s">
        <v>26006</v>
      </c>
      <c r="F8785" s="874" t="s">
        <v>18264</v>
      </c>
    </row>
    <row r="8786" spans="1:6">
      <c r="A8786" t="s">
        <v>3967</v>
      </c>
      <c r="B8786" t="s">
        <v>26007</v>
      </c>
      <c r="C8786" t="s">
        <v>26008</v>
      </c>
      <c r="D8786" t="s">
        <v>26008</v>
      </c>
      <c r="E8786" t="s">
        <v>26008</v>
      </c>
      <c r="F8786" s="874" t="s">
        <v>18264</v>
      </c>
    </row>
    <row r="8787" spans="1:6">
      <c r="A8787" t="s">
        <v>3967</v>
      </c>
      <c r="B8787" s="874" t="s">
        <v>26009</v>
      </c>
      <c r="C8787" t="s">
        <v>26010</v>
      </c>
      <c r="D8787" t="s">
        <v>26010</v>
      </c>
      <c r="E8787" t="s">
        <v>26010</v>
      </c>
      <c r="F8787" s="874" t="s">
        <v>18264</v>
      </c>
    </row>
    <row r="8788" spans="1:6">
      <c r="A8788" t="s">
        <v>3967</v>
      </c>
      <c r="B8788" s="874" t="s">
        <v>26011</v>
      </c>
      <c r="C8788" t="s">
        <v>26012</v>
      </c>
      <c r="D8788" t="s">
        <v>26012</v>
      </c>
      <c r="E8788" t="s">
        <v>26012</v>
      </c>
      <c r="F8788" s="874" t="s">
        <v>18267</v>
      </c>
    </row>
    <row r="8789" spans="1:6">
      <c r="A8789" t="s">
        <v>3967</v>
      </c>
      <c r="B8789" s="874" t="s">
        <v>26013</v>
      </c>
      <c r="C8789" t="s">
        <v>26014</v>
      </c>
      <c r="D8789" t="s">
        <v>26014</v>
      </c>
      <c r="E8789" t="s">
        <v>26014</v>
      </c>
      <c r="F8789" s="874" t="s">
        <v>18271</v>
      </c>
    </row>
    <row r="8790" spans="1:6">
      <c r="A8790" t="s">
        <v>3967</v>
      </c>
      <c r="B8790" s="874" t="s">
        <v>26015</v>
      </c>
      <c r="C8790" t="s">
        <v>26016</v>
      </c>
      <c r="D8790" t="s">
        <v>26016</v>
      </c>
      <c r="E8790" t="s">
        <v>26016</v>
      </c>
      <c r="F8790" s="874" t="s">
        <v>18271</v>
      </c>
    </row>
    <row r="8791" spans="1:6">
      <c r="A8791" t="s">
        <v>3967</v>
      </c>
      <c r="B8791" s="860" t="s">
        <v>26017</v>
      </c>
      <c r="C8791" t="s">
        <v>26018</v>
      </c>
      <c r="D8791" t="s">
        <v>26018</v>
      </c>
      <c r="E8791" t="s">
        <v>26018</v>
      </c>
      <c r="F8791" s="874" t="s">
        <v>18275</v>
      </c>
    </row>
    <row r="8792" spans="1:6">
      <c r="A8792" t="s">
        <v>3967</v>
      </c>
      <c r="B8792" s="874" t="s">
        <v>26019</v>
      </c>
      <c r="C8792" t="s">
        <v>26020</v>
      </c>
      <c r="D8792" t="s">
        <v>26020</v>
      </c>
      <c r="E8792" t="s">
        <v>26020</v>
      </c>
      <c r="F8792" s="874" t="s">
        <v>18278</v>
      </c>
    </row>
    <row r="8793" spans="1:6">
      <c r="A8793" t="s">
        <v>3967</v>
      </c>
      <c r="B8793" s="874" t="s">
        <v>26021</v>
      </c>
      <c r="C8793" t="s">
        <v>26022</v>
      </c>
      <c r="D8793" t="s">
        <v>26022</v>
      </c>
      <c r="E8793" t="s">
        <v>26022</v>
      </c>
      <c r="F8793" s="874" t="s">
        <v>18278</v>
      </c>
    </row>
    <row r="8794" spans="1:6">
      <c r="A8794" t="s">
        <v>3967</v>
      </c>
      <c r="B8794" s="874" t="s">
        <v>26023</v>
      </c>
      <c r="C8794" t="s">
        <v>26024</v>
      </c>
      <c r="D8794" t="s">
        <v>26024</v>
      </c>
      <c r="E8794" t="s">
        <v>26024</v>
      </c>
      <c r="F8794" s="874" t="s">
        <v>18278</v>
      </c>
    </row>
    <row r="8795" spans="1:6">
      <c r="A8795" t="s">
        <v>3967</v>
      </c>
      <c r="B8795" s="874" t="s">
        <v>26025</v>
      </c>
      <c r="C8795" t="s">
        <v>26026</v>
      </c>
      <c r="D8795" t="s">
        <v>26026</v>
      </c>
      <c r="E8795" t="s">
        <v>26026</v>
      </c>
      <c r="F8795" s="874" t="s">
        <v>18278</v>
      </c>
    </row>
    <row r="8796" spans="1:6">
      <c r="A8796" t="s">
        <v>3967</v>
      </c>
      <c r="B8796" s="874" t="s">
        <v>26027</v>
      </c>
      <c r="C8796" t="s">
        <v>26028</v>
      </c>
      <c r="D8796" t="s">
        <v>26028</v>
      </c>
      <c r="E8796" t="s">
        <v>26028</v>
      </c>
      <c r="F8796" s="874" t="s">
        <v>18278</v>
      </c>
    </row>
    <row r="8797" spans="1:6">
      <c r="A8797" t="s">
        <v>3967</v>
      </c>
      <c r="B8797" s="874" t="s">
        <v>26029</v>
      </c>
      <c r="C8797" t="s">
        <v>26030</v>
      </c>
      <c r="D8797" t="s">
        <v>26030</v>
      </c>
      <c r="E8797" t="s">
        <v>26030</v>
      </c>
      <c r="F8797" s="874" t="s">
        <v>18278</v>
      </c>
    </row>
    <row r="8798" spans="1:6">
      <c r="A8798" t="s">
        <v>3967</v>
      </c>
      <c r="B8798" s="860" t="s">
        <v>26031</v>
      </c>
      <c r="C8798" t="s">
        <v>26032</v>
      </c>
      <c r="D8798" t="s">
        <v>26032</v>
      </c>
      <c r="E8798" t="s">
        <v>26032</v>
      </c>
      <c r="F8798" s="874" t="s">
        <v>18278</v>
      </c>
    </row>
    <row r="8799" spans="1:6">
      <c r="A8799" t="s">
        <v>3967</v>
      </c>
      <c r="B8799" s="874" t="s">
        <v>26033</v>
      </c>
      <c r="C8799" t="s">
        <v>26034</v>
      </c>
      <c r="D8799" t="s">
        <v>26034</v>
      </c>
      <c r="E8799" t="s">
        <v>26034</v>
      </c>
      <c r="F8799" s="874" t="s">
        <v>18278</v>
      </c>
    </row>
    <row r="8800" spans="1:6">
      <c r="A8800" t="s">
        <v>3967</v>
      </c>
      <c r="B8800" s="874" t="s">
        <v>26035</v>
      </c>
      <c r="C8800" t="s">
        <v>26036</v>
      </c>
      <c r="D8800" t="s">
        <v>26036</v>
      </c>
      <c r="E8800" t="s">
        <v>26036</v>
      </c>
      <c r="F8800" s="874" t="s">
        <v>18278</v>
      </c>
    </row>
    <row r="8801" spans="1:6">
      <c r="A8801" t="s">
        <v>3967</v>
      </c>
      <c r="B8801" s="874" t="s">
        <v>26037</v>
      </c>
      <c r="C8801" t="s">
        <v>26038</v>
      </c>
      <c r="D8801" t="s">
        <v>26038</v>
      </c>
      <c r="E8801" t="s">
        <v>26038</v>
      </c>
      <c r="F8801" s="874" t="s">
        <v>18278</v>
      </c>
    </row>
    <row r="8802" spans="1:6">
      <c r="A8802" t="s">
        <v>3967</v>
      </c>
      <c r="B8802" s="860" t="s">
        <v>26039</v>
      </c>
      <c r="C8802" t="s">
        <v>26040</v>
      </c>
      <c r="D8802" t="s">
        <v>26040</v>
      </c>
      <c r="E8802" t="s">
        <v>26040</v>
      </c>
      <c r="F8802" t="s">
        <v>18278</v>
      </c>
    </row>
    <row r="8803" spans="1:6">
      <c r="A8803" t="s">
        <v>3967</v>
      </c>
      <c r="B8803" s="874" t="s">
        <v>26041</v>
      </c>
      <c r="C8803" t="s">
        <v>26042</v>
      </c>
      <c r="D8803" t="s">
        <v>26042</v>
      </c>
      <c r="E8803" t="s">
        <v>26042</v>
      </c>
      <c r="F8803" s="874" t="s">
        <v>18278</v>
      </c>
    </row>
    <row r="8804" spans="1:6">
      <c r="A8804" t="s">
        <v>3967</v>
      </c>
      <c r="B8804" s="874" t="s">
        <v>26043</v>
      </c>
      <c r="C8804" t="s">
        <v>26044</v>
      </c>
      <c r="D8804" t="s">
        <v>26044</v>
      </c>
      <c r="E8804" t="s">
        <v>26044</v>
      </c>
      <c r="F8804" s="874" t="s">
        <v>18278</v>
      </c>
    </row>
    <row r="8805" spans="1:6">
      <c r="A8805" t="s">
        <v>3967</v>
      </c>
      <c r="B8805" s="874" t="s">
        <v>26045</v>
      </c>
      <c r="C8805" t="s">
        <v>26046</v>
      </c>
      <c r="D8805" t="s">
        <v>26046</v>
      </c>
      <c r="E8805" t="s">
        <v>26046</v>
      </c>
      <c r="F8805" s="874" t="s">
        <v>18278</v>
      </c>
    </row>
    <row r="8806" spans="1:6">
      <c r="A8806" t="s">
        <v>3967</v>
      </c>
      <c r="B8806" s="860" t="s">
        <v>26047</v>
      </c>
      <c r="C8806" t="s">
        <v>26048</v>
      </c>
      <c r="D8806" t="s">
        <v>26048</v>
      </c>
      <c r="E8806" t="s">
        <v>26048</v>
      </c>
      <c r="F8806" s="874" t="s">
        <v>18278</v>
      </c>
    </row>
    <row r="8807" spans="1:6">
      <c r="A8807" t="s">
        <v>3967</v>
      </c>
      <c r="B8807" s="874" t="s">
        <v>26049</v>
      </c>
      <c r="C8807" t="s">
        <v>26050</v>
      </c>
      <c r="D8807" t="s">
        <v>26050</v>
      </c>
      <c r="E8807" t="s">
        <v>26050</v>
      </c>
      <c r="F8807" s="874" t="s">
        <v>18278</v>
      </c>
    </row>
    <row r="8808" spans="1:6">
      <c r="A8808" t="s">
        <v>3967</v>
      </c>
      <c r="B8808" s="874" t="s">
        <v>26051</v>
      </c>
      <c r="C8808" t="s">
        <v>26052</v>
      </c>
      <c r="D8808" t="s">
        <v>26052</v>
      </c>
      <c r="E8808" t="s">
        <v>26052</v>
      </c>
      <c r="F8808" s="874" t="s">
        <v>18278</v>
      </c>
    </row>
    <row r="8809" spans="1:6">
      <c r="A8809" t="s">
        <v>3967</v>
      </c>
      <c r="B8809" s="874" t="s">
        <v>26053</v>
      </c>
      <c r="C8809" t="s">
        <v>26054</v>
      </c>
      <c r="D8809" t="s">
        <v>26054</v>
      </c>
      <c r="E8809" t="s">
        <v>26054</v>
      </c>
      <c r="F8809" s="874" t="s">
        <v>18278</v>
      </c>
    </row>
    <row r="8810" spans="1:6">
      <c r="A8810" t="s">
        <v>3967</v>
      </c>
      <c r="B8810" s="874" t="s">
        <v>26055</v>
      </c>
      <c r="C8810" t="s">
        <v>26056</v>
      </c>
      <c r="D8810" t="s">
        <v>26056</v>
      </c>
      <c r="E8810" t="s">
        <v>26056</v>
      </c>
      <c r="F8810" s="874" t="s">
        <v>18278</v>
      </c>
    </row>
    <row r="8811" spans="1:6">
      <c r="A8811" t="s">
        <v>3967</v>
      </c>
      <c r="B8811" s="874" t="s">
        <v>26057</v>
      </c>
      <c r="C8811" t="s">
        <v>26058</v>
      </c>
      <c r="D8811" t="s">
        <v>26058</v>
      </c>
      <c r="E8811" t="s">
        <v>26058</v>
      </c>
      <c r="F8811" s="874" t="s">
        <v>18278</v>
      </c>
    </row>
    <row r="8812" spans="1:6">
      <c r="A8812" t="s">
        <v>3967</v>
      </c>
      <c r="B8812" s="874" t="s">
        <v>26059</v>
      </c>
      <c r="C8812" t="s">
        <v>26060</v>
      </c>
      <c r="D8812" t="s">
        <v>26060</v>
      </c>
      <c r="E8812" t="s">
        <v>26060</v>
      </c>
      <c r="F8812" s="874" t="s">
        <v>18278</v>
      </c>
    </row>
    <row r="8813" spans="1:6">
      <c r="A8813" t="s">
        <v>3967</v>
      </c>
      <c r="B8813" s="874" t="s">
        <v>26061</v>
      </c>
      <c r="C8813" t="s">
        <v>26062</v>
      </c>
      <c r="D8813" t="s">
        <v>26062</v>
      </c>
      <c r="E8813" t="s">
        <v>26062</v>
      </c>
      <c r="F8813" t="s">
        <v>18278</v>
      </c>
    </row>
    <row r="8814" spans="1:6">
      <c r="A8814" t="s">
        <v>3967</v>
      </c>
      <c r="B8814" s="874" t="s">
        <v>26063</v>
      </c>
      <c r="C8814" t="s">
        <v>26064</v>
      </c>
      <c r="D8814" t="s">
        <v>26064</v>
      </c>
      <c r="E8814" t="s">
        <v>26064</v>
      </c>
      <c r="F8814" s="874" t="s">
        <v>18278</v>
      </c>
    </row>
    <row r="8815" spans="1:6">
      <c r="A8815" t="s">
        <v>3967</v>
      </c>
      <c r="B8815" s="874" t="s">
        <v>26065</v>
      </c>
      <c r="C8815" t="s">
        <v>26066</v>
      </c>
      <c r="D8815" t="s">
        <v>26066</v>
      </c>
      <c r="E8815" t="s">
        <v>26066</v>
      </c>
      <c r="F8815" s="874" t="s">
        <v>18278</v>
      </c>
    </row>
    <row r="8816" spans="1:6">
      <c r="A8816" t="s">
        <v>3967</v>
      </c>
      <c r="B8816" s="874" t="s">
        <v>26067</v>
      </c>
      <c r="C8816" t="s">
        <v>26068</v>
      </c>
      <c r="D8816" t="s">
        <v>26068</v>
      </c>
      <c r="E8816" t="s">
        <v>26068</v>
      </c>
      <c r="F8816" s="874" t="s">
        <v>18278</v>
      </c>
    </row>
    <row r="8817" spans="1:6">
      <c r="A8817" t="s">
        <v>3967</v>
      </c>
      <c r="B8817" s="874" t="s">
        <v>26069</v>
      </c>
      <c r="C8817" t="s">
        <v>26070</v>
      </c>
      <c r="D8817" t="s">
        <v>26070</v>
      </c>
      <c r="E8817" t="s">
        <v>26070</v>
      </c>
      <c r="F8817" s="874" t="s">
        <v>18278</v>
      </c>
    </row>
    <row r="8818" spans="1:6">
      <c r="A8818" t="s">
        <v>3967</v>
      </c>
      <c r="B8818" s="874" t="s">
        <v>26071</v>
      </c>
      <c r="C8818" t="s">
        <v>26072</v>
      </c>
      <c r="D8818" t="s">
        <v>26072</v>
      </c>
      <c r="E8818" t="s">
        <v>26072</v>
      </c>
      <c r="F8818" s="874" t="s">
        <v>18278</v>
      </c>
    </row>
    <row r="8819" spans="1:6">
      <c r="A8819" t="s">
        <v>3967</v>
      </c>
      <c r="B8819" s="874" t="s">
        <v>26073</v>
      </c>
      <c r="C8819" t="s">
        <v>26074</v>
      </c>
      <c r="D8819" t="s">
        <v>26074</v>
      </c>
      <c r="E8819" t="s">
        <v>26074</v>
      </c>
      <c r="F8819" s="874" t="s">
        <v>18282</v>
      </c>
    </row>
    <row r="8820" spans="1:6">
      <c r="A8820" t="s">
        <v>3967</v>
      </c>
      <c r="B8820" s="874" t="s">
        <v>26075</v>
      </c>
      <c r="C8820" t="s">
        <v>26076</v>
      </c>
      <c r="D8820" t="s">
        <v>26076</v>
      </c>
      <c r="E8820" t="s">
        <v>26076</v>
      </c>
      <c r="F8820" t="s">
        <v>18286</v>
      </c>
    </row>
    <row r="8821" spans="1:6">
      <c r="A8821" t="s">
        <v>3967</v>
      </c>
      <c r="B8821" t="s">
        <v>26077</v>
      </c>
      <c r="C8821" t="s">
        <v>26078</v>
      </c>
      <c r="D8821" t="s">
        <v>26078</v>
      </c>
      <c r="E8821" t="s">
        <v>26078</v>
      </c>
      <c r="F8821" s="874" t="s">
        <v>18290</v>
      </c>
    </row>
    <row r="8822" spans="1:6">
      <c r="A8822" t="s">
        <v>3967</v>
      </c>
      <c r="B8822" t="s">
        <v>26079</v>
      </c>
      <c r="C8822" t="s">
        <v>26080</v>
      </c>
      <c r="D8822" t="s">
        <v>26080</v>
      </c>
      <c r="E8822" t="s">
        <v>26080</v>
      </c>
      <c r="F8822" s="874" t="s">
        <v>18294</v>
      </c>
    </row>
    <row r="8823" spans="1:6">
      <c r="A8823" t="s">
        <v>3967</v>
      </c>
      <c r="B8823" s="874" t="s">
        <v>26081</v>
      </c>
      <c r="C8823" t="s">
        <v>26082</v>
      </c>
      <c r="D8823" t="s">
        <v>26082</v>
      </c>
      <c r="E8823" t="s">
        <v>26082</v>
      </c>
      <c r="F8823" s="874" t="s">
        <v>18298</v>
      </c>
    </row>
    <row r="8824" spans="1:6">
      <c r="A8824" t="s">
        <v>3967</v>
      </c>
      <c r="B8824" s="874" t="s">
        <v>26083</v>
      </c>
      <c r="C8824" t="s">
        <v>26084</v>
      </c>
      <c r="D8824" t="s">
        <v>26084</v>
      </c>
      <c r="E8824" t="s">
        <v>26084</v>
      </c>
      <c r="F8824" s="874" t="s">
        <v>18302</v>
      </c>
    </row>
    <row r="8825" spans="1:6">
      <c r="A8825" t="s">
        <v>3967</v>
      </c>
      <c r="B8825" s="874" t="s">
        <v>26085</v>
      </c>
      <c r="C8825" t="s">
        <v>26086</v>
      </c>
      <c r="D8825" t="s">
        <v>26086</v>
      </c>
      <c r="E8825" t="s">
        <v>26086</v>
      </c>
      <c r="F8825" s="874" t="s">
        <v>18306</v>
      </c>
    </row>
    <row r="8826" spans="1:6">
      <c r="A8826" t="s">
        <v>3967</v>
      </c>
      <c r="B8826" s="860" t="s">
        <v>26087</v>
      </c>
      <c r="C8826" t="s">
        <v>26088</v>
      </c>
      <c r="D8826" t="s">
        <v>26088</v>
      </c>
      <c r="E8826" t="s">
        <v>26088</v>
      </c>
      <c r="F8826" s="874" t="s">
        <v>18310</v>
      </c>
    </row>
    <row r="8827" spans="1:6">
      <c r="A8827" t="s">
        <v>3967</v>
      </c>
      <c r="B8827" s="874" t="s">
        <v>26089</v>
      </c>
      <c r="C8827" t="s">
        <v>26090</v>
      </c>
      <c r="D8827" t="s">
        <v>26090</v>
      </c>
      <c r="E8827" t="s">
        <v>26090</v>
      </c>
      <c r="F8827" s="874" t="s">
        <v>18310</v>
      </c>
    </row>
    <row r="8828" spans="1:6">
      <c r="A8828" t="s">
        <v>3967</v>
      </c>
      <c r="B8828" s="874" t="s">
        <v>26091</v>
      </c>
      <c r="C8828" t="s">
        <v>26092</v>
      </c>
      <c r="D8828" t="s">
        <v>26092</v>
      </c>
      <c r="E8828" t="s">
        <v>26092</v>
      </c>
      <c r="F8828" s="874" t="s">
        <v>18312</v>
      </c>
    </row>
    <row r="8829" spans="1:6">
      <c r="A8829" t="s">
        <v>3967</v>
      </c>
      <c r="B8829" t="s">
        <v>26093</v>
      </c>
      <c r="C8829" t="s">
        <v>26094</v>
      </c>
      <c r="D8829" t="s">
        <v>26094</v>
      </c>
      <c r="E8829" t="s">
        <v>26094</v>
      </c>
      <c r="F8829" s="874" t="s">
        <v>18312</v>
      </c>
    </row>
    <row r="8830" spans="1:6">
      <c r="A8830" t="s">
        <v>3967</v>
      </c>
      <c r="B8830" s="874" t="s">
        <v>26095</v>
      </c>
      <c r="C8830" t="s">
        <v>26096</v>
      </c>
      <c r="D8830" t="s">
        <v>26096</v>
      </c>
      <c r="E8830" t="s">
        <v>26096</v>
      </c>
      <c r="F8830" s="874" t="s">
        <v>18312</v>
      </c>
    </row>
    <row r="8831" spans="1:6">
      <c r="A8831" t="s">
        <v>3967</v>
      </c>
      <c r="B8831" s="874" t="s">
        <v>26097</v>
      </c>
      <c r="C8831" t="s">
        <v>26098</v>
      </c>
      <c r="D8831" t="s">
        <v>26098</v>
      </c>
      <c r="E8831" t="s">
        <v>26098</v>
      </c>
      <c r="F8831" s="874" t="s">
        <v>18312</v>
      </c>
    </row>
    <row r="8832" spans="1:6">
      <c r="A8832" t="s">
        <v>3967</v>
      </c>
      <c r="B8832" s="874" t="s">
        <v>26099</v>
      </c>
      <c r="C8832" t="s">
        <v>26100</v>
      </c>
      <c r="D8832" t="s">
        <v>26100</v>
      </c>
      <c r="E8832" t="s">
        <v>26100</v>
      </c>
      <c r="F8832" s="874" t="s">
        <v>18312</v>
      </c>
    </row>
    <row r="8833" spans="1:6">
      <c r="A8833" t="s">
        <v>3967</v>
      </c>
      <c r="B8833" s="874" t="s">
        <v>26101</v>
      </c>
      <c r="C8833" t="s">
        <v>26102</v>
      </c>
      <c r="D8833" t="s">
        <v>26102</v>
      </c>
      <c r="E8833" t="s">
        <v>26102</v>
      </c>
      <c r="F8833" s="874" t="s">
        <v>18316</v>
      </c>
    </row>
    <row r="8834" spans="1:6">
      <c r="A8834" t="s">
        <v>3967</v>
      </c>
      <c r="B8834" s="860" t="s">
        <v>26103</v>
      </c>
      <c r="C8834" t="s">
        <v>26104</v>
      </c>
      <c r="D8834" t="s">
        <v>26104</v>
      </c>
      <c r="E8834" t="s">
        <v>26104</v>
      </c>
      <c r="F8834" s="860" t="s">
        <v>18316</v>
      </c>
    </row>
    <row r="8835" spans="1:6">
      <c r="A8835" t="s">
        <v>3967</v>
      </c>
      <c r="B8835" s="860" t="s">
        <v>26105</v>
      </c>
      <c r="C8835" t="s">
        <v>26106</v>
      </c>
      <c r="D8835" t="s">
        <v>26106</v>
      </c>
      <c r="E8835" t="s">
        <v>26106</v>
      </c>
      <c r="F8835" s="874" t="s">
        <v>18320</v>
      </c>
    </row>
    <row r="8836" spans="1:6">
      <c r="A8836" t="s">
        <v>3967</v>
      </c>
      <c r="B8836" s="874" t="s">
        <v>26107</v>
      </c>
      <c r="C8836" t="s">
        <v>26108</v>
      </c>
      <c r="D8836" t="s">
        <v>26108</v>
      </c>
      <c r="E8836" t="s">
        <v>26108</v>
      </c>
      <c r="F8836" s="874" t="s">
        <v>18324</v>
      </c>
    </row>
    <row r="8837" spans="1:6">
      <c r="A8837" t="s">
        <v>3967</v>
      </c>
      <c r="B8837" s="874" t="s">
        <v>26109</v>
      </c>
      <c r="C8837" t="s">
        <v>26110</v>
      </c>
      <c r="D8837" t="s">
        <v>26110</v>
      </c>
      <c r="E8837" t="s">
        <v>26110</v>
      </c>
      <c r="F8837" s="874" t="s">
        <v>18327</v>
      </c>
    </row>
    <row r="8838" spans="1:6">
      <c r="A8838" t="s">
        <v>3967</v>
      </c>
      <c r="B8838" t="s">
        <v>26111</v>
      </c>
      <c r="C8838" t="s">
        <v>26112</v>
      </c>
      <c r="D8838" t="s">
        <v>26112</v>
      </c>
      <c r="E8838" t="s">
        <v>26112</v>
      </c>
      <c r="F8838" s="874" t="s">
        <v>18327</v>
      </c>
    </row>
    <row r="8839" spans="1:6">
      <c r="A8839" t="s">
        <v>3967</v>
      </c>
      <c r="B8839" s="874" t="s">
        <v>26113</v>
      </c>
      <c r="C8839" t="s">
        <v>26114</v>
      </c>
      <c r="D8839" t="s">
        <v>26114</v>
      </c>
      <c r="E8839" t="s">
        <v>26114</v>
      </c>
      <c r="F8839" s="875" t="s">
        <v>18330</v>
      </c>
    </row>
    <row r="8840" spans="1:6">
      <c r="A8840" t="s">
        <v>3967</v>
      </c>
      <c r="B8840" s="874" t="s">
        <v>26115</v>
      </c>
      <c r="C8840" t="s">
        <v>26116</v>
      </c>
      <c r="D8840" t="s">
        <v>26116</v>
      </c>
      <c r="E8840" t="s">
        <v>26116</v>
      </c>
      <c r="F8840" s="874" t="s">
        <v>18334</v>
      </c>
    </row>
    <row r="8841" spans="1:6">
      <c r="A8841" t="s">
        <v>3967</v>
      </c>
      <c r="B8841" s="874" t="s">
        <v>26117</v>
      </c>
      <c r="C8841" t="s">
        <v>26118</v>
      </c>
      <c r="D8841" t="s">
        <v>26118</v>
      </c>
      <c r="E8841" t="s">
        <v>26118</v>
      </c>
      <c r="F8841" s="874" t="s">
        <v>18337</v>
      </c>
    </row>
    <row r="8842" spans="1:6">
      <c r="A8842" t="s">
        <v>3967</v>
      </c>
      <c r="B8842" s="874" t="s">
        <v>26119</v>
      </c>
      <c r="C8842" t="s">
        <v>26120</v>
      </c>
      <c r="D8842" t="s">
        <v>26120</v>
      </c>
      <c r="E8842" t="s">
        <v>26120</v>
      </c>
      <c r="F8842" s="874" t="s">
        <v>18341</v>
      </c>
    </row>
    <row r="8843" spans="1:6">
      <c r="A8843" t="s">
        <v>3967</v>
      </c>
      <c r="B8843" s="874" t="s">
        <v>26121</v>
      </c>
      <c r="C8843" t="s">
        <v>26122</v>
      </c>
      <c r="D8843" t="s">
        <v>26122</v>
      </c>
      <c r="E8843" t="s">
        <v>26122</v>
      </c>
      <c r="F8843" s="874" t="s">
        <v>18341</v>
      </c>
    </row>
    <row r="8844" spans="1:6">
      <c r="A8844" t="s">
        <v>3967</v>
      </c>
      <c r="B8844" s="874" t="s">
        <v>26123</v>
      </c>
      <c r="C8844" t="s">
        <v>26124</v>
      </c>
      <c r="D8844" t="s">
        <v>26124</v>
      </c>
      <c r="E8844" t="s">
        <v>26124</v>
      </c>
      <c r="F8844" s="874" t="s">
        <v>18341</v>
      </c>
    </row>
    <row r="8845" spans="1:6">
      <c r="A8845" t="s">
        <v>3967</v>
      </c>
      <c r="B8845" t="s">
        <v>26125</v>
      </c>
      <c r="C8845" t="s">
        <v>26126</v>
      </c>
      <c r="D8845" t="s">
        <v>26126</v>
      </c>
      <c r="E8845" t="s">
        <v>26126</v>
      </c>
      <c r="F8845" s="874" t="s">
        <v>18342</v>
      </c>
    </row>
    <row r="8846" spans="1:6">
      <c r="A8846" t="s">
        <v>3967</v>
      </c>
      <c r="B8846" t="s">
        <v>26127</v>
      </c>
      <c r="C8846" t="s">
        <v>26128</v>
      </c>
      <c r="D8846" t="s">
        <v>26128</v>
      </c>
      <c r="E8846" t="s">
        <v>26128</v>
      </c>
      <c r="F8846" t="s">
        <v>18345</v>
      </c>
    </row>
    <row r="8847" spans="1:6">
      <c r="A8847" t="s">
        <v>3967</v>
      </c>
      <c r="B8847" s="860" t="s">
        <v>26129</v>
      </c>
      <c r="C8847" t="s">
        <v>26130</v>
      </c>
      <c r="D8847" t="s">
        <v>26130</v>
      </c>
      <c r="E8847" t="s">
        <v>26130</v>
      </c>
      <c r="F8847" s="874" t="s">
        <v>18346</v>
      </c>
    </row>
    <row r="8848" spans="1:6">
      <c r="A8848" t="s">
        <v>3967</v>
      </c>
      <c r="B8848" s="874" t="s">
        <v>26131</v>
      </c>
      <c r="C8848" t="s">
        <v>26132</v>
      </c>
      <c r="D8848" t="s">
        <v>26132</v>
      </c>
      <c r="E8848" t="s">
        <v>26132</v>
      </c>
      <c r="F8848" s="874" t="s">
        <v>18350</v>
      </c>
    </row>
    <row r="8849" spans="1:6">
      <c r="A8849" t="s">
        <v>3967</v>
      </c>
      <c r="B8849" s="860" t="s">
        <v>26133</v>
      </c>
      <c r="C8849" t="s">
        <v>26134</v>
      </c>
      <c r="D8849" t="s">
        <v>26134</v>
      </c>
      <c r="E8849" t="s">
        <v>26134</v>
      </c>
      <c r="F8849" s="874" t="s">
        <v>18354</v>
      </c>
    </row>
    <row r="8850" spans="1:6">
      <c r="A8850" t="s">
        <v>3967</v>
      </c>
      <c r="B8850" s="874" t="s">
        <v>26135</v>
      </c>
      <c r="C8850" t="s">
        <v>26136</v>
      </c>
      <c r="D8850" t="s">
        <v>26136</v>
      </c>
      <c r="E8850" t="s">
        <v>26136</v>
      </c>
      <c r="F8850" s="874" t="s">
        <v>18358</v>
      </c>
    </row>
    <row r="8851" spans="1:6">
      <c r="A8851" t="s">
        <v>3967</v>
      </c>
      <c r="B8851" s="860" t="s">
        <v>26137</v>
      </c>
      <c r="C8851" t="s">
        <v>26138</v>
      </c>
      <c r="D8851" t="s">
        <v>26138</v>
      </c>
      <c r="E8851" t="s">
        <v>26138</v>
      </c>
      <c r="F8851" s="874" t="s">
        <v>18358</v>
      </c>
    </row>
    <row r="8852" spans="1:6">
      <c r="A8852" t="s">
        <v>3967</v>
      </c>
      <c r="B8852" s="874" t="s">
        <v>26139</v>
      </c>
      <c r="C8852" t="s">
        <v>26140</v>
      </c>
      <c r="D8852" t="s">
        <v>26140</v>
      </c>
      <c r="E8852" t="s">
        <v>26140</v>
      </c>
      <c r="F8852" s="874" t="s">
        <v>18358</v>
      </c>
    </row>
    <row r="8853" spans="1:6">
      <c r="A8853" t="s">
        <v>3967</v>
      </c>
      <c r="B8853" s="874" t="s">
        <v>26141</v>
      </c>
      <c r="C8853" t="s">
        <v>26142</v>
      </c>
      <c r="D8853" t="s">
        <v>26142</v>
      </c>
      <c r="E8853" t="s">
        <v>26142</v>
      </c>
      <c r="F8853" s="874" t="s">
        <v>18358</v>
      </c>
    </row>
    <row r="8854" spans="1:6">
      <c r="A8854" t="s">
        <v>3967</v>
      </c>
      <c r="B8854" s="874" t="s">
        <v>26143</v>
      </c>
      <c r="C8854" t="s">
        <v>26144</v>
      </c>
      <c r="D8854" t="s">
        <v>26144</v>
      </c>
      <c r="E8854" t="s">
        <v>26144</v>
      </c>
      <c r="F8854" s="874" t="s">
        <v>18358</v>
      </c>
    </row>
    <row r="8855" spans="1:6">
      <c r="A8855" t="s">
        <v>3967</v>
      </c>
      <c r="B8855" s="874" t="s">
        <v>26145</v>
      </c>
      <c r="C8855" t="s">
        <v>26146</v>
      </c>
      <c r="D8855" t="s">
        <v>26146</v>
      </c>
      <c r="E8855" t="s">
        <v>26146</v>
      </c>
      <c r="F8855" s="874" t="s">
        <v>18362</v>
      </c>
    </row>
    <row r="8856" spans="1:6">
      <c r="A8856" t="s">
        <v>3967</v>
      </c>
      <c r="B8856" t="s">
        <v>26147</v>
      </c>
      <c r="C8856" t="s">
        <v>26148</v>
      </c>
      <c r="D8856" t="s">
        <v>26148</v>
      </c>
      <c r="E8856" t="s">
        <v>26148</v>
      </c>
      <c r="F8856" t="s">
        <v>18366</v>
      </c>
    </row>
    <row r="8857" spans="1:6">
      <c r="A8857" t="s">
        <v>3967</v>
      </c>
      <c r="B8857" t="s">
        <v>26149</v>
      </c>
      <c r="C8857" t="s">
        <v>26150</v>
      </c>
      <c r="D8857" t="s">
        <v>26150</v>
      </c>
      <c r="E8857" t="s">
        <v>26150</v>
      </c>
      <c r="F8857" t="s">
        <v>18366</v>
      </c>
    </row>
    <row r="8858" spans="1:6">
      <c r="A8858" t="s">
        <v>3967</v>
      </c>
      <c r="B8858" s="874" t="s">
        <v>26151</v>
      </c>
      <c r="C8858" t="s">
        <v>26152</v>
      </c>
      <c r="D8858" t="s">
        <v>26152</v>
      </c>
      <c r="E8858" t="s">
        <v>26152</v>
      </c>
      <c r="F8858" s="874" t="s">
        <v>18366</v>
      </c>
    </row>
    <row r="8859" spans="1:6">
      <c r="A8859" t="s">
        <v>3967</v>
      </c>
      <c r="B8859" s="874" t="s">
        <v>26153</v>
      </c>
      <c r="C8859" t="s">
        <v>26154</v>
      </c>
      <c r="D8859" t="s">
        <v>26154</v>
      </c>
      <c r="E8859" t="s">
        <v>26154</v>
      </c>
      <c r="F8859" s="874" t="s">
        <v>18370</v>
      </c>
    </row>
    <row r="8860" spans="1:6">
      <c r="A8860" t="s">
        <v>3967</v>
      </c>
      <c r="B8860" s="874" t="s">
        <v>26155</v>
      </c>
      <c r="C8860" t="s">
        <v>26156</v>
      </c>
      <c r="D8860" t="s">
        <v>26156</v>
      </c>
      <c r="E8860" t="s">
        <v>26156</v>
      </c>
      <c r="F8860" s="874" t="s">
        <v>18370</v>
      </c>
    </row>
    <row r="8861" spans="1:6">
      <c r="A8861" t="s">
        <v>3967</v>
      </c>
      <c r="B8861" s="874" t="s">
        <v>26157</v>
      </c>
      <c r="C8861" t="s">
        <v>26158</v>
      </c>
      <c r="D8861" t="s">
        <v>26158</v>
      </c>
      <c r="E8861" t="s">
        <v>26158</v>
      </c>
      <c r="F8861" s="874" t="s">
        <v>18374</v>
      </c>
    </row>
    <row r="8862" spans="1:6">
      <c r="A8862" t="s">
        <v>3967</v>
      </c>
      <c r="B8862" s="874" t="s">
        <v>26159</v>
      </c>
      <c r="C8862" t="s">
        <v>26160</v>
      </c>
      <c r="D8862" t="s">
        <v>26160</v>
      </c>
      <c r="E8862" t="s">
        <v>26160</v>
      </c>
      <c r="F8862" s="874" t="s">
        <v>18378</v>
      </c>
    </row>
    <row r="8863" spans="1:6">
      <c r="A8863" t="s">
        <v>3967</v>
      </c>
      <c r="B8863" s="876" t="s">
        <v>26161</v>
      </c>
      <c r="C8863" t="s">
        <v>26162</v>
      </c>
      <c r="D8863" t="s">
        <v>26162</v>
      </c>
      <c r="E8863" t="s">
        <v>26162</v>
      </c>
      <c r="F8863" s="874" t="s">
        <v>18378</v>
      </c>
    </row>
    <row r="8864" spans="1:6">
      <c r="A8864" t="s">
        <v>3967</v>
      </c>
      <c r="B8864" t="s">
        <v>26163</v>
      </c>
      <c r="C8864" t="s">
        <v>26164</v>
      </c>
      <c r="D8864" t="s">
        <v>26164</v>
      </c>
      <c r="E8864" t="s">
        <v>26164</v>
      </c>
      <c r="F8864" s="874" t="s">
        <v>18378</v>
      </c>
    </row>
    <row r="8865" spans="1:6">
      <c r="A8865" t="s">
        <v>3967</v>
      </c>
      <c r="B8865" s="876" t="s">
        <v>26165</v>
      </c>
      <c r="C8865" t="s">
        <v>26166</v>
      </c>
      <c r="D8865" t="s">
        <v>26166</v>
      </c>
      <c r="E8865" t="s">
        <v>26166</v>
      </c>
      <c r="F8865" s="874" t="s">
        <v>18378</v>
      </c>
    </row>
    <row r="8866" spans="1:6">
      <c r="A8866" t="s">
        <v>3967</v>
      </c>
      <c r="B8866" s="874" t="s">
        <v>26167</v>
      </c>
      <c r="C8866" t="s">
        <v>26168</v>
      </c>
      <c r="D8866" t="s">
        <v>26168</v>
      </c>
      <c r="E8866" t="s">
        <v>26168</v>
      </c>
      <c r="F8866" s="874" t="s">
        <v>18378</v>
      </c>
    </row>
    <row r="8867" spans="1:6">
      <c r="A8867" t="s">
        <v>3967</v>
      </c>
      <c r="B8867" s="874" t="s">
        <v>26169</v>
      </c>
      <c r="C8867" t="s">
        <v>26170</v>
      </c>
      <c r="D8867" t="s">
        <v>26170</v>
      </c>
      <c r="E8867" t="s">
        <v>26170</v>
      </c>
      <c r="F8867" s="874" t="s">
        <v>18378</v>
      </c>
    </row>
    <row r="8868" spans="1:6">
      <c r="A8868" t="s">
        <v>3967</v>
      </c>
      <c r="B8868" s="874" t="s">
        <v>26171</v>
      </c>
      <c r="C8868" t="s">
        <v>26172</v>
      </c>
      <c r="D8868" t="s">
        <v>26172</v>
      </c>
      <c r="E8868" t="s">
        <v>26172</v>
      </c>
      <c r="F8868" s="874" t="s">
        <v>18382</v>
      </c>
    </row>
    <row r="8869" spans="1:6">
      <c r="A8869" t="s">
        <v>3967</v>
      </c>
      <c r="B8869" s="860" t="s">
        <v>26173</v>
      </c>
      <c r="C8869" t="s">
        <v>26174</v>
      </c>
      <c r="D8869" t="s">
        <v>26174</v>
      </c>
      <c r="E8869" t="s">
        <v>26174</v>
      </c>
      <c r="F8869" s="874" t="s">
        <v>18386</v>
      </c>
    </row>
    <row r="8870" spans="1:6">
      <c r="A8870" t="s">
        <v>3967</v>
      </c>
      <c r="B8870" s="874" t="s">
        <v>26175</v>
      </c>
      <c r="C8870" t="s">
        <v>26176</v>
      </c>
      <c r="D8870" t="s">
        <v>26176</v>
      </c>
      <c r="E8870" t="s">
        <v>26176</v>
      </c>
      <c r="F8870" s="1" t="s">
        <v>18386</v>
      </c>
    </row>
    <row r="8871" spans="1:6">
      <c r="A8871" t="s">
        <v>3967</v>
      </c>
      <c r="B8871" t="s">
        <v>26177</v>
      </c>
      <c r="C8871" t="s">
        <v>26178</v>
      </c>
      <c r="D8871" t="s">
        <v>26178</v>
      </c>
      <c r="E8871" t="s">
        <v>26178</v>
      </c>
      <c r="F8871" s="874" t="s">
        <v>18390</v>
      </c>
    </row>
    <row r="8872" spans="1:6">
      <c r="A8872" t="s">
        <v>3967</v>
      </c>
      <c r="B8872" s="874" t="s">
        <v>26179</v>
      </c>
      <c r="C8872" t="s">
        <v>26180</v>
      </c>
      <c r="D8872" t="s">
        <v>26180</v>
      </c>
      <c r="E8872" t="s">
        <v>26180</v>
      </c>
      <c r="F8872" s="874" t="s">
        <v>18390</v>
      </c>
    </row>
    <row r="8873" spans="1:6">
      <c r="A8873" t="s">
        <v>3967</v>
      </c>
      <c r="B8873" s="860" t="s">
        <v>26181</v>
      </c>
      <c r="C8873" t="s">
        <v>26182</v>
      </c>
      <c r="D8873" t="s">
        <v>26182</v>
      </c>
      <c r="E8873" t="s">
        <v>26182</v>
      </c>
      <c r="F8873" s="874" t="s">
        <v>18394</v>
      </c>
    </row>
    <row r="8874" spans="1:6">
      <c r="A8874" t="s">
        <v>3967</v>
      </c>
      <c r="B8874" s="874" t="s">
        <v>26183</v>
      </c>
      <c r="C8874" t="s">
        <v>26184</v>
      </c>
      <c r="D8874" t="s">
        <v>26184</v>
      </c>
      <c r="E8874" t="s">
        <v>26184</v>
      </c>
      <c r="F8874" s="874" t="s">
        <v>18397</v>
      </c>
    </row>
    <row r="8875" spans="1:6">
      <c r="A8875" t="s">
        <v>3967</v>
      </c>
      <c r="B8875" s="874" t="s">
        <v>26185</v>
      </c>
      <c r="C8875" t="s">
        <v>26186</v>
      </c>
      <c r="D8875" t="s">
        <v>26186</v>
      </c>
      <c r="E8875" t="s">
        <v>26186</v>
      </c>
      <c r="F8875" s="874" t="s">
        <v>18401</v>
      </c>
    </row>
    <row r="8876" spans="1:6">
      <c r="A8876" t="s">
        <v>3967</v>
      </c>
      <c r="B8876" s="874" t="s">
        <v>26187</v>
      </c>
      <c r="C8876" t="s">
        <v>26188</v>
      </c>
      <c r="D8876" t="s">
        <v>26188</v>
      </c>
      <c r="E8876" t="s">
        <v>26188</v>
      </c>
      <c r="F8876" s="874" t="s">
        <v>18402</v>
      </c>
    </row>
    <row r="8877" spans="1:6">
      <c r="A8877" t="s">
        <v>3967</v>
      </c>
      <c r="B8877" s="874" t="s">
        <v>26189</v>
      </c>
      <c r="C8877" t="s">
        <v>26190</v>
      </c>
      <c r="D8877" t="s">
        <v>26190</v>
      </c>
      <c r="E8877" t="s">
        <v>26190</v>
      </c>
      <c r="F8877" s="874" t="s">
        <v>18406</v>
      </c>
    </row>
    <row r="8878" spans="1:6">
      <c r="A8878" t="s">
        <v>3967</v>
      </c>
      <c r="B8878" s="874" t="s">
        <v>26191</v>
      </c>
      <c r="C8878" t="s">
        <v>26192</v>
      </c>
      <c r="D8878" t="s">
        <v>26192</v>
      </c>
      <c r="E8878" t="s">
        <v>26192</v>
      </c>
      <c r="F8878" s="874" t="s">
        <v>18410</v>
      </c>
    </row>
    <row r="8879" spans="1:6">
      <c r="A8879" t="s">
        <v>3967</v>
      </c>
      <c r="B8879" s="874" t="s">
        <v>26193</v>
      </c>
      <c r="C8879" t="s">
        <v>26194</v>
      </c>
      <c r="D8879" t="s">
        <v>26194</v>
      </c>
      <c r="E8879" t="s">
        <v>26194</v>
      </c>
      <c r="F8879" s="874" t="s">
        <v>18414</v>
      </c>
    </row>
    <row r="8880" spans="1:6">
      <c r="A8880" t="s">
        <v>3967</v>
      </c>
      <c r="B8880" s="876" t="s">
        <v>26195</v>
      </c>
      <c r="C8880" t="s">
        <v>26196</v>
      </c>
      <c r="D8880" t="s">
        <v>26196</v>
      </c>
      <c r="E8880" t="s">
        <v>26196</v>
      </c>
      <c r="F8880" s="874" t="s">
        <v>18418</v>
      </c>
    </row>
    <row r="8881" spans="1:6">
      <c r="A8881" t="s">
        <v>3967</v>
      </c>
      <c r="B8881" s="876" t="s">
        <v>26197</v>
      </c>
      <c r="C8881" t="s">
        <v>26198</v>
      </c>
      <c r="D8881" t="s">
        <v>26198</v>
      </c>
      <c r="E8881" t="s">
        <v>26198</v>
      </c>
      <c r="F8881" s="874" t="s">
        <v>18418</v>
      </c>
    </row>
    <row r="8882" spans="1:6">
      <c r="A8882" t="s">
        <v>3967</v>
      </c>
      <c r="B8882" s="874" t="s">
        <v>26199</v>
      </c>
      <c r="C8882" t="s">
        <v>26200</v>
      </c>
      <c r="D8882" t="s">
        <v>26200</v>
      </c>
      <c r="E8882" t="s">
        <v>26200</v>
      </c>
      <c r="F8882" t="s">
        <v>18421</v>
      </c>
    </row>
    <row r="8883" spans="1:6">
      <c r="A8883" t="s">
        <v>3967</v>
      </c>
      <c r="B8883" s="874" t="s">
        <v>26201</v>
      </c>
      <c r="C8883" t="s">
        <v>26202</v>
      </c>
      <c r="D8883" t="s">
        <v>26202</v>
      </c>
      <c r="E8883" t="s">
        <v>26202</v>
      </c>
      <c r="F8883" s="874" t="s">
        <v>18421</v>
      </c>
    </row>
    <row r="8884" spans="1:6">
      <c r="A8884" t="s">
        <v>3967</v>
      </c>
      <c r="B8884" s="874" t="s">
        <v>26203</v>
      </c>
      <c r="C8884" t="s">
        <v>26204</v>
      </c>
      <c r="D8884" t="s">
        <v>26204</v>
      </c>
      <c r="E8884" t="s">
        <v>26204</v>
      </c>
      <c r="F8884" s="874" t="s">
        <v>18421</v>
      </c>
    </row>
    <row r="8885" spans="1:6">
      <c r="A8885" t="s">
        <v>3967</v>
      </c>
      <c r="B8885" s="876" t="s">
        <v>26205</v>
      </c>
      <c r="C8885" t="s">
        <v>26206</v>
      </c>
      <c r="D8885" t="s">
        <v>26206</v>
      </c>
      <c r="E8885" t="s">
        <v>26206</v>
      </c>
      <c r="F8885" s="874" t="s">
        <v>18421</v>
      </c>
    </row>
    <row r="8886" spans="1:6">
      <c r="A8886" t="s">
        <v>3967</v>
      </c>
      <c r="B8886" s="874" t="s">
        <v>26207</v>
      </c>
      <c r="C8886" t="s">
        <v>26208</v>
      </c>
      <c r="D8886" t="s">
        <v>26208</v>
      </c>
      <c r="E8886" t="s">
        <v>26208</v>
      </c>
      <c r="F8886" s="874" t="s">
        <v>18422</v>
      </c>
    </row>
    <row r="8887" spans="1:6">
      <c r="A8887" t="s">
        <v>3967</v>
      </c>
      <c r="B8887" s="876" t="s">
        <v>26209</v>
      </c>
      <c r="C8887" t="s">
        <v>26210</v>
      </c>
      <c r="D8887" t="s">
        <v>26210</v>
      </c>
      <c r="E8887" t="s">
        <v>26210</v>
      </c>
      <c r="F8887" s="874" t="s">
        <v>18426</v>
      </c>
    </row>
    <row r="8888" spans="1:6">
      <c r="A8888" t="s">
        <v>3967</v>
      </c>
      <c r="B8888" s="874" t="s">
        <v>26211</v>
      </c>
      <c r="C8888" t="s">
        <v>26212</v>
      </c>
      <c r="D8888" t="s">
        <v>26212</v>
      </c>
      <c r="E8888" t="s">
        <v>26212</v>
      </c>
      <c r="F8888" s="874" t="s">
        <v>18430</v>
      </c>
    </row>
    <row r="8889" spans="1:6">
      <c r="A8889" t="s">
        <v>3967</v>
      </c>
      <c r="B8889" s="876" t="s">
        <v>26213</v>
      </c>
      <c r="C8889" t="s">
        <v>26214</v>
      </c>
      <c r="D8889" t="s">
        <v>26214</v>
      </c>
      <c r="E8889" t="s">
        <v>26214</v>
      </c>
      <c r="F8889" s="874" t="s">
        <v>18434</v>
      </c>
    </row>
    <row r="8890" spans="1:6">
      <c r="A8890" t="s">
        <v>3967</v>
      </c>
      <c r="B8890" s="874" t="s">
        <v>26215</v>
      </c>
      <c r="C8890" t="s">
        <v>26216</v>
      </c>
      <c r="D8890" t="s">
        <v>26216</v>
      </c>
      <c r="E8890" t="s">
        <v>26216</v>
      </c>
      <c r="F8890" s="874" t="s">
        <v>18438</v>
      </c>
    </row>
    <row r="8891" spans="1:6">
      <c r="A8891" t="s">
        <v>3967</v>
      </c>
      <c r="B8891" s="874" t="s">
        <v>26217</v>
      </c>
      <c r="C8891" t="s">
        <v>26218</v>
      </c>
      <c r="D8891" t="s">
        <v>26218</v>
      </c>
      <c r="E8891" t="s">
        <v>26218</v>
      </c>
      <c r="F8891" s="874" t="s">
        <v>18442</v>
      </c>
    </row>
    <row r="8892" spans="1:6">
      <c r="A8892" t="s">
        <v>3967</v>
      </c>
      <c r="B8892" s="874" t="s">
        <v>26219</v>
      </c>
      <c r="C8892" t="s">
        <v>26220</v>
      </c>
      <c r="D8892" t="s">
        <v>26220</v>
      </c>
      <c r="E8892" t="s">
        <v>26220</v>
      </c>
      <c r="F8892" s="874" t="s">
        <v>18442</v>
      </c>
    </row>
    <row r="8893" spans="1:6">
      <c r="A8893" t="s">
        <v>3967</v>
      </c>
      <c r="B8893" s="874" t="s">
        <v>26221</v>
      </c>
      <c r="C8893" t="s">
        <v>26222</v>
      </c>
      <c r="D8893" t="s">
        <v>26222</v>
      </c>
      <c r="E8893" t="s">
        <v>26222</v>
      </c>
      <c r="F8893" s="874" t="s">
        <v>18446</v>
      </c>
    </row>
    <row r="8894" spans="1:6">
      <c r="A8894" t="s">
        <v>3967</v>
      </c>
      <c r="B8894" s="874" t="s">
        <v>26223</v>
      </c>
      <c r="C8894" t="s">
        <v>26224</v>
      </c>
      <c r="D8894" t="s">
        <v>26224</v>
      </c>
      <c r="E8894" t="s">
        <v>26224</v>
      </c>
      <c r="F8894" s="874" t="s">
        <v>18450</v>
      </c>
    </row>
    <row r="8895" spans="1:6">
      <c r="A8895" t="s">
        <v>3967</v>
      </c>
      <c r="B8895" s="874" t="s">
        <v>26225</v>
      </c>
      <c r="C8895" t="s">
        <v>26226</v>
      </c>
      <c r="D8895" t="s">
        <v>26226</v>
      </c>
      <c r="E8895" t="s">
        <v>26226</v>
      </c>
      <c r="F8895" s="874" t="s">
        <v>18454</v>
      </c>
    </row>
    <row r="8896" spans="1:6">
      <c r="A8896" t="s">
        <v>3967</v>
      </c>
      <c r="B8896" s="874" t="s">
        <v>26227</v>
      </c>
      <c r="C8896" t="s">
        <v>26228</v>
      </c>
      <c r="D8896" t="s">
        <v>26228</v>
      </c>
      <c r="E8896" t="s">
        <v>26228</v>
      </c>
      <c r="F8896" s="874" t="s">
        <v>18454</v>
      </c>
    </row>
    <row r="8897" spans="1:6">
      <c r="A8897" t="s">
        <v>3967</v>
      </c>
      <c r="B8897" s="874" t="s">
        <v>26229</v>
      </c>
      <c r="C8897" t="s">
        <v>26230</v>
      </c>
      <c r="D8897" t="s">
        <v>26230</v>
      </c>
      <c r="E8897" t="s">
        <v>26230</v>
      </c>
      <c r="F8897" s="874" t="s">
        <v>18458</v>
      </c>
    </row>
    <row r="8898" spans="1:6">
      <c r="A8898" t="s">
        <v>3967</v>
      </c>
      <c r="B8898" s="874" t="s">
        <v>26231</v>
      </c>
      <c r="C8898" t="s">
        <v>26232</v>
      </c>
      <c r="D8898" t="s">
        <v>26232</v>
      </c>
      <c r="E8898" t="s">
        <v>26232</v>
      </c>
      <c r="F8898" s="874" t="s">
        <v>18458</v>
      </c>
    </row>
    <row r="8899" spans="1:6">
      <c r="A8899" t="s">
        <v>3967</v>
      </c>
      <c r="B8899" s="874" t="s">
        <v>26233</v>
      </c>
      <c r="C8899" t="s">
        <v>26234</v>
      </c>
      <c r="D8899" t="s">
        <v>26234</v>
      </c>
      <c r="E8899" t="s">
        <v>26234</v>
      </c>
      <c r="F8899" s="874" t="s">
        <v>18461</v>
      </c>
    </row>
    <row r="8900" spans="1:6">
      <c r="A8900" t="s">
        <v>3967</v>
      </c>
      <c r="B8900" s="874" t="s">
        <v>26235</v>
      </c>
      <c r="C8900" t="s">
        <v>26236</v>
      </c>
      <c r="D8900" t="s">
        <v>26236</v>
      </c>
      <c r="E8900" t="s">
        <v>26236</v>
      </c>
      <c r="F8900" s="874" t="s">
        <v>18465</v>
      </c>
    </row>
    <row r="8901" spans="1:6">
      <c r="A8901" t="s">
        <v>3967</v>
      </c>
      <c r="B8901" s="874" t="s">
        <v>26237</v>
      </c>
      <c r="C8901" t="s">
        <v>26238</v>
      </c>
      <c r="D8901" t="s">
        <v>26238</v>
      </c>
      <c r="E8901" t="s">
        <v>26238</v>
      </c>
      <c r="F8901" s="874" t="s">
        <v>18469</v>
      </c>
    </row>
    <row r="8902" spans="1:6">
      <c r="A8902" t="s">
        <v>3967</v>
      </c>
      <c r="B8902" s="874" t="s">
        <v>26239</v>
      </c>
      <c r="C8902" t="s">
        <v>26240</v>
      </c>
      <c r="D8902" t="s">
        <v>26240</v>
      </c>
      <c r="E8902" t="s">
        <v>26240</v>
      </c>
      <c r="F8902" s="874" t="s">
        <v>18473</v>
      </c>
    </row>
    <row r="8903" spans="1:6">
      <c r="A8903" t="s">
        <v>3967</v>
      </c>
      <c r="B8903" s="874" t="s">
        <v>26241</v>
      </c>
      <c r="C8903" t="s">
        <v>26242</v>
      </c>
      <c r="D8903" t="s">
        <v>26242</v>
      </c>
      <c r="E8903" t="s">
        <v>26242</v>
      </c>
      <c r="F8903" s="874" t="s">
        <v>18477</v>
      </c>
    </row>
    <row r="8904" spans="1:6">
      <c r="A8904" t="s">
        <v>3967</v>
      </c>
      <c r="B8904" s="860" t="s">
        <v>26243</v>
      </c>
      <c r="C8904" t="s">
        <v>26244</v>
      </c>
      <c r="D8904" t="s">
        <v>26244</v>
      </c>
      <c r="E8904" t="s">
        <v>26244</v>
      </c>
      <c r="F8904" s="874" t="s">
        <v>18477</v>
      </c>
    </row>
    <row r="8905" spans="1:6">
      <c r="A8905" t="s">
        <v>3967</v>
      </c>
      <c r="B8905" s="874" t="s">
        <v>26245</v>
      </c>
      <c r="C8905" t="s">
        <v>26246</v>
      </c>
      <c r="D8905" t="s">
        <v>26246</v>
      </c>
      <c r="E8905" t="s">
        <v>26246</v>
      </c>
      <c r="F8905" s="874" t="s">
        <v>18481</v>
      </c>
    </row>
    <row r="8906" spans="1:6">
      <c r="A8906" t="s">
        <v>3967</v>
      </c>
      <c r="B8906" s="874" t="s">
        <v>26247</v>
      </c>
      <c r="C8906" t="s">
        <v>26248</v>
      </c>
      <c r="D8906" t="s">
        <v>26248</v>
      </c>
      <c r="E8906" t="s">
        <v>26248</v>
      </c>
      <c r="F8906" s="874" t="s">
        <v>18485</v>
      </c>
    </row>
    <row r="8907" spans="1:6">
      <c r="A8907" t="s">
        <v>3967</v>
      </c>
      <c r="B8907" s="874" t="s">
        <v>26249</v>
      </c>
      <c r="C8907" t="s">
        <v>26250</v>
      </c>
      <c r="D8907" t="s">
        <v>26250</v>
      </c>
      <c r="E8907" t="s">
        <v>26250</v>
      </c>
      <c r="F8907" s="874" t="s">
        <v>18489</v>
      </c>
    </row>
    <row r="8908" spans="1:6">
      <c r="A8908" t="s">
        <v>3967</v>
      </c>
      <c r="B8908" s="874" t="s">
        <v>26251</v>
      </c>
      <c r="C8908" t="s">
        <v>26252</v>
      </c>
      <c r="D8908" t="s">
        <v>26252</v>
      </c>
      <c r="E8908" t="s">
        <v>26252</v>
      </c>
      <c r="F8908" s="874" t="s">
        <v>18493</v>
      </c>
    </row>
    <row r="8909" spans="1:6">
      <c r="A8909" t="s">
        <v>3967</v>
      </c>
      <c r="B8909" s="874" t="s">
        <v>26253</v>
      </c>
      <c r="C8909" t="s">
        <v>26254</v>
      </c>
      <c r="D8909" t="s">
        <v>26254</v>
      </c>
      <c r="E8909" t="s">
        <v>26254</v>
      </c>
      <c r="F8909" s="874" t="s">
        <v>18497</v>
      </c>
    </row>
    <row r="8910" spans="1:6">
      <c r="A8910" t="s">
        <v>3967</v>
      </c>
      <c r="B8910" s="874" t="s">
        <v>26255</v>
      </c>
      <c r="C8910" t="s">
        <v>26256</v>
      </c>
      <c r="D8910" t="s">
        <v>26256</v>
      </c>
      <c r="E8910" t="s">
        <v>26256</v>
      </c>
      <c r="F8910" s="874" t="s">
        <v>18497</v>
      </c>
    </row>
    <row r="8911" spans="1:6">
      <c r="A8911" t="s">
        <v>3967</v>
      </c>
      <c r="B8911" s="874" t="s">
        <v>26257</v>
      </c>
      <c r="C8911" t="s">
        <v>26258</v>
      </c>
      <c r="D8911" t="s">
        <v>26258</v>
      </c>
      <c r="E8911" t="s">
        <v>26258</v>
      </c>
      <c r="F8911" s="874" t="s">
        <v>18501</v>
      </c>
    </row>
    <row r="8912" spans="1:6">
      <c r="A8912" t="s">
        <v>3967</v>
      </c>
      <c r="B8912" s="874" t="s">
        <v>26259</v>
      </c>
      <c r="C8912" t="s">
        <v>26260</v>
      </c>
      <c r="D8912" t="s">
        <v>26260</v>
      </c>
      <c r="E8912" t="s">
        <v>26260</v>
      </c>
      <c r="F8912" s="874" t="s">
        <v>18505</v>
      </c>
    </row>
    <row r="8913" spans="1:6">
      <c r="A8913" t="s">
        <v>3967</v>
      </c>
      <c r="B8913" s="874" t="s">
        <v>26261</v>
      </c>
      <c r="C8913" t="s">
        <v>26262</v>
      </c>
      <c r="D8913" t="s">
        <v>26262</v>
      </c>
      <c r="E8913" t="s">
        <v>26262</v>
      </c>
      <c r="F8913" s="874" t="s">
        <v>18509</v>
      </c>
    </row>
    <row r="8914" spans="1:6">
      <c r="A8914" t="s">
        <v>3967</v>
      </c>
      <c r="B8914" s="860" t="s">
        <v>26263</v>
      </c>
      <c r="C8914" t="s">
        <v>26264</v>
      </c>
      <c r="D8914" t="s">
        <v>26264</v>
      </c>
      <c r="E8914" t="s">
        <v>26264</v>
      </c>
      <c r="F8914" s="874" t="s">
        <v>18513</v>
      </c>
    </row>
    <row r="8915" spans="1:6">
      <c r="A8915" t="s">
        <v>3967</v>
      </c>
      <c r="B8915" s="874" t="s">
        <v>26265</v>
      </c>
      <c r="C8915" t="s">
        <v>26266</v>
      </c>
      <c r="D8915" t="s">
        <v>26266</v>
      </c>
      <c r="E8915" t="s">
        <v>26266</v>
      </c>
      <c r="F8915" s="874" t="s">
        <v>18514</v>
      </c>
    </row>
    <row r="8916" spans="1:6">
      <c r="A8916" t="s">
        <v>3967</v>
      </c>
      <c r="B8916" s="874" t="s">
        <v>26267</v>
      </c>
      <c r="C8916" t="s">
        <v>26268</v>
      </c>
      <c r="D8916" t="s">
        <v>26268</v>
      </c>
      <c r="E8916" t="s">
        <v>26268</v>
      </c>
      <c r="F8916" s="874" t="s">
        <v>18517</v>
      </c>
    </row>
    <row r="8917" spans="1:6">
      <c r="A8917" t="s">
        <v>3967</v>
      </c>
      <c r="B8917" s="874" t="s">
        <v>26269</v>
      </c>
      <c r="C8917" t="s">
        <v>26270</v>
      </c>
      <c r="D8917" t="s">
        <v>26270</v>
      </c>
      <c r="E8917" t="s">
        <v>26270</v>
      </c>
      <c r="F8917" s="874" t="s">
        <v>18521</v>
      </c>
    </row>
    <row r="8918" spans="1:6">
      <c r="A8918" t="s">
        <v>3967</v>
      </c>
      <c r="B8918" s="874" t="s">
        <v>26271</v>
      </c>
      <c r="C8918" t="s">
        <v>26272</v>
      </c>
      <c r="D8918" t="s">
        <v>26272</v>
      </c>
      <c r="E8918" t="s">
        <v>26272</v>
      </c>
      <c r="F8918" s="874" t="s">
        <v>18525</v>
      </c>
    </row>
    <row r="8919" spans="1:6">
      <c r="A8919" t="s">
        <v>3967</v>
      </c>
      <c r="B8919" s="874" t="s">
        <v>26273</v>
      </c>
      <c r="C8919" t="s">
        <v>26274</v>
      </c>
      <c r="D8919" t="s">
        <v>26274</v>
      </c>
      <c r="E8919" t="s">
        <v>26274</v>
      </c>
      <c r="F8919" s="874" t="s">
        <v>18529</v>
      </c>
    </row>
    <row r="8920" spans="1:6">
      <c r="A8920" t="s">
        <v>3967</v>
      </c>
      <c r="B8920" s="876" t="s">
        <v>26275</v>
      </c>
      <c r="C8920" t="s">
        <v>26276</v>
      </c>
      <c r="D8920" t="s">
        <v>26276</v>
      </c>
      <c r="E8920" t="s">
        <v>26276</v>
      </c>
      <c r="F8920" s="874" t="s">
        <v>18533</v>
      </c>
    </row>
    <row r="8921" spans="1:6">
      <c r="A8921" t="s">
        <v>3967</v>
      </c>
      <c r="B8921" s="874" t="s">
        <v>26277</v>
      </c>
      <c r="C8921" t="s">
        <v>26278</v>
      </c>
      <c r="D8921" t="s">
        <v>26278</v>
      </c>
      <c r="E8921" t="s">
        <v>26278</v>
      </c>
      <c r="F8921" s="874" t="s">
        <v>18533</v>
      </c>
    </row>
    <row r="8922" spans="1:6">
      <c r="A8922" t="s">
        <v>3967</v>
      </c>
      <c r="B8922" s="876" t="s">
        <v>26279</v>
      </c>
      <c r="C8922" t="s">
        <v>26280</v>
      </c>
      <c r="D8922" t="s">
        <v>26280</v>
      </c>
      <c r="E8922" t="s">
        <v>26280</v>
      </c>
      <c r="F8922" s="874" t="s">
        <v>18533</v>
      </c>
    </row>
    <row r="8923" spans="1:6">
      <c r="A8923" t="s">
        <v>3967</v>
      </c>
      <c r="B8923" s="874" t="s">
        <v>26281</v>
      </c>
      <c r="C8923" t="s">
        <v>26282</v>
      </c>
      <c r="D8923" t="s">
        <v>26282</v>
      </c>
      <c r="E8923" t="s">
        <v>26282</v>
      </c>
      <c r="F8923" s="874" t="s">
        <v>18536</v>
      </c>
    </row>
    <row r="8924" spans="1:6">
      <c r="A8924" t="s">
        <v>3967</v>
      </c>
      <c r="B8924" s="874" t="s">
        <v>26283</v>
      </c>
      <c r="C8924" t="s">
        <v>26284</v>
      </c>
      <c r="D8924" t="s">
        <v>26284</v>
      </c>
      <c r="E8924" t="s">
        <v>26284</v>
      </c>
      <c r="F8924" s="874" t="s">
        <v>18540</v>
      </c>
    </row>
    <row r="8925" spans="1:6">
      <c r="A8925" t="s">
        <v>3967</v>
      </c>
      <c r="B8925" s="874" t="s">
        <v>26285</v>
      </c>
      <c r="C8925" t="s">
        <v>26286</v>
      </c>
      <c r="D8925" t="s">
        <v>26286</v>
      </c>
      <c r="E8925" t="s">
        <v>26286</v>
      </c>
      <c r="F8925" s="874" t="s">
        <v>18544</v>
      </c>
    </row>
    <row r="8926" spans="1:6">
      <c r="A8926" t="s">
        <v>3967</v>
      </c>
      <c r="B8926" s="874" t="s">
        <v>26287</v>
      </c>
      <c r="C8926" t="s">
        <v>26288</v>
      </c>
      <c r="D8926" t="s">
        <v>26288</v>
      </c>
      <c r="E8926" t="s">
        <v>26288</v>
      </c>
      <c r="F8926" s="874" t="s">
        <v>18545</v>
      </c>
    </row>
    <row r="8927" spans="1:6">
      <c r="A8927" t="s">
        <v>3967</v>
      </c>
      <c r="B8927" s="874" t="s">
        <v>26289</v>
      </c>
      <c r="C8927" t="s">
        <v>26290</v>
      </c>
      <c r="D8927" t="s">
        <v>26290</v>
      </c>
      <c r="E8927" t="s">
        <v>26290</v>
      </c>
      <c r="F8927" s="874" t="s">
        <v>18545</v>
      </c>
    </row>
    <row r="8928" spans="1:6">
      <c r="A8928" t="s">
        <v>3967</v>
      </c>
      <c r="B8928" s="874" t="s">
        <v>26291</v>
      </c>
      <c r="C8928" t="s">
        <v>26292</v>
      </c>
      <c r="D8928" t="s">
        <v>26292</v>
      </c>
      <c r="E8928" t="s">
        <v>26292</v>
      </c>
      <c r="F8928" s="874" t="s">
        <v>18549</v>
      </c>
    </row>
    <row r="8929" spans="1:6">
      <c r="A8929" t="s">
        <v>3967</v>
      </c>
      <c r="B8929" s="860" t="s">
        <v>26293</v>
      </c>
      <c r="C8929" t="s">
        <v>26294</v>
      </c>
      <c r="D8929" t="s">
        <v>26294</v>
      </c>
      <c r="E8929" t="s">
        <v>26294</v>
      </c>
      <c r="F8929" s="874" t="s">
        <v>18553</v>
      </c>
    </row>
    <row r="8930" spans="1:6">
      <c r="A8930" t="s">
        <v>3967</v>
      </c>
      <c r="B8930" s="874" t="s">
        <v>26295</v>
      </c>
      <c r="C8930" t="s">
        <v>26296</v>
      </c>
      <c r="D8930" t="s">
        <v>26296</v>
      </c>
      <c r="E8930" t="s">
        <v>26296</v>
      </c>
      <c r="F8930" s="874" t="s">
        <v>18554</v>
      </c>
    </row>
    <row r="8931" spans="1:6">
      <c r="A8931" t="s">
        <v>3967</v>
      </c>
      <c r="B8931" t="s">
        <v>26297</v>
      </c>
      <c r="C8931" t="s">
        <v>26298</v>
      </c>
      <c r="D8931" t="s">
        <v>26298</v>
      </c>
      <c r="E8931" t="s">
        <v>26298</v>
      </c>
      <c r="F8931" s="874" t="s">
        <v>18558</v>
      </c>
    </row>
    <row r="8932" spans="1:6">
      <c r="A8932" t="s">
        <v>3967</v>
      </c>
      <c r="B8932" s="874" t="s">
        <v>26299</v>
      </c>
      <c r="C8932" t="s">
        <v>26300</v>
      </c>
      <c r="D8932" t="s">
        <v>26300</v>
      </c>
      <c r="E8932" t="s">
        <v>26300</v>
      </c>
      <c r="F8932" s="874" t="s">
        <v>18562</v>
      </c>
    </row>
    <row r="8933" spans="1:6">
      <c r="A8933" t="s">
        <v>3967</v>
      </c>
      <c r="B8933" s="874" t="s">
        <v>26301</v>
      </c>
      <c r="C8933" t="s">
        <v>26302</v>
      </c>
      <c r="D8933" t="s">
        <v>26302</v>
      </c>
      <c r="E8933" t="s">
        <v>26302</v>
      </c>
      <c r="F8933" s="874" t="s">
        <v>18566</v>
      </c>
    </row>
    <row r="8934" spans="1:6">
      <c r="A8934" t="s">
        <v>3967</v>
      </c>
      <c r="B8934" s="874" t="s">
        <v>26303</v>
      </c>
      <c r="C8934" t="s">
        <v>26304</v>
      </c>
      <c r="D8934" t="s">
        <v>26304</v>
      </c>
      <c r="E8934" t="s">
        <v>26304</v>
      </c>
      <c r="F8934" s="874" t="s">
        <v>18566</v>
      </c>
    </row>
    <row r="8935" spans="1:6">
      <c r="A8935" t="s">
        <v>3967</v>
      </c>
      <c r="B8935" s="874" t="s">
        <v>26305</v>
      </c>
      <c r="C8935" t="s">
        <v>26306</v>
      </c>
      <c r="D8935" t="s">
        <v>26306</v>
      </c>
      <c r="E8935" t="s">
        <v>26306</v>
      </c>
      <c r="F8935" s="874" t="s">
        <v>18566</v>
      </c>
    </row>
    <row r="8936" spans="1:6">
      <c r="A8936" t="s">
        <v>3967</v>
      </c>
      <c r="B8936" s="874" t="s">
        <v>26307</v>
      </c>
      <c r="C8936" t="s">
        <v>26308</v>
      </c>
      <c r="D8936" t="s">
        <v>26308</v>
      </c>
      <c r="E8936" t="s">
        <v>26308</v>
      </c>
      <c r="F8936" s="874" t="s">
        <v>18570</v>
      </c>
    </row>
    <row r="8937" spans="1:6">
      <c r="A8937" t="s">
        <v>3967</v>
      </c>
      <c r="B8937" t="s">
        <v>26309</v>
      </c>
      <c r="C8937" t="s">
        <v>26310</v>
      </c>
      <c r="D8937" t="s">
        <v>26310</v>
      </c>
      <c r="E8937" t="s">
        <v>26310</v>
      </c>
      <c r="F8937" s="874" t="s">
        <v>18570</v>
      </c>
    </row>
    <row r="8938" spans="1:6">
      <c r="A8938" t="s">
        <v>3967</v>
      </c>
      <c r="B8938" s="874" t="s">
        <v>26311</v>
      </c>
      <c r="C8938" t="s">
        <v>26312</v>
      </c>
      <c r="D8938" t="s">
        <v>26312</v>
      </c>
      <c r="E8938" t="s">
        <v>26312</v>
      </c>
      <c r="F8938" s="874" t="s">
        <v>18574</v>
      </c>
    </row>
    <row r="8939" spans="1:6">
      <c r="A8939" t="s">
        <v>3967</v>
      </c>
      <c r="B8939" s="874" t="s">
        <v>26313</v>
      </c>
      <c r="C8939" t="s">
        <v>26314</v>
      </c>
      <c r="D8939" t="s">
        <v>26314</v>
      </c>
      <c r="E8939" t="s">
        <v>26314</v>
      </c>
      <c r="F8939" s="874" t="s">
        <v>18578</v>
      </c>
    </row>
    <row r="8940" spans="1:6">
      <c r="A8940" t="s">
        <v>3967</v>
      </c>
      <c r="B8940" s="876" t="s">
        <v>26315</v>
      </c>
      <c r="C8940" t="s">
        <v>26316</v>
      </c>
      <c r="D8940" t="s">
        <v>26316</v>
      </c>
      <c r="E8940" t="s">
        <v>26316</v>
      </c>
      <c r="F8940" s="874" t="s">
        <v>18579</v>
      </c>
    </row>
    <row r="8941" spans="1:6">
      <c r="A8941" t="s">
        <v>3967</v>
      </c>
      <c r="B8941" s="876" t="s">
        <v>26317</v>
      </c>
      <c r="C8941" t="s">
        <v>26318</v>
      </c>
      <c r="D8941" t="s">
        <v>26318</v>
      </c>
      <c r="E8941" t="s">
        <v>26318</v>
      </c>
      <c r="F8941" s="874" t="s">
        <v>18583</v>
      </c>
    </row>
    <row r="8942" spans="1:6">
      <c r="A8942" t="s">
        <v>3967</v>
      </c>
      <c r="B8942" s="876" t="s">
        <v>26319</v>
      </c>
      <c r="C8942" t="s">
        <v>26320</v>
      </c>
      <c r="D8942" t="s">
        <v>26320</v>
      </c>
      <c r="E8942" t="s">
        <v>26320</v>
      </c>
      <c r="F8942" s="874" t="s">
        <v>18583</v>
      </c>
    </row>
    <row r="8943" spans="1:6">
      <c r="A8943" t="s">
        <v>3967</v>
      </c>
      <c r="B8943" s="874" t="s">
        <v>26321</v>
      </c>
      <c r="C8943" t="s">
        <v>26322</v>
      </c>
      <c r="D8943" t="s">
        <v>26322</v>
      </c>
      <c r="E8943" t="s">
        <v>26322</v>
      </c>
      <c r="F8943" s="874" t="s">
        <v>18583</v>
      </c>
    </row>
    <row r="8944" spans="1:6">
      <c r="A8944" t="s">
        <v>3967</v>
      </c>
      <c r="B8944" s="874" t="s">
        <v>26323</v>
      </c>
      <c r="C8944" t="s">
        <v>26324</v>
      </c>
      <c r="D8944" t="s">
        <v>26324</v>
      </c>
      <c r="E8944" t="s">
        <v>26324</v>
      </c>
      <c r="F8944" s="874" t="s">
        <v>18586</v>
      </c>
    </row>
    <row r="8945" spans="1:6">
      <c r="A8945" t="s">
        <v>3967</v>
      </c>
      <c r="B8945" s="874" t="s">
        <v>26325</v>
      </c>
      <c r="C8945" t="s">
        <v>26326</v>
      </c>
      <c r="D8945" t="s">
        <v>26326</v>
      </c>
      <c r="E8945" t="s">
        <v>26326</v>
      </c>
      <c r="F8945" s="874" t="s">
        <v>18590</v>
      </c>
    </row>
    <row r="8946" spans="1:6">
      <c r="A8946" t="s">
        <v>3967</v>
      </c>
      <c r="B8946" s="874" t="s">
        <v>26327</v>
      </c>
      <c r="C8946" t="s">
        <v>26328</v>
      </c>
      <c r="D8946" t="s">
        <v>26328</v>
      </c>
      <c r="E8946" t="s">
        <v>26328</v>
      </c>
      <c r="F8946" s="874" t="s">
        <v>18594</v>
      </c>
    </row>
    <row r="8947" spans="1:6">
      <c r="A8947" t="s">
        <v>3967</v>
      </c>
      <c r="B8947" s="874" t="s">
        <v>26329</v>
      </c>
      <c r="C8947" t="s">
        <v>26330</v>
      </c>
      <c r="D8947" t="s">
        <v>26330</v>
      </c>
      <c r="E8947" t="s">
        <v>26330</v>
      </c>
      <c r="F8947" s="874" t="s">
        <v>18598</v>
      </c>
    </row>
    <row r="8948" spans="1:6">
      <c r="A8948" t="s">
        <v>3967</v>
      </c>
      <c r="B8948" s="874" t="s">
        <v>26331</v>
      </c>
      <c r="C8948" t="s">
        <v>26332</v>
      </c>
      <c r="D8948" t="s">
        <v>26332</v>
      </c>
      <c r="E8948" t="s">
        <v>26332</v>
      </c>
      <c r="F8948" s="874" t="s">
        <v>18602</v>
      </c>
    </row>
    <row r="8949" spans="1:6">
      <c r="A8949" t="s">
        <v>3967</v>
      </c>
      <c r="B8949" t="s">
        <v>26333</v>
      </c>
      <c r="C8949" t="s">
        <v>26334</v>
      </c>
      <c r="D8949" t="s">
        <v>26334</v>
      </c>
      <c r="E8949" t="s">
        <v>26334</v>
      </c>
      <c r="F8949" s="860" t="s">
        <v>18606</v>
      </c>
    </row>
    <row r="8950" spans="1:6">
      <c r="A8950" t="s">
        <v>3967</v>
      </c>
      <c r="B8950" s="874" t="s">
        <v>26335</v>
      </c>
      <c r="C8950" t="s">
        <v>26336</v>
      </c>
      <c r="D8950" t="s">
        <v>26336</v>
      </c>
      <c r="E8950" t="s">
        <v>26336</v>
      </c>
      <c r="F8950" s="874" t="s">
        <v>18610</v>
      </c>
    </row>
    <row r="8951" spans="1:6">
      <c r="A8951" t="s">
        <v>3967</v>
      </c>
      <c r="B8951" s="874" t="s">
        <v>26337</v>
      </c>
      <c r="C8951" t="s">
        <v>26338</v>
      </c>
      <c r="D8951" t="s">
        <v>26338</v>
      </c>
      <c r="E8951" t="s">
        <v>26338</v>
      </c>
      <c r="F8951" s="874" t="s">
        <v>18610</v>
      </c>
    </row>
    <row r="8952" spans="1:6">
      <c r="A8952" t="s">
        <v>3967</v>
      </c>
      <c r="B8952" s="860" t="s">
        <v>26339</v>
      </c>
      <c r="C8952" t="s">
        <v>26340</v>
      </c>
      <c r="D8952" t="s">
        <v>26340</v>
      </c>
      <c r="E8952" t="s">
        <v>26340</v>
      </c>
      <c r="F8952" s="874" t="s">
        <v>18613</v>
      </c>
    </row>
    <row r="8953" spans="1:6">
      <c r="A8953" t="s">
        <v>3967</v>
      </c>
      <c r="B8953" s="860" t="s">
        <v>26341</v>
      </c>
      <c r="C8953" t="s">
        <v>26342</v>
      </c>
      <c r="D8953" t="s">
        <v>26342</v>
      </c>
      <c r="E8953" t="s">
        <v>26342</v>
      </c>
      <c r="F8953" s="874" t="s">
        <v>18617</v>
      </c>
    </row>
    <row r="8954" spans="1:6">
      <c r="A8954" t="s">
        <v>3967</v>
      </c>
      <c r="B8954" s="874" t="s">
        <v>26343</v>
      </c>
      <c r="C8954" t="s">
        <v>26344</v>
      </c>
      <c r="D8954" t="s">
        <v>26344</v>
      </c>
      <c r="E8954" t="s">
        <v>26344</v>
      </c>
      <c r="F8954" s="874" t="s">
        <v>18617</v>
      </c>
    </row>
    <row r="8955" spans="1:6">
      <c r="A8955" t="s">
        <v>3967</v>
      </c>
      <c r="B8955" s="874" t="s">
        <v>26345</v>
      </c>
      <c r="C8955" t="s">
        <v>26346</v>
      </c>
      <c r="D8955" t="s">
        <v>26346</v>
      </c>
      <c r="E8955" t="s">
        <v>26346</v>
      </c>
      <c r="F8955" s="874" t="s">
        <v>18617</v>
      </c>
    </row>
    <row r="8956" spans="1:6">
      <c r="A8956" t="s">
        <v>3967</v>
      </c>
      <c r="B8956" s="874" t="s">
        <v>26347</v>
      </c>
      <c r="C8956" t="s">
        <v>26348</v>
      </c>
      <c r="D8956" t="s">
        <v>26348</v>
      </c>
      <c r="E8956" t="s">
        <v>26348</v>
      </c>
      <c r="F8956" s="874" t="s">
        <v>18617</v>
      </c>
    </row>
    <row r="8957" spans="1:6">
      <c r="A8957" t="s">
        <v>3967</v>
      </c>
      <c r="B8957" s="876" t="s">
        <v>26349</v>
      </c>
      <c r="C8957" t="s">
        <v>26350</v>
      </c>
      <c r="D8957" t="s">
        <v>26350</v>
      </c>
      <c r="E8957" t="s">
        <v>26350</v>
      </c>
      <c r="F8957" s="874" t="s">
        <v>18617</v>
      </c>
    </row>
    <row r="8958" spans="1:6">
      <c r="A8958" t="s">
        <v>3967</v>
      </c>
      <c r="B8958" s="874" t="s">
        <v>26351</v>
      </c>
      <c r="C8958" t="s">
        <v>26352</v>
      </c>
      <c r="D8958" t="s">
        <v>26352</v>
      </c>
      <c r="E8958" t="s">
        <v>26352</v>
      </c>
      <c r="F8958" s="874" t="s">
        <v>18617</v>
      </c>
    </row>
    <row r="8959" spans="1:6">
      <c r="A8959" t="s">
        <v>3967</v>
      </c>
      <c r="B8959" s="874" t="s">
        <v>26353</v>
      </c>
      <c r="C8959" t="s">
        <v>26354</v>
      </c>
      <c r="D8959" t="s">
        <v>26354</v>
      </c>
      <c r="E8959" t="s">
        <v>26354</v>
      </c>
      <c r="F8959" s="874" t="s">
        <v>18617</v>
      </c>
    </row>
    <row r="8960" spans="1:6">
      <c r="A8960" t="s">
        <v>3967</v>
      </c>
      <c r="B8960" s="874" t="s">
        <v>26355</v>
      </c>
      <c r="C8960" t="s">
        <v>26356</v>
      </c>
      <c r="D8960" t="s">
        <v>26356</v>
      </c>
      <c r="E8960" t="s">
        <v>26356</v>
      </c>
      <c r="F8960" s="874" t="s">
        <v>18617</v>
      </c>
    </row>
    <row r="8961" spans="1:6">
      <c r="A8961" t="s">
        <v>3967</v>
      </c>
      <c r="B8961" s="876" t="s">
        <v>26357</v>
      </c>
      <c r="C8961" t="s">
        <v>26358</v>
      </c>
      <c r="D8961" t="s">
        <v>26358</v>
      </c>
      <c r="E8961" t="s">
        <v>26358</v>
      </c>
      <c r="F8961" s="874" t="s">
        <v>18617</v>
      </c>
    </row>
    <row r="8962" spans="1:6">
      <c r="A8962" t="s">
        <v>3967</v>
      </c>
      <c r="B8962" s="874" t="s">
        <v>26359</v>
      </c>
      <c r="C8962" t="s">
        <v>26360</v>
      </c>
      <c r="D8962" t="s">
        <v>26360</v>
      </c>
      <c r="E8962" t="s">
        <v>26360</v>
      </c>
      <c r="F8962" s="874" t="s">
        <v>18617</v>
      </c>
    </row>
    <row r="8963" spans="1:6">
      <c r="A8963" t="s">
        <v>3967</v>
      </c>
      <c r="B8963" s="874" t="s">
        <v>26361</v>
      </c>
      <c r="C8963" t="s">
        <v>26362</v>
      </c>
      <c r="D8963" t="s">
        <v>26362</v>
      </c>
      <c r="E8963" t="s">
        <v>26362</v>
      </c>
      <c r="F8963" s="874" t="s">
        <v>18617</v>
      </c>
    </row>
    <row r="8964" spans="1:6">
      <c r="A8964" t="s">
        <v>3967</v>
      </c>
      <c r="B8964" s="874" t="s">
        <v>26363</v>
      </c>
      <c r="C8964" t="s">
        <v>26364</v>
      </c>
      <c r="D8964" t="s">
        <v>26364</v>
      </c>
      <c r="E8964" t="s">
        <v>26364</v>
      </c>
      <c r="F8964" s="874" t="s">
        <v>18617</v>
      </c>
    </row>
    <row r="8965" spans="1:6">
      <c r="A8965" t="s">
        <v>3967</v>
      </c>
      <c r="B8965" s="874" t="s">
        <v>26365</v>
      </c>
      <c r="C8965" t="s">
        <v>26366</v>
      </c>
      <c r="D8965" t="s">
        <v>26366</v>
      </c>
      <c r="E8965" t="s">
        <v>26366</v>
      </c>
      <c r="F8965" s="874" t="s">
        <v>18617</v>
      </c>
    </row>
    <row r="8966" spans="1:6">
      <c r="A8966" t="s">
        <v>3967</v>
      </c>
      <c r="B8966" s="860" t="s">
        <v>26367</v>
      </c>
      <c r="C8966" t="s">
        <v>26368</v>
      </c>
      <c r="D8966" t="s">
        <v>26368</v>
      </c>
      <c r="E8966" t="s">
        <v>26368</v>
      </c>
      <c r="F8966" s="874" t="s">
        <v>18621</v>
      </c>
    </row>
    <row r="8967" spans="1:6">
      <c r="A8967" t="s">
        <v>3967</v>
      </c>
      <c r="B8967" s="874" t="s">
        <v>26369</v>
      </c>
      <c r="C8967" t="s">
        <v>26370</v>
      </c>
      <c r="D8967" t="s">
        <v>26370</v>
      </c>
      <c r="E8967" t="s">
        <v>26370</v>
      </c>
      <c r="F8967" s="874" t="s">
        <v>18625</v>
      </c>
    </row>
    <row r="8968" spans="1:6">
      <c r="A8968" t="s">
        <v>3967</v>
      </c>
      <c r="B8968" s="874" t="s">
        <v>26371</v>
      </c>
      <c r="C8968" t="s">
        <v>26372</v>
      </c>
      <c r="D8968" t="s">
        <v>26372</v>
      </c>
      <c r="E8968" t="s">
        <v>26372</v>
      </c>
      <c r="F8968" s="874" t="s">
        <v>18629</v>
      </c>
    </row>
    <row r="8969" spans="1:6">
      <c r="A8969" t="s">
        <v>3967</v>
      </c>
      <c r="B8969" s="874" t="s">
        <v>26373</v>
      </c>
      <c r="C8969" t="s">
        <v>26374</v>
      </c>
      <c r="D8969" t="s">
        <v>26374</v>
      </c>
      <c r="E8969" t="s">
        <v>26374</v>
      </c>
      <c r="F8969" s="874" t="s">
        <v>18633</v>
      </c>
    </row>
    <row r="8970" spans="1:6">
      <c r="A8970" t="s">
        <v>3967</v>
      </c>
      <c r="B8970" s="874" t="s">
        <v>26375</v>
      </c>
      <c r="C8970" t="s">
        <v>26376</v>
      </c>
      <c r="D8970" t="s">
        <v>26376</v>
      </c>
      <c r="E8970" t="s">
        <v>26376</v>
      </c>
      <c r="F8970" s="874" t="s">
        <v>18634</v>
      </c>
    </row>
    <row r="8971" spans="1:6">
      <c r="A8971" t="s">
        <v>3967</v>
      </c>
      <c r="B8971" s="874" t="s">
        <v>26377</v>
      </c>
      <c r="C8971" t="s">
        <v>26378</v>
      </c>
      <c r="D8971" t="s">
        <v>26378</v>
      </c>
      <c r="E8971" t="s">
        <v>26378</v>
      </c>
      <c r="F8971" s="874" t="s">
        <v>18638</v>
      </c>
    </row>
    <row r="8972" spans="1:6">
      <c r="A8972" t="s">
        <v>3967</v>
      </c>
      <c r="B8972" s="874" t="s">
        <v>26379</v>
      </c>
      <c r="C8972" t="s">
        <v>26380</v>
      </c>
      <c r="D8972" t="s">
        <v>26380</v>
      </c>
      <c r="E8972" t="s">
        <v>26380</v>
      </c>
      <c r="F8972" s="874" t="s">
        <v>18641</v>
      </c>
    </row>
    <row r="8973" spans="1:6">
      <c r="A8973" t="s">
        <v>3967</v>
      </c>
      <c r="B8973" s="874" t="s">
        <v>26381</v>
      </c>
      <c r="C8973" t="s">
        <v>26382</v>
      </c>
      <c r="D8973" t="s">
        <v>26382</v>
      </c>
      <c r="E8973" t="s">
        <v>26382</v>
      </c>
      <c r="F8973" s="874" t="s">
        <v>18642</v>
      </c>
    </row>
    <row r="8974" spans="1:6">
      <c r="A8974" t="s">
        <v>3967</v>
      </c>
      <c r="B8974" s="874" t="s">
        <v>26383</v>
      </c>
      <c r="C8974" t="s">
        <v>26384</v>
      </c>
      <c r="D8974" t="s">
        <v>26384</v>
      </c>
      <c r="E8974" t="s">
        <v>26384</v>
      </c>
      <c r="F8974" s="874" t="s">
        <v>18646</v>
      </c>
    </row>
    <row r="8975" spans="1:6">
      <c r="A8975" t="s">
        <v>3967</v>
      </c>
      <c r="B8975" s="874" t="s">
        <v>26385</v>
      </c>
      <c r="C8975" t="s">
        <v>26386</v>
      </c>
      <c r="D8975" t="s">
        <v>26386</v>
      </c>
      <c r="E8975" t="s">
        <v>26386</v>
      </c>
      <c r="F8975" s="874" t="s">
        <v>18650</v>
      </c>
    </row>
    <row r="8976" spans="1:6">
      <c r="A8976" t="s">
        <v>3967</v>
      </c>
      <c r="B8976" s="874" t="s">
        <v>26387</v>
      </c>
      <c r="C8976" t="s">
        <v>26388</v>
      </c>
      <c r="D8976" t="s">
        <v>26388</v>
      </c>
      <c r="E8976" t="s">
        <v>26388</v>
      </c>
      <c r="F8976" s="874" t="s">
        <v>18654</v>
      </c>
    </row>
    <row r="8977" spans="1:6">
      <c r="A8977" t="s">
        <v>3967</v>
      </c>
      <c r="B8977" s="874" t="s">
        <v>26389</v>
      </c>
      <c r="C8977" t="s">
        <v>26390</v>
      </c>
      <c r="D8977" t="s">
        <v>26390</v>
      </c>
      <c r="E8977" t="s">
        <v>26390</v>
      </c>
      <c r="F8977" s="874" t="s">
        <v>18658</v>
      </c>
    </row>
    <row r="8978" spans="1:6">
      <c r="A8978" t="s">
        <v>3967</v>
      </c>
      <c r="B8978" s="874" t="s">
        <v>26391</v>
      </c>
      <c r="C8978" t="s">
        <v>26392</v>
      </c>
      <c r="D8978" t="s">
        <v>26392</v>
      </c>
      <c r="E8978" t="s">
        <v>26392</v>
      </c>
      <c r="F8978" s="874" t="s">
        <v>18662</v>
      </c>
    </row>
    <row r="8979" spans="1:6">
      <c r="A8979" t="s">
        <v>3967</v>
      </c>
      <c r="B8979" s="876" t="s">
        <v>26393</v>
      </c>
      <c r="C8979" t="s">
        <v>26394</v>
      </c>
      <c r="D8979" t="s">
        <v>26394</v>
      </c>
      <c r="E8979" t="s">
        <v>26394</v>
      </c>
      <c r="F8979" s="874" t="s">
        <v>18666</v>
      </c>
    </row>
    <row r="8980" spans="1:6">
      <c r="A8980" t="s">
        <v>3967</v>
      </c>
      <c r="B8980" s="876" t="s">
        <v>26395</v>
      </c>
      <c r="C8980" t="s">
        <v>26396</v>
      </c>
      <c r="D8980" t="s">
        <v>26396</v>
      </c>
      <c r="E8980" t="s">
        <v>26396</v>
      </c>
      <c r="F8980" s="874" t="s">
        <v>18666</v>
      </c>
    </row>
    <row r="8981" spans="1:6">
      <c r="A8981" t="s">
        <v>3967</v>
      </c>
      <c r="B8981" s="874" t="s">
        <v>26397</v>
      </c>
      <c r="C8981" t="s">
        <v>26398</v>
      </c>
      <c r="D8981" t="s">
        <v>26398</v>
      </c>
      <c r="E8981" t="s">
        <v>26398</v>
      </c>
      <c r="F8981" s="874" t="s">
        <v>18668</v>
      </c>
    </row>
    <row r="8982" spans="1:6">
      <c r="A8982" t="s">
        <v>3967</v>
      </c>
      <c r="B8982" s="874" t="s">
        <v>26399</v>
      </c>
      <c r="C8982" t="s">
        <v>26400</v>
      </c>
      <c r="D8982" t="s">
        <v>26400</v>
      </c>
      <c r="E8982" t="s">
        <v>26400</v>
      </c>
      <c r="F8982" s="874" t="s">
        <v>18671</v>
      </c>
    </row>
    <row r="8983" spans="1:6">
      <c r="A8983" t="s">
        <v>3967</v>
      </c>
      <c r="B8983" s="874" t="s">
        <v>26401</v>
      </c>
      <c r="C8983" t="s">
        <v>26402</v>
      </c>
      <c r="D8983" t="s">
        <v>26402</v>
      </c>
      <c r="E8983" t="s">
        <v>26402</v>
      </c>
      <c r="F8983" t="s">
        <v>18675</v>
      </c>
    </row>
    <row r="8984" spans="1:6">
      <c r="A8984" t="s">
        <v>3967</v>
      </c>
      <c r="B8984" s="874" t="s">
        <v>26403</v>
      </c>
      <c r="C8984" t="s">
        <v>26404</v>
      </c>
      <c r="D8984" t="s">
        <v>26404</v>
      </c>
      <c r="E8984" t="s">
        <v>26404</v>
      </c>
      <c r="F8984" s="874" t="s">
        <v>18679</v>
      </c>
    </row>
    <row r="8985" spans="1:6">
      <c r="A8985" t="s">
        <v>3967</v>
      </c>
      <c r="B8985" s="876" t="s">
        <v>26405</v>
      </c>
      <c r="C8985" t="s">
        <v>26406</v>
      </c>
      <c r="D8985" t="s">
        <v>26406</v>
      </c>
      <c r="E8985" t="s">
        <v>26406</v>
      </c>
      <c r="F8985" s="874" t="s">
        <v>18682</v>
      </c>
    </row>
    <row r="8986" spans="1:6">
      <c r="A8986" t="s">
        <v>3967</v>
      </c>
      <c r="B8986" s="874" t="s">
        <v>26407</v>
      </c>
      <c r="C8986" t="s">
        <v>26408</v>
      </c>
      <c r="D8986" t="s">
        <v>26408</v>
      </c>
      <c r="E8986" t="s">
        <v>26408</v>
      </c>
      <c r="F8986" s="874" t="s">
        <v>18683</v>
      </c>
    </row>
    <row r="8987" spans="1:6">
      <c r="A8987" t="s">
        <v>3967</v>
      </c>
      <c r="B8987" s="874" t="s">
        <v>26409</v>
      </c>
      <c r="C8987" t="s">
        <v>26410</v>
      </c>
      <c r="D8987" t="s">
        <v>26410</v>
      </c>
      <c r="E8987" t="s">
        <v>26410</v>
      </c>
      <c r="F8987" s="874" t="s">
        <v>18683</v>
      </c>
    </row>
    <row r="8988" spans="1:6">
      <c r="A8988" t="s">
        <v>3967</v>
      </c>
      <c r="B8988" t="s">
        <v>26411</v>
      </c>
      <c r="C8988" t="s">
        <v>26412</v>
      </c>
      <c r="D8988" t="s">
        <v>26412</v>
      </c>
      <c r="E8988" t="s">
        <v>26412</v>
      </c>
      <c r="F8988" t="s">
        <v>18683</v>
      </c>
    </row>
    <row r="8989" spans="1:6">
      <c r="A8989" t="s">
        <v>3967</v>
      </c>
      <c r="B8989" s="874" t="s">
        <v>26413</v>
      </c>
      <c r="C8989" t="s">
        <v>26414</v>
      </c>
      <c r="D8989" t="s">
        <v>26414</v>
      </c>
      <c r="E8989" t="s">
        <v>26414</v>
      </c>
      <c r="F8989" s="874" t="s">
        <v>18683</v>
      </c>
    </row>
    <row r="8990" spans="1:6">
      <c r="A8990" t="s">
        <v>3967</v>
      </c>
      <c r="B8990" s="874" t="s">
        <v>26415</v>
      </c>
      <c r="C8990" t="s">
        <v>26416</v>
      </c>
      <c r="D8990" t="s">
        <v>26416</v>
      </c>
      <c r="E8990" t="s">
        <v>26416</v>
      </c>
      <c r="F8990" s="874" t="s">
        <v>18683</v>
      </c>
    </row>
    <row r="8991" spans="1:6">
      <c r="A8991" t="s">
        <v>3967</v>
      </c>
      <c r="B8991" s="874" t="s">
        <v>26417</v>
      </c>
      <c r="C8991" t="s">
        <v>26418</v>
      </c>
      <c r="D8991" t="s">
        <v>26418</v>
      </c>
      <c r="E8991" t="s">
        <v>26418</v>
      </c>
      <c r="F8991" s="874" t="s">
        <v>18687</v>
      </c>
    </row>
    <row r="8992" spans="1:6">
      <c r="A8992" t="s">
        <v>3967</v>
      </c>
      <c r="B8992" s="874" t="s">
        <v>26419</v>
      </c>
      <c r="C8992" t="s">
        <v>26420</v>
      </c>
      <c r="D8992" t="s">
        <v>26420</v>
      </c>
      <c r="E8992" t="s">
        <v>26420</v>
      </c>
      <c r="F8992" s="874" t="s">
        <v>18687</v>
      </c>
    </row>
    <row r="8993" spans="1:6">
      <c r="A8993" t="s">
        <v>3967</v>
      </c>
      <c r="B8993" s="874" t="s">
        <v>26421</v>
      </c>
      <c r="C8993" t="s">
        <v>26422</v>
      </c>
      <c r="D8993" t="s">
        <v>26422</v>
      </c>
      <c r="E8993" t="s">
        <v>26422</v>
      </c>
      <c r="F8993" s="874" t="s">
        <v>18691</v>
      </c>
    </row>
    <row r="8994" spans="1:6">
      <c r="A8994" t="s">
        <v>3967</v>
      </c>
      <c r="B8994" s="874" t="s">
        <v>26423</v>
      </c>
      <c r="C8994" t="s">
        <v>26424</v>
      </c>
      <c r="D8994" t="s">
        <v>26424</v>
      </c>
      <c r="E8994" t="s">
        <v>26424</v>
      </c>
      <c r="F8994" s="874" t="s">
        <v>18694</v>
      </c>
    </row>
    <row r="8995" spans="1:6">
      <c r="A8995" t="s">
        <v>3967</v>
      </c>
      <c r="B8995" s="874" t="s">
        <v>26425</v>
      </c>
      <c r="C8995" t="s">
        <v>26426</v>
      </c>
      <c r="D8995" t="s">
        <v>26426</v>
      </c>
      <c r="E8995" t="s">
        <v>26426</v>
      </c>
      <c r="F8995" t="s">
        <v>18694</v>
      </c>
    </row>
    <row r="8996" spans="1:6">
      <c r="A8996" t="s">
        <v>3967</v>
      </c>
      <c r="B8996" s="874" t="s">
        <v>26427</v>
      </c>
      <c r="C8996" t="s">
        <v>26428</v>
      </c>
      <c r="D8996" t="s">
        <v>26428</v>
      </c>
      <c r="E8996" t="s">
        <v>26428</v>
      </c>
      <c r="F8996" s="874" t="s">
        <v>18698</v>
      </c>
    </row>
    <row r="8997" spans="1:6">
      <c r="A8997" t="s">
        <v>3967</v>
      </c>
      <c r="B8997" t="s">
        <v>26429</v>
      </c>
      <c r="C8997" t="s">
        <v>26430</v>
      </c>
      <c r="D8997" t="s">
        <v>26430</v>
      </c>
      <c r="E8997" t="s">
        <v>26430</v>
      </c>
      <c r="F8997" t="s">
        <v>18698</v>
      </c>
    </row>
    <row r="8998" spans="1:6">
      <c r="A8998" t="s">
        <v>3967</v>
      </c>
      <c r="B8998" s="874" t="s">
        <v>26431</v>
      </c>
      <c r="C8998" t="s">
        <v>26432</v>
      </c>
      <c r="D8998" t="s">
        <v>26432</v>
      </c>
      <c r="E8998" t="s">
        <v>26432</v>
      </c>
      <c r="F8998" s="874" t="s">
        <v>18702</v>
      </c>
    </row>
    <row r="8999" spans="1:6">
      <c r="A8999" t="s">
        <v>3967</v>
      </c>
      <c r="B8999" s="874" t="s">
        <v>26433</v>
      </c>
      <c r="C8999" t="s">
        <v>26434</v>
      </c>
      <c r="D8999" t="s">
        <v>26434</v>
      </c>
      <c r="E8999" t="s">
        <v>26434</v>
      </c>
      <c r="F8999" s="874" t="s">
        <v>18706</v>
      </c>
    </row>
    <row r="9000" spans="1:6">
      <c r="A9000" t="s">
        <v>3967</v>
      </c>
      <c r="B9000" s="874" t="s">
        <v>26435</v>
      </c>
      <c r="C9000" t="s">
        <v>26436</v>
      </c>
      <c r="D9000" t="s">
        <v>26436</v>
      </c>
      <c r="E9000" t="s">
        <v>26436</v>
      </c>
      <c r="F9000" s="874" t="s">
        <v>18706</v>
      </c>
    </row>
    <row r="9001" spans="1:6">
      <c r="A9001" t="s">
        <v>3967</v>
      </c>
      <c r="B9001" s="874" t="s">
        <v>26437</v>
      </c>
      <c r="C9001" t="s">
        <v>26438</v>
      </c>
      <c r="D9001" t="s">
        <v>26438</v>
      </c>
      <c r="E9001" t="s">
        <v>26438</v>
      </c>
      <c r="F9001" s="874" t="s">
        <v>18710</v>
      </c>
    </row>
    <row r="9002" spans="1:6">
      <c r="A9002" t="s">
        <v>3967</v>
      </c>
      <c r="B9002" s="874" t="s">
        <v>26439</v>
      </c>
      <c r="C9002" t="s">
        <v>26440</v>
      </c>
      <c r="D9002" t="s">
        <v>26440</v>
      </c>
      <c r="E9002" t="s">
        <v>26440</v>
      </c>
      <c r="F9002" s="874" t="s">
        <v>18712</v>
      </c>
    </row>
    <row r="9003" spans="1:6">
      <c r="A9003" t="s">
        <v>3967</v>
      </c>
      <c r="B9003" s="874" t="s">
        <v>26441</v>
      </c>
      <c r="C9003" t="s">
        <v>26442</v>
      </c>
      <c r="D9003" t="s">
        <v>26442</v>
      </c>
      <c r="E9003" t="s">
        <v>26442</v>
      </c>
      <c r="F9003" s="874" t="s">
        <v>18716</v>
      </c>
    </row>
    <row r="9004" spans="1:6">
      <c r="A9004" t="s">
        <v>3967</v>
      </c>
      <c r="B9004" s="874" t="s">
        <v>26443</v>
      </c>
      <c r="C9004" t="s">
        <v>26444</v>
      </c>
      <c r="D9004" t="s">
        <v>26444</v>
      </c>
      <c r="E9004" t="s">
        <v>26444</v>
      </c>
      <c r="F9004" s="874" t="s">
        <v>18720</v>
      </c>
    </row>
    <row r="9005" spans="1:6">
      <c r="A9005" t="s">
        <v>3967</v>
      </c>
      <c r="B9005" s="874" t="s">
        <v>26445</v>
      </c>
      <c r="C9005" t="s">
        <v>26446</v>
      </c>
      <c r="D9005" t="s">
        <v>26446</v>
      </c>
      <c r="E9005" t="s">
        <v>26446</v>
      </c>
      <c r="F9005" s="874" t="s">
        <v>18724</v>
      </c>
    </row>
    <row r="9006" spans="1:6">
      <c r="A9006" t="s">
        <v>3967</v>
      </c>
      <c r="B9006" s="874" t="s">
        <v>26447</v>
      </c>
      <c r="C9006" t="s">
        <v>26448</v>
      </c>
      <c r="D9006" t="s">
        <v>26448</v>
      </c>
      <c r="E9006" t="s">
        <v>26448</v>
      </c>
      <c r="F9006" s="874" t="s">
        <v>18728</v>
      </c>
    </row>
    <row r="9007" spans="1:6">
      <c r="A9007" t="s">
        <v>3967</v>
      </c>
      <c r="B9007" s="876" t="s">
        <v>26449</v>
      </c>
      <c r="C9007" t="s">
        <v>26450</v>
      </c>
      <c r="D9007" t="s">
        <v>26450</v>
      </c>
      <c r="E9007" t="s">
        <v>26450</v>
      </c>
      <c r="F9007" s="874" t="s">
        <v>18728</v>
      </c>
    </row>
    <row r="9008" spans="1:6">
      <c r="A9008" t="s">
        <v>3967</v>
      </c>
      <c r="B9008" s="874" t="s">
        <v>26451</v>
      </c>
      <c r="C9008" t="s">
        <v>26452</v>
      </c>
      <c r="D9008" t="s">
        <v>26452</v>
      </c>
      <c r="E9008" t="s">
        <v>26452</v>
      </c>
      <c r="F9008" s="874" t="s">
        <v>18728</v>
      </c>
    </row>
    <row r="9009" spans="1:6">
      <c r="A9009" t="s">
        <v>3967</v>
      </c>
      <c r="B9009" s="874" t="s">
        <v>26453</v>
      </c>
      <c r="C9009" t="s">
        <v>26454</v>
      </c>
      <c r="D9009" t="s">
        <v>26454</v>
      </c>
      <c r="E9009" t="s">
        <v>26454</v>
      </c>
      <c r="F9009" s="874" t="s">
        <v>18732</v>
      </c>
    </row>
    <row r="9010" spans="1:6">
      <c r="A9010" t="s">
        <v>3967</v>
      </c>
      <c r="B9010" s="874" t="s">
        <v>26455</v>
      </c>
      <c r="C9010" t="s">
        <v>26456</v>
      </c>
      <c r="D9010" t="s">
        <v>26456</v>
      </c>
      <c r="E9010" t="s">
        <v>26456</v>
      </c>
      <c r="F9010" s="874" t="s">
        <v>18736</v>
      </c>
    </row>
    <row r="9011" spans="1:6">
      <c r="A9011" t="s">
        <v>3967</v>
      </c>
      <c r="B9011" s="874" t="s">
        <v>26457</v>
      </c>
      <c r="C9011" t="s">
        <v>26458</v>
      </c>
      <c r="D9011" t="s">
        <v>26458</v>
      </c>
      <c r="E9011" t="s">
        <v>26458</v>
      </c>
      <c r="F9011" s="874" t="s">
        <v>18740</v>
      </c>
    </row>
    <row r="9012" spans="1:6">
      <c r="A9012" t="s">
        <v>3967</v>
      </c>
      <c r="B9012" s="874" t="s">
        <v>26459</v>
      </c>
      <c r="C9012" t="s">
        <v>26460</v>
      </c>
      <c r="D9012" t="s">
        <v>26460</v>
      </c>
      <c r="E9012" t="s">
        <v>26460</v>
      </c>
      <c r="F9012" s="874" t="s">
        <v>18744</v>
      </c>
    </row>
    <row r="9013" spans="1:6">
      <c r="A9013" t="s">
        <v>3967</v>
      </c>
      <c r="B9013" s="874" t="s">
        <v>26461</v>
      </c>
      <c r="C9013" t="s">
        <v>26462</v>
      </c>
      <c r="D9013" t="s">
        <v>26462</v>
      </c>
      <c r="E9013" t="s">
        <v>26462</v>
      </c>
      <c r="F9013" s="874" t="s">
        <v>18744</v>
      </c>
    </row>
    <row r="9014" spans="1:6">
      <c r="A9014" t="s">
        <v>3967</v>
      </c>
      <c r="B9014" s="874" t="s">
        <v>26463</v>
      </c>
      <c r="C9014" t="s">
        <v>26464</v>
      </c>
      <c r="D9014" t="s">
        <v>26464</v>
      </c>
      <c r="E9014" t="s">
        <v>26464</v>
      </c>
      <c r="F9014" s="874" t="s">
        <v>18744</v>
      </c>
    </row>
    <row r="9015" spans="1:6">
      <c r="A9015" t="s">
        <v>3967</v>
      </c>
      <c r="B9015" s="874" t="s">
        <v>26465</v>
      </c>
      <c r="C9015" t="s">
        <v>26466</v>
      </c>
      <c r="D9015" t="s">
        <v>26466</v>
      </c>
      <c r="E9015" t="s">
        <v>26466</v>
      </c>
      <c r="F9015" s="874" t="s">
        <v>18748</v>
      </c>
    </row>
    <row r="9016" spans="1:6">
      <c r="A9016" t="s">
        <v>3967</v>
      </c>
      <c r="B9016" t="s">
        <v>26467</v>
      </c>
      <c r="C9016" t="s">
        <v>26468</v>
      </c>
      <c r="D9016" t="s">
        <v>26468</v>
      </c>
      <c r="E9016" t="s">
        <v>26468</v>
      </c>
      <c r="F9016" s="874" t="s">
        <v>18752</v>
      </c>
    </row>
    <row r="9017" spans="1:6">
      <c r="A9017" t="s">
        <v>3967</v>
      </c>
      <c r="B9017" t="s">
        <v>26469</v>
      </c>
      <c r="C9017" t="s">
        <v>26470</v>
      </c>
      <c r="D9017" t="s">
        <v>26470</v>
      </c>
      <c r="E9017" t="s">
        <v>26470</v>
      </c>
      <c r="F9017" s="874" t="s">
        <v>18756</v>
      </c>
    </row>
    <row r="9018" spans="1:6">
      <c r="A9018" t="s">
        <v>3967</v>
      </c>
      <c r="B9018" t="s">
        <v>26471</v>
      </c>
      <c r="C9018" t="s">
        <v>26472</v>
      </c>
      <c r="D9018" t="s">
        <v>26472</v>
      </c>
      <c r="E9018" t="s">
        <v>26472</v>
      </c>
      <c r="F9018" s="874" t="s">
        <v>18760</v>
      </c>
    </row>
    <row r="9019" spans="1:6">
      <c r="A9019" t="s">
        <v>3967</v>
      </c>
      <c r="B9019" t="s">
        <v>26473</v>
      </c>
      <c r="C9019" t="s">
        <v>26474</v>
      </c>
      <c r="D9019" t="s">
        <v>26474</v>
      </c>
      <c r="E9019" t="s">
        <v>26474</v>
      </c>
      <c r="F9019" s="874" t="s">
        <v>18764</v>
      </c>
    </row>
    <row r="9020" spans="1:6">
      <c r="A9020" t="s">
        <v>3967</v>
      </c>
      <c r="B9020" t="s">
        <v>26475</v>
      </c>
      <c r="C9020" t="s">
        <v>26476</v>
      </c>
      <c r="D9020" t="s">
        <v>26476</v>
      </c>
      <c r="E9020" t="s">
        <v>26476</v>
      </c>
      <c r="F9020" s="874" t="s">
        <v>18768</v>
      </c>
    </row>
    <row r="9021" spans="1:6">
      <c r="A9021" t="s">
        <v>3967</v>
      </c>
      <c r="B9021" t="s">
        <v>26477</v>
      </c>
      <c r="C9021" t="s">
        <v>26478</v>
      </c>
      <c r="D9021" t="s">
        <v>26478</v>
      </c>
      <c r="E9021" t="s">
        <v>26478</v>
      </c>
      <c r="F9021" s="874" t="s">
        <v>18772</v>
      </c>
    </row>
    <row r="9022" spans="1:6">
      <c r="A9022" t="s">
        <v>3967</v>
      </c>
      <c r="B9022" s="860" t="s">
        <v>26479</v>
      </c>
      <c r="C9022" t="s">
        <v>26480</v>
      </c>
      <c r="D9022" t="s">
        <v>26480</v>
      </c>
      <c r="E9022" t="s">
        <v>26480</v>
      </c>
      <c r="F9022" s="874" t="s">
        <v>18773</v>
      </c>
    </row>
    <row r="9023" spans="1:6">
      <c r="A9023" t="s">
        <v>3967</v>
      </c>
      <c r="B9023" t="s">
        <v>26481</v>
      </c>
      <c r="C9023" t="s">
        <v>26482</v>
      </c>
      <c r="D9023" t="s">
        <v>26482</v>
      </c>
      <c r="E9023" t="s">
        <v>26482</v>
      </c>
      <c r="F9023" s="874" t="s">
        <v>18777</v>
      </c>
    </row>
    <row r="9024" spans="1:6">
      <c r="A9024" t="s">
        <v>3967</v>
      </c>
      <c r="B9024" t="s">
        <v>26483</v>
      </c>
      <c r="C9024" t="s">
        <v>26484</v>
      </c>
      <c r="D9024" t="s">
        <v>26484</v>
      </c>
      <c r="E9024" t="s">
        <v>26484</v>
      </c>
      <c r="F9024" s="874" t="s">
        <v>18781</v>
      </c>
    </row>
    <row r="9025" spans="1:6">
      <c r="A9025" t="s">
        <v>3967</v>
      </c>
      <c r="B9025" t="s">
        <v>26485</v>
      </c>
      <c r="C9025" t="s">
        <v>26486</v>
      </c>
      <c r="D9025" t="s">
        <v>26486</v>
      </c>
      <c r="E9025" t="s">
        <v>26486</v>
      </c>
      <c r="F9025" s="874" t="s">
        <v>18784</v>
      </c>
    </row>
    <row r="9026" spans="1:6">
      <c r="A9026" t="s">
        <v>3967</v>
      </c>
      <c r="B9026" t="s">
        <v>26487</v>
      </c>
      <c r="C9026" t="s">
        <v>26488</v>
      </c>
      <c r="D9026" t="s">
        <v>26488</v>
      </c>
      <c r="E9026" t="s">
        <v>26488</v>
      </c>
      <c r="F9026" s="874" t="s">
        <v>18788</v>
      </c>
    </row>
    <row r="9027" spans="1:6">
      <c r="A9027" t="s">
        <v>3967</v>
      </c>
      <c r="B9027" t="s">
        <v>26489</v>
      </c>
      <c r="C9027" t="s">
        <v>26490</v>
      </c>
      <c r="D9027" t="s">
        <v>26490</v>
      </c>
      <c r="E9027" t="s">
        <v>26490</v>
      </c>
      <c r="F9027" s="874" t="s">
        <v>18791</v>
      </c>
    </row>
    <row r="9028" spans="1:6">
      <c r="A9028" t="s">
        <v>3967</v>
      </c>
      <c r="B9028" t="s">
        <v>26491</v>
      </c>
      <c r="C9028" t="s">
        <v>26492</v>
      </c>
      <c r="D9028" t="s">
        <v>26492</v>
      </c>
      <c r="E9028" t="s">
        <v>26492</v>
      </c>
      <c r="F9028" s="874" t="s">
        <v>18792</v>
      </c>
    </row>
    <row r="9029" spans="1:6">
      <c r="A9029" t="s">
        <v>3967</v>
      </c>
      <c r="B9029" s="54" t="s">
        <v>26493</v>
      </c>
      <c r="C9029" t="s">
        <v>26494</v>
      </c>
      <c r="D9029" t="s">
        <v>26494</v>
      </c>
      <c r="E9029" t="s">
        <v>26494</v>
      </c>
      <c r="F9029" s="874" t="s">
        <v>18796</v>
      </c>
    </row>
    <row r="9030" spans="1:6">
      <c r="A9030" t="s">
        <v>3967</v>
      </c>
      <c r="B9030" s="874" t="s">
        <v>26495</v>
      </c>
      <c r="C9030" t="s">
        <v>26496</v>
      </c>
      <c r="D9030" t="s">
        <v>26496</v>
      </c>
      <c r="E9030" t="s">
        <v>26496</v>
      </c>
      <c r="F9030" t="s">
        <v>18796</v>
      </c>
    </row>
    <row r="9031" spans="1:6">
      <c r="A9031" t="s">
        <v>3967</v>
      </c>
      <c r="B9031" s="874" t="s">
        <v>26497</v>
      </c>
      <c r="C9031" t="s">
        <v>26498</v>
      </c>
      <c r="D9031" t="s">
        <v>26498</v>
      </c>
      <c r="E9031" t="s">
        <v>26498</v>
      </c>
      <c r="F9031" t="s">
        <v>18796</v>
      </c>
    </row>
    <row r="9032" spans="1:6">
      <c r="A9032" t="s">
        <v>3967</v>
      </c>
      <c r="B9032" s="874" t="s">
        <v>26499</v>
      </c>
      <c r="C9032" t="s">
        <v>26500</v>
      </c>
      <c r="D9032" t="s">
        <v>26500</v>
      </c>
      <c r="E9032" t="s">
        <v>26500</v>
      </c>
      <c r="F9032" s="874" t="s">
        <v>18799</v>
      </c>
    </row>
    <row r="9033" spans="1:6">
      <c r="A9033" t="s">
        <v>3967</v>
      </c>
      <c r="B9033" s="874" t="s">
        <v>26501</v>
      </c>
      <c r="C9033" t="s">
        <v>26502</v>
      </c>
      <c r="D9033" t="s">
        <v>26502</v>
      </c>
      <c r="E9033" t="s">
        <v>26502</v>
      </c>
      <c r="F9033" s="874" t="s">
        <v>18803</v>
      </c>
    </row>
    <row r="9034" spans="1:6">
      <c r="A9034" t="s">
        <v>3967</v>
      </c>
      <c r="B9034" s="874" t="s">
        <v>26503</v>
      </c>
      <c r="C9034" t="s">
        <v>26504</v>
      </c>
      <c r="D9034" t="s">
        <v>26504</v>
      </c>
      <c r="E9034" t="s">
        <v>26504</v>
      </c>
      <c r="F9034" s="874" t="s">
        <v>18803</v>
      </c>
    </row>
    <row r="9035" spans="1:6">
      <c r="A9035" t="s">
        <v>3967</v>
      </c>
      <c r="B9035" s="874" t="s">
        <v>26505</v>
      </c>
      <c r="C9035" t="s">
        <v>26506</v>
      </c>
      <c r="D9035" t="s">
        <v>26506</v>
      </c>
      <c r="E9035" t="s">
        <v>26506</v>
      </c>
      <c r="F9035" s="874" t="s">
        <v>18803</v>
      </c>
    </row>
    <row r="9036" spans="1:6">
      <c r="A9036" t="s">
        <v>3967</v>
      </c>
      <c r="B9036" s="874" t="s">
        <v>26507</v>
      </c>
      <c r="C9036" t="s">
        <v>26508</v>
      </c>
      <c r="D9036" t="s">
        <v>26508</v>
      </c>
      <c r="E9036" t="s">
        <v>26508</v>
      </c>
      <c r="F9036" t="s">
        <v>18807</v>
      </c>
    </row>
    <row r="9037" spans="1:6">
      <c r="A9037" t="s">
        <v>3967</v>
      </c>
      <c r="B9037" s="874" t="s">
        <v>26509</v>
      </c>
      <c r="C9037" t="s">
        <v>26510</v>
      </c>
      <c r="D9037" t="s">
        <v>26510</v>
      </c>
      <c r="E9037" t="s">
        <v>26510</v>
      </c>
      <c r="F9037" s="874" t="s">
        <v>18807</v>
      </c>
    </row>
    <row r="9038" spans="1:6">
      <c r="A9038" t="s">
        <v>3967</v>
      </c>
      <c r="B9038" s="874" t="s">
        <v>26511</v>
      </c>
      <c r="C9038" t="s">
        <v>26512</v>
      </c>
      <c r="D9038" t="s">
        <v>26512</v>
      </c>
      <c r="E9038" t="s">
        <v>26512</v>
      </c>
      <c r="F9038" s="874" t="s">
        <v>18807</v>
      </c>
    </row>
    <row r="9039" spans="1:6">
      <c r="A9039" t="s">
        <v>3967</v>
      </c>
      <c r="B9039" s="874" t="s">
        <v>26513</v>
      </c>
      <c r="C9039" t="s">
        <v>26514</v>
      </c>
      <c r="D9039" t="s">
        <v>26514</v>
      </c>
      <c r="E9039" t="s">
        <v>26514</v>
      </c>
      <c r="F9039" s="874" t="s">
        <v>18807</v>
      </c>
    </row>
    <row r="9040" spans="1:6">
      <c r="A9040" t="s">
        <v>3967</v>
      </c>
      <c r="B9040" t="s">
        <v>26515</v>
      </c>
      <c r="C9040" t="s">
        <v>26516</v>
      </c>
      <c r="D9040" t="s">
        <v>26516</v>
      </c>
      <c r="E9040" t="s">
        <v>26516</v>
      </c>
      <c r="F9040" s="874" t="s">
        <v>18808</v>
      </c>
    </row>
    <row r="9041" spans="1:6">
      <c r="A9041" t="s">
        <v>3967</v>
      </c>
      <c r="B9041" s="860" t="s">
        <v>26517</v>
      </c>
      <c r="C9041" t="s">
        <v>26518</v>
      </c>
      <c r="D9041" t="s">
        <v>26518</v>
      </c>
      <c r="E9041" t="s">
        <v>26518</v>
      </c>
      <c r="F9041" s="860" t="s">
        <v>18808</v>
      </c>
    </row>
    <row r="9042" spans="1:6">
      <c r="A9042" t="s">
        <v>3967</v>
      </c>
      <c r="B9042" s="874" t="s">
        <v>26519</v>
      </c>
      <c r="C9042" t="s">
        <v>26520</v>
      </c>
      <c r="D9042" t="s">
        <v>26520</v>
      </c>
      <c r="E9042" t="s">
        <v>26520</v>
      </c>
      <c r="F9042" s="874" t="s">
        <v>18812</v>
      </c>
    </row>
    <row r="9043" spans="1:6">
      <c r="A9043" t="s">
        <v>3967</v>
      </c>
      <c r="B9043" s="874" t="s">
        <v>26521</v>
      </c>
      <c r="C9043" t="s">
        <v>26522</v>
      </c>
      <c r="D9043" t="s">
        <v>26522</v>
      </c>
      <c r="E9043" t="s">
        <v>26522</v>
      </c>
      <c r="F9043" s="874" t="s">
        <v>18815</v>
      </c>
    </row>
    <row r="9044" spans="1:6">
      <c r="A9044" t="s">
        <v>3967</v>
      </c>
      <c r="B9044" s="874" t="s">
        <v>26523</v>
      </c>
      <c r="C9044" t="s">
        <v>26524</v>
      </c>
      <c r="D9044" t="s">
        <v>26524</v>
      </c>
      <c r="E9044" t="s">
        <v>26524</v>
      </c>
      <c r="F9044" s="874" t="s">
        <v>18819</v>
      </c>
    </row>
    <row r="9045" spans="1:6">
      <c r="A9045" t="s">
        <v>3967</v>
      </c>
      <c r="B9045" s="860" t="s">
        <v>26525</v>
      </c>
      <c r="C9045" t="s">
        <v>26526</v>
      </c>
      <c r="D9045" t="s">
        <v>26526</v>
      </c>
      <c r="E9045" t="s">
        <v>26526</v>
      </c>
      <c r="F9045" s="860" t="s">
        <v>18823</v>
      </c>
    </row>
    <row r="9046" spans="1:6">
      <c r="A9046" t="s">
        <v>3967</v>
      </c>
      <c r="B9046" s="860" t="s">
        <v>26527</v>
      </c>
      <c r="C9046" t="s">
        <v>26528</v>
      </c>
      <c r="D9046" t="s">
        <v>26528</v>
      </c>
      <c r="E9046" t="s">
        <v>26528</v>
      </c>
      <c r="F9046" s="860" t="s">
        <v>18827</v>
      </c>
    </row>
    <row r="9047" spans="1:6">
      <c r="A9047" t="s">
        <v>3967</v>
      </c>
      <c r="B9047" s="878" t="s">
        <v>26529</v>
      </c>
      <c r="C9047" t="s">
        <v>26530</v>
      </c>
      <c r="D9047" t="s">
        <v>26530</v>
      </c>
      <c r="E9047" t="s">
        <v>26530</v>
      </c>
      <c r="F9047" s="878" t="s">
        <v>18830</v>
      </c>
    </row>
    <row r="9048" spans="1:6">
      <c r="A9048" t="s">
        <v>3967</v>
      </c>
      <c r="B9048" s="878" t="s">
        <v>26531</v>
      </c>
      <c r="C9048" t="s">
        <v>26532</v>
      </c>
      <c r="D9048" t="s">
        <v>26532</v>
      </c>
      <c r="E9048" t="s">
        <v>26532</v>
      </c>
      <c r="F9048" s="878" t="s">
        <v>18830</v>
      </c>
    </row>
    <row r="9049" spans="1:6">
      <c r="A9049" t="s">
        <v>3967</v>
      </c>
      <c r="B9049" s="874" t="s">
        <v>26533</v>
      </c>
      <c r="C9049" t="s">
        <v>26534</v>
      </c>
      <c r="D9049" t="s">
        <v>26534</v>
      </c>
      <c r="E9049" t="s">
        <v>26534</v>
      </c>
      <c r="F9049" s="874" t="s">
        <v>18834</v>
      </c>
    </row>
    <row r="9050" spans="1:6">
      <c r="A9050" t="s">
        <v>3967</v>
      </c>
      <c r="B9050" s="860" t="s">
        <v>26535</v>
      </c>
      <c r="C9050" t="s">
        <v>26536</v>
      </c>
      <c r="D9050" t="s">
        <v>26536</v>
      </c>
      <c r="E9050" t="s">
        <v>26536</v>
      </c>
      <c r="F9050" s="860" t="s">
        <v>18838</v>
      </c>
    </row>
    <row r="9051" spans="1:6">
      <c r="A9051" t="s">
        <v>3967</v>
      </c>
      <c r="B9051" s="860" t="s">
        <v>26537</v>
      </c>
      <c r="C9051" t="s">
        <v>26538</v>
      </c>
      <c r="D9051" t="s">
        <v>26538</v>
      </c>
      <c r="E9051" t="s">
        <v>26538</v>
      </c>
      <c r="F9051" s="860" t="s">
        <v>18838</v>
      </c>
    </row>
    <row r="9052" spans="1:6">
      <c r="A9052" t="s">
        <v>3967</v>
      </c>
      <c r="B9052" s="860" t="s">
        <v>26539</v>
      </c>
      <c r="C9052" t="s">
        <v>26540</v>
      </c>
      <c r="D9052" t="s">
        <v>26540</v>
      </c>
      <c r="E9052" t="s">
        <v>26540</v>
      </c>
      <c r="F9052" s="860" t="s">
        <v>18838</v>
      </c>
    </row>
    <row r="9053" spans="1:6">
      <c r="A9053" t="s">
        <v>3967</v>
      </c>
      <c r="B9053" s="860" t="s">
        <v>26541</v>
      </c>
      <c r="C9053" t="s">
        <v>26542</v>
      </c>
      <c r="D9053" t="s">
        <v>26542</v>
      </c>
      <c r="E9053" t="s">
        <v>26542</v>
      </c>
      <c r="F9053" s="860" t="s">
        <v>18838</v>
      </c>
    </row>
    <row r="9054" spans="1:6">
      <c r="A9054" t="s">
        <v>3967</v>
      </c>
      <c r="B9054" s="860" t="s">
        <v>26543</v>
      </c>
      <c r="C9054" t="s">
        <v>26544</v>
      </c>
      <c r="D9054" t="s">
        <v>26544</v>
      </c>
      <c r="E9054" t="s">
        <v>26544</v>
      </c>
      <c r="F9054" s="860" t="s">
        <v>18838</v>
      </c>
    </row>
    <row r="9055" spans="1:6">
      <c r="A9055" t="s">
        <v>3967</v>
      </c>
      <c r="B9055" s="874" t="s">
        <v>26545</v>
      </c>
      <c r="C9055" t="s">
        <v>26546</v>
      </c>
      <c r="D9055" t="s">
        <v>26546</v>
      </c>
      <c r="E9055" t="s">
        <v>26546</v>
      </c>
      <c r="F9055" s="874" t="s">
        <v>18838</v>
      </c>
    </row>
    <row r="9056" spans="1:6">
      <c r="A9056" t="s">
        <v>3967</v>
      </c>
      <c r="B9056" s="860" t="s">
        <v>26547</v>
      </c>
      <c r="C9056" t="s">
        <v>26548</v>
      </c>
      <c r="D9056" t="s">
        <v>26548</v>
      </c>
      <c r="E9056" t="s">
        <v>26548</v>
      </c>
      <c r="F9056" s="860" t="s">
        <v>18838</v>
      </c>
    </row>
    <row r="9057" spans="1:6">
      <c r="A9057" t="s">
        <v>3967</v>
      </c>
      <c r="B9057" s="860" t="s">
        <v>26549</v>
      </c>
      <c r="C9057" t="s">
        <v>26550</v>
      </c>
      <c r="D9057" t="s">
        <v>26550</v>
      </c>
      <c r="E9057" t="s">
        <v>26550</v>
      </c>
      <c r="F9057" s="860" t="s">
        <v>18838</v>
      </c>
    </row>
    <row r="9058" spans="1:6">
      <c r="A9058" t="s">
        <v>3967</v>
      </c>
      <c r="B9058" s="874" t="s">
        <v>26551</v>
      </c>
      <c r="C9058" t="s">
        <v>26552</v>
      </c>
      <c r="D9058" t="s">
        <v>26552</v>
      </c>
      <c r="E9058" t="s">
        <v>26552</v>
      </c>
      <c r="F9058" s="874" t="s">
        <v>18838</v>
      </c>
    </row>
    <row r="9059" spans="1:6">
      <c r="A9059" t="s">
        <v>3967</v>
      </c>
      <c r="B9059" s="874" t="s">
        <v>26553</v>
      </c>
      <c r="C9059" t="s">
        <v>26554</v>
      </c>
      <c r="D9059" t="s">
        <v>26554</v>
      </c>
      <c r="E9059" t="s">
        <v>26554</v>
      </c>
      <c r="F9059" s="874" t="s">
        <v>18838</v>
      </c>
    </row>
    <row r="9060" spans="1:6">
      <c r="A9060" t="s">
        <v>3967</v>
      </c>
      <c r="B9060" s="874" t="s">
        <v>26555</v>
      </c>
      <c r="C9060" t="s">
        <v>26556</v>
      </c>
      <c r="D9060" t="s">
        <v>26556</v>
      </c>
      <c r="E9060" t="s">
        <v>26556</v>
      </c>
      <c r="F9060" t="s">
        <v>18838</v>
      </c>
    </row>
    <row r="9061" spans="1:6">
      <c r="A9061" t="s">
        <v>3967</v>
      </c>
      <c r="B9061" s="874" t="s">
        <v>26557</v>
      </c>
      <c r="C9061" t="s">
        <v>26558</v>
      </c>
      <c r="D9061" t="s">
        <v>26558</v>
      </c>
      <c r="E9061" t="s">
        <v>26558</v>
      </c>
      <c r="F9061" s="874" t="s">
        <v>18838</v>
      </c>
    </row>
    <row r="9062" spans="1:6">
      <c r="A9062" t="s">
        <v>3967</v>
      </c>
      <c r="B9062" s="874" t="s">
        <v>26559</v>
      </c>
      <c r="C9062" t="s">
        <v>26560</v>
      </c>
      <c r="D9062" t="s">
        <v>26560</v>
      </c>
      <c r="E9062" t="s">
        <v>26560</v>
      </c>
      <c r="F9062" s="888" t="s">
        <v>18838</v>
      </c>
    </row>
    <row r="9063" spans="1:6">
      <c r="A9063" t="s">
        <v>3967</v>
      </c>
      <c r="B9063" s="860" t="s">
        <v>26561</v>
      </c>
      <c r="C9063" t="s">
        <v>26562</v>
      </c>
      <c r="D9063" t="s">
        <v>26562</v>
      </c>
      <c r="E9063" t="s">
        <v>26562</v>
      </c>
      <c r="F9063" s="860" t="s">
        <v>18838</v>
      </c>
    </row>
    <row r="9064" spans="1:6">
      <c r="A9064" t="s">
        <v>3967</v>
      </c>
      <c r="B9064" s="874" t="s">
        <v>26563</v>
      </c>
      <c r="C9064" t="s">
        <v>26564</v>
      </c>
      <c r="D9064" t="s">
        <v>26564</v>
      </c>
      <c r="E9064" t="s">
        <v>26564</v>
      </c>
      <c r="F9064" s="874" t="s">
        <v>18838</v>
      </c>
    </row>
    <row r="9065" spans="1:6">
      <c r="A9065" t="s">
        <v>3967</v>
      </c>
      <c r="B9065" s="874" t="s">
        <v>26565</v>
      </c>
      <c r="C9065" t="s">
        <v>26566</v>
      </c>
      <c r="D9065" t="s">
        <v>26566</v>
      </c>
      <c r="E9065" t="s">
        <v>26566</v>
      </c>
      <c r="F9065" s="874" t="s">
        <v>18838</v>
      </c>
    </row>
    <row r="9066" spans="1:6">
      <c r="A9066" t="s">
        <v>3967</v>
      </c>
      <c r="B9066" s="876" t="s">
        <v>26567</v>
      </c>
      <c r="C9066" t="s">
        <v>26568</v>
      </c>
      <c r="D9066" t="s">
        <v>26568</v>
      </c>
      <c r="E9066" t="s">
        <v>26568</v>
      </c>
      <c r="F9066" s="874" t="s">
        <v>18838</v>
      </c>
    </row>
    <row r="9067" spans="1:6">
      <c r="A9067" t="s">
        <v>3967</v>
      </c>
      <c r="B9067" s="874" t="s">
        <v>26569</v>
      </c>
      <c r="C9067" t="s">
        <v>26570</v>
      </c>
      <c r="D9067" t="s">
        <v>26570</v>
      </c>
      <c r="E9067" t="s">
        <v>26570</v>
      </c>
      <c r="F9067" t="s">
        <v>18838</v>
      </c>
    </row>
    <row r="9068" spans="1:6">
      <c r="A9068" t="s">
        <v>3967</v>
      </c>
      <c r="B9068" s="874" t="s">
        <v>26571</v>
      </c>
      <c r="C9068" t="s">
        <v>26572</v>
      </c>
      <c r="D9068" t="s">
        <v>26572</v>
      </c>
      <c r="E9068" t="s">
        <v>26572</v>
      </c>
      <c r="F9068" s="874" t="s">
        <v>18838</v>
      </c>
    </row>
    <row r="9069" spans="1:6">
      <c r="A9069" t="s">
        <v>3967</v>
      </c>
      <c r="B9069" s="874" t="s">
        <v>26573</v>
      </c>
      <c r="C9069" t="s">
        <v>26574</v>
      </c>
      <c r="D9069" t="s">
        <v>26574</v>
      </c>
      <c r="E9069" t="s">
        <v>26574</v>
      </c>
      <c r="F9069" s="874" t="s">
        <v>18838</v>
      </c>
    </row>
    <row r="9070" spans="1:6">
      <c r="A9070" t="s">
        <v>3967</v>
      </c>
      <c r="B9070" s="876" t="s">
        <v>26575</v>
      </c>
      <c r="C9070" t="s">
        <v>26576</v>
      </c>
      <c r="D9070" t="s">
        <v>26576</v>
      </c>
      <c r="E9070" t="s">
        <v>26576</v>
      </c>
      <c r="F9070" s="874" t="s">
        <v>18838</v>
      </c>
    </row>
    <row r="9071" spans="1:6">
      <c r="A9071" t="s">
        <v>3967</v>
      </c>
      <c r="B9071" s="860" t="s">
        <v>26577</v>
      </c>
      <c r="C9071" t="s">
        <v>26578</v>
      </c>
      <c r="D9071" t="s">
        <v>26578</v>
      </c>
      <c r="E9071" t="s">
        <v>26578</v>
      </c>
      <c r="F9071" s="874" t="s">
        <v>18838</v>
      </c>
    </row>
    <row r="9072" spans="1:6">
      <c r="A9072" t="s">
        <v>3967</v>
      </c>
      <c r="B9072" s="874" t="s">
        <v>26579</v>
      </c>
      <c r="C9072" t="s">
        <v>26580</v>
      </c>
      <c r="D9072" t="s">
        <v>26580</v>
      </c>
      <c r="E9072" t="s">
        <v>26580</v>
      </c>
      <c r="F9072" s="874" t="s">
        <v>18838</v>
      </c>
    </row>
    <row r="9073" spans="1:6">
      <c r="A9073" t="s">
        <v>3967</v>
      </c>
      <c r="B9073" s="874" t="s">
        <v>26581</v>
      </c>
      <c r="C9073" t="s">
        <v>26582</v>
      </c>
      <c r="D9073" t="s">
        <v>26582</v>
      </c>
      <c r="E9073" t="s">
        <v>26582</v>
      </c>
      <c r="F9073" s="888" t="s">
        <v>18838</v>
      </c>
    </row>
    <row r="9074" spans="1:6">
      <c r="A9074" t="s">
        <v>3967</v>
      </c>
      <c r="B9074" s="860" t="s">
        <v>26583</v>
      </c>
      <c r="C9074" t="s">
        <v>26584</v>
      </c>
      <c r="D9074" t="s">
        <v>26584</v>
      </c>
      <c r="E9074" t="s">
        <v>26584</v>
      </c>
      <c r="F9074" s="860" t="s">
        <v>18838</v>
      </c>
    </row>
    <row r="9075" spans="1:6">
      <c r="A9075" t="s">
        <v>3967</v>
      </c>
      <c r="B9075" s="874" t="s">
        <v>26585</v>
      </c>
      <c r="C9075" t="s">
        <v>26586</v>
      </c>
      <c r="D9075" t="s">
        <v>26586</v>
      </c>
      <c r="E9075" t="s">
        <v>26586</v>
      </c>
      <c r="F9075" s="875" t="s">
        <v>18838</v>
      </c>
    </row>
    <row r="9076" spans="1:6">
      <c r="A9076" t="s">
        <v>3967</v>
      </c>
      <c r="B9076" t="s">
        <v>26587</v>
      </c>
      <c r="C9076" t="s">
        <v>26588</v>
      </c>
      <c r="D9076" t="s">
        <v>26588</v>
      </c>
      <c r="E9076" t="s">
        <v>26588</v>
      </c>
      <c r="F9076" s="874" t="s">
        <v>18838</v>
      </c>
    </row>
    <row r="9077" spans="1:6">
      <c r="A9077" t="s">
        <v>3967</v>
      </c>
      <c r="B9077" t="s">
        <v>26589</v>
      </c>
      <c r="C9077" t="s">
        <v>26590</v>
      </c>
      <c r="D9077" t="s">
        <v>26590</v>
      </c>
      <c r="E9077" t="s">
        <v>26590</v>
      </c>
      <c r="F9077" s="874" t="s">
        <v>18838</v>
      </c>
    </row>
    <row r="9078" spans="1:6">
      <c r="A9078" t="s">
        <v>3967</v>
      </c>
      <c r="B9078" s="874" t="s">
        <v>26591</v>
      </c>
      <c r="C9078" t="s">
        <v>26592</v>
      </c>
      <c r="D9078" t="s">
        <v>26592</v>
      </c>
      <c r="E9078" t="s">
        <v>26592</v>
      </c>
      <c r="F9078" s="874" t="s">
        <v>18838</v>
      </c>
    </row>
    <row r="9079" spans="1:6">
      <c r="A9079" t="s">
        <v>3967</v>
      </c>
      <c r="B9079" s="874" t="s">
        <v>26593</v>
      </c>
      <c r="C9079" t="s">
        <v>26594</v>
      </c>
      <c r="D9079" t="s">
        <v>26594</v>
      </c>
      <c r="E9079" t="s">
        <v>26594</v>
      </c>
      <c r="F9079" s="874" t="s">
        <v>18838</v>
      </c>
    </row>
    <row r="9080" spans="1:6">
      <c r="A9080" t="s">
        <v>3967</v>
      </c>
      <c r="B9080" s="874" t="s">
        <v>26595</v>
      </c>
      <c r="C9080" t="s">
        <v>26596</v>
      </c>
      <c r="D9080" t="s">
        <v>26596</v>
      </c>
      <c r="E9080" t="s">
        <v>26596</v>
      </c>
      <c r="F9080" s="874" t="s">
        <v>18838</v>
      </c>
    </row>
    <row r="9081" spans="1:6">
      <c r="A9081" t="s">
        <v>3967</v>
      </c>
      <c r="B9081" s="860" t="s">
        <v>26597</v>
      </c>
      <c r="C9081" t="s">
        <v>26598</v>
      </c>
      <c r="D9081" t="s">
        <v>26598</v>
      </c>
      <c r="E9081" t="s">
        <v>26598</v>
      </c>
      <c r="F9081" s="860" t="s">
        <v>18838</v>
      </c>
    </row>
    <row r="9082" spans="1:6">
      <c r="A9082" t="s">
        <v>3967</v>
      </c>
      <c r="B9082" s="860" t="s">
        <v>26599</v>
      </c>
      <c r="C9082" t="s">
        <v>26600</v>
      </c>
      <c r="D9082" t="s">
        <v>26600</v>
      </c>
      <c r="E9082" t="s">
        <v>26600</v>
      </c>
      <c r="F9082" s="860" t="s">
        <v>18838</v>
      </c>
    </row>
    <row r="9083" spans="1:6">
      <c r="A9083" t="s">
        <v>3967</v>
      </c>
      <c r="B9083" s="876" t="s">
        <v>26601</v>
      </c>
      <c r="C9083" t="s">
        <v>26602</v>
      </c>
      <c r="D9083" t="s">
        <v>26602</v>
      </c>
      <c r="E9083" t="s">
        <v>26602</v>
      </c>
      <c r="F9083" s="874" t="s">
        <v>18838</v>
      </c>
    </row>
    <row r="9084" spans="1:6">
      <c r="A9084" t="s">
        <v>3967</v>
      </c>
      <c r="B9084" t="s">
        <v>26603</v>
      </c>
      <c r="C9084" t="s">
        <v>26604</v>
      </c>
      <c r="D9084" t="s">
        <v>26604</v>
      </c>
      <c r="E9084" t="s">
        <v>26604</v>
      </c>
      <c r="F9084" s="874" t="s">
        <v>18838</v>
      </c>
    </row>
    <row r="9085" spans="1:6">
      <c r="A9085" t="s">
        <v>3967</v>
      </c>
      <c r="B9085" s="874" t="s">
        <v>26605</v>
      </c>
      <c r="C9085" t="s">
        <v>26606</v>
      </c>
      <c r="D9085" t="s">
        <v>26606</v>
      </c>
      <c r="E9085" t="s">
        <v>26606</v>
      </c>
      <c r="F9085" s="874" t="s">
        <v>18838</v>
      </c>
    </row>
    <row r="9086" spans="1:6">
      <c r="A9086" t="s">
        <v>3967</v>
      </c>
      <c r="B9086" s="874" t="s">
        <v>26607</v>
      </c>
      <c r="C9086" t="s">
        <v>26608</v>
      </c>
      <c r="D9086" t="s">
        <v>26608</v>
      </c>
      <c r="E9086" t="s">
        <v>26608</v>
      </c>
      <c r="F9086" s="874" t="s">
        <v>18838</v>
      </c>
    </row>
    <row r="9087" spans="1:6">
      <c r="A9087" t="s">
        <v>3967</v>
      </c>
      <c r="B9087" s="874" t="s">
        <v>26609</v>
      </c>
      <c r="C9087" t="s">
        <v>26610</v>
      </c>
      <c r="D9087" t="s">
        <v>26610</v>
      </c>
      <c r="E9087" t="s">
        <v>26610</v>
      </c>
      <c r="F9087" s="874" t="s">
        <v>18838</v>
      </c>
    </row>
    <row r="9088" spans="1:6">
      <c r="A9088" t="s">
        <v>3967</v>
      </c>
      <c r="B9088" s="874" t="s">
        <v>26611</v>
      </c>
      <c r="C9088" t="s">
        <v>26612</v>
      </c>
      <c r="D9088" t="s">
        <v>26612</v>
      </c>
      <c r="E9088" t="s">
        <v>26612</v>
      </c>
      <c r="F9088" s="874" t="s">
        <v>18838</v>
      </c>
    </row>
    <row r="9089" spans="1:6">
      <c r="A9089" t="s">
        <v>3967</v>
      </c>
      <c r="B9089" s="860" t="s">
        <v>26613</v>
      </c>
      <c r="C9089" t="s">
        <v>26614</v>
      </c>
      <c r="D9089" t="s">
        <v>26614</v>
      </c>
      <c r="E9089" t="s">
        <v>26614</v>
      </c>
      <c r="F9089" s="860" t="s">
        <v>18838</v>
      </c>
    </row>
    <row r="9090" spans="1:6">
      <c r="A9090" t="s">
        <v>3967</v>
      </c>
      <c r="B9090" s="874" t="s">
        <v>26615</v>
      </c>
      <c r="C9090" t="s">
        <v>26616</v>
      </c>
      <c r="D9090" t="s">
        <v>26616</v>
      </c>
      <c r="E9090" t="s">
        <v>26616</v>
      </c>
      <c r="F9090" s="874" t="s">
        <v>18838</v>
      </c>
    </row>
    <row r="9091" spans="1:6">
      <c r="A9091" t="s">
        <v>3967</v>
      </c>
      <c r="B9091" s="874" t="s">
        <v>26617</v>
      </c>
      <c r="C9091" t="s">
        <v>26618</v>
      </c>
      <c r="D9091" t="s">
        <v>26618</v>
      </c>
      <c r="E9091" t="s">
        <v>26618</v>
      </c>
      <c r="F9091" s="874" t="s">
        <v>18838</v>
      </c>
    </row>
    <row r="9092" spans="1:6">
      <c r="A9092" t="s">
        <v>3967</v>
      </c>
      <c r="B9092" s="876" t="s">
        <v>26619</v>
      </c>
      <c r="C9092" t="s">
        <v>26620</v>
      </c>
      <c r="D9092" t="s">
        <v>26620</v>
      </c>
      <c r="E9092" t="s">
        <v>26620</v>
      </c>
      <c r="F9092" s="874" t="s">
        <v>18838</v>
      </c>
    </row>
    <row r="9093" spans="1:6">
      <c r="A9093" t="s">
        <v>3967</v>
      </c>
      <c r="B9093" s="874" t="s">
        <v>26621</v>
      </c>
      <c r="C9093" t="s">
        <v>26622</v>
      </c>
      <c r="D9093" t="s">
        <v>26622</v>
      </c>
      <c r="E9093" t="s">
        <v>26622</v>
      </c>
      <c r="F9093" t="s">
        <v>18838</v>
      </c>
    </row>
    <row r="9094" spans="1:6">
      <c r="A9094" t="s">
        <v>3967</v>
      </c>
      <c r="B9094" s="860" t="s">
        <v>26623</v>
      </c>
      <c r="C9094" t="s">
        <v>26624</v>
      </c>
      <c r="D9094" t="s">
        <v>26624</v>
      </c>
      <c r="E9094" t="s">
        <v>26624</v>
      </c>
      <c r="F9094" s="860" t="s">
        <v>18838</v>
      </c>
    </row>
    <row r="9095" spans="1:6">
      <c r="A9095" t="s">
        <v>3967</v>
      </c>
      <c r="B9095" s="874" t="s">
        <v>26625</v>
      </c>
      <c r="C9095" t="s">
        <v>26626</v>
      </c>
      <c r="D9095" t="s">
        <v>26626</v>
      </c>
      <c r="E9095" t="s">
        <v>26626</v>
      </c>
      <c r="F9095" s="874" t="s">
        <v>18838</v>
      </c>
    </row>
    <row r="9096" spans="1:6">
      <c r="A9096" t="s">
        <v>3967</v>
      </c>
      <c r="B9096" s="874" t="s">
        <v>26627</v>
      </c>
      <c r="C9096" t="s">
        <v>26628</v>
      </c>
      <c r="D9096" t="s">
        <v>26628</v>
      </c>
      <c r="E9096" t="s">
        <v>26628</v>
      </c>
      <c r="F9096" s="874" t="s">
        <v>18838</v>
      </c>
    </row>
    <row r="9097" spans="1:6">
      <c r="A9097" t="s">
        <v>3967</v>
      </c>
      <c r="B9097" s="874" t="s">
        <v>26629</v>
      </c>
      <c r="C9097" t="s">
        <v>26630</v>
      </c>
      <c r="D9097" t="s">
        <v>26630</v>
      </c>
      <c r="E9097" t="s">
        <v>26630</v>
      </c>
      <c r="F9097" s="874" t="s">
        <v>18842</v>
      </c>
    </row>
    <row r="9098" spans="1:6">
      <c r="A9098" t="s">
        <v>3967</v>
      </c>
      <c r="B9098" s="874" t="s">
        <v>26631</v>
      </c>
      <c r="C9098" t="s">
        <v>26632</v>
      </c>
      <c r="D9098" t="s">
        <v>26632</v>
      </c>
      <c r="E9098" t="s">
        <v>26632</v>
      </c>
      <c r="F9098" s="874" t="s">
        <v>18842</v>
      </c>
    </row>
    <row r="9099" spans="1:6">
      <c r="A9099" t="s">
        <v>3967</v>
      </c>
      <c r="B9099" s="860" t="s">
        <v>26633</v>
      </c>
      <c r="C9099" t="s">
        <v>26634</v>
      </c>
      <c r="D9099" t="s">
        <v>26634</v>
      </c>
      <c r="E9099" t="s">
        <v>26634</v>
      </c>
      <c r="F9099" s="860" t="s">
        <v>18846</v>
      </c>
    </row>
    <row r="9100" spans="1:6">
      <c r="A9100" t="s">
        <v>3967</v>
      </c>
      <c r="B9100" s="874" t="s">
        <v>26635</v>
      </c>
      <c r="C9100" t="s">
        <v>26636</v>
      </c>
      <c r="D9100" t="s">
        <v>26636</v>
      </c>
      <c r="E9100" t="s">
        <v>26636</v>
      </c>
      <c r="F9100" s="874" t="s">
        <v>18847</v>
      </c>
    </row>
    <row r="9101" spans="1:6">
      <c r="A9101" t="s">
        <v>3967</v>
      </c>
      <c r="B9101" s="874" t="s">
        <v>26637</v>
      </c>
      <c r="C9101" t="s">
        <v>26638</v>
      </c>
      <c r="D9101" t="s">
        <v>26638</v>
      </c>
      <c r="E9101" t="s">
        <v>26638</v>
      </c>
      <c r="F9101" s="874" t="s">
        <v>18848</v>
      </c>
    </row>
    <row r="9102" spans="1:6">
      <c r="A9102" t="s">
        <v>3967</v>
      </c>
      <c r="B9102" s="874" t="s">
        <v>26639</v>
      </c>
      <c r="C9102" t="s">
        <v>26640</v>
      </c>
      <c r="D9102" t="s">
        <v>26640</v>
      </c>
      <c r="E9102" t="s">
        <v>26640</v>
      </c>
      <c r="F9102" s="874" t="s">
        <v>18852</v>
      </c>
    </row>
    <row r="9103" spans="1:6">
      <c r="A9103" t="s">
        <v>3967</v>
      </c>
      <c r="B9103" s="876" t="s">
        <v>26641</v>
      </c>
      <c r="C9103" t="s">
        <v>26642</v>
      </c>
      <c r="D9103" t="s">
        <v>26642</v>
      </c>
      <c r="E9103" t="s">
        <v>26642</v>
      </c>
      <c r="F9103" s="874" t="s">
        <v>18856</v>
      </c>
    </row>
    <row r="9104" spans="1:6">
      <c r="A9104" t="s">
        <v>3967</v>
      </c>
      <c r="B9104" s="54" t="s">
        <v>26643</v>
      </c>
      <c r="C9104" t="s">
        <v>26644</v>
      </c>
      <c r="D9104" t="s">
        <v>26644</v>
      </c>
      <c r="E9104" t="s">
        <v>26644</v>
      </c>
      <c r="F9104" s="874" t="s">
        <v>18859</v>
      </c>
    </row>
    <row r="9105" spans="1:6">
      <c r="A9105" t="s">
        <v>3967</v>
      </c>
      <c r="B9105" s="879" t="s">
        <v>26645</v>
      </c>
      <c r="C9105" t="s">
        <v>26646</v>
      </c>
      <c r="D9105" t="s">
        <v>26646</v>
      </c>
      <c r="E9105" t="s">
        <v>26646</v>
      </c>
      <c r="F9105" s="875" t="s">
        <v>18863</v>
      </c>
    </row>
    <row r="9106" spans="1:6">
      <c r="A9106" t="s">
        <v>3967</v>
      </c>
      <c r="B9106" s="54" t="s">
        <v>26647</v>
      </c>
      <c r="C9106" t="s">
        <v>26648</v>
      </c>
      <c r="D9106" t="s">
        <v>26648</v>
      </c>
      <c r="E9106" t="s">
        <v>26648</v>
      </c>
      <c r="F9106" s="874" t="s">
        <v>18863</v>
      </c>
    </row>
    <row r="9107" spans="1:6">
      <c r="A9107" t="s">
        <v>3967</v>
      </c>
      <c r="B9107" s="54" t="s">
        <v>26649</v>
      </c>
      <c r="C9107" t="s">
        <v>26650</v>
      </c>
      <c r="D9107" t="s">
        <v>26650</v>
      </c>
      <c r="E9107" t="s">
        <v>26650</v>
      </c>
      <c r="F9107" s="874" t="s">
        <v>18863</v>
      </c>
    </row>
    <row r="9108" spans="1:6">
      <c r="A9108" t="s">
        <v>3967</v>
      </c>
      <c r="B9108" s="54" t="s">
        <v>26651</v>
      </c>
      <c r="C9108" t="s">
        <v>26652</v>
      </c>
      <c r="D9108" t="s">
        <v>26652</v>
      </c>
      <c r="E9108" t="s">
        <v>26652</v>
      </c>
      <c r="F9108" s="874" t="s">
        <v>18863</v>
      </c>
    </row>
    <row r="9109" spans="1:6">
      <c r="A9109" t="s">
        <v>3967</v>
      </c>
      <c r="B9109" s="874" t="s">
        <v>26653</v>
      </c>
      <c r="C9109" t="s">
        <v>26654</v>
      </c>
      <c r="D9109" t="s">
        <v>26654</v>
      </c>
      <c r="E9109" t="s">
        <v>26654</v>
      </c>
      <c r="F9109" t="s">
        <v>18863</v>
      </c>
    </row>
    <row r="9110" spans="1:6">
      <c r="A9110" t="s">
        <v>3967</v>
      </c>
      <c r="B9110" s="54" t="s">
        <v>26655</v>
      </c>
      <c r="C9110" t="s">
        <v>26656</v>
      </c>
      <c r="D9110" t="s">
        <v>26656</v>
      </c>
      <c r="E9110" t="s">
        <v>26656</v>
      </c>
      <c r="F9110" s="874" t="s">
        <v>18863</v>
      </c>
    </row>
    <row r="9111" spans="1:6">
      <c r="A9111" t="s">
        <v>3967</v>
      </c>
      <c r="B9111" s="54" t="s">
        <v>26657</v>
      </c>
      <c r="C9111" t="s">
        <v>26658</v>
      </c>
      <c r="D9111" t="s">
        <v>26658</v>
      </c>
      <c r="E9111" t="s">
        <v>26658</v>
      </c>
      <c r="F9111" s="874" t="s">
        <v>18863</v>
      </c>
    </row>
    <row r="9112" spans="1:6">
      <c r="A9112" t="s">
        <v>3967</v>
      </c>
      <c r="B9112" s="54" t="s">
        <v>26659</v>
      </c>
      <c r="C9112" t="s">
        <v>26660</v>
      </c>
      <c r="D9112" t="s">
        <v>26660</v>
      </c>
      <c r="E9112" t="s">
        <v>26660</v>
      </c>
      <c r="F9112" s="874" t="s">
        <v>18863</v>
      </c>
    </row>
    <row r="9113" spans="1:6">
      <c r="A9113" t="s">
        <v>3967</v>
      </c>
      <c r="B9113" s="860" t="s">
        <v>26661</v>
      </c>
      <c r="C9113" t="s">
        <v>26662</v>
      </c>
      <c r="D9113" t="s">
        <v>26662</v>
      </c>
      <c r="E9113" t="s">
        <v>26662</v>
      </c>
      <c r="F9113" s="874" t="s">
        <v>18863</v>
      </c>
    </row>
    <row r="9114" spans="1:6">
      <c r="A9114" t="s">
        <v>3967</v>
      </c>
      <c r="B9114" s="54" t="s">
        <v>26663</v>
      </c>
      <c r="C9114" t="s">
        <v>26664</v>
      </c>
      <c r="D9114" t="s">
        <v>26664</v>
      </c>
      <c r="E9114" t="s">
        <v>26664</v>
      </c>
      <c r="F9114" s="874" t="s">
        <v>18863</v>
      </c>
    </row>
    <row r="9115" spans="1:6">
      <c r="A9115" t="s">
        <v>3967</v>
      </c>
      <c r="B9115" s="879" t="s">
        <v>26665</v>
      </c>
      <c r="C9115" t="s">
        <v>26666</v>
      </c>
      <c r="D9115" t="s">
        <v>26666</v>
      </c>
      <c r="E9115" t="s">
        <v>26666</v>
      </c>
      <c r="F9115" s="875" t="s">
        <v>18863</v>
      </c>
    </row>
    <row r="9116" spans="1:6">
      <c r="A9116" t="s">
        <v>3967</v>
      </c>
      <c r="B9116" t="s">
        <v>26667</v>
      </c>
      <c r="C9116" t="s">
        <v>26668</v>
      </c>
      <c r="D9116" t="s">
        <v>26668</v>
      </c>
      <c r="E9116" t="s">
        <v>26668</v>
      </c>
      <c r="F9116" t="s">
        <v>18863</v>
      </c>
    </row>
    <row r="9117" spans="1:6">
      <c r="A9117" t="s">
        <v>3967</v>
      </c>
      <c r="B9117" s="54" t="s">
        <v>26669</v>
      </c>
      <c r="C9117" t="s">
        <v>26670</v>
      </c>
      <c r="D9117" t="s">
        <v>26670</v>
      </c>
      <c r="E9117" t="s">
        <v>26670</v>
      </c>
      <c r="F9117" s="874" t="s">
        <v>18863</v>
      </c>
    </row>
    <row r="9118" spans="1:6">
      <c r="A9118" t="s">
        <v>3967</v>
      </c>
      <c r="B9118" s="54" t="s">
        <v>26671</v>
      </c>
      <c r="C9118" t="s">
        <v>26672</v>
      </c>
      <c r="D9118" t="s">
        <v>26672</v>
      </c>
      <c r="E9118" t="s">
        <v>26672</v>
      </c>
      <c r="F9118" s="874" t="s">
        <v>18863</v>
      </c>
    </row>
    <row r="9119" spans="1:6">
      <c r="A9119" t="s">
        <v>3967</v>
      </c>
      <c r="B9119" s="54" t="s">
        <v>26673</v>
      </c>
      <c r="C9119" t="s">
        <v>26674</v>
      </c>
      <c r="D9119" t="s">
        <v>26674</v>
      </c>
      <c r="E9119" t="s">
        <v>26674</v>
      </c>
      <c r="F9119" s="874" t="s">
        <v>18863</v>
      </c>
    </row>
    <row r="9120" spans="1:6">
      <c r="A9120" t="s">
        <v>3967</v>
      </c>
      <c r="B9120" s="879" t="s">
        <v>26675</v>
      </c>
      <c r="C9120" t="s">
        <v>26676</v>
      </c>
      <c r="D9120" t="s">
        <v>26676</v>
      </c>
      <c r="E9120" t="s">
        <v>26676</v>
      </c>
      <c r="F9120" s="875" t="s">
        <v>18863</v>
      </c>
    </row>
    <row r="9121" spans="1:6">
      <c r="A9121" t="s">
        <v>3967</v>
      </c>
      <c r="B9121" s="879" t="s">
        <v>26677</v>
      </c>
      <c r="C9121" t="s">
        <v>26678</v>
      </c>
      <c r="D9121" t="s">
        <v>26678</v>
      </c>
      <c r="E9121" t="s">
        <v>26678</v>
      </c>
      <c r="F9121" s="875" t="s">
        <v>18863</v>
      </c>
    </row>
    <row r="9122" spans="1:6">
      <c r="A9122" t="s">
        <v>3967</v>
      </c>
      <c r="B9122" s="874" t="s">
        <v>26679</v>
      </c>
      <c r="C9122" t="s">
        <v>26680</v>
      </c>
      <c r="D9122" t="s">
        <v>26680</v>
      </c>
      <c r="E9122" t="s">
        <v>26680</v>
      </c>
      <c r="F9122" s="874" t="s">
        <v>18866</v>
      </c>
    </row>
    <row r="9123" spans="1:6">
      <c r="A9123" t="s">
        <v>3967</v>
      </c>
      <c r="B9123" s="874" t="s">
        <v>26681</v>
      </c>
      <c r="C9123" t="s">
        <v>26682</v>
      </c>
      <c r="D9123" t="s">
        <v>26682</v>
      </c>
      <c r="E9123" t="s">
        <v>26682</v>
      </c>
      <c r="F9123" s="877" t="s">
        <v>18867</v>
      </c>
    </row>
    <row r="9124" spans="1:6">
      <c r="A9124" t="s">
        <v>3967</v>
      </c>
      <c r="B9124" s="874" t="s">
        <v>26683</v>
      </c>
      <c r="C9124" t="s">
        <v>26684</v>
      </c>
      <c r="D9124" t="s">
        <v>26684</v>
      </c>
      <c r="E9124" t="s">
        <v>26684</v>
      </c>
      <c r="F9124" s="877" t="s">
        <v>18871</v>
      </c>
    </row>
    <row r="9125" spans="1:6">
      <c r="A9125" t="s">
        <v>3967</v>
      </c>
      <c r="B9125" s="874" t="s">
        <v>26685</v>
      </c>
      <c r="C9125" t="s">
        <v>26686</v>
      </c>
      <c r="D9125" t="s">
        <v>26686</v>
      </c>
      <c r="E9125" t="s">
        <v>26686</v>
      </c>
      <c r="F9125" s="874" t="s">
        <v>18875</v>
      </c>
    </row>
    <row r="9126" spans="1:6">
      <c r="A9126" t="s">
        <v>3967</v>
      </c>
      <c r="B9126" s="874" t="s">
        <v>26687</v>
      </c>
      <c r="C9126" t="s">
        <v>26688</v>
      </c>
      <c r="D9126" t="s">
        <v>26688</v>
      </c>
      <c r="E9126" t="s">
        <v>26688</v>
      </c>
      <c r="F9126" s="874" t="s">
        <v>18875</v>
      </c>
    </row>
    <row r="9127" spans="1:6">
      <c r="A9127" t="s">
        <v>3967</v>
      </c>
      <c r="B9127" s="874" t="s">
        <v>26689</v>
      </c>
      <c r="C9127" t="s">
        <v>26690</v>
      </c>
      <c r="D9127" t="s">
        <v>26690</v>
      </c>
      <c r="E9127" t="s">
        <v>26690</v>
      </c>
      <c r="F9127" s="874" t="s">
        <v>18879</v>
      </c>
    </row>
    <row r="9128" spans="1:6">
      <c r="A9128" t="s">
        <v>3967</v>
      </c>
      <c r="B9128" s="874" t="s">
        <v>26691</v>
      </c>
      <c r="C9128" t="s">
        <v>26692</v>
      </c>
      <c r="D9128" t="s">
        <v>26692</v>
      </c>
      <c r="E9128" t="s">
        <v>26692</v>
      </c>
      <c r="F9128" s="874" t="s">
        <v>18883</v>
      </c>
    </row>
    <row r="9129" spans="1:6">
      <c r="A9129" t="s">
        <v>3967</v>
      </c>
      <c r="B9129" s="874" t="s">
        <v>26693</v>
      </c>
      <c r="C9129" t="s">
        <v>26694</v>
      </c>
      <c r="D9129" t="s">
        <v>26694</v>
      </c>
      <c r="E9129" t="s">
        <v>26694</v>
      </c>
      <c r="F9129" s="874" t="s">
        <v>18886</v>
      </c>
    </row>
    <row r="9130" spans="1:6">
      <c r="A9130" t="s">
        <v>3967</v>
      </c>
      <c r="B9130" s="874" t="s">
        <v>26695</v>
      </c>
      <c r="C9130" t="s">
        <v>26696</v>
      </c>
      <c r="D9130" t="s">
        <v>26696</v>
      </c>
      <c r="E9130" t="s">
        <v>26696</v>
      </c>
      <c r="F9130" s="874" t="s">
        <v>18890</v>
      </c>
    </row>
    <row r="9131" spans="1:6">
      <c r="A9131" t="s">
        <v>3967</v>
      </c>
      <c r="B9131" s="874" t="s">
        <v>26697</v>
      </c>
      <c r="C9131" t="s">
        <v>26698</v>
      </c>
      <c r="D9131" t="s">
        <v>26698</v>
      </c>
      <c r="E9131" t="s">
        <v>26698</v>
      </c>
      <c r="F9131" s="874" t="s">
        <v>18894</v>
      </c>
    </row>
    <row r="9132" spans="1:6">
      <c r="A9132" t="s">
        <v>3967</v>
      </c>
      <c r="B9132" s="874" t="s">
        <v>26699</v>
      </c>
      <c r="C9132" t="s">
        <v>26700</v>
      </c>
      <c r="D9132" t="s">
        <v>26700</v>
      </c>
      <c r="E9132" t="s">
        <v>26700</v>
      </c>
      <c r="F9132" s="874" t="s">
        <v>18898</v>
      </c>
    </row>
    <row r="9133" spans="1:6">
      <c r="A9133" t="s">
        <v>3967</v>
      </c>
      <c r="B9133" s="874" t="s">
        <v>26701</v>
      </c>
      <c r="C9133" t="s">
        <v>26702</v>
      </c>
      <c r="D9133" t="s">
        <v>26702</v>
      </c>
      <c r="E9133" t="s">
        <v>26702</v>
      </c>
      <c r="F9133" s="874" t="s">
        <v>18902</v>
      </c>
    </row>
    <row r="9134" spans="1:6">
      <c r="A9134" t="s">
        <v>3967</v>
      </c>
      <c r="B9134" s="874" t="s">
        <v>26703</v>
      </c>
      <c r="C9134" t="s">
        <v>26704</v>
      </c>
      <c r="D9134" t="s">
        <v>26704</v>
      </c>
      <c r="E9134" t="s">
        <v>26704</v>
      </c>
      <c r="F9134" s="874" t="s">
        <v>18905</v>
      </c>
    </row>
    <row r="9135" spans="1:6">
      <c r="A9135" t="s">
        <v>3967</v>
      </c>
      <c r="B9135" s="874" t="s">
        <v>26705</v>
      </c>
      <c r="C9135" t="s">
        <v>26706</v>
      </c>
      <c r="D9135" t="s">
        <v>26706</v>
      </c>
      <c r="E9135" t="s">
        <v>26706</v>
      </c>
      <c r="F9135" s="875" t="s">
        <v>18909</v>
      </c>
    </row>
    <row r="9136" spans="1:6">
      <c r="A9136" t="s">
        <v>3967</v>
      </c>
      <c r="B9136" s="860" t="s">
        <v>26707</v>
      </c>
      <c r="C9136" t="s">
        <v>26708</v>
      </c>
      <c r="D9136" t="s">
        <v>26708</v>
      </c>
      <c r="E9136" t="s">
        <v>26708</v>
      </c>
      <c r="F9136" s="874" t="s">
        <v>18913</v>
      </c>
    </row>
    <row r="9137" spans="1:6">
      <c r="A9137" t="s">
        <v>3967</v>
      </c>
      <c r="B9137" s="860" t="s">
        <v>26709</v>
      </c>
      <c r="C9137" t="s">
        <v>26710</v>
      </c>
      <c r="D9137" t="s">
        <v>26710</v>
      </c>
      <c r="E9137" t="s">
        <v>26710</v>
      </c>
      <c r="F9137" s="874" t="s">
        <v>18917</v>
      </c>
    </row>
    <row r="9138" spans="1:6">
      <c r="A9138" t="s">
        <v>3967</v>
      </c>
      <c r="B9138" s="874" t="s">
        <v>26711</v>
      </c>
      <c r="C9138" t="s">
        <v>26712</v>
      </c>
      <c r="D9138" t="s">
        <v>26712</v>
      </c>
      <c r="E9138" t="s">
        <v>26712</v>
      </c>
      <c r="F9138" s="874" t="s">
        <v>18921</v>
      </c>
    </row>
    <row r="9139" spans="1:6">
      <c r="A9139" t="s">
        <v>3967</v>
      </c>
      <c r="B9139" s="874" t="s">
        <v>26713</v>
      </c>
      <c r="C9139" t="s">
        <v>26714</v>
      </c>
      <c r="D9139" t="s">
        <v>26714</v>
      </c>
      <c r="E9139" t="s">
        <v>26714</v>
      </c>
      <c r="F9139" s="874" t="s">
        <v>18924</v>
      </c>
    </row>
    <row r="9140" spans="1:6">
      <c r="A9140" t="s">
        <v>3967</v>
      </c>
      <c r="B9140" s="874" t="s">
        <v>26715</v>
      </c>
      <c r="C9140" t="s">
        <v>26716</v>
      </c>
      <c r="D9140" t="s">
        <v>26716</v>
      </c>
      <c r="E9140" t="s">
        <v>26716</v>
      </c>
      <c r="F9140" s="874" t="s">
        <v>18928</v>
      </c>
    </row>
    <row r="9141" spans="1:6">
      <c r="A9141" t="s">
        <v>3967</v>
      </c>
      <c r="B9141" s="874" t="s">
        <v>26717</v>
      </c>
      <c r="C9141" t="s">
        <v>26718</v>
      </c>
      <c r="D9141" t="s">
        <v>26718</v>
      </c>
      <c r="E9141" t="s">
        <v>26718</v>
      </c>
      <c r="F9141" s="874" t="s">
        <v>18932</v>
      </c>
    </row>
    <row r="9142" spans="1:6">
      <c r="A9142" t="s">
        <v>3967</v>
      </c>
      <c r="B9142" s="874" t="s">
        <v>26719</v>
      </c>
      <c r="C9142" t="s">
        <v>26720</v>
      </c>
      <c r="D9142" t="s">
        <v>26720</v>
      </c>
      <c r="E9142" t="s">
        <v>26720</v>
      </c>
      <c r="F9142" s="874" t="s">
        <v>18936</v>
      </c>
    </row>
    <row r="9143" spans="1:6">
      <c r="A9143" t="s">
        <v>3967</v>
      </c>
      <c r="B9143" s="874" t="s">
        <v>26721</v>
      </c>
      <c r="C9143" t="s">
        <v>26722</v>
      </c>
      <c r="D9143" t="s">
        <v>26722</v>
      </c>
      <c r="E9143" t="s">
        <v>26722</v>
      </c>
      <c r="F9143" s="874" t="s">
        <v>18937</v>
      </c>
    </row>
    <row r="9144" spans="1:6">
      <c r="A9144" t="s">
        <v>3967</v>
      </c>
      <c r="B9144" s="874" t="s">
        <v>26723</v>
      </c>
      <c r="C9144" t="s">
        <v>26724</v>
      </c>
      <c r="D9144" t="s">
        <v>26724</v>
      </c>
      <c r="E9144" t="s">
        <v>26724</v>
      </c>
      <c r="F9144" s="874" t="s">
        <v>18937</v>
      </c>
    </row>
    <row r="9145" spans="1:6">
      <c r="A9145" t="s">
        <v>3967</v>
      </c>
      <c r="B9145" s="874" t="s">
        <v>26725</v>
      </c>
      <c r="C9145" t="s">
        <v>26726</v>
      </c>
      <c r="D9145" t="s">
        <v>26726</v>
      </c>
      <c r="E9145" t="s">
        <v>26726</v>
      </c>
      <c r="F9145" s="874" t="s">
        <v>18937</v>
      </c>
    </row>
    <row r="9146" spans="1:6">
      <c r="A9146" t="s">
        <v>3967</v>
      </c>
      <c r="B9146" s="874" t="s">
        <v>26727</v>
      </c>
      <c r="C9146" t="s">
        <v>26728</v>
      </c>
      <c r="D9146" t="s">
        <v>26728</v>
      </c>
      <c r="E9146" t="s">
        <v>26728</v>
      </c>
      <c r="F9146" s="874" t="s">
        <v>18937</v>
      </c>
    </row>
    <row r="9147" spans="1:6">
      <c r="A9147" t="s">
        <v>3967</v>
      </c>
      <c r="B9147" s="874" t="s">
        <v>26729</v>
      </c>
      <c r="C9147" t="s">
        <v>26730</v>
      </c>
      <c r="D9147" t="s">
        <v>26730</v>
      </c>
      <c r="E9147" t="s">
        <v>26730</v>
      </c>
      <c r="F9147" s="874" t="s">
        <v>18937</v>
      </c>
    </row>
    <row r="9148" spans="1:6">
      <c r="A9148" t="s">
        <v>3967</v>
      </c>
      <c r="B9148" s="874" t="s">
        <v>26731</v>
      </c>
      <c r="C9148" t="s">
        <v>26732</v>
      </c>
      <c r="D9148" t="s">
        <v>26732</v>
      </c>
      <c r="E9148" t="s">
        <v>26732</v>
      </c>
      <c r="F9148" s="874" t="s">
        <v>18937</v>
      </c>
    </row>
    <row r="9149" spans="1:6">
      <c r="A9149" t="s">
        <v>3967</v>
      </c>
      <c r="B9149" s="874" t="s">
        <v>26733</v>
      </c>
      <c r="C9149" t="s">
        <v>26734</v>
      </c>
      <c r="D9149" t="s">
        <v>26734</v>
      </c>
      <c r="E9149" t="s">
        <v>26734</v>
      </c>
      <c r="F9149" s="874" t="s">
        <v>18937</v>
      </c>
    </row>
    <row r="9150" spans="1:6">
      <c r="A9150" t="s">
        <v>3967</v>
      </c>
      <c r="B9150" s="874" t="s">
        <v>26735</v>
      </c>
      <c r="C9150" t="s">
        <v>26736</v>
      </c>
      <c r="D9150" t="s">
        <v>26736</v>
      </c>
      <c r="E9150" t="s">
        <v>26736</v>
      </c>
      <c r="F9150" s="874" t="s">
        <v>18937</v>
      </c>
    </row>
    <row r="9151" spans="1:6">
      <c r="A9151" t="s">
        <v>3967</v>
      </c>
      <c r="B9151" s="874" t="s">
        <v>26737</v>
      </c>
      <c r="C9151" t="s">
        <v>26738</v>
      </c>
      <c r="D9151" t="s">
        <v>26738</v>
      </c>
      <c r="E9151" t="s">
        <v>26738</v>
      </c>
      <c r="F9151" s="874" t="s">
        <v>18937</v>
      </c>
    </row>
    <row r="9152" spans="1:6">
      <c r="A9152" t="s">
        <v>3967</v>
      </c>
      <c r="B9152" s="874" t="s">
        <v>26739</v>
      </c>
      <c r="C9152" t="s">
        <v>26740</v>
      </c>
      <c r="D9152" t="s">
        <v>26740</v>
      </c>
      <c r="E9152" t="s">
        <v>26740</v>
      </c>
      <c r="F9152" s="874" t="s">
        <v>18937</v>
      </c>
    </row>
    <row r="9153" spans="1:6">
      <c r="A9153" t="s">
        <v>3967</v>
      </c>
      <c r="B9153" s="874" t="s">
        <v>26741</v>
      </c>
      <c r="C9153" t="s">
        <v>26742</v>
      </c>
      <c r="D9153" t="s">
        <v>26742</v>
      </c>
      <c r="E9153" t="s">
        <v>26742</v>
      </c>
      <c r="F9153" s="874" t="s">
        <v>18937</v>
      </c>
    </row>
    <row r="9154" spans="1:6">
      <c r="A9154" t="s">
        <v>3967</v>
      </c>
      <c r="B9154" s="874" t="s">
        <v>26743</v>
      </c>
      <c r="C9154" t="s">
        <v>26744</v>
      </c>
      <c r="D9154" t="s">
        <v>26744</v>
      </c>
      <c r="E9154" t="s">
        <v>26744</v>
      </c>
      <c r="F9154" s="874" t="s">
        <v>18937</v>
      </c>
    </row>
    <row r="9155" spans="1:6">
      <c r="A9155" t="s">
        <v>3967</v>
      </c>
      <c r="B9155" s="874" t="s">
        <v>26745</v>
      </c>
      <c r="C9155" t="s">
        <v>26746</v>
      </c>
      <c r="D9155" t="s">
        <v>26746</v>
      </c>
      <c r="E9155" t="s">
        <v>26746</v>
      </c>
      <c r="F9155" s="874" t="s">
        <v>18937</v>
      </c>
    </row>
    <row r="9156" spans="1:6">
      <c r="A9156" t="s">
        <v>3967</v>
      </c>
      <c r="B9156" s="54" t="s">
        <v>26747</v>
      </c>
      <c r="C9156" t="s">
        <v>26748</v>
      </c>
      <c r="D9156" t="s">
        <v>26748</v>
      </c>
      <c r="E9156" t="s">
        <v>26748</v>
      </c>
      <c r="F9156" s="874" t="s">
        <v>18937</v>
      </c>
    </row>
    <row r="9157" spans="1:6">
      <c r="A9157" t="s">
        <v>3967</v>
      </c>
      <c r="B9157" s="874" t="s">
        <v>26749</v>
      </c>
      <c r="C9157" t="s">
        <v>26750</v>
      </c>
      <c r="D9157" t="s">
        <v>26750</v>
      </c>
      <c r="E9157" t="s">
        <v>26750</v>
      </c>
      <c r="F9157" s="874" t="s">
        <v>18937</v>
      </c>
    </row>
    <row r="9158" spans="1:6">
      <c r="A9158" t="s">
        <v>3967</v>
      </c>
      <c r="B9158" t="s">
        <v>26751</v>
      </c>
      <c r="C9158" t="s">
        <v>26752</v>
      </c>
      <c r="D9158" t="s">
        <v>26752</v>
      </c>
      <c r="E9158" t="s">
        <v>26752</v>
      </c>
      <c r="F9158" s="860" t="s">
        <v>18937</v>
      </c>
    </row>
    <row r="9159" spans="1:6">
      <c r="A9159" t="s">
        <v>3967</v>
      </c>
      <c r="B9159" s="874" t="s">
        <v>26753</v>
      </c>
      <c r="C9159" t="s">
        <v>26754</v>
      </c>
      <c r="D9159" t="s">
        <v>26754</v>
      </c>
      <c r="E9159" t="s">
        <v>26754</v>
      </c>
      <c r="F9159" s="874" t="s">
        <v>18937</v>
      </c>
    </row>
    <row r="9160" spans="1:6">
      <c r="A9160" t="s">
        <v>3967</v>
      </c>
      <c r="B9160" s="874" t="s">
        <v>26755</v>
      </c>
      <c r="C9160" t="s">
        <v>26756</v>
      </c>
      <c r="D9160" t="s">
        <v>26756</v>
      </c>
      <c r="E9160" t="s">
        <v>26756</v>
      </c>
      <c r="F9160" s="874" t="s">
        <v>18937</v>
      </c>
    </row>
    <row r="9161" spans="1:6">
      <c r="A9161" t="s">
        <v>3967</v>
      </c>
      <c r="B9161" s="874" t="s">
        <v>26757</v>
      </c>
      <c r="C9161" t="s">
        <v>26758</v>
      </c>
      <c r="D9161" t="s">
        <v>26758</v>
      </c>
      <c r="E9161" t="s">
        <v>26758</v>
      </c>
      <c r="F9161" t="s">
        <v>18938</v>
      </c>
    </row>
    <row r="9162" spans="1:6">
      <c r="A9162" t="s">
        <v>3967</v>
      </c>
      <c r="B9162" s="874" t="s">
        <v>26759</v>
      </c>
      <c r="C9162" t="s">
        <v>26760</v>
      </c>
      <c r="D9162" t="s">
        <v>26760</v>
      </c>
      <c r="E9162" t="s">
        <v>26760</v>
      </c>
      <c r="F9162" s="874" t="s">
        <v>18942</v>
      </c>
    </row>
    <row r="9163" spans="1:6">
      <c r="A9163" t="s">
        <v>3967</v>
      </c>
      <c r="B9163" s="874" t="s">
        <v>26761</v>
      </c>
      <c r="C9163" t="s">
        <v>26762</v>
      </c>
      <c r="D9163" t="s">
        <v>26762</v>
      </c>
      <c r="E9163" t="s">
        <v>26762</v>
      </c>
      <c r="F9163" s="877" t="s">
        <v>18946</v>
      </c>
    </row>
    <row r="9164" spans="1:6">
      <c r="A9164" t="s">
        <v>3967</v>
      </c>
      <c r="B9164" s="874" t="s">
        <v>26763</v>
      </c>
      <c r="C9164" t="s">
        <v>26764</v>
      </c>
      <c r="D9164" t="s">
        <v>26764</v>
      </c>
      <c r="E9164" t="s">
        <v>26764</v>
      </c>
      <c r="F9164" s="874" t="s">
        <v>18950</v>
      </c>
    </row>
    <row r="9165" spans="1:6">
      <c r="A9165" t="s">
        <v>3967</v>
      </c>
      <c r="B9165" s="874" t="s">
        <v>26765</v>
      </c>
      <c r="C9165" t="s">
        <v>26766</v>
      </c>
      <c r="D9165" t="s">
        <v>26766</v>
      </c>
      <c r="E9165" t="s">
        <v>26766</v>
      </c>
      <c r="F9165" s="874" t="s">
        <v>18950</v>
      </c>
    </row>
    <row r="9166" spans="1:6">
      <c r="A9166" t="s">
        <v>3967</v>
      </c>
      <c r="B9166" s="874" t="s">
        <v>26767</v>
      </c>
      <c r="C9166" t="s">
        <v>26768</v>
      </c>
      <c r="D9166" t="s">
        <v>26768</v>
      </c>
      <c r="E9166" t="s">
        <v>26768</v>
      </c>
      <c r="F9166" s="874" t="s">
        <v>18954</v>
      </c>
    </row>
    <row r="9167" spans="1:6">
      <c r="A9167" t="s">
        <v>3967</v>
      </c>
      <c r="B9167" s="874" t="s">
        <v>26769</v>
      </c>
      <c r="C9167" t="s">
        <v>26770</v>
      </c>
      <c r="D9167" t="s">
        <v>26770</v>
      </c>
      <c r="E9167" t="s">
        <v>26770</v>
      </c>
      <c r="F9167" s="877" t="s">
        <v>18954</v>
      </c>
    </row>
    <row r="9168" spans="1:6">
      <c r="A9168" t="s">
        <v>3967</v>
      </c>
      <c r="B9168" s="874" t="s">
        <v>26771</v>
      </c>
      <c r="C9168" t="s">
        <v>26772</v>
      </c>
      <c r="D9168" t="s">
        <v>26772</v>
      </c>
      <c r="E9168" t="s">
        <v>26772</v>
      </c>
      <c r="F9168" s="874" t="s">
        <v>18958</v>
      </c>
    </row>
    <row r="9169" spans="1:6">
      <c r="A9169" t="s">
        <v>3967</v>
      </c>
      <c r="B9169" s="874" t="s">
        <v>26773</v>
      </c>
      <c r="C9169" t="s">
        <v>26774</v>
      </c>
      <c r="D9169" t="s">
        <v>26774</v>
      </c>
      <c r="E9169" t="s">
        <v>26774</v>
      </c>
      <c r="F9169" s="874" t="s">
        <v>18961</v>
      </c>
    </row>
    <row r="9170" spans="1:6">
      <c r="A9170" t="s">
        <v>3967</v>
      </c>
      <c r="B9170" s="874" t="s">
        <v>26775</v>
      </c>
      <c r="C9170" t="s">
        <v>26776</v>
      </c>
      <c r="D9170" t="s">
        <v>26776</v>
      </c>
      <c r="E9170" t="s">
        <v>26776</v>
      </c>
      <c r="F9170" s="874" t="s">
        <v>18965</v>
      </c>
    </row>
    <row r="9171" spans="1:6">
      <c r="A9171" t="s">
        <v>3967</v>
      </c>
      <c r="B9171" s="874" t="s">
        <v>26777</v>
      </c>
      <c r="C9171" t="s">
        <v>26778</v>
      </c>
      <c r="D9171" t="s">
        <v>26778</v>
      </c>
      <c r="E9171" t="s">
        <v>26778</v>
      </c>
      <c r="F9171" s="877" t="s">
        <v>18965</v>
      </c>
    </row>
    <row r="9172" spans="1:6">
      <c r="A9172" t="s">
        <v>3967</v>
      </c>
      <c r="B9172" s="874" t="s">
        <v>26779</v>
      </c>
      <c r="C9172" t="s">
        <v>26780</v>
      </c>
      <c r="D9172" t="s">
        <v>26780</v>
      </c>
      <c r="E9172" t="s">
        <v>26780</v>
      </c>
      <c r="F9172" s="877" t="s">
        <v>18965</v>
      </c>
    </row>
    <row r="9173" spans="1:6">
      <c r="A9173" t="s">
        <v>3967</v>
      </c>
      <c r="B9173" s="874" t="s">
        <v>26781</v>
      </c>
      <c r="C9173" t="s">
        <v>26782</v>
      </c>
      <c r="D9173" t="s">
        <v>26782</v>
      </c>
      <c r="E9173" t="s">
        <v>26782</v>
      </c>
      <c r="F9173" s="877" t="s">
        <v>18969</v>
      </c>
    </row>
    <row r="9174" spans="1:6">
      <c r="A9174" t="s">
        <v>3967</v>
      </c>
      <c r="B9174" s="874" t="s">
        <v>26783</v>
      </c>
      <c r="C9174" t="s">
        <v>26784</v>
      </c>
      <c r="D9174" t="s">
        <v>26784</v>
      </c>
      <c r="E9174" t="s">
        <v>26784</v>
      </c>
      <c r="F9174" s="877" t="s">
        <v>18970</v>
      </c>
    </row>
    <row r="9175" spans="1:6">
      <c r="A9175" t="s">
        <v>3967</v>
      </c>
      <c r="B9175" s="874" t="s">
        <v>26785</v>
      </c>
      <c r="C9175" t="s">
        <v>26786</v>
      </c>
      <c r="D9175" t="s">
        <v>26786</v>
      </c>
      <c r="E9175" t="s">
        <v>26786</v>
      </c>
      <c r="F9175" s="874" t="s">
        <v>18974</v>
      </c>
    </row>
    <row r="9176" spans="1:6">
      <c r="A9176" t="s">
        <v>3967</v>
      </c>
      <c r="B9176" s="874" t="s">
        <v>26787</v>
      </c>
      <c r="C9176" t="s">
        <v>26788</v>
      </c>
      <c r="D9176" t="s">
        <v>26788</v>
      </c>
      <c r="E9176" t="s">
        <v>26788</v>
      </c>
      <c r="F9176" s="874" t="s">
        <v>18978</v>
      </c>
    </row>
    <row r="9177" spans="1:6">
      <c r="A9177" t="s">
        <v>3967</v>
      </c>
      <c r="B9177" s="874" t="s">
        <v>26789</v>
      </c>
      <c r="C9177" t="s">
        <v>26790</v>
      </c>
      <c r="D9177" t="s">
        <v>26790</v>
      </c>
      <c r="E9177" t="s">
        <v>26790</v>
      </c>
      <c r="F9177" s="874" t="s">
        <v>18982</v>
      </c>
    </row>
    <row r="9178" spans="1:6">
      <c r="A9178" t="s">
        <v>3967</v>
      </c>
      <c r="B9178" s="874" t="s">
        <v>26791</v>
      </c>
      <c r="C9178" t="s">
        <v>26792</v>
      </c>
      <c r="D9178" t="s">
        <v>26792</v>
      </c>
      <c r="E9178" t="s">
        <v>26792</v>
      </c>
      <c r="F9178" s="874" t="s">
        <v>18985</v>
      </c>
    </row>
    <row r="9179" spans="1:6">
      <c r="A9179" t="s">
        <v>3967</v>
      </c>
      <c r="B9179" s="874" t="s">
        <v>26793</v>
      </c>
      <c r="C9179" t="s">
        <v>26794</v>
      </c>
      <c r="D9179" t="s">
        <v>26794</v>
      </c>
      <c r="E9179" t="s">
        <v>26794</v>
      </c>
      <c r="F9179" s="874" t="s">
        <v>18986</v>
      </c>
    </row>
    <row r="9180" spans="1:6">
      <c r="A9180" t="s">
        <v>3967</v>
      </c>
      <c r="B9180" s="874" t="s">
        <v>26795</v>
      </c>
      <c r="C9180" t="s">
        <v>26796</v>
      </c>
      <c r="D9180" t="s">
        <v>26796</v>
      </c>
      <c r="E9180" t="s">
        <v>26796</v>
      </c>
      <c r="F9180" s="874" t="s">
        <v>18990</v>
      </c>
    </row>
    <row r="9181" spans="1:6">
      <c r="A9181" t="s">
        <v>3967</v>
      </c>
      <c r="B9181" s="874" t="s">
        <v>26797</v>
      </c>
      <c r="C9181" t="s">
        <v>26798</v>
      </c>
      <c r="D9181" t="s">
        <v>26798</v>
      </c>
      <c r="E9181" t="s">
        <v>26798</v>
      </c>
      <c r="F9181" s="874" t="s">
        <v>18993</v>
      </c>
    </row>
    <row r="9182" spans="1:6">
      <c r="A9182" t="s">
        <v>3967</v>
      </c>
      <c r="B9182" s="874" t="s">
        <v>26799</v>
      </c>
      <c r="C9182" t="s">
        <v>26800</v>
      </c>
      <c r="D9182" t="s">
        <v>26800</v>
      </c>
      <c r="E9182" t="s">
        <v>26800</v>
      </c>
      <c r="F9182" s="874" t="s">
        <v>18993</v>
      </c>
    </row>
    <row r="9183" spans="1:6">
      <c r="A9183" t="s">
        <v>3967</v>
      </c>
      <c r="B9183" s="54" t="s">
        <v>26801</v>
      </c>
      <c r="C9183" t="s">
        <v>26802</v>
      </c>
      <c r="D9183" t="s">
        <v>26802</v>
      </c>
      <c r="E9183" t="s">
        <v>26802</v>
      </c>
      <c r="F9183" s="874" t="s">
        <v>18993</v>
      </c>
    </row>
    <row r="9184" spans="1:6">
      <c r="A9184" t="s">
        <v>3967</v>
      </c>
      <c r="B9184" s="874" t="s">
        <v>26803</v>
      </c>
      <c r="C9184" t="s">
        <v>26804</v>
      </c>
      <c r="D9184" t="s">
        <v>26804</v>
      </c>
      <c r="E9184" t="s">
        <v>26804</v>
      </c>
      <c r="F9184" s="874" t="s">
        <v>18997</v>
      </c>
    </row>
    <row r="9185" spans="1:6">
      <c r="A9185" t="s">
        <v>3967</v>
      </c>
      <c r="B9185" s="874" t="s">
        <v>26805</v>
      </c>
      <c r="C9185" t="s">
        <v>26806</v>
      </c>
      <c r="D9185" t="s">
        <v>26806</v>
      </c>
      <c r="E9185" t="s">
        <v>26806</v>
      </c>
      <c r="F9185" s="874" t="s">
        <v>19001</v>
      </c>
    </row>
    <row r="9186" spans="1:6">
      <c r="A9186" t="s">
        <v>3967</v>
      </c>
      <c r="B9186" s="876" t="s">
        <v>26807</v>
      </c>
      <c r="C9186" t="s">
        <v>26808</v>
      </c>
      <c r="D9186" t="s">
        <v>26808</v>
      </c>
      <c r="E9186" t="s">
        <v>26808</v>
      </c>
      <c r="F9186" s="874" t="s">
        <v>19005</v>
      </c>
    </row>
    <row r="9187" spans="1:6">
      <c r="A9187" t="s">
        <v>3967</v>
      </c>
      <c r="B9187" s="874" t="s">
        <v>26809</v>
      </c>
      <c r="C9187" t="s">
        <v>26810</v>
      </c>
      <c r="D9187" t="s">
        <v>26810</v>
      </c>
      <c r="E9187" t="s">
        <v>26810</v>
      </c>
      <c r="F9187" s="874" t="s">
        <v>19005</v>
      </c>
    </row>
    <row r="9188" spans="1:6">
      <c r="A9188" t="s">
        <v>3967</v>
      </c>
      <c r="B9188" s="874" t="s">
        <v>26811</v>
      </c>
      <c r="C9188" t="s">
        <v>26812</v>
      </c>
      <c r="D9188" t="s">
        <v>26812</v>
      </c>
      <c r="E9188" t="s">
        <v>26812</v>
      </c>
      <c r="F9188" s="874" t="s">
        <v>19009</v>
      </c>
    </row>
    <row r="9189" spans="1:6">
      <c r="A9189" t="s">
        <v>3967</v>
      </c>
      <c r="B9189" s="874" t="s">
        <v>26813</v>
      </c>
      <c r="C9189" t="s">
        <v>26814</v>
      </c>
      <c r="D9189" t="s">
        <v>26814</v>
      </c>
      <c r="E9189" t="s">
        <v>26814</v>
      </c>
      <c r="F9189" s="874" t="s">
        <v>19010</v>
      </c>
    </row>
    <row r="9190" spans="1:6">
      <c r="A9190" t="s">
        <v>3967</v>
      </c>
      <c r="B9190" s="874" t="s">
        <v>26815</v>
      </c>
      <c r="C9190" t="s">
        <v>26816</v>
      </c>
      <c r="D9190" t="s">
        <v>26816</v>
      </c>
      <c r="E9190" t="s">
        <v>26816</v>
      </c>
      <c r="F9190" s="874" t="s">
        <v>19014</v>
      </c>
    </row>
    <row r="9191" spans="1:6">
      <c r="A9191" t="s">
        <v>3967</v>
      </c>
      <c r="B9191" s="874" t="s">
        <v>26817</v>
      </c>
      <c r="C9191" t="s">
        <v>26818</v>
      </c>
      <c r="D9191" t="s">
        <v>26818</v>
      </c>
      <c r="E9191" t="s">
        <v>26818</v>
      </c>
      <c r="F9191" s="874" t="s">
        <v>19018</v>
      </c>
    </row>
    <row r="9192" spans="1:6">
      <c r="A9192" t="s">
        <v>3967</v>
      </c>
      <c r="B9192" s="874" t="s">
        <v>26819</v>
      </c>
      <c r="C9192" t="s">
        <v>26820</v>
      </c>
      <c r="D9192" t="s">
        <v>26820</v>
      </c>
      <c r="E9192" t="s">
        <v>26820</v>
      </c>
      <c r="F9192" s="874" t="s">
        <v>19022</v>
      </c>
    </row>
    <row r="9193" spans="1:6">
      <c r="A9193" t="s">
        <v>3967</v>
      </c>
      <c r="B9193" s="874" t="s">
        <v>26821</v>
      </c>
      <c r="C9193" t="s">
        <v>26822</v>
      </c>
      <c r="D9193" t="s">
        <v>26822</v>
      </c>
      <c r="E9193" t="s">
        <v>26822</v>
      </c>
      <c r="F9193" s="874" t="s">
        <v>19025</v>
      </c>
    </row>
    <row r="9194" spans="1:6">
      <c r="A9194" t="s">
        <v>3967</v>
      </c>
      <c r="B9194" s="874" t="s">
        <v>26823</v>
      </c>
      <c r="C9194" t="s">
        <v>26824</v>
      </c>
      <c r="D9194" t="s">
        <v>26824</v>
      </c>
      <c r="E9194" t="s">
        <v>26824</v>
      </c>
      <c r="F9194" s="874" t="s">
        <v>19029</v>
      </c>
    </row>
    <row r="9195" spans="1:6">
      <c r="A9195" t="s">
        <v>3967</v>
      </c>
      <c r="B9195" t="s">
        <v>26825</v>
      </c>
      <c r="C9195" t="s">
        <v>26826</v>
      </c>
      <c r="D9195" t="s">
        <v>26826</v>
      </c>
      <c r="E9195" t="s">
        <v>26826</v>
      </c>
      <c r="F9195" s="860" t="s">
        <v>19030</v>
      </c>
    </row>
    <row r="9196" spans="1:6">
      <c r="A9196" t="s">
        <v>3967</v>
      </c>
      <c r="B9196" s="874" t="s">
        <v>26827</v>
      </c>
      <c r="C9196" t="s">
        <v>26828</v>
      </c>
      <c r="D9196" t="s">
        <v>26828</v>
      </c>
      <c r="E9196" t="s">
        <v>26828</v>
      </c>
      <c r="F9196" s="874" t="s">
        <v>19031</v>
      </c>
    </row>
    <row r="9197" spans="1:6">
      <c r="A9197" t="s">
        <v>3967</v>
      </c>
      <c r="B9197" s="874" t="s">
        <v>26829</v>
      </c>
      <c r="C9197" t="s">
        <v>26830</v>
      </c>
      <c r="D9197" t="s">
        <v>26830</v>
      </c>
      <c r="E9197" t="s">
        <v>26830</v>
      </c>
      <c r="F9197" s="874" t="s">
        <v>19035</v>
      </c>
    </row>
    <row r="9198" spans="1:6">
      <c r="A9198" t="s">
        <v>3967</v>
      </c>
      <c r="B9198" s="860" t="s">
        <v>26831</v>
      </c>
      <c r="C9198" t="s">
        <v>26832</v>
      </c>
      <c r="D9198" t="s">
        <v>26832</v>
      </c>
      <c r="E9198" t="s">
        <v>26832</v>
      </c>
      <c r="F9198" s="874" t="s">
        <v>19035</v>
      </c>
    </row>
    <row r="9199" spans="1:6">
      <c r="A9199" t="s">
        <v>3967</v>
      </c>
      <c r="B9199" s="860" t="s">
        <v>26833</v>
      </c>
      <c r="C9199" t="s">
        <v>26834</v>
      </c>
      <c r="D9199" t="s">
        <v>26834</v>
      </c>
      <c r="E9199" t="s">
        <v>26834</v>
      </c>
      <c r="F9199" s="874" t="s">
        <v>19039</v>
      </c>
    </row>
    <row r="9200" spans="1:6">
      <c r="A9200" t="s">
        <v>3967</v>
      </c>
      <c r="B9200" t="s">
        <v>26835</v>
      </c>
      <c r="C9200" t="s">
        <v>26836</v>
      </c>
      <c r="D9200" t="s">
        <v>26836</v>
      </c>
      <c r="E9200" t="s">
        <v>26836</v>
      </c>
      <c r="F9200" t="s">
        <v>19043</v>
      </c>
    </row>
    <row r="9201" spans="1:6">
      <c r="A9201" t="s">
        <v>3967</v>
      </c>
      <c r="B9201" s="874" t="s">
        <v>26837</v>
      </c>
      <c r="C9201" t="s">
        <v>26838</v>
      </c>
      <c r="D9201" t="s">
        <v>26838</v>
      </c>
      <c r="E9201" t="s">
        <v>26838</v>
      </c>
      <c r="F9201" s="874" t="s">
        <v>19047</v>
      </c>
    </row>
    <row r="9202" spans="1:6">
      <c r="A9202" t="s">
        <v>3967</v>
      </c>
      <c r="B9202" s="874" t="s">
        <v>26839</v>
      </c>
      <c r="C9202" t="s">
        <v>26840</v>
      </c>
      <c r="D9202" t="s">
        <v>26840</v>
      </c>
      <c r="E9202" t="s">
        <v>26840</v>
      </c>
      <c r="F9202" s="874" t="s">
        <v>19051</v>
      </c>
    </row>
    <row r="9203" spans="1:6">
      <c r="A9203" t="s">
        <v>3967</v>
      </c>
      <c r="B9203" s="860" t="s">
        <v>26841</v>
      </c>
      <c r="C9203" t="s">
        <v>26842</v>
      </c>
      <c r="D9203" t="s">
        <v>26842</v>
      </c>
      <c r="E9203" t="s">
        <v>26842</v>
      </c>
      <c r="F9203" s="874" t="s">
        <v>19055</v>
      </c>
    </row>
    <row r="9204" spans="1:6">
      <c r="A9204" t="s">
        <v>3967</v>
      </c>
      <c r="B9204" s="874" t="s">
        <v>26843</v>
      </c>
      <c r="C9204" t="s">
        <v>26844</v>
      </c>
      <c r="D9204" t="s">
        <v>26844</v>
      </c>
      <c r="E9204" t="s">
        <v>26844</v>
      </c>
      <c r="F9204" s="874" t="s">
        <v>19055</v>
      </c>
    </row>
    <row r="9205" spans="1:6">
      <c r="A9205" t="s">
        <v>3967</v>
      </c>
      <c r="B9205" s="874" t="s">
        <v>26845</v>
      </c>
      <c r="C9205" t="s">
        <v>26846</v>
      </c>
      <c r="D9205" t="s">
        <v>26846</v>
      </c>
      <c r="E9205" t="s">
        <v>26846</v>
      </c>
      <c r="F9205" s="874" t="s">
        <v>19059</v>
      </c>
    </row>
    <row r="9206" spans="1:6">
      <c r="A9206" t="s">
        <v>3967</v>
      </c>
      <c r="B9206" s="874" t="s">
        <v>26847</v>
      </c>
      <c r="C9206" t="s">
        <v>26848</v>
      </c>
      <c r="D9206" t="s">
        <v>26848</v>
      </c>
      <c r="E9206" t="s">
        <v>26848</v>
      </c>
      <c r="F9206" s="874" t="s">
        <v>19062</v>
      </c>
    </row>
    <row r="9207" spans="1:6">
      <c r="A9207" t="s">
        <v>3967</v>
      </c>
      <c r="B9207" s="874" t="s">
        <v>26849</v>
      </c>
      <c r="C9207" t="s">
        <v>26850</v>
      </c>
      <c r="D9207" t="s">
        <v>26850</v>
      </c>
      <c r="E9207" t="s">
        <v>26850</v>
      </c>
      <c r="F9207" s="874" t="s">
        <v>19065</v>
      </c>
    </row>
    <row r="9208" spans="1:6">
      <c r="A9208" t="s">
        <v>3967</v>
      </c>
      <c r="B9208" s="874" t="s">
        <v>26851</v>
      </c>
      <c r="C9208" t="s">
        <v>26852</v>
      </c>
      <c r="D9208" t="s">
        <v>26852</v>
      </c>
      <c r="E9208" t="s">
        <v>26852</v>
      </c>
      <c r="F9208" s="881" t="s">
        <v>19069</v>
      </c>
    </row>
    <row r="9209" spans="1:6">
      <c r="A9209" t="s">
        <v>3967</v>
      </c>
      <c r="B9209" s="874" t="s">
        <v>26853</v>
      </c>
      <c r="C9209" t="s">
        <v>26854</v>
      </c>
      <c r="D9209" t="s">
        <v>26854</v>
      </c>
      <c r="E9209" t="s">
        <v>26854</v>
      </c>
      <c r="F9209" s="874" t="s">
        <v>19073</v>
      </c>
    </row>
    <row r="9210" spans="1:6">
      <c r="A9210" t="s">
        <v>3967</v>
      </c>
      <c r="B9210" s="874" t="s">
        <v>26855</v>
      </c>
      <c r="C9210" t="s">
        <v>26856</v>
      </c>
      <c r="D9210" t="s">
        <v>26856</v>
      </c>
      <c r="E9210" t="s">
        <v>26856</v>
      </c>
      <c r="F9210" s="874" t="s">
        <v>19077</v>
      </c>
    </row>
    <row r="9211" spans="1:6">
      <c r="A9211" t="s">
        <v>3967</v>
      </c>
      <c r="B9211" s="874" t="s">
        <v>26857</v>
      </c>
      <c r="C9211" t="s">
        <v>26858</v>
      </c>
      <c r="D9211" t="s">
        <v>26858</v>
      </c>
      <c r="E9211" t="s">
        <v>26858</v>
      </c>
      <c r="F9211" t="s">
        <v>19078</v>
      </c>
    </row>
    <row r="9212" spans="1:6">
      <c r="A9212" t="s">
        <v>3967</v>
      </c>
      <c r="B9212" s="874" t="s">
        <v>26859</v>
      </c>
      <c r="C9212" t="s">
        <v>26860</v>
      </c>
      <c r="D9212" t="s">
        <v>26860</v>
      </c>
      <c r="E9212" t="s">
        <v>26860</v>
      </c>
      <c r="F9212" s="874" t="s">
        <v>19078</v>
      </c>
    </row>
    <row r="9213" spans="1:6">
      <c r="A9213" t="s">
        <v>3967</v>
      </c>
      <c r="B9213" s="874" t="s">
        <v>26861</v>
      </c>
      <c r="C9213" t="s">
        <v>26862</v>
      </c>
      <c r="D9213" t="s">
        <v>26862</v>
      </c>
      <c r="E9213" t="s">
        <v>26862</v>
      </c>
      <c r="F9213" s="874" t="s">
        <v>19082</v>
      </c>
    </row>
    <row r="9214" spans="1:6">
      <c r="A9214" t="s">
        <v>3967</v>
      </c>
      <c r="B9214" s="874" t="s">
        <v>26863</v>
      </c>
      <c r="C9214" t="s">
        <v>26864</v>
      </c>
      <c r="D9214" t="s">
        <v>26864</v>
      </c>
      <c r="E9214" t="s">
        <v>26864</v>
      </c>
      <c r="F9214" s="874" t="s">
        <v>19082</v>
      </c>
    </row>
    <row r="9215" spans="1:6">
      <c r="A9215" t="s">
        <v>3967</v>
      </c>
      <c r="B9215" s="874" t="s">
        <v>26865</v>
      </c>
      <c r="C9215" t="s">
        <v>26866</v>
      </c>
      <c r="D9215" t="s">
        <v>26866</v>
      </c>
      <c r="E9215" t="s">
        <v>26866</v>
      </c>
      <c r="F9215" s="874" t="s">
        <v>19082</v>
      </c>
    </row>
    <row r="9216" spans="1:6">
      <c r="A9216" t="s">
        <v>3967</v>
      </c>
      <c r="B9216" s="874" t="s">
        <v>26867</v>
      </c>
      <c r="C9216" t="s">
        <v>26868</v>
      </c>
      <c r="D9216" t="s">
        <v>26868</v>
      </c>
      <c r="E9216" t="s">
        <v>26868</v>
      </c>
      <c r="F9216" s="874" t="s">
        <v>19086</v>
      </c>
    </row>
    <row r="9217" spans="1:6">
      <c r="A9217" t="s">
        <v>3967</v>
      </c>
      <c r="B9217" s="874" t="s">
        <v>26869</v>
      </c>
      <c r="C9217" t="s">
        <v>26870</v>
      </c>
      <c r="D9217" t="s">
        <v>26870</v>
      </c>
      <c r="E9217" t="s">
        <v>26870</v>
      </c>
      <c r="F9217" s="874" t="s">
        <v>19090</v>
      </c>
    </row>
    <row r="9218" spans="1:6">
      <c r="A9218" t="s">
        <v>3967</v>
      </c>
      <c r="B9218" s="860" t="s">
        <v>26871</v>
      </c>
      <c r="C9218" t="s">
        <v>26872</v>
      </c>
      <c r="D9218" t="s">
        <v>26872</v>
      </c>
      <c r="E9218" t="s">
        <v>26872</v>
      </c>
      <c r="F9218" s="874" t="s">
        <v>19094</v>
      </c>
    </row>
    <row r="9219" spans="1:6">
      <c r="A9219" t="s">
        <v>3967</v>
      </c>
      <c r="B9219" s="874" t="s">
        <v>26873</v>
      </c>
      <c r="C9219" t="s">
        <v>26874</v>
      </c>
      <c r="D9219" t="s">
        <v>26874</v>
      </c>
      <c r="E9219" t="s">
        <v>26874</v>
      </c>
      <c r="F9219" s="874" t="s">
        <v>19094</v>
      </c>
    </row>
    <row r="9220" spans="1:6">
      <c r="A9220" t="s">
        <v>3967</v>
      </c>
      <c r="B9220" s="860" t="s">
        <v>26875</v>
      </c>
      <c r="C9220" t="s">
        <v>26876</v>
      </c>
      <c r="D9220" t="s">
        <v>26876</v>
      </c>
      <c r="E9220" t="s">
        <v>26876</v>
      </c>
      <c r="F9220" s="874" t="s">
        <v>19098</v>
      </c>
    </row>
    <row r="9221" spans="1:6">
      <c r="A9221" t="s">
        <v>3967</v>
      </c>
      <c r="B9221" s="874" t="s">
        <v>26877</v>
      </c>
      <c r="C9221" t="s">
        <v>26878</v>
      </c>
      <c r="D9221" t="s">
        <v>26878</v>
      </c>
      <c r="E9221" t="s">
        <v>26878</v>
      </c>
      <c r="F9221" s="874" t="s">
        <v>19102</v>
      </c>
    </row>
    <row r="9222" spans="1:6">
      <c r="A9222" t="s">
        <v>3967</v>
      </c>
      <c r="B9222" s="874" t="s">
        <v>26879</v>
      </c>
      <c r="C9222" t="s">
        <v>26880</v>
      </c>
      <c r="D9222" t="s">
        <v>26880</v>
      </c>
      <c r="E9222" t="s">
        <v>26880</v>
      </c>
      <c r="F9222" s="874" t="s">
        <v>19106</v>
      </c>
    </row>
    <row r="9223" spans="1:6">
      <c r="A9223" t="s">
        <v>3967</v>
      </c>
      <c r="B9223" s="874" t="s">
        <v>26881</v>
      </c>
      <c r="C9223" t="s">
        <v>26882</v>
      </c>
      <c r="D9223" t="s">
        <v>26882</v>
      </c>
      <c r="E9223" t="s">
        <v>26882</v>
      </c>
      <c r="F9223" s="874" t="s">
        <v>19110</v>
      </c>
    </row>
    <row r="9224" spans="1:6">
      <c r="A9224" t="s">
        <v>3967</v>
      </c>
      <c r="B9224" s="874" t="s">
        <v>26883</v>
      </c>
      <c r="C9224" t="s">
        <v>26884</v>
      </c>
      <c r="D9224" t="s">
        <v>26884</v>
      </c>
      <c r="E9224" t="s">
        <v>26884</v>
      </c>
      <c r="F9224" t="s">
        <v>19114</v>
      </c>
    </row>
    <row r="9225" spans="1:6">
      <c r="A9225" t="s">
        <v>3967</v>
      </c>
      <c r="B9225" s="874" t="s">
        <v>26885</v>
      </c>
      <c r="C9225" t="s">
        <v>26886</v>
      </c>
      <c r="D9225" t="s">
        <v>26886</v>
      </c>
      <c r="E9225" t="s">
        <v>26886</v>
      </c>
      <c r="F9225" s="874" t="s">
        <v>19115</v>
      </c>
    </row>
    <row r="9226" spans="1:6">
      <c r="A9226" t="s">
        <v>3967</v>
      </c>
      <c r="B9226" s="874" t="s">
        <v>26887</v>
      </c>
      <c r="C9226" t="s">
        <v>26888</v>
      </c>
      <c r="D9226" t="s">
        <v>26888</v>
      </c>
      <c r="E9226" t="s">
        <v>26888</v>
      </c>
      <c r="F9226" s="874" t="s">
        <v>19115</v>
      </c>
    </row>
    <row r="9227" spans="1:6">
      <c r="A9227" t="s">
        <v>3967</v>
      </c>
      <c r="B9227" s="874" t="s">
        <v>26889</v>
      </c>
      <c r="C9227" t="s">
        <v>26890</v>
      </c>
      <c r="D9227" t="s">
        <v>26890</v>
      </c>
      <c r="E9227" t="s">
        <v>26890</v>
      </c>
      <c r="F9227" s="874" t="s">
        <v>19119</v>
      </c>
    </row>
    <row r="9228" spans="1:6">
      <c r="A9228" t="s">
        <v>3967</v>
      </c>
      <c r="B9228" s="874" t="s">
        <v>26891</v>
      </c>
      <c r="C9228" t="s">
        <v>26892</v>
      </c>
      <c r="D9228" t="s">
        <v>26892</v>
      </c>
      <c r="E9228" t="s">
        <v>26892</v>
      </c>
      <c r="F9228" s="874" t="s">
        <v>19123</v>
      </c>
    </row>
    <row r="9229" spans="1:6">
      <c r="A9229" t="s">
        <v>3967</v>
      </c>
      <c r="B9229" s="874" t="s">
        <v>26893</v>
      </c>
      <c r="C9229" t="s">
        <v>26894</v>
      </c>
      <c r="D9229" t="s">
        <v>26894</v>
      </c>
      <c r="E9229" t="s">
        <v>26894</v>
      </c>
      <c r="F9229" s="874" t="s">
        <v>19127</v>
      </c>
    </row>
    <row r="9230" spans="1:6">
      <c r="A9230" t="s">
        <v>3967</v>
      </c>
      <c r="B9230" s="874" t="s">
        <v>26895</v>
      </c>
      <c r="C9230" t="s">
        <v>26896</v>
      </c>
      <c r="D9230" t="s">
        <v>26896</v>
      </c>
      <c r="E9230" t="s">
        <v>26896</v>
      </c>
      <c r="F9230" s="874" t="s">
        <v>19131</v>
      </c>
    </row>
    <row r="9231" spans="1:6">
      <c r="A9231" t="s">
        <v>3967</v>
      </c>
      <c r="B9231" s="874" t="s">
        <v>26897</v>
      </c>
      <c r="C9231" t="s">
        <v>26898</v>
      </c>
      <c r="D9231" t="s">
        <v>26898</v>
      </c>
      <c r="E9231" t="s">
        <v>26898</v>
      </c>
      <c r="F9231" s="874" t="s">
        <v>19131</v>
      </c>
    </row>
    <row r="9232" spans="1:6">
      <c r="A9232" t="s">
        <v>3967</v>
      </c>
      <c r="B9232" s="874" t="s">
        <v>26899</v>
      </c>
      <c r="C9232" t="s">
        <v>26900</v>
      </c>
      <c r="D9232" t="s">
        <v>26900</v>
      </c>
      <c r="E9232" t="s">
        <v>26900</v>
      </c>
      <c r="F9232" s="874" t="s">
        <v>19135</v>
      </c>
    </row>
    <row r="9233" spans="1:6">
      <c r="A9233" t="s">
        <v>3967</v>
      </c>
      <c r="B9233" s="874" t="s">
        <v>26901</v>
      </c>
      <c r="C9233" t="s">
        <v>26902</v>
      </c>
      <c r="D9233" t="s">
        <v>26902</v>
      </c>
      <c r="E9233" t="s">
        <v>26902</v>
      </c>
      <c r="F9233" s="874" t="s">
        <v>19139</v>
      </c>
    </row>
    <row r="9234" spans="1:6">
      <c r="A9234" t="s">
        <v>3967</v>
      </c>
      <c r="B9234" s="876" t="s">
        <v>26903</v>
      </c>
      <c r="C9234" t="s">
        <v>26904</v>
      </c>
      <c r="D9234" t="s">
        <v>26904</v>
      </c>
      <c r="E9234" t="s">
        <v>26904</v>
      </c>
      <c r="F9234" s="874" t="s">
        <v>19139</v>
      </c>
    </row>
    <row r="9235" spans="1:6">
      <c r="A9235" t="s">
        <v>3967</v>
      </c>
      <c r="B9235" s="874" t="s">
        <v>26905</v>
      </c>
      <c r="C9235" t="s">
        <v>26906</v>
      </c>
      <c r="D9235" t="s">
        <v>26906</v>
      </c>
      <c r="E9235" t="s">
        <v>26906</v>
      </c>
      <c r="F9235" s="874" t="s">
        <v>19143</v>
      </c>
    </row>
    <row r="9236" spans="1:6">
      <c r="A9236" t="s">
        <v>3967</v>
      </c>
      <c r="B9236" s="874" t="s">
        <v>26907</v>
      </c>
      <c r="C9236" t="s">
        <v>26908</v>
      </c>
      <c r="D9236" t="s">
        <v>26908</v>
      </c>
      <c r="E9236" t="s">
        <v>26908</v>
      </c>
      <c r="F9236" s="874" t="s">
        <v>19147</v>
      </c>
    </row>
    <row r="9237" spans="1:6">
      <c r="A9237" t="s">
        <v>3967</v>
      </c>
      <c r="B9237" s="874" t="s">
        <v>26909</v>
      </c>
      <c r="C9237" t="s">
        <v>26910</v>
      </c>
      <c r="D9237" t="s">
        <v>26910</v>
      </c>
      <c r="E9237" t="s">
        <v>26910</v>
      </c>
      <c r="F9237" s="874" t="s">
        <v>19151</v>
      </c>
    </row>
    <row r="9238" spans="1:6">
      <c r="A9238" t="s">
        <v>3967</v>
      </c>
      <c r="B9238" s="874" t="s">
        <v>26911</v>
      </c>
      <c r="C9238" t="s">
        <v>26912</v>
      </c>
      <c r="D9238" t="s">
        <v>26912</v>
      </c>
      <c r="E9238" t="s">
        <v>26912</v>
      </c>
      <c r="F9238" s="874" t="s">
        <v>19151</v>
      </c>
    </row>
    <row r="9239" spans="1:6">
      <c r="A9239" t="s">
        <v>3967</v>
      </c>
      <c r="B9239" s="874" t="s">
        <v>26913</v>
      </c>
      <c r="C9239" t="s">
        <v>26914</v>
      </c>
      <c r="D9239" t="s">
        <v>26914</v>
      </c>
      <c r="E9239" t="s">
        <v>26914</v>
      </c>
      <c r="F9239" s="874" t="s">
        <v>19155</v>
      </c>
    </row>
    <row r="9240" spans="1:6">
      <c r="A9240" t="s">
        <v>3967</v>
      </c>
      <c r="B9240" s="874" t="s">
        <v>26915</v>
      </c>
      <c r="C9240" t="s">
        <v>26916</v>
      </c>
      <c r="D9240" t="s">
        <v>26916</v>
      </c>
      <c r="E9240" t="s">
        <v>26916</v>
      </c>
      <c r="F9240" s="874" t="s">
        <v>19159</v>
      </c>
    </row>
    <row r="9241" spans="1:6">
      <c r="A9241" t="s">
        <v>3967</v>
      </c>
      <c r="B9241" t="s">
        <v>26917</v>
      </c>
      <c r="C9241" t="s">
        <v>26918</v>
      </c>
      <c r="D9241" t="s">
        <v>26918</v>
      </c>
      <c r="E9241" t="s">
        <v>26918</v>
      </c>
      <c r="F9241" t="s">
        <v>19162</v>
      </c>
    </row>
    <row r="9242" spans="1:6">
      <c r="A9242" t="s">
        <v>3967</v>
      </c>
      <c r="B9242" s="874" t="s">
        <v>26919</v>
      </c>
      <c r="C9242" t="s">
        <v>26920</v>
      </c>
      <c r="D9242" t="s">
        <v>26920</v>
      </c>
      <c r="E9242" t="s">
        <v>26920</v>
      </c>
      <c r="F9242" s="874" t="s">
        <v>19163</v>
      </c>
    </row>
    <row r="9243" spans="1:6">
      <c r="A9243" t="s">
        <v>3967</v>
      </c>
      <c r="B9243" s="874" t="s">
        <v>26921</v>
      </c>
      <c r="C9243" t="s">
        <v>26922</v>
      </c>
      <c r="D9243" t="s">
        <v>26922</v>
      </c>
      <c r="E9243" t="s">
        <v>26922</v>
      </c>
      <c r="F9243" s="874" t="s">
        <v>19167</v>
      </c>
    </row>
    <row r="9244" spans="1:6">
      <c r="A9244" t="s">
        <v>3967</v>
      </c>
      <c r="B9244" s="874" t="s">
        <v>26923</v>
      </c>
      <c r="C9244" t="s">
        <v>26924</v>
      </c>
      <c r="D9244" t="s">
        <v>26924</v>
      </c>
      <c r="E9244" t="s">
        <v>26924</v>
      </c>
      <c r="F9244" s="874" t="s">
        <v>19169</v>
      </c>
    </row>
    <row r="9245" spans="1:6">
      <c r="A9245" t="s">
        <v>3967</v>
      </c>
      <c r="B9245" s="874" t="s">
        <v>26925</v>
      </c>
      <c r="C9245" t="s">
        <v>26926</v>
      </c>
      <c r="D9245" t="s">
        <v>26926</v>
      </c>
      <c r="E9245" t="s">
        <v>26926</v>
      </c>
      <c r="F9245" s="874" t="s">
        <v>19173</v>
      </c>
    </row>
    <row r="9246" spans="1:6">
      <c r="A9246" t="s">
        <v>3967</v>
      </c>
      <c r="B9246" s="874" t="s">
        <v>26927</v>
      </c>
      <c r="C9246" t="s">
        <v>26928</v>
      </c>
      <c r="D9246" t="s">
        <v>26928</v>
      </c>
      <c r="E9246" t="s">
        <v>26928</v>
      </c>
      <c r="F9246" s="874" t="s">
        <v>19177</v>
      </c>
    </row>
    <row r="9247" spans="1:6">
      <c r="A9247" t="s">
        <v>3967</v>
      </c>
      <c r="B9247" s="874" t="s">
        <v>26929</v>
      </c>
      <c r="C9247" t="s">
        <v>26930</v>
      </c>
      <c r="D9247" t="s">
        <v>26930</v>
      </c>
      <c r="E9247" t="s">
        <v>26930</v>
      </c>
      <c r="F9247" s="874" t="s">
        <v>19178</v>
      </c>
    </row>
    <row r="9248" spans="1:6">
      <c r="A9248" t="s">
        <v>3967</v>
      </c>
      <c r="B9248" s="874" t="s">
        <v>26931</v>
      </c>
      <c r="C9248" t="s">
        <v>26932</v>
      </c>
      <c r="D9248" t="s">
        <v>26932</v>
      </c>
      <c r="E9248" t="s">
        <v>26932</v>
      </c>
      <c r="F9248" s="874" t="s">
        <v>19182</v>
      </c>
    </row>
    <row r="9249" spans="1:6">
      <c r="A9249" t="s">
        <v>3967</v>
      </c>
      <c r="B9249" s="874" t="s">
        <v>26933</v>
      </c>
      <c r="C9249" t="s">
        <v>26934</v>
      </c>
      <c r="D9249" t="s">
        <v>26934</v>
      </c>
      <c r="E9249" t="s">
        <v>26934</v>
      </c>
      <c r="F9249" s="874" t="s">
        <v>19183</v>
      </c>
    </row>
    <row r="9250" spans="1:6">
      <c r="A9250" t="s">
        <v>3967</v>
      </c>
      <c r="B9250" s="874" t="s">
        <v>26935</v>
      </c>
      <c r="C9250" t="s">
        <v>26936</v>
      </c>
      <c r="D9250" t="s">
        <v>26936</v>
      </c>
      <c r="E9250" t="s">
        <v>26936</v>
      </c>
      <c r="F9250" s="874" t="s">
        <v>19183</v>
      </c>
    </row>
    <row r="9251" spans="1:6">
      <c r="A9251" t="s">
        <v>3967</v>
      </c>
      <c r="B9251" s="874" t="s">
        <v>26937</v>
      </c>
      <c r="C9251" t="s">
        <v>26938</v>
      </c>
      <c r="D9251" t="s">
        <v>26938</v>
      </c>
      <c r="E9251" t="s">
        <v>26938</v>
      </c>
      <c r="F9251" s="874" t="s">
        <v>19186</v>
      </c>
    </row>
    <row r="9252" spans="1:6">
      <c r="A9252" t="s">
        <v>3967</v>
      </c>
      <c r="B9252" s="874" t="s">
        <v>26939</v>
      </c>
      <c r="C9252" t="s">
        <v>26940</v>
      </c>
      <c r="D9252" t="s">
        <v>26940</v>
      </c>
      <c r="E9252" t="s">
        <v>26940</v>
      </c>
      <c r="F9252" t="s">
        <v>19186</v>
      </c>
    </row>
    <row r="9253" spans="1:6">
      <c r="A9253" t="s">
        <v>3967</v>
      </c>
      <c r="B9253" s="874" t="s">
        <v>26941</v>
      </c>
      <c r="C9253" t="s">
        <v>26942</v>
      </c>
      <c r="D9253" t="s">
        <v>26942</v>
      </c>
      <c r="E9253" t="s">
        <v>26942</v>
      </c>
      <c r="F9253" s="874" t="s">
        <v>19190</v>
      </c>
    </row>
    <row r="9254" spans="1:6">
      <c r="A9254" t="s">
        <v>3967</v>
      </c>
      <c r="B9254" s="876" t="s">
        <v>26943</v>
      </c>
      <c r="C9254" t="s">
        <v>26944</v>
      </c>
      <c r="D9254" t="s">
        <v>26944</v>
      </c>
      <c r="E9254" t="s">
        <v>26944</v>
      </c>
      <c r="F9254" s="874" t="s">
        <v>19194</v>
      </c>
    </row>
    <row r="9255" spans="1:6">
      <c r="A9255" t="s">
        <v>3967</v>
      </c>
      <c r="B9255" s="874" t="s">
        <v>26945</v>
      </c>
      <c r="C9255" t="s">
        <v>26946</v>
      </c>
      <c r="D9255" t="s">
        <v>26946</v>
      </c>
      <c r="E9255" t="s">
        <v>26946</v>
      </c>
      <c r="F9255" s="874" t="s">
        <v>19195</v>
      </c>
    </row>
    <row r="9256" spans="1:6">
      <c r="A9256" t="s">
        <v>3967</v>
      </c>
      <c r="B9256" s="874" t="s">
        <v>26947</v>
      </c>
      <c r="C9256" t="s">
        <v>26948</v>
      </c>
      <c r="D9256" t="s">
        <v>26948</v>
      </c>
      <c r="E9256" t="s">
        <v>26948</v>
      </c>
      <c r="F9256" s="874" t="s">
        <v>19196</v>
      </c>
    </row>
    <row r="9257" spans="1:6">
      <c r="A9257" t="s">
        <v>3967</v>
      </c>
      <c r="B9257" s="874" t="s">
        <v>26949</v>
      </c>
      <c r="C9257" t="s">
        <v>26950</v>
      </c>
      <c r="D9257" t="s">
        <v>26950</v>
      </c>
      <c r="E9257" t="s">
        <v>26950</v>
      </c>
      <c r="F9257" s="874" t="s">
        <v>19200</v>
      </c>
    </row>
    <row r="9258" spans="1:6">
      <c r="A9258" t="s">
        <v>3967</v>
      </c>
      <c r="B9258" s="874" t="s">
        <v>26951</v>
      </c>
      <c r="C9258" t="s">
        <v>26952</v>
      </c>
      <c r="D9258" t="s">
        <v>26952</v>
      </c>
      <c r="E9258" t="s">
        <v>26952</v>
      </c>
      <c r="F9258" s="874" t="s">
        <v>19203</v>
      </c>
    </row>
    <row r="9259" spans="1:6">
      <c r="A9259" t="s">
        <v>3967</v>
      </c>
      <c r="B9259" s="874" t="s">
        <v>26953</v>
      </c>
      <c r="C9259" t="s">
        <v>26954</v>
      </c>
      <c r="D9259" t="s">
        <v>26954</v>
      </c>
      <c r="E9259" t="s">
        <v>26954</v>
      </c>
      <c r="F9259" s="874" t="s">
        <v>19203</v>
      </c>
    </row>
    <row r="9260" spans="1:6">
      <c r="A9260" t="s">
        <v>3967</v>
      </c>
      <c r="B9260" s="874" t="s">
        <v>26955</v>
      </c>
      <c r="C9260" t="s">
        <v>26956</v>
      </c>
      <c r="D9260" t="s">
        <v>26956</v>
      </c>
      <c r="E9260" t="s">
        <v>26956</v>
      </c>
      <c r="F9260" s="874" t="s">
        <v>19207</v>
      </c>
    </row>
    <row r="9261" spans="1:6">
      <c r="A9261" t="s">
        <v>3967</v>
      </c>
      <c r="B9261" s="874" t="s">
        <v>26957</v>
      </c>
      <c r="C9261" t="s">
        <v>26958</v>
      </c>
      <c r="D9261" t="s">
        <v>26958</v>
      </c>
      <c r="E9261" t="s">
        <v>26958</v>
      </c>
      <c r="F9261" s="874" t="s">
        <v>19211</v>
      </c>
    </row>
    <row r="9262" spans="1:6">
      <c r="A9262" t="s">
        <v>3967</v>
      </c>
      <c r="B9262" s="874" t="s">
        <v>26959</v>
      </c>
      <c r="C9262" t="s">
        <v>26960</v>
      </c>
      <c r="D9262" t="s">
        <v>26960</v>
      </c>
      <c r="E9262" t="s">
        <v>26960</v>
      </c>
      <c r="F9262" s="874" t="s">
        <v>19214</v>
      </c>
    </row>
    <row r="9263" spans="1:6">
      <c r="A9263" t="s">
        <v>3967</v>
      </c>
      <c r="B9263" s="874" t="s">
        <v>26961</v>
      </c>
      <c r="C9263" t="s">
        <v>26962</v>
      </c>
      <c r="D9263" t="s">
        <v>26962</v>
      </c>
      <c r="E9263" t="s">
        <v>26962</v>
      </c>
      <c r="F9263" s="874" t="s">
        <v>19218</v>
      </c>
    </row>
    <row r="9264" spans="1:6">
      <c r="A9264" t="s">
        <v>3967</v>
      </c>
      <c r="B9264" s="874" t="s">
        <v>26963</v>
      </c>
      <c r="C9264" t="s">
        <v>26964</v>
      </c>
      <c r="D9264" t="s">
        <v>26964</v>
      </c>
      <c r="E9264" t="s">
        <v>26964</v>
      </c>
      <c r="F9264" s="874" t="s">
        <v>19222</v>
      </c>
    </row>
    <row r="9265" spans="1:6">
      <c r="A9265" t="s">
        <v>3967</v>
      </c>
      <c r="B9265" s="874" t="s">
        <v>26965</v>
      </c>
      <c r="C9265" t="s">
        <v>26966</v>
      </c>
      <c r="D9265" t="s">
        <v>26966</v>
      </c>
      <c r="E9265" t="s">
        <v>26966</v>
      </c>
      <c r="F9265" s="874" t="s">
        <v>19226</v>
      </c>
    </row>
    <row r="9266" spans="1:6">
      <c r="A9266" t="s">
        <v>3967</v>
      </c>
      <c r="B9266" s="874" t="s">
        <v>26967</v>
      </c>
      <c r="C9266" t="s">
        <v>26968</v>
      </c>
      <c r="D9266" t="s">
        <v>26968</v>
      </c>
      <c r="E9266" t="s">
        <v>26968</v>
      </c>
      <c r="F9266" s="874" t="s">
        <v>19230</v>
      </c>
    </row>
    <row r="9267" spans="1:6">
      <c r="A9267" t="s">
        <v>3967</v>
      </c>
      <c r="B9267" s="874" t="s">
        <v>26969</v>
      </c>
      <c r="C9267" t="s">
        <v>26970</v>
      </c>
      <c r="D9267" t="s">
        <v>26970</v>
      </c>
      <c r="E9267" t="s">
        <v>26970</v>
      </c>
      <c r="F9267" s="874" t="s">
        <v>19234</v>
      </c>
    </row>
    <row r="9268" spans="1:6">
      <c r="A9268" t="s">
        <v>3967</v>
      </c>
      <c r="B9268" s="874" t="s">
        <v>26971</v>
      </c>
      <c r="C9268" t="s">
        <v>26972</v>
      </c>
      <c r="D9268" t="s">
        <v>26972</v>
      </c>
      <c r="E9268" t="s">
        <v>26972</v>
      </c>
      <c r="F9268" s="874" t="s">
        <v>19237</v>
      </c>
    </row>
    <row r="9269" spans="1:6">
      <c r="A9269" t="s">
        <v>3967</v>
      </c>
      <c r="B9269" s="874" t="s">
        <v>26973</v>
      </c>
      <c r="C9269" t="s">
        <v>26974</v>
      </c>
      <c r="D9269" t="s">
        <v>26974</v>
      </c>
      <c r="E9269" t="s">
        <v>26974</v>
      </c>
      <c r="F9269" s="874" t="s">
        <v>19238</v>
      </c>
    </row>
    <row r="9270" spans="1:6">
      <c r="A9270" t="s">
        <v>3967</v>
      </c>
      <c r="B9270" s="874" t="s">
        <v>26975</v>
      </c>
      <c r="C9270" t="s">
        <v>26976</v>
      </c>
      <c r="D9270" t="s">
        <v>26976</v>
      </c>
      <c r="E9270" t="s">
        <v>26976</v>
      </c>
      <c r="F9270" s="874" t="s">
        <v>19242</v>
      </c>
    </row>
    <row r="9271" spans="1:6">
      <c r="A9271" t="s">
        <v>3967</v>
      </c>
      <c r="B9271" s="874" t="s">
        <v>26977</v>
      </c>
      <c r="C9271" t="s">
        <v>26978</v>
      </c>
      <c r="D9271" t="s">
        <v>26978</v>
      </c>
      <c r="E9271" t="s">
        <v>26978</v>
      </c>
      <c r="F9271" s="874" t="s">
        <v>19246</v>
      </c>
    </row>
    <row r="9272" spans="1:6">
      <c r="A9272" t="s">
        <v>3967</v>
      </c>
      <c r="B9272" s="874" t="s">
        <v>26979</v>
      </c>
      <c r="C9272" t="s">
        <v>26980</v>
      </c>
      <c r="D9272" t="s">
        <v>26980</v>
      </c>
      <c r="E9272" t="s">
        <v>26980</v>
      </c>
      <c r="F9272" s="874" t="s">
        <v>19250</v>
      </c>
    </row>
    <row r="9273" spans="1:6">
      <c r="A9273" t="s">
        <v>3967</v>
      </c>
      <c r="B9273" s="874" t="s">
        <v>26981</v>
      </c>
      <c r="C9273" t="s">
        <v>26982</v>
      </c>
      <c r="D9273" t="s">
        <v>26982</v>
      </c>
      <c r="E9273" t="s">
        <v>26982</v>
      </c>
      <c r="F9273" s="874" t="s">
        <v>19254</v>
      </c>
    </row>
    <row r="9274" spans="1:6">
      <c r="A9274" t="s">
        <v>3967</v>
      </c>
      <c r="B9274" s="874" t="s">
        <v>26983</v>
      </c>
      <c r="C9274" t="s">
        <v>26984</v>
      </c>
      <c r="D9274" t="s">
        <v>26984</v>
      </c>
      <c r="E9274" t="s">
        <v>26984</v>
      </c>
      <c r="F9274" s="874" t="s">
        <v>19258</v>
      </c>
    </row>
    <row r="9275" spans="1:6">
      <c r="A9275" t="s">
        <v>3967</v>
      </c>
      <c r="B9275" s="874" t="s">
        <v>26985</v>
      </c>
      <c r="C9275" t="s">
        <v>26986</v>
      </c>
      <c r="D9275" t="s">
        <v>26986</v>
      </c>
      <c r="E9275" t="s">
        <v>26986</v>
      </c>
      <c r="F9275" s="874" t="s">
        <v>19262</v>
      </c>
    </row>
    <row r="9276" spans="1:6">
      <c r="A9276" t="s">
        <v>3967</v>
      </c>
      <c r="B9276" s="874" t="s">
        <v>26987</v>
      </c>
      <c r="C9276" t="s">
        <v>26988</v>
      </c>
      <c r="D9276" t="s">
        <v>26988</v>
      </c>
      <c r="E9276" t="s">
        <v>26988</v>
      </c>
      <c r="F9276" s="874" t="s">
        <v>19266</v>
      </c>
    </row>
    <row r="9277" spans="1:6">
      <c r="A9277" t="s">
        <v>3967</v>
      </c>
      <c r="B9277" s="874" t="s">
        <v>26989</v>
      </c>
      <c r="C9277" t="s">
        <v>26990</v>
      </c>
      <c r="D9277" t="s">
        <v>26990</v>
      </c>
      <c r="E9277" t="s">
        <v>26990</v>
      </c>
      <c r="F9277" s="874" t="s">
        <v>19269</v>
      </c>
    </row>
    <row r="9278" spans="1:6">
      <c r="A9278" t="s">
        <v>3967</v>
      </c>
      <c r="B9278" s="874" t="s">
        <v>26991</v>
      </c>
      <c r="C9278" t="s">
        <v>26992</v>
      </c>
      <c r="D9278" t="s">
        <v>26992</v>
      </c>
      <c r="E9278" t="s">
        <v>26992</v>
      </c>
      <c r="F9278" s="874" t="s">
        <v>19269</v>
      </c>
    </row>
    <row r="9279" spans="1:6">
      <c r="A9279" t="s">
        <v>3967</v>
      </c>
      <c r="B9279" s="874" t="s">
        <v>26993</v>
      </c>
      <c r="C9279" t="s">
        <v>26994</v>
      </c>
      <c r="D9279" t="s">
        <v>26994</v>
      </c>
      <c r="E9279" t="s">
        <v>26994</v>
      </c>
      <c r="F9279" s="874" t="s">
        <v>19273</v>
      </c>
    </row>
    <row r="9280" spans="1:6">
      <c r="A9280" t="s">
        <v>3967</v>
      </c>
      <c r="B9280" s="874" t="s">
        <v>26995</v>
      </c>
      <c r="C9280" t="s">
        <v>26996</v>
      </c>
      <c r="D9280" t="s">
        <v>26996</v>
      </c>
      <c r="E9280" t="s">
        <v>26996</v>
      </c>
      <c r="F9280" s="874" t="s">
        <v>19276</v>
      </c>
    </row>
    <row r="9281" spans="1:6">
      <c r="A9281" t="s">
        <v>3967</v>
      </c>
      <c r="B9281" s="874" t="s">
        <v>26997</v>
      </c>
      <c r="C9281" t="s">
        <v>26998</v>
      </c>
      <c r="D9281" t="s">
        <v>26998</v>
      </c>
      <c r="E9281" t="s">
        <v>26998</v>
      </c>
      <c r="F9281" s="874" t="s">
        <v>19276</v>
      </c>
    </row>
    <row r="9282" spans="1:6">
      <c r="A9282" t="s">
        <v>3967</v>
      </c>
      <c r="B9282" s="874" t="s">
        <v>26999</v>
      </c>
      <c r="C9282" t="s">
        <v>27000</v>
      </c>
      <c r="D9282" t="s">
        <v>27000</v>
      </c>
      <c r="E9282" t="s">
        <v>27000</v>
      </c>
      <c r="F9282" s="874" t="s">
        <v>19276</v>
      </c>
    </row>
    <row r="9283" spans="1:6">
      <c r="A9283" t="s">
        <v>3967</v>
      </c>
      <c r="B9283" s="874" t="s">
        <v>27001</v>
      </c>
      <c r="C9283" t="s">
        <v>27002</v>
      </c>
      <c r="D9283" t="s">
        <v>27002</v>
      </c>
      <c r="E9283" t="s">
        <v>27002</v>
      </c>
      <c r="F9283" s="874" t="s">
        <v>19276</v>
      </c>
    </row>
    <row r="9284" spans="1:6">
      <c r="A9284" t="s">
        <v>3967</v>
      </c>
      <c r="B9284" s="874" t="s">
        <v>27003</v>
      </c>
      <c r="C9284" t="s">
        <v>27004</v>
      </c>
      <c r="D9284" t="s">
        <v>27004</v>
      </c>
      <c r="E9284" t="s">
        <v>27004</v>
      </c>
      <c r="F9284" s="874" t="s">
        <v>19276</v>
      </c>
    </row>
    <row r="9285" spans="1:6">
      <c r="A9285" t="s">
        <v>3967</v>
      </c>
      <c r="B9285" s="874" t="s">
        <v>27005</v>
      </c>
      <c r="C9285" t="s">
        <v>27006</v>
      </c>
      <c r="D9285" t="s">
        <v>27006</v>
      </c>
      <c r="E9285" t="s">
        <v>27006</v>
      </c>
      <c r="F9285" s="874" t="s">
        <v>19276</v>
      </c>
    </row>
    <row r="9286" spans="1:6">
      <c r="A9286" t="s">
        <v>3967</v>
      </c>
      <c r="B9286" s="874" t="s">
        <v>27007</v>
      </c>
      <c r="C9286" t="s">
        <v>27008</v>
      </c>
      <c r="D9286" t="s">
        <v>27008</v>
      </c>
      <c r="E9286" t="s">
        <v>27008</v>
      </c>
      <c r="F9286" s="874" t="s">
        <v>19276</v>
      </c>
    </row>
    <row r="9287" spans="1:6">
      <c r="A9287" t="s">
        <v>3967</v>
      </c>
      <c r="B9287" s="874" t="s">
        <v>27009</v>
      </c>
      <c r="C9287" t="s">
        <v>27010</v>
      </c>
      <c r="D9287" t="s">
        <v>27010</v>
      </c>
      <c r="E9287" t="s">
        <v>27010</v>
      </c>
      <c r="F9287" s="874" t="s">
        <v>19276</v>
      </c>
    </row>
    <row r="9288" spans="1:6">
      <c r="A9288" t="s">
        <v>3967</v>
      </c>
      <c r="B9288" s="876" t="s">
        <v>27011</v>
      </c>
      <c r="C9288" t="s">
        <v>27012</v>
      </c>
      <c r="D9288" t="s">
        <v>27012</v>
      </c>
      <c r="E9288" t="s">
        <v>27012</v>
      </c>
      <c r="F9288" s="874" t="s">
        <v>19276</v>
      </c>
    </row>
    <row r="9289" spans="1:6">
      <c r="A9289" t="s">
        <v>3967</v>
      </c>
      <c r="B9289" s="874" t="s">
        <v>27013</v>
      </c>
      <c r="C9289" t="s">
        <v>27014</v>
      </c>
      <c r="D9289" t="s">
        <v>27014</v>
      </c>
      <c r="E9289" t="s">
        <v>27014</v>
      </c>
      <c r="F9289" s="874" t="s">
        <v>19276</v>
      </c>
    </row>
    <row r="9290" spans="1:6">
      <c r="A9290" t="s">
        <v>3967</v>
      </c>
      <c r="B9290" s="874" t="s">
        <v>27015</v>
      </c>
      <c r="C9290" t="s">
        <v>27016</v>
      </c>
      <c r="D9290" t="s">
        <v>27016</v>
      </c>
      <c r="E9290" t="s">
        <v>27016</v>
      </c>
      <c r="F9290" s="874" t="s">
        <v>19276</v>
      </c>
    </row>
    <row r="9291" spans="1:6">
      <c r="A9291" t="s">
        <v>3967</v>
      </c>
      <c r="B9291" s="874" t="s">
        <v>27017</v>
      </c>
      <c r="C9291" t="s">
        <v>27018</v>
      </c>
      <c r="D9291" t="s">
        <v>27018</v>
      </c>
      <c r="E9291" t="s">
        <v>27018</v>
      </c>
      <c r="F9291" s="874" t="s">
        <v>19276</v>
      </c>
    </row>
    <row r="9292" spans="1:6">
      <c r="A9292" t="s">
        <v>3967</v>
      </c>
      <c r="B9292" s="874" t="s">
        <v>27019</v>
      </c>
      <c r="C9292" t="s">
        <v>27020</v>
      </c>
      <c r="D9292" t="s">
        <v>27020</v>
      </c>
      <c r="E9292" t="s">
        <v>27020</v>
      </c>
      <c r="F9292" s="874" t="s">
        <v>19276</v>
      </c>
    </row>
    <row r="9293" spans="1:6">
      <c r="A9293" t="s">
        <v>3967</v>
      </c>
      <c r="B9293" s="874" t="s">
        <v>27021</v>
      </c>
      <c r="C9293" t="s">
        <v>27022</v>
      </c>
      <c r="D9293" t="s">
        <v>27022</v>
      </c>
      <c r="E9293" t="s">
        <v>27022</v>
      </c>
      <c r="F9293" s="874" t="s">
        <v>19276</v>
      </c>
    </row>
    <row r="9294" spans="1:6">
      <c r="A9294" t="s">
        <v>3967</v>
      </c>
      <c r="B9294" s="874" t="s">
        <v>27023</v>
      </c>
      <c r="C9294" t="s">
        <v>27024</v>
      </c>
      <c r="D9294" t="s">
        <v>27024</v>
      </c>
      <c r="E9294" t="s">
        <v>27024</v>
      </c>
      <c r="F9294" s="874" t="s">
        <v>19276</v>
      </c>
    </row>
    <row r="9295" spans="1:6">
      <c r="A9295" t="s">
        <v>3967</v>
      </c>
      <c r="B9295" s="874" t="s">
        <v>27025</v>
      </c>
      <c r="C9295" t="s">
        <v>27026</v>
      </c>
      <c r="D9295" t="s">
        <v>27026</v>
      </c>
      <c r="E9295" t="s">
        <v>27026</v>
      </c>
      <c r="F9295" s="874" t="s">
        <v>19276</v>
      </c>
    </row>
    <row r="9296" spans="1:6">
      <c r="A9296" t="s">
        <v>3967</v>
      </c>
      <c r="B9296" s="874" t="s">
        <v>27027</v>
      </c>
      <c r="C9296" t="s">
        <v>27028</v>
      </c>
      <c r="D9296" t="s">
        <v>27028</v>
      </c>
      <c r="E9296" t="s">
        <v>27028</v>
      </c>
      <c r="F9296" s="874" t="s">
        <v>19276</v>
      </c>
    </row>
    <row r="9297" spans="1:6">
      <c r="A9297" t="s">
        <v>3967</v>
      </c>
      <c r="B9297" s="874" t="s">
        <v>27029</v>
      </c>
      <c r="C9297" t="s">
        <v>27030</v>
      </c>
      <c r="D9297" t="s">
        <v>27030</v>
      </c>
      <c r="E9297" t="s">
        <v>27030</v>
      </c>
      <c r="F9297" s="874" t="s">
        <v>19276</v>
      </c>
    </row>
    <row r="9298" spans="1:6">
      <c r="A9298" t="s">
        <v>3967</v>
      </c>
      <c r="B9298" s="874" t="s">
        <v>27031</v>
      </c>
      <c r="C9298" t="s">
        <v>27032</v>
      </c>
      <c r="D9298" t="s">
        <v>27032</v>
      </c>
      <c r="E9298" t="s">
        <v>27032</v>
      </c>
      <c r="F9298" s="874" t="s">
        <v>19276</v>
      </c>
    </row>
    <row r="9299" spans="1:6">
      <c r="A9299" t="s">
        <v>3967</v>
      </c>
      <c r="B9299" s="874" t="s">
        <v>27033</v>
      </c>
      <c r="C9299" t="s">
        <v>27034</v>
      </c>
      <c r="D9299" t="s">
        <v>27034</v>
      </c>
      <c r="E9299" t="s">
        <v>27034</v>
      </c>
      <c r="F9299" s="874" t="s">
        <v>19276</v>
      </c>
    </row>
    <row r="9300" spans="1:6">
      <c r="A9300" t="s">
        <v>3967</v>
      </c>
      <c r="B9300" s="874" t="s">
        <v>27035</v>
      </c>
      <c r="C9300" t="s">
        <v>27036</v>
      </c>
      <c r="D9300" t="s">
        <v>27036</v>
      </c>
      <c r="E9300" t="s">
        <v>27036</v>
      </c>
      <c r="F9300" s="874" t="s">
        <v>19276</v>
      </c>
    </row>
    <row r="9301" spans="1:6">
      <c r="A9301" t="s">
        <v>3967</v>
      </c>
      <c r="B9301" s="874" t="s">
        <v>27037</v>
      </c>
      <c r="C9301" t="s">
        <v>27038</v>
      </c>
      <c r="D9301" t="s">
        <v>27038</v>
      </c>
      <c r="E9301" t="s">
        <v>27038</v>
      </c>
      <c r="F9301" s="874" t="s">
        <v>19276</v>
      </c>
    </row>
    <row r="9302" spans="1:6">
      <c r="A9302" t="s">
        <v>3967</v>
      </c>
      <c r="B9302" s="874" t="s">
        <v>27039</v>
      </c>
      <c r="C9302" t="s">
        <v>27040</v>
      </c>
      <c r="D9302" t="s">
        <v>27040</v>
      </c>
      <c r="E9302" t="s">
        <v>27040</v>
      </c>
      <c r="F9302" s="874" t="s">
        <v>19276</v>
      </c>
    </row>
    <row r="9303" spans="1:6">
      <c r="A9303" t="s">
        <v>3967</v>
      </c>
      <c r="B9303" s="874" t="s">
        <v>27041</v>
      </c>
      <c r="C9303" t="s">
        <v>27042</v>
      </c>
      <c r="D9303" t="s">
        <v>27042</v>
      </c>
      <c r="E9303" t="s">
        <v>27042</v>
      </c>
      <c r="F9303" s="874" t="s">
        <v>19276</v>
      </c>
    </row>
    <row r="9304" spans="1:6">
      <c r="A9304" t="s">
        <v>3967</v>
      </c>
      <c r="B9304" s="54" t="s">
        <v>27043</v>
      </c>
      <c r="C9304" t="s">
        <v>27044</v>
      </c>
      <c r="D9304" t="s">
        <v>27044</v>
      </c>
      <c r="E9304" t="s">
        <v>27044</v>
      </c>
      <c r="F9304" s="874" t="s">
        <v>19276</v>
      </c>
    </row>
    <row r="9305" spans="1:6">
      <c r="A9305" t="s">
        <v>3967</v>
      </c>
      <c r="B9305" s="874" t="s">
        <v>27045</v>
      </c>
      <c r="C9305" t="s">
        <v>27046</v>
      </c>
      <c r="D9305" t="s">
        <v>27046</v>
      </c>
      <c r="E9305" t="s">
        <v>27046</v>
      </c>
      <c r="F9305" s="874" t="s">
        <v>19276</v>
      </c>
    </row>
    <row r="9306" spans="1:6">
      <c r="A9306" t="s">
        <v>3967</v>
      </c>
      <c r="B9306" s="874" t="s">
        <v>27047</v>
      </c>
      <c r="C9306" t="s">
        <v>27048</v>
      </c>
      <c r="D9306" t="s">
        <v>27048</v>
      </c>
      <c r="E9306" t="s">
        <v>27048</v>
      </c>
      <c r="F9306" s="874" t="s">
        <v>19276</v>
      </c>
    </row>
    <row r="9307" spans="1:6">
      <c r="A9307" t="s">
        <v>3967</v>
      </c>
      <c r="B9307" s="874" t="s">
        <v>27049</v>
      </c>
      <c r="C9307" t="s">
        <v>27050</v>
      </c>
      <c r="D9307" t="s">
        <v>27050</v>
      </c>
      <c r="E9307" t="s">
        <v>27050</v>
      </c>
      <c r="F9307" s="874" t="s">
        <v>19276</v>
      </c>
    </row>
    <row r="9308" spans="1:6">
      <c r="A9308" t="s">
        <v>3967</v>
      </c>
      <c r="B9308" s="874" t="s">
        <v>27051</v>
      </c>
      <c r="C9308" t="s">
        <v>27052</v>
      </c>
      <c r="D9308" t="s">
        <v>27052</v>
      </c>
      <c r="E9308" t="s">
        <v>27052</v>
      </c>
      <c r="F9308" s="874" t="s">
        <v>19276</v>
      </c>
    </row>
    <row r="9309" spans="1:6">
      <c r="A9309" t="s">
        <v>3967</v>
      </c>
      <c r="B9309" s="874" t="s">
        <v>27053</v>
      </c>
      <c r="C9309" t="s">
        <v>27054</v>
      </c>
      <c r="D9309" t="s">
        <v>27054</v>
      </c>
      <c r="E9309" t="s">
        <v>27054</v>
      </c>
      <c r="F9309" s="874" t="s">
        <v>19276</v>
      </c>
    </row>
    <row r="9310" spans="1:6">
      <c r="A9310" t="s">
        <v>3967</v>
      </c>
      <c r="B9310" s="874" t="s">
        <v>27055</v>
      </c>
      <c r="C9310" t="s">
        <v>27056</v>
      </c>
      <c r="D9310" t="s">
        <v>27056</v>
      </c>
      <c r="E9310" t="s">
        <v>27056</v>
      </c>
      <c r="F9310" s="874" t="s">
        <v>19276</v>
      </c>
    </row>
    <row r="9311" spans="1:6">
      <c r="A9311" t="s">
        <v>3967</v>
      </c>
      <c r="B9311" s="874" t="s">
        <v>27057</v>
      </c>
      <c r="C9311" t="s">
        <v>27058</v>
      </c>
      <c r="D9311" t="s">
        <v>27058</v>
      </c>
      <c r="E9311" t="s">
        <v>27058</v>
      </c>
      <c r="F9311" s="874" t="s">
        <v>19276</v>
      </c>
    </row>
    <row r="9312" spans="1:6">
      <c r="A9312" t="s">
        <v>3967</v>
      </c>
      <c r="B9312" s="874" t="s">
        <v>27059</v>
      </c>
      <c r="C9312" t="s">
        <v>27060</v>
      </c>
      <c r="D9312" t="s">
        <v>27060</v>
      </c>
      <c r="E9312" t="s">
        <v>27060</v>
      </c>
      <c r="F9312" s="874" t="s">
        <v>19277</v>
      </c>
    </row>
    <row r="9313" spans="1:6">
      <c r="A9313" t="s">
        <v>3967</v>
      </c>
      <c r="B9313" s="874" t="s">
        <v>27061</v>
      </c>
      <c r="C9313" t="s">
        <v>27062</v>
      </c>
      <c r="D9313" t="s">
        <v>27062</v>
      </c>
      <c r="E9313" t="s">
        <v>27062</v>
      </c>
      <c r="F9313" s="874" t="s">
        <v>19281</v>
      </c>
    </row>
    <row r="9314" spans="1:6">
      <c r="A9314" t="s">
        <v>3967</v>
      </c>
      <c r="B9314" s="874" t="s">
        <v>27063</v>
      </c>
      <c r="C9314" t="s">
        <v>27064</v>
      </c>
      <c r="D9314" t="s">
        <v>27064</v>
      </c>
      <c r="E9314" t="s">
        <v>27064</v>
      </c>
      <c r="F9314" s="874" t="s">
        <v>19285</v>
      </c>
    </row>
    <row r="9315" spans="1:6">
      <c r="A9315" t="s">
        <v>3967</v>
      </c>
      <c r="B9315" s="874" t="s">
        <v>27065</v>
      </c>
      <c r="C9315" t="s">
        <v>27066</v>
      </c>
      <c r="D9315" t="s">
        <v>27066</v>
      </c>
      <c r="E9315" t="s">
        <v>27066</v>
      </c>
      <c r="F9315" s="874" t="s">
        <v>19286</v>
      </c>
    </row>
    <row r="9316" spans="1:6">
      <c r="A9316" t="s">
        <v>3967</v>
      </c>
      <c r="B9316" s="874" t="s">
        <v>27067</v>
      </c>
      <c r="C9316" t="s">
        <v>27068</v>
      </c>
      <c r="D9316" t="s">
        <v>27068</v>
      </c>
      <c r="E9316" t="s">
        <v>27068</v>
      </c>
      <c r="F9316" s="874" t="s">
        <v>19290</v>
      </c>
    </row>
    <row r="9317" spans="1:6">
      <c r="A9317" t="s">
        <v>3967</v>
      </c>
      <c r="B9317" s="874" t="s">
        <v>27069</v>
      </c>
      <c r="C9317" t="s">
        <v>27070</v>
      </c>
      <c r="D9317" t="s">
        <v>27070</v>
      </c>
      <c r="E9317" t="s">
        <v>27070</v>
      </c>
      <c r="F9317" s="874" t="s">
        <v>19291</v>
      </c>
    </row>
    <row r="9318" spans="1:6">
      <c r="A9318" t="s">
        <v>3967</v>
      </c>
      <c r="B9318" s="874" t="s">
        <v>27071</v>
      </c>
      <c r="C9318" t="s">
        <v>27072</v>
      </c>
      <c r="D9318" t="s">
        <v>27072</v>
      </c>
      <c r="E9318" t="s">
        <v>27072</v>
      </c>
      <c r="F9318" s="874" t="s">
        <v>19291</v>
      </c>
    </row>
    <row r="9319" spans="1:6">
      <c r="A9319" t="s">
        <v>3967</v>
      </c>
      <c r="B9319" s="874" t="s">
        <v>27073</v>
      </c>
      <c r="C9319" t="s">
        <v>27074</v>
      </c>
      <c r="D9319" t="s">
        <v>27074</v>
      </c>
      <c r="E9319" t="s">
        <v>27074</v>
      </c>
      <c r="F9319" s="874" t="s">
        <v>19291</v>
      </c>
    </row>
    <row r="9320" spans="1:6">
      <c r="A9320" t="s">
        <v>3967</v>
      </c>
      <c r="B9320" s="874" t="s">
        <v>27075</v>
      </c>
      <c r="C9320" t="s">
        <v>27076</v>
      </c>
      <c r="D9320" t="s">
        <v>27076</v>
      </c>
      <c r="E9320" t="s">
        <v>27076</v>
      </c>
      <c r="F9320" s="874" t="s">
        <v>19295</v>
      </c>
    </row>
    <row r="9321" spans="1:6">
      <c r="A9321" t="s">
        <v>3967</v>
      </c>
      <c r="B9321" s="874" t="s">
        <v>27077</v>
      </c>
      <c r="C9321" t="s">
        <v>27078</v>
      </c>
      <c r="D9321" t="s">
        <v>27078</v>
      </c>
      <c r="E9321" t="s">
        <v>27078</v>
      </c>
      <c r="F9321" s="874" t="s">
        <v>19299</v>
      </c>
    </row>
    <row r="9322" spans="1:6">
      <c r="A9322" t="s">
        <v>3967</v>
      </c>
      <c r="B9322" s="874" t="s">
        <v>27079</v>
      </c>
      <c r="C9322" t="s">
        <v>27080</v>
      </c>
      <c r="D9322" t="s">
        <v>27080</v>
      </c>
      <c r="E9322" t="s">
        <v>27080</v>
      </c>
      <c r="F9322" s="874" t="s">
        <v>19300</v>
      </c>
    </row>
    <row r="9323" spans="1:6">
      <c r="A9323" t="s">
        <v>3967</v>
      </c>
      <c r="B9323" s="874" t="s">
        <v>27081</v>
      </c>
      <c r="C9323" t="s">
        <v>27082</v>
      </c>
      <c r="D9323" t="s">
        <v>27082</v>
      </c>
      <c r="E9323" t="s">
        <v>27082</v>
      </c>
      <c r="F9323" s="874" t="s">
        <v>19304</v>
      </c>
    </row>
    <row r="9324" spans="1:6">
      <c r="A9324" t="s">
        <v>3967</v>
      </c>
      <c r="B9324" s="874" t="s">
        <v>27083</v>
      </c>
      <c r="C9324" t="s">
        <v>27084</v>
      </c>
      <c r="D9324" t="s">
        <v>27084</v>
      </c>
      <c r="E9324" t="s">
        <v>27084</v>
      </c>
      <c r="F9324" s="874" t="s">
        <v>19308</v>
      </c>
    </row>
    <row r="9325" spans="1:6">
      <c r="A9325" t="s">
        <v>3967</v>
      </c>
      <c r="B9325" s="860" t="s">
        <v>27085</v>
      </c>
      <c r="C9325" t="s">
        <v>27086</v>
      </c>
      <c r="D9325" t="s">
        <v>27086</v>
      </c>
      <c r="E9325" t="s">
        <v>27086</v>
      </c>
      <c r="F9325" s="874" t="s">
        <v>19311</v>
      </c>
    </row>
    <row r="9326" spans="1:6">
      <c r="A9326" t="s">
        <v>3967</v>
      </c>
      <c r="B9326" s="874" t="s">
        <v>27087</v>
      </c>
      <c r="C9326" t="s">
        <v>27088</v>
      </c>
      <c r="D9326" t="s">
        <v>27088</v>
      </c>
      <c r="E9326" t="s">
        <v>27088</v>
      </c>
      <c r="F9326" s="874" t="s">
        <v>19315</v>
      </c>
    </row>
    <row r="9327" spans="1:6">
      <c r="A9327" t="s">
        <v>3967</v>
      </c>
      <c r="B9327" s="874" t="s">
        <v>27089</v>
      </c>
      <c r="C9327" t="s">
        <v>27090</v>
      </c>
      <c r="D9327" t="s">
        <v>27090</v>
      </c>
      <c r="E9327" t="s">
        <v>27090</v>
      </c>
      <c r="F9327" s="874" t="s">
        <v>19319</v>
      </c>
    </row>
    <row r="9328" spans="1:6">
      <c r="A9328" t="s">
        <v>3967</v>
      </c>
      <c r="B9328" s="874" t="s">
        <v>27091</v>
      </c>
      <c r="C9328" t="s">
        <v>27092</v>
      </c>
      <c r="D9328" t="s">
        <v>27092</v>
      </c>
      <c r="E9328" t="s">
        <v>27092</v>
      </c>
      <c r="F9328" s="874" t="s">
        <v>19319</v>
      </c>
    </row>
    <row r="9329" spans="1:6">
      <c r="A9329" t="s">
        <v>3967</v>
      </c>
      <c r="B9329" s="874" t="s">
        <v>27093</v>
      </c>
      <c r="C9329" t="s">
        <v>27094</v>
      </c>
      <c r="D9329" t="s">
        <v>27094</v>
      </c>
      <c r="E9329" t="s">
        <v>27094</v>
      </c>
      <c r="F9329" s="874" t="s">
        <v>19323</v>
      </c>
    </row>
    <row r="9330" spans="1:6">
      <c r="A9330" t="s">
        <v>3967</v>
      </c>
      <c r="B9330" s="874" t="s">
        <v>27095</v>
      </c>
      <c r="C9330" t="s">
        <v>27096</v>
      </c>
      <c r="D9330" t="s">
        <v>27096</v>
      </c>
      <c r="E9330" t="s">
        <v>27096</v>
      </c>
      <c r="F9330" s="874" t="s">
        <v>19327</v>
      </c>
    </row>
    <row r="9331" spans="1:6">
      <c r="A9331" t="s">
        <v>3967</v>
      </c>
      <c r="B9331" s="874" t="s">
        <v>27097</v>
      </c>
      <c r="C9331" t="s">
        <v>27098</v>
      </c>
      <c r="D9331" t="s">
        <v>27098</v>
      </c>
      <c r="E9331" t="s">
        <v>27098</v>
      </c>
      <c r="F9331" s="874" t="s">
        <v>19331</v>
      </c>
    </row>
    <row r="9332" spans="1:6">
      <c r="A9332" t="s">
        <v>3967</v>
      </c>
      <c r="B9332" s="874" t="s">
        <v>27099</v>
      </c>
      <c r="C9332" t="s">
        <v>27100</v>
      </c>
      <c r="D9332" t="s">
        <v>27100</v>
      </c>
      <c r="E9332" t="s">
        <v>27100</v>
      </c>
      <c r="F9332" s="874" t="s">
        <v>19335</v>
      </c>
    </row>
    <row r="9333" spans="1:6">
      <c r="A9333" t="s">
        <v>3967</v>
      </c>
      <c r="B9333" s="874" t="s">
        <v>27101</v>
      </c>
      <c r="C9333" t="s">
        <v>27102</v>
      </c>
      <c r="D9333" t="s">
        <v>27102</v>
      </c>
      <c r="E9333" t="s">
        <v>27102</v>
      </c>
      <c r="F9333" s="874" t="s">
        <v>19335</v>
      </c>
    </row>
    <row r="9334" spans="1:6">
      <c r="A9334" t="s">
        <v>3967</v>
      </c>
      <c r="B9334" s="874" t="s">
        <v>27103</v>
      </c>
      <c r="C9334" t="s">
        <v>27104</v>
      </c>
      <c r="D9334" t="s">
        <v>27104</v>
      </c>
      <c r="E9334" t="s">
        <v>27104</v>
      </c>
      <c r="F9334" s="874" t="s">
        <v>19339</v>
      </c>
    </row>
    <row r="9335" spans="1:6">
      <c r="A9335" t="s">
        <v>3967</v>
      </c>
      <c r="B9335" s="874" t="s">
        <v>27105</v>
      </c>
      <c r="C9335" t="s">
        <v>27106</v>
      </c>
      <c r="D9335" t="s">
        <v>27106</v>
      </c>
      <c r="E9335" t="s">
        <v>27106</v>
      </c>
      <c r="F9335" s="874" t="s">
        <v>19339</v>
      </c>
    </row>
    <row r="9336" spans="1:6">
      <c r="A9336" t="s">
        <v>3967</v>
      </c>
      <c r="B9336" s="874" t="s">
        <v>27107</v>
      </c>
      <c r="C9336" t="s">
        <v>27108</v>
      </c>
      <c r="D9336" t="s">
        <v>27108</v>
      </c>
      <c r="E9336" t="s">
        <v>27108</v>
      </c>
      <c r="F9336" s="874" t="s">
        <v>19339</v>
      </c>
    </row>
    <row r="9337" spans="1:6">
      <c r="A9337" t="s">
        <v>3967</v>
      </c>
      <c r="B9337" s="874" t="s">
        <v>27109</v>
      </c>
      <c r="C9337" t="s">
        <v>27110</v>
      </c>
      <c r="D9337" t="s">
        <v>27110</v>
      </c>
      <c r="E9337" t="s">
        <v>27110</v>
      </c>
      <c r="F9337" s="874" t="s">
        <v>19343</v>
      </c>
    </row>
    <row r="9338" spans="1:6">
      <c r="A9338" t="s">
        <v>3967</v>
      </c>
      <c r="B9338" s="874" t="s">
        <v>27111</v>
      </c>
      <c r="C9338" t="s">
        <v>27112</v>
      </c>
      <c r="D9338" t="s">
        <v>27112</v>
      </c>
      <c r="E9338" t="s">
        <v>27112</v>
      </c>
      <c r="F9338" s="874" t="s">
        <v>19346</v>
      </c>
    </row>
    <row r="9339" spans="1:6">
      <c r="A9339" t="s">
        <v>3967</v>
      </c>
      <c r="B9339" s="874" t="s">
        <v>27113</v>
      </c>
      <c r="C9339" t="s">
        <v>27114</v>
      </c>
      <c r="D9339" t="s">
        <v>27114</v>
      </c>
      <c r="E9339" t="s">
        <v>27114</v>
      </c>
      <c r="F9339" s="874" t="s">
        <v>19349</v>
      </c>
    </row>
    <row r="9340" spans="1:6">
      <c r="A9340" t="s">
        <v>3967</v>
      </c>
      <c r="B9340" s="874" t="s">
        <v>27115</v>
      </c>
      <c r="C9340" t="s">
        <v>27116</v>
      </c>
      <c r="D9340" t="s">
        <v>27116</v>
      </c>
      <c r="E9340" t="s">
        <v>27116</v>
      </c>
      <c r="F9340" s="874" t="s">
        <v>19353</v>
      </c>
    </row>
    <row r="9341" spans="1:6">
      <c r="A9341" t="s">
        <v>3967</v>
      </c>
      <c r="B9341" s="874" t="s">
        <v>27117</v>
      </c>
      <c r="C9341" t="s">
        <v>27118</v>
      </c>
      <c r="D9341" t="s">
        <v>27118</v>
      </c>
      <c r="E9341" t="s">
        <v>27118</v>
      </c>
      <c r="F9341" s="874" t="s">
        <v>19357</v>
      </c>
    </row>
    <row r="9342" spans="1:6">
      <c r="A9342" t="s">
        <v>3967</v>
      </c>
      <c r="B9342" s="874" t="s">
        <v>27119</v>
      </c>
      <c r="C9342" t="s">
        <v>27120</v>
      </c>
      <c r="D9342" t="s">
        <v>27120</v>
      </c>
      <c r="E9342" t="s">
        <v>27120</v>
      </c>
      <c r="F9342" s="874" t="s">
        <v>19357</v>
      </c>
    </row>
    <row r="9343" spans="1:6">
      <c r="A9343" t="s">
        <v>3967</v>
      </c>
      <c r="B9343" s="874" t="s">
        <v>27121</v>
      </c>
      <c r="C9343" t="s">
        <v>27122</v>
      </c>
      <c r="D9343" t="s">
        <v>27122</v>
      </c>
      <c r="E9343" t="s">
        <v>27122</v>
      </c>
      <c r="F9343" s="874" t="s">
        <v>19357</v>
      </c>
    </row>
    <row r="9344" spans="1:6">
      <c r="A9344" t="s">
        <v>3967</v>
      </c>
      <c r="B9344" s="874" t="s">
        <v>27123</v>
      </c>
      <c r="C9344" t="s">
        <v>27124</v>
      </c>
      <c r="D9344" t="s">
        <v>27124</v>
      </c>
      <c r="E9344" t="s">
        <v>27124</v>
      </c>
      <c r="F9344" s="874" t="s">
        <v>19357</v>
      </c>
    </row>
    <row r="9345" spans="1:6">
      <c r="A9345" t="s">
        <v>3967</v>
      </c>
      <c r="B9345" s="874" t="s">
        <v>27125</v>
      </c>
      <c r="C9345" t="s">
        <v>27126</v>
      </c>
      <c r="D9345" t="s">
        <v>27126</v>
      </c>
      <c r="E9345" t="s">
        <v>27126</v>
      </c>
      <c r="F9345" s="874" t="s">
        <v>19361</v>
      </c>
    </row>
    <row r="9346" spans="1:6">
      <c r="A9346" t="s">
        <v>3967</v>
      </c>
      <c r="B9346" s="860" t="s">
        <v>27127</v>
      </c>
      <c r="C9346" t="s">
        <v>27128</v>
      </c>
      <c r="D9346" t="s">
        <v>27128</v>
      </c>
      <c r="E9346" t="s">
        <v>27128</v>
      </c>
      <c r="F9346" s="874" t="s">
        <v>19361</v>
      </c>
    </row>
    <row r="9347" spans="1:6">
      <c r="A9347" t="s">
        <v>3967</v>
      </c>
      <c r="B9347" s="874" t="s">
        <v>27129</v>
      </c>
      <c r="C9347" t="s">
        <v>27130</v>
      </c>
      <c r="D9347" t="s">
        <v>27130</v>
      </c>
      <c r="E9347" t="s">
        <v>27130</v>
      </c>
      <c r="F9347" s="874" t="s">
        <v>19365</v>
      </c>
    </row>
    <row r="9348" spans="1:6">
      <c r="A9348" t="s">
        <v>3967</v>
      </c>
      <c r="B9348" s="874" t="s">
        <v>27131</v>
      </c>
      <c r="C9348" t="s">
        <v>27132</v>
      </c>
      <c r="D9348" t="s">
        <v>27132</v>
      </c>
      <c r="E9348" t="s">
        <v>27132</v>
      </c>
      <c r="F9348" s="874" t="s">
        <v>19365</v>
      </c>
    </row>
    <row r="9349" spans="1:6">
      <c r="A9349" t="s">
        <v>3967</v>
      </c>
      <c r="B9349" s="874" t="s">
        <v>27133</v>
      </c>
      <c r="C9349" t="s">
        <v>27134</v>
      </c>
      <c r="D9349" t="s">
        <v>27134</v>
      </c>
      <c r="E9349" t="s">
        <v>27134</v>
      </c>
      <c r="F9349" s="874" t="s">
        <v>19369</v>
      </c>
    </row>
    <row r="9350" spans="1:6">
      <c r="A9350" t="s">
        <v>3967</v>
      </c>
      <c r="B9350" s="874" t="s">
        <v>27135</v>
      </c>
      <c r="C9350" t="s">
        <v>27136</v>
      </c>
      <c r="D9350" t="s">
        <v>27136</v>
      </c>
      <c r="E9350" t="s">
        <v>27136</v>
      </c>
      <c r="F9350" s="874" t="s">
        <v>19372</v>
      </c>
    </row>
    <row r="9351" spans="1:6">
      <c r="A9351" t="s">
        <v>3967</v>
      </c>
      <c r="B9351" s="874" t="s">
        <v>27137</v>
      </c>
      <c r="C9351" t="s">
        <v>27138</v>
      </c>
      <c r="D9351" t="s">
        <v>27138</v>
      </c>
      <c r="E9351" t="s">
        <v>27138</v>
      </c>
      <c r="F9351" s="874" t="s">
        <v>19376</v>
      </c>
    </row>
    <row r="9352" spans="1:6">
      <c r="A9352" t="s">
        <v>3967</v>
      </c>
      <c r="B9352" s="874" t="s">
        <v>27139</v>
      </c>
      <c r="C9352" t="s">
        <v>27140</v>
      </c>
      <c r="D9352" t="s">
        <v>27140</v>
      </c>
      <c r="E9352" t="s">
        <v>27140</v>
      </c>
      <c r="F9352" s="874" t="s">
        <v>19376</v>
      </c>
    </row>
    <row r="9353" spans="1:6">
      <c r="A9353" t="s">
        <v>3967</v>
      </c>
      <c r="B9353" s="874" t="s">
        <v>27141</v>
      </c>
      <c r="C9353" t="s">
        <v>27142</v>
      </c>
      <c r="D9353" t="s">
        <v>27142</v>
      </c>
      <c r="E9353" t="s">
        <v>27142</v>
      </c>
      <c r="F9353" s="874" t="s">
        <v>19376</v>
      </c>
    </row>
    <row r="9354" spans="1:6">
      <c r="A9354" t="s">
        <v>3967</v>
      </c>
      <c r="B9354" s="874" t="s">
        <v>27143</v>
      </c>
      <c r="C9354" t="s">
        <v>27144</v>
      </c>
      <c r="D9354" t="s">
        <v>27144</v>
      </c>
      <c r="E9354" t="s">
        <v>27144</v>
      </c>
      <c r="F9354" s="874" t="s">
        <v>19376</v>
      </c>
    </row>
    <row r="9355" spans="1:6">
      <c r="A9355" t="s">
        <v>3967</v>
      </c>
      <c r="B9355" s="874" t="s">
        <v>27145</v>
      </c>
      <c r="C9355" t="s">
        <v>27146</v>
      </c>
      <c r="D9355" t="s">
        <v>27146</v>
      </c>
      <c r="E9355" t="s">
        <v>27146</v>
      </c>
      <c r="F9355" s="874" t="s">
        <v>19376</v>
      </c>
    </row>
    <row r="9356" spans="1:6">
      <c r="A9356" t="s">
        <v>3967</v>
      </c>
      <c r="B9356" s="874" t="s">
        <v>27147</v>
      </c>
      <c r="C9356" t="s">
        <v>27148</v>
      </c>
      <c r="D9356" t="s">
        <v>27148</v>
      </c>
      <c r="E9356" t="s">
        <v>27148</v>
      </c>
      <c r="F9356" s="874" t="s">
        <v>19379</v>
      </c>
    </row>
    <row r="9357" spans="1:6">
      <c r="A9357" t="s">
        <v>3967</v>
      </c>
      <c r="B9357" s="874" t="s">
        <v>27149</v>
      </c>
      <c r="C9357" t="s">
        <v>27150</v>
      </c>
      <c r="D9357" t="s">
        <v>27150</v>
      </c>
      <c r="E9357" t="s">
        <v>27150</v>
      </c>
      <c r="F9357" s="874" t="s">
        <v>19380</v>
      </c>
    </row>
    <row r="9358" spans="1:6">
      <c r="A9358" t="s">
        <v>3967</v>
      </c>
      <c r="B9358" s="874" t="s">
        <v>27151</v>
      </c>
      <c r="C9358" t="s">
        <v>27152</v>
      </c>
      <c r="D9358" t="s">
        <v>27152</v>
      </c>
      <c r="E9358" t="s">
        <v>27152</v>
      </c>
      <c r="F9358" s="874" t="s">
        <v>19384</v>
      </c>
    </row>
    <row r="9359" spans="1:6">
      <c r="A9359" t="s">
        <v>3967</v>
      </c>
      <c r="B9359" s="874" t="s">
        <v>27153</v>
      </c>
      <c r="C9359" t="s">
        <v>27154</v>
      </c>
      <c r="D9359" t="s">
        <v>27154</v>
      </c>
      <c r="E9359" t="s">
        <v>27154</v>
      </c>
      <c r="F9359" s="874" t="s">
        <v>19384</v>
      </c>
    </row>
    <row r="9360" spans="1:6">
      <c r="A9360" t="s">
        <v>3967</v>
      </c>
      <c r="B9360" s="874" t="s">
        <v>27155</v>
      </c>
      <c r="C9360" t="s">
        <v>27156</v>
      </c>
      <c r="D9360" t="s">
        <v>27156</v>
      </c>
      <c r="E9360" t="s">
        <v>27156</v>
      </c>
      <c r="F9360" s="874" t="s">
        <v>19385</v>
      </c>
    </row>
    <row r="9361" spans="1:6">
      <c r="A9361" t="s">
        <v>3967</v>
      </c>
      <c r="B9361" s="874" t="s">
        <v>27157</v>
      </c>
      <c r="C9361" t="s">
        <v>27158</v>
      </c>
      <c r="D9361" t="s">
        <v>27158</v>
      </c>
      <c r="E9361" t="s">
        <v>27158</v>
      </c>
      <c r="F9361" s="874" t="s">
        <v>19385</v>
      </c>
    </row>
    <row r="9362" spans="1:6">
      <c r="A9362" t="s">
        <v>3967</v>
      </c>
      <c r="B9362" s="874" t="s">
        <v>27159</v>
      </c>
      <c r="C9362" t="s">
        <v>27160</v>
      </c>
      <c r="D9362" t="s">
        <v>27160</v>
      </c>
      <c r="E9362" t="s">
        <v>27160</v>
      </c>
      <c r="F9362" s="874" t="s">
        <v>19388</v>
      </c>
    </row>
    <row r="9363" spans="1:6">
      <c r="A9363" t="s">
        <v>3967</v>
      </c>
      <c r="B9363" s="874" t="s">
        <v>27161</v>
      </c>
      <c r="C9363" t="s">
        <v>27162</v>
      </c>
      <c r="D9363" t="s">
        <v>27162</v>
      </c>
      <c r="E9363" t="s">
        <v>27162</v>
      </c>
      <c r="F9363" s="874" t="s">
        <v>19391</v>
      </c>
    </row>
    <row r="9364" spans="1:6">
      <c r="A9364" t="s">
        <v>3967</v>
      </c>
      <c r="B9364" s="874" t="s">
        <v>27163</v>
      </c>
      <c r="C9364" t="s">
        <v>27164</v>
      </c>
      <c r="D9364" t="s">
        <v>27164</v>
      </c>
      <c r="E9364" t="s">
        <v>27164</v>
      </c>
      <c r="F9364" s="874" t="s">
        <v>19391</v>
      </c>
    </row>
    <row r="9365" spans="1:6">
      <c r="A9365" t="s">
        <v>3967</v>
      </c>
      <c r="B9365" s="874" t="s">
        <v>27165</v>
      </c>
      <c r="C9365" t="s">
        <v>27166</v>
      </c>
      <c r="D9365" t="s">
        <v>27166</v>
      </c>
      <c r="E9365" t="s">
        <v>27166</v>
      </c>
      <c r="F9365" s="874" t="s">
        <v>19391</v>
      </c>
    </row>
    <row r="9366" spans="1:6">
      <c r="A9366" t="s">
        <v>3967</v>
      </c>
      <c r="B9366" s="874" t="s">
        <v>27167</v>
      </c>
      <c r="C9366" t="s">
        <v>27168</v>
      </c>
      <c r="D9366" t="s">
        <v>27168</v>
      </c>
      <c r="E9366" t="s">
        <v>27168</v>
      </c>
      <c r="F9366" s="874" t="s">
        <v>19391</v>
      </c>
    </row>
    <row r="9367" spans="1:6">
      <c r="A9367" t="s">
        <v>3967</v>
      </c>
      <c r="B9367" s="874" t="s">
        <v>27169</v>
      </c>
      <c r="C9367" t="s">
        <v>27170</v>
      </c>
      <c r="D9367" t="s">
        <v>27170</v>
      </c>
      <c r="E9367" t="s">
        <v>27170</v>
      </c>
      <c r="F9367" s="874" t="s">
        <v>19391</v>
      </c>
    </row>
    <row r="9368" spans="1:6">
      <c r="A9368" t="s">
        <v>3967</v>
      </c>
      <c r="B9368" s="874" t="s">
        <v>27171</v>
      </c>
      <c r="C9368" t="s">
        <v>27172</v>
      </c>
      <c r="D9368" t="s">
        <v>27172</v>
      </c>
      <c r="E9368" t="s">
        <v>27172</v>
      </c>
      <c r="F9368" s="874" t="s">
        <v>19391</v>
      </c>
    </row>
    <row r="9369" spans="1:6">
      <c r="A9369" t="s">
        <v>3967</v>
      </c>
      <c r="B9369" s="874" t="s">
        <v>27173</v>
      </c>
      <c r="C9369" t="s">
        <v>27174</v>
      </c>
      <c r="D9369" t="s">
        <v>27174</v>
      </c>
      <c r="E9369" t="s">
        <v>27174</v>
      </c>
      <c r="F9369" s="874" t="s">
        <v>19395</v>
      </c>
    </row>
    <row r="9370" spans="1:6">
      <c r="A9370" t="s">
        <v>3967</v>
      </c>
      <c r="B9370" s="874" t="s">
        <v>27175</v>
      </c>
      <c r="C9370" t="s">
        <v>27176</v>
      </c>
      <c r="D9370" t="s">
        <v>27176</v>
      </c>
      <c r="E9370" t="s">
        <v>27176</v>
      </c>
      <c r="F9370" s="874" t="s">
        <v>19399</v>
      </c>
    </row>
    <row r="9371" spans="1:6">
      <c r="A9371" t="s">
        <v>3967</v>
      </c>
      <c r="B9371" s="874" t="s">
        <v>27177</v>
      </c>
      <c r="C9371" t="s">
        <v>27178</v>
      </c>
      <c r="D9371" t="s">
        <v>27178</v>
      </c>
      <c r="E9371" t="s">
        <v>27178</v>
      </c>
      <c r="F9371" s="874" t="s">
        <v>19399</v>
      </c>
    </row>
    <row r="9372" spans="1:6">
      <c r="A9372" t="s">
        <v>3967</v>
      </c>
      <c r="B9372" s="874" t="s">
        <v>27179</v>
      </c>
      <c r="C9372" t="s">
        <v>27180</v>
      </c>
      <c r="D9372" t="s">
        <v>27180</v>
      </c>
      <c r="E9372" t="s">
        <v>27180</v>
      </c>
      <c r="F9372" s="874" t="s">
        <v>19403</v>
      </c>
    </row>
    <row r="9373" spans="1:6">
      <c r="A9373" t="s">
        <v>3967</v>
      </c>
      <c r="B9373" s="874" t="s">
        <v>27181</v>
      </c>
      <c r="C9373" t="s">
        <v>27182</v>
      </c>
      <c r="D9373" t="s">
        <v>27182</v>
      </c>
      <c r="E9373" t="s">
        <v>27182</v>
      </c>
      <c r="F9373" s="874" t="s">
        <v>19403</v>
      </c>
    </row>
    <row r="9374" spans="1:6">
      <c r="A9374" t="s">
        <v>3967</v>
      </c>
      <c r="B9374" s="874" t="s">
        <v>27183</v>
      </c>
      <c r="C9374" t="s">
        <v>27184</v>
      </c>
      <c r="D9374" t="s">
        <v>27184</v>
      </c>
      <c r="E9374" t="s">
        <v>27184</v>
      </c>
      <c r="F9374" s="874" t="s">
        <v>19406</v>
      </c>
    </row>
    <row r="9375" spans="1:6">
      <c r="A9375" t="s">
        <v>3967</v>
      </c>
      <c r="B9375" s="874" t="s">
        <v>27185</v>
      </c>
      <c r="C9375" t="s">
        <v>27186</v>
      </c>
      <c r="D9375" t="s">
        <v>27186</v>
      </c>
      <c r="E9375" t="s">
        <v>27186</v>
      </c>
      <c r="F9375" s="874" t="s">
        <v>19407</v>
      </c>
    </row>
    <row r="9376" spans="1:6">
      <c r="A9376" t="s">
        <v>3967</v>
      </c>
      <c r="B9376" s="860" t="s">
        <v>27187</v>
      </c>
      <c r="C9376" t="s">
        <v>27188</v>
      </c>
      <c r="D9376" t="s">
        <v>27188</v>
      </c>
      <c r="E9376" t="s">
        <v>27188</v>
      </c>
      <c r="F9376" s="874" t="s">
        <v>19410</v>
      </c>
    </row>
    <row r="9377" spans="1:6">
      <c r="A9377" t="s">
        <v>3967</v>
      </c>
      <c r="B9377" s="874" t="s">
        <v>27189</v>
      </c>
      <c r="C9377" t="s">
        <v>27190</v>
      </c>
      <c r="D9377" t="s">
        <v>27190</v>
      </c>
      <c r="E9377" t="s">
        <v>27190</v>
      </c>
      <c r="F9377" s="874" t="s">
        <v>19414</v>
      </c>
    </row>
    <row r="9378" spans="1:6">
      <c r="A9378" t="s">
        <v>3967</v>
      </c>
      <c r="B9378" s="874" t="s">
        <v>27191</v>
      </c>
      <c r="C9378" t="s">
        <v>27192</v>
      </c>
      <c r="D9378" t="s">
        <v>27192</v>
      </c>
      <c r="E9378" t="s">
        <v>27192</v>
      </c>
      <c r="F9378" s="874" t="s">
        <v>19418</v>
      </c>
    </row>
    <row r="9379" spans="1:6">
      <c r="A9379" t="s">
        <v>3967</v>
      </c>
      <c r="B9379" s="874" t="s">
        <v>27193</v>
      </c>
      <c r="C9379" t="s">
        <v>27194</v>
      </c>
      <c r="D9379" t="s">
        <v>27194</v>
      </c>
      <c r="E9379" t="s">
        <v>27194</v>
      </c>
      <c r="F9379" s="874" t="s">
        <v>19422</v>
      </c>
    </row>
    <row r="9380" spans="1:6">
      <c r="A9380" t="s">
        <v>3967</v>
      </c>
      <c r="B9380" s="874" t="s">
        <v>27195</v>
      </c>
      <c r="C9380" t="s">
        <v>27196</v>
      </c>
      <c r="D9380" t="s">
        <v>27196</v>
      </c>
      <c r="E9380" t="s">
        <v>27196</v>
      </c>
      <c r="F9380" s="874" t="s">
        <v>19426</v>
      </c>
    </row>
    <row r="9381" spans="1:6">
      <c r="A9381" t="s">
        <v>3967</v>
      </c>
      <c r="B9381" s="874" t="s">
        <v>27197</v>
      </c>
      <c r="C9381" t="s">
        <v>27198</v>
      </c>
      <c r="D9381" t="s">
        <v>27198</v>
      </c>
      <c r="E9381" t="s">
        <v>27198</v>
      </c>
      <c r="F9381" s="874" t="s">
        <v>19426</v>
      </c>
    </row>
    <row r="9382" spans="1:6">
      <c r="A9382" t="s">
        <v>3967</v>
      </c>
      <c r="B9382" s="874" t="s">
        <v>27199</v>
      </c>
      <c r="C9382" t="s">
        <v>27200</v>
      </c>
      <c r="D9382" t="s">
        <v>27200</v>
      </c>
      <c r="E9382" t="s">
        <v>27200</v>
      </c>
      <c r="F9382" s="874" t="s">
        <v>19430</v>
      </c>
    </row>
    <row r="9383" spans="1:6">
      <c r="A9383" t="s">
        <v>3967</v>
      </c>
      <c r="B9383" s="874" t="s">
        <v>27201</v>
      </c>
      <c r="C9383" t="s">
        <v>27202</v>
      </c>
      <c r="D9383" t="s">
        <v>27202</v>
      </c>
      <c r="E9383" t="s">
        <v>27202</v>
      </c>
      <c r="F9383" s="874" t="s">
        <v>19431</v>
      </c>
    </row>
    <row r="9384" spans="1:6">
      <c r="A9384" t="s">
        <v>3967</v>
      </c>
      <c r="B9384" s="874" t="s">
        <v>27203</v>
      </c>
      <c r="C9384" t="s">
        <v>27204</v>
      </c>
      <c r="D9384" t="s">
        <v>27204</v>
      </c>
      <c r="E9384" t="s">
        <v>27204</v>
      </c>
      <c r="F9384" s="874" t="s">
        <v>19435</v>
      </c>
    </row>
    <row r="9385" spans="1:6">
      <c r="A9385" t="s">
        <v>3967</v>
      </c>
      <c r="B9385" s="874" t="s">
        <v>27205</v>
      </c>
      <c r="C9385" t="s">
        <v>27206</v>
      </c>
      <c r="D9385" t="s">
        <v>27206</v>
      </c>
      <c r="E9385" t="s">
        <v>27206</v>
      </c>
      <c r="F9385" s="874" t="s">
        <v>19439</v>
      </c>
    </row>
    <row r="9386" spans="1:6">
      <c r="A9386" t="s">
        <v>3967</v>
      </c>
      <c r="B9386" s="860" t="s">
        <v>27207</v>
      </c>
      <c r="C9386" t="s">
        <v>27208</v>
      </c>
      <c r="D9386" t="s">
        <v>27208</v>
      </c>
      <c r="E9386" t="s">
        <v>27208</v>
      </c>
      <c r="F9386" s="874" t="s">
        <v>19442</v>
      </c>
    </row>
    <row r="9387" spans="1:6">
      <c r="A9387" t="s">
        <v>3967</v>
      </c>
      <c r="B9387" s="874" t="s">
        <v>27209</v>
      </c>
      <c r="C9387" t="s">
        <v>27210</v>
      </c>
      <c r="D9387" t="s">
        <v>27210</v>
      </c>
      <c r="E9387" t="s">
        <v>27210</v>
      </c>
      <c r="F9387" s="874" t="s">
        <v>19446</v>
      </c>
    </row>
    <row r="9388" spans="1:6">
      <c r="A9388" t="s">
        <v>3967</v>
      </c>
      <c r="B9388" s="874" t="s">
        <v>27211</v>
      </c>
      <c r="C9388" t="s">
        <v>27212</v>
      </c>
      <c r="D9388" t="s">
        <v>27212</v>
      </c>
      <c r="E9388" t="s">
        <v>27212</v>
      </c>
      <c r="F9388" s="874" t="s">
        <v>19446</v>
      </c>
    </row>
    <row r="9389" spans="1:6">
      <c r="A9389" t="s">
        <v>3967</v>
      </c>
      <c r="B9389" s="874" t="s">
        <v>27213</v>
      </c>
      <c r="C9389" t="s">
        <v>27214</v>
      </c>
      <c r="D9389" t="s">
        <v>27214</v>
      </c>
      <c r="E9389" t="s">
        <v>27214</v>
      </c>
      <c r="F9389" s="874" t="s">
        <v>19446</v>
      </c>
    </row>
    <row r="9390" spans="1:6">
      <c r="A9390" t="s">
        <v>3967</v>
      </c>
      <c r="B9390" s="874" t="s">
        <v>27215</v>
      </c>
      <c r="C9390" t="s">
        <v>27216</v>
      </c>
      <c r="D9390" t="s">
        <v>27216</v>
      </c>
      <c r="E9390" t="s">
        <v>27216</v>
      </c>
      <c r="F9390" s="874" t="s">
        <v>19450</v>
      </c>
    </row>
    <row r="9391" spans="1:6">
      <c r="A9391" t="s">
        <v>3967</v>
      </c>
      <c r="B9391" s="874" t="s">
        <v>27217</v>
      </c>
      <c r="C9391" t="s">
        <v>27218</v>
      </c>
      <c r="D9391" t="s">
        <v>27218</v>
      </c>
      <c r="E9391" t="s">
        <v>27218</v>
      </c>
      <c r="F9391" s="874" t="s">
        <v>19453</v>
      </c>
    </row>
    <row r="9392" spans="1:6">
      <c r="A9392" t="s">
        <v>3967</v>
      </c>
      <c r="B9392" s="860" t="s">
        <v>27219</v>
      </c>
      <c r="C9392" t="s">
        <v>27220</v>
      </c>
      <c r="D9392" t="s">
        <v>27220</v>
      </c>
      <c r="E9392" t="s">
        <v>27220</v>
      </c>
      <c r="F9392" s="874" t="s">
        <v>19457</v>
      </c>
    </row>
    <row r="9393" spans="1:6">
      <c r="A9393" t="s">
        <v>3967</v>
      </c>
      <c r="B9393" s="860" t="s">
        <v>27221</v>
      </c>
      <c r="C9393" t="s">
        <v>27222</v>
      </c>
      <c r="D9393" t="s">
        <v>27222</v>
      </c>
      <c r="E9393" t="s">
        <v>27222</v>
      </c>
      <c r="F9393" s="874" t="s">
        <v>19458</v>
      </c>
    </row>
    <row r="9394" spans="1:6">
      <c r="A9394" t="s">
        <v>3967</v>
      </c>
      <c r="B9394" s="874" t="s">
        <v>27223</v>
      </c>
      <c r="C9394" t="s">
        <v>27224</v>
      </c>
      <c r="D9394" t="s">
        <v>27224</v>
      </c>
      <c r="E9394" t="s">
        <v>27224</v>
      </c>
      <c r="F9394" s="884" t="s">
        <v>19462</v>
      </c>
    </row>
    <row r="9395" spans="1:6">
      <c r="A9395" t="s">
        <v>3967</v>
      </c>
      <c r="B9395" s="874" t="s">
        <v>27225</v>
      </c>
      <c r="C9395" t="s">
        <v>27226</v>
      </c>
      <c r="D9395" t="s">
        <v>27226</v>
      </c>
      <c r="E9395" t="s">
        <v>27226</v>
      </c>
      <c r="F9395" s="875" t="s">
        <v>19465</v>
      </c>
    </row>
    <row r="9396" spans="1:6">
      <c r="A9396" t="s">
        <v>3967</v>
      </c>
      <c r="B9396" s="874" t="s">
        <v>27227</v>
      </c>
      <c r="C9396" t="s">
        <v>27228</v>
      </c>
      <c r="D9396" t="s">
        <v>27228</v>
      </c>
      <c r="E9396" t="s">
        <v>27228</v>
      </c>
      <c r="F9396" s="884" t="s">
        <v>19469</v>
      </c>
    </row>
    <row r="9397" spans="1:6">
      <c r="A9397" t="s">
        <v>3967</v>
      </c>
      <c r="B9397" s="874" t="s">
        <v>27229</v>
      </c>
      <c r="C9397" t="s">
        <v>27230</v>
      </c>
      <c r="D9397" t="s">
        <v>27230</v>
      </c>
      <c r="E9397" t="s">
        <v>27230</v>
      </c>
      <c r="F9397" s="884" t="s">
        <v>19473</v>
      </c>
    </row>
    <row r="9398" spans="1:6">
      <c r="A9398" t="s">
        <v>3967</v>
      </c>
      <c r="B9398" s="874" t="s">
        <v>27231</v>
      </c>
      <c r="C9398" t="s">
        <v>27232</v>
      </c>
      <c r="D9398" t="s">
        <v>27232</v>
      </c>
      <c r="E9398" t="s">
        <v>27232</v>
      </c>
      <c r="F9398" s="874" t="s">
        <v>19477</v>
      </c>
    </row>
    <row r="9399" spans="1:6">
      <c r="A9399" t="s">
        <v>3967</v>
      </c>
      <c r="B9399" s="874" t="s">
        <v>27233</v>
      </c>
      <c r="C9399" t="s">
        <v>27234</v>
      </c>
      <c r="D9399" t="s">
        <v>27234</v>
      </c>
      <c r="E9399" t="s">
        <v>27234</v>
      </c>
      <c r="F9399" s="874" t="s">
        <v>19481</v>
      </c>
    </row>
    <row r="9400" spans="1:6">
      <c r="A9400" t="s">
        <v>3967</v>
      </c>
      <c r="B9400" s="874" t="s">
        <v>27235</v>
      </c>
      <c r="C9400" t="s">
        <v>27236</v>
      </c>
      <c r="D9400" t="s">
        <v>27236</v>
      </c>
      <c r="E9400" t="s">
        <v>27236</v>
      </c>
      <c r="F9400" s="884" t="s">
        <v>19485</v>
      </c>
    </row>
    <row r="9401" spans="1:6">
      <c r="A9401" t="s">
        <v>3967</v>
      </c>
      <c r="B9401" s="874" t="s">
        <v>27237</v>
      </c>
      <c r="C9401" t="s">
        <v>27238</v>
      </c>
      <c r="D9401" t="s">
        <v>27238</v>
      </c>
      <c r="E9401" t="s">
        <v>27238</v>
      </c>
      <c r="F9401" s="884" t="s">
        <v>19489</v>
      </c>
    </row>
    <row r="9402" spans="1:6">
      <c r="A9402" t="s">
        <v>3967</v>
      </c>
      <c r="B9402" s="874" t="s">
        <v>27239</v>
      </c>
      <c r="C9402" t="s">
        <v>27240</v>
      </c>
      <c r="D9402" t="s">
        <v>27240</v>
      </c>
      <c r="E9402" t="s">
        <v>27240</v>
      </c>
      <c r="F9402" s="874" t="s">
        <v>19493</v>
      </c>
    </row>
    <row r="9403" spans="1:6">
      <c r="A9403" t="s">
        <v>3967</v>
      </c>
      <c r="B9403" s="874" t="s">
        <v>27241</v>
      </c>
      <c r="C9403" t="s">
        <v>27242</v>
      </c>
      <c r="D9403" t="s">
        <v>27242</v>
      </c>
      <c r="E9403" t="s">
        <v>27242</v>
      </c>
      <c r="F9403" s="874" t="s">
        <v>19493</v>
      </c>
    </row>
    <row r="9404" spans="1:6">
      <c r="A9404" t="s">
        <v>3967</v>
      </c>
      <c r="B9404" s="876" t="s">
        <v>27243</v>
      </c>
      <c r="C9404" t="s">
        <v>27244</v>
      </c>
      <c r="D9404" t="s">
        <v>27244</v>
      </c>
      <c r="E9404" t="s">
        <v>27244</v>
      </c>
      <c r="F9404" s="874" t="s">
        <v>19497</v>
      </c>
    </row>
    <row r="9405" spans="1:6">
      <c r="A9405" t="s">
        <v>3967</v>
      </c>
      <c r="B9405" s="876" t="s">
        <v>27245</v>
      </c>
      <c r="C9405" t="s">
        <v>27246</v>
      </c>
      <c r="D9405" t="s">
        <v>27246</v>
      </c>
      <c r="E9405" t="s">
        <v>27246</v>
      </c>
      <c r="F9405" s="874" t="s">
        <v>19501</v>
      </c>
    </row>
    <row r="9406" spans="1:6">
      <c r="A9406" t="s">
        <v>3967</v>
      </c>
      <c r="B9406" s="876" t="s">
        <v>27247</v>
      </c>
      <c r="C9406" t="s">
        <v>27248</v>
      </c>
      <c r="D9406" t="s">
        <v>27248</v>
      </c>
      <c r="E9406" t="s">
        <v>27248</v>
      </c>
      <c r="F9406" s="874" t="s">
        <v>19505</v>
      </c>
    </row>
    <row r="9407" spans="1:6">
      <c r="A9407" t="s">
        <v>3967</v>
      </c>
      <c r="B9407" s="874" t="s">
        <v>27249</v>
      </c>
      <c r="C9407" t="s">
        <v>27250</v>
      </c>
      <c r="D9407" t="s">
        <v>27250</v>
      </c>
      <c r="E9407" t="s">
        <v>27250</v>
      </c>
      <c r="F9407" s="874" t="s">
        <v>19509</v>
      </c>
    </row>
    <row r="9408" spans="1:6">
      <c r="A9408" t="s">
        <v>3967</v>
      </c>
      <c r="B9408" s="874" t="s">
        <v>27251</v>
      </c>
      <c r="C9408" t="s">
        <v>27252</v>
      </c>
      <c r="D9408" t="s">
        <v>27252</v>
      </c>
      <c r="E9408" t="s">
        <v>27252</v>
      </c>
      <c r="F9408" s="874" t="s">
        <v>19513</v>
      </c>
    </row>
    <row r="9409" spans="1:6">
      <c r="A9409" t="s">
        <v>3967</v>
      </c>
      <c r="B9409" s="874" t="s">
        <v>27253</v>
      </c>
      <c r="C9409" t="s">
        <v>27254</v>
      </c>
      <c r="D9409" t="s">
        <v>27254</v>
      </c>
      <c r="E9409" t="s">
        <v>27254</v>
      </c>
      <c r="F9409" s="874" t="s">
        <v>19517</v>
      </c>
    </row>
    <row r="9410" spans="1:6">
      <c r="A9410" t="s">
        <v>3967</v>
      </c>
      <c r="B9410" t="s">
        <v>27255</v>
      </c>
      <c r="C9410" t="s">
        <v>27256</v>
      </c>
      <c r="D9410" t="s">
        <v>27256</v>
      </c>
      <c r="E9410" t="s">
        <v>27256</v>
      </c>
      <c r="F9410" s="874" t="s">
        <v>19517</v>
      </c>
    </row>
    <row r="9411" spans="1:6">
      <c r="A9411" t="s">
        <v>3967</v>
      </c>
      <c r="B9411" s="874" t="s">
        <v>27257</v>
      </c>
      <c r="C9411" t="s">
        <v>27258</v>
      </c>
      <c r="D9411" t="s">
        <v>27258</v>
      </c>
      <c r="E9411" t="s">
        <v>27258</v>
      </c>
      <c r="F9411" s="874" t="s">
        <v>19517</v>
      </c>
    </row>
    <row r="9412" spans="1:6">
      <c r="A9412" t="s">
        <v>3967</v>
      </c>
      <c r="B9412" s="874" t="s">
        <v>27259</v>
      </c>
      <c r="C9412" t="s">
        <v>27260</v>
      </c>
      <c r="D9412" t="s">
        <v>27260</v>
      </c>
      <c r="E9412" t="s">
        <v>27260</v>
      </c>
      <c r="F9412" s="875" t="s">
        <v>19521</v>
      </c>
    </row>
    <row r="9413" spans="1:6">
      <c r="A9413" t="s">
        <v>3967</v>
      </c>
      <c r="B9413" s="874" t="s">
        <v>27261</v>
      </c>
      <c r="C9413" t="s">
        <v>27262</v>
      </c>
      <c r="D9413" t="s">
        <v>27262</v>
      </c>
      <c r="E9413" t="s">
        <v>27262</v>
      </c>
      <c r="F9413" s="874" t="s">
        <v>19525</v>
      </c>
    </row>
    <row r="9414" spans="1:6">
      <c r="A9414" t="s">
        <v>3967</v>
      </c>
      <c r="B9414" s="874" t="s">
        <v>27263</v>
      </c>
      <c r="C9414" t="s">
        <v>27264</v>
      </c>
      <c r="D9414" t="s">
        <v>27264</v>
      </c>
      <c r="E9414" t="s">
        <v>27264</v>
      </c>
      <c r="F9414" s="874" t="s">
        <v>19528</v>
      </c>
    </row>
    <row r="9415" spans="1:6">
      <c r="A9415" t="s">
        <v>3967</v>
      </c>
      <c r="B9415" s="874" t="s">
        <v>27265</v>
      </c>
      <c r="C9415" t="s">
        <v>27266</v>
      </c>
      <c r="D9415" t="s">
        <v>27266</v>
      </c>
      <c r="E9415" t="s">
        <v>27266</v>
      </c>
      <c r="F9415" s="874" t="s">
        <v>19528</v>
      </c>
    </row>
    <row r="9416" spans="1:6">
      <c r="A9416" t="s">
        <v>3967</v>
      </c>
      <c r="B9416" s="874" t="s">
        <v>27267</v>
      </c>
      <c r="C9416" t="s">
        <v>27268</v>
      </c>
      <c r="D9416" t="s">
        <v>27268</v>
      </c>
      <c r="E9416" t="s">
        <v>27268</v>
      </c>
      <c r="F9416" s="874" t="s">
        <v>19528</v>
      </c>
    </row>
    <row r="9417" spans="1:6">
      <c r="A9417" t="s">
        <v>3967</v>
      </c>
      <c r="B9417" s="874" t="s">
        <v>27269</v>
      </c>
      <c r="C9417" t="s">
        <v>27270</v>
      </c>
      <c r="D9417" t="s">
        <v>27270</v>
      </c>
      <c r="E9417" t="s">
        <v>27270</v>
      </c>
      <c r="F9417" s="874" t="s">
        <v>19529</v>
      </c>
    </row>
    <row r="9418" spans="1:6">
      <c r="A9418" t="s">
        <v>3967</v>
      </c>
      <c r="B9418" s="874" t="s">
        <v>27271</v>
      </c>
      <c r="C9418" t="s">
        <v>27272</v>
      </c>
      <c r="D9418" t="s">
        <v>27272</v>
      </c>
      <c r="E9418" t="s">
        <v>27272</v>
      </c>
      <c r="F9418" s="874" t="s">
        <v>19533</v>
      </c>
    </row>
    <row r="9419" spans="1:6">
      <c r="A9419" t="s">
        <v>3967</v>
      </c>
      <c r="B9419" s="874" t="s">
        <v>27273</v>
      </c>
      <c r="C9419" t="s">
        <v>27274</v>
      </c>
      <c r="D9419" t="s">
        <v>27274</v>
      </c>
      <c r="E9419" t="s">
        <v>27274</v>
      </c>
      <c r="F9419" s="874" t="s">
        <v>19534</v>
      </c>
    </row>
    <row r="9420" spans="1:6">
      <c r="A9420" t="s">
        <v>3967</v>
      </c>
      <c r="B9420" s="874" t="s">
        <v>27275</v>
      </c>
      <c r="C9420" t="s">
        <v>27276</v>
      </c>
      <c r="D9420" t="s">
        <v>27276</v>
      </c>
      <c r="E9420" t="s">
        <v>27276</v>
      </c>
      <c r="F9420" s="874" t="s">
        <v>19534</v>
      </c>
    </row>
    <row r="9421" spans="1:6">
      <c r="A9421" t="s">
        <v>3967</v>
      </c>
      <c r="B9421" s="874" t="s">
        <v>27277</v>
      </c>
      <c r="C9421" t="s">
        <v>27278</v>
      </c>
      <c r="D9421" t="s">
        <v>27278</v>
      </c>
      <c r="E9421" t="s">
        <v>27278</v>
      </c>
      <c r="F9421" s="874" t="s">
        <v>19534</v>
      </c>
    </row>
    <row r="9422" spans="1:6">
      <c r="A9422" t="s">
        <v>3967</v>
      </c>
      <c r="B9422" s="876" t="s">
        <v>27279</v>
      </c>
      <c r="C9422" t="s">
        <v>27280</v>
      </c>
      <c r="D9422" t="s">
        <v>27280</v>
      </c>
      <c r="E9422" t="s">
        <v>27280</v>
      </c>
      <c r="F9422" s="874" t="s">
        <v>19537</v>
      </c>
    </row>
    <row r="9423" spans="1:6">
      <c r="A9423" t="s">
        <v>3967</v>
      </c>
      <c r="B9423" s="876" t="s">
        <v>27281</v>
      </c>
      <c r="C9423" t="s">
        <v>27282</v>
      </c>
      <c r="D9423" t="s">
        <v>27282</v>
      </c>
      <c r="E9423" t="s">
        <v>27282</v>
      </c>
      <c r="F9423" s="874" t="s">
        <v>19537</v>
      </c>
    </row>
    <row r="9424" spans="1:6">
      <c r="A9424" t="s">
        <v>3967</v>
      </c>
      <c r="B9424" s="876" t="s">
        <v>27283</v>
      </c>
      <c r="C9424" t="s">
        <v>27284</v>
      </c>
      <c r="D9424" t="s">
        <v>27284</v>
      </c>
      <c r="E9424" t="s">
        <v>27284</v>
      </c>
      <c r="F9424" s="874" t="s">
        <v>19540</v>
      </c>
    </row>
    <row r="9425" spans="1:6">
      <c r="A9425" t="s">
        <v>3967</v>
      </c>
      <c r="B9425" s="876" t="s">
        <v>27285</v>
      </c>
      <c r="C9425" t="s">
        <v>27286</v>
      </c>
      <c r="D9425" t="s">
        <v>27286</v>
      </c>
      <c r="E9425" t="s">
        <v>27286</v>
      </c>
      <c r="F9425" s="874" t="s">
        <v>19544</v>
      </c>
    </row>
    <row r="9426" spans="1:6">
      <c r="A9426" t="s">
        <v>3967</v>
      </c>
      <c r="B9426" s="876" t="s">
        <v>27287</v>
      </c>
      <c r="C9426" t="s">
        <v>27288</v>
      </c>
      <c r="D9426" t="s">
        <v>27288</v>
      </c>
      <c r="E9426" t="s">
        <v>27288</v>
      </c>
      <c r="F9426" s="874" t="s">
        <v>19545</v>
      </c>
    </row>
    <row r="9427" spans="1:6">
      <c r="A9427" t="s">
        <v>3967</v>
      </c>
      <c r="B9427" s="860" t="s">
        <v>27289</v>
      </c>
      <c r="C9427" t="s">
        <v>27290</v>
      </c>
      <c r="D9427" t="s">
        <v>27290</v>
      </c>
      <c r="E9427" t="s">
        <v>27290</v>
      </c>
      <c r="F9427" s="874" t="s">
        <v>19548</v>
      </c>
    </row>
    <row r="9428" spans="1:6">
      <c r="A9428" t="s">
        <v>3967</v>
      </c>
      <c r="B9428" s="874" t="s">
        <v>27291</v>
      </c>
      <c r="C9428" t="s">
        <v>27292</v>
      </c>
      <c r="D9428" t="s">
        <v>27292</v>
      </c>
      <c r="E9428" t="s">
        <v>27292</v>
      </c>
      <c r="F9428" s="874" t="s">
        <v>19552</v>
      </c>
    </row>
    <row r="9429" spans="1:6">
      <c r="A9429" t="s">
        <v>3967</v>
      </c>
      <c r="B9429" s="874" t="s">
        <v>27293</v>
      </c>
      <c r="C9429" t="s">
        <v>27294</v>
      </c>
      <c r="D9429" t="s">
        <v>27294</v>
      </c>
      <c r="E9429" t="s">
        <v>27294</v>
      </c>
      <c r="F9429" s="874" t="s">
        <v>19556</v>
      </c>
    </row>
    <row r="9430" spans="1:6">
      <c r="A9430" t="s">
        <v>3967</v>
      </c>
      <c r="B9430" s="874" t="s">
        <v>27295</v>
      </c>
      <c r="C9430" t="s">
        <v>27296</v>
      </c>
      <c r="D9430" t="s">
        <v>27296</v>
      </c>
      <c r="E9430" t="s">
        <v>27296</v>
      </c>
      <c r="F9430" s="874" t="s">
        <v>19556</v>
      </c>
    </row>
    <row r="9431" spans="1:6">
      <c r="A9431" t="s">
        <v>3967</v>
      </c>
      <c r="B9431" s="874" t="s">
        <v>27297</v>
      </c>
      <c r="C9431" t="s">
        <v>27298</v>
      </c>
      <c r="D9431" t="s">
        <v>27298</v>
      </c>
      <c r="E9431" t="s">
        <v>27298</v>
      </c>
      <c r="F9431" s="874" t="s">
        <v>19556</v>
      </c>
    </row>
    <row r="9432" spans="1:6">
      <c r="A9432" t="s">
        <v>3967</v>
      </c>
      <c r="B9432" t="s">
        <v>27299</v>
      </c>
      <c r="C9432" t="s">
        <v>27300</v>
      </c>
      <c r="D9432" t="s">
        <v>27300</v>
      </c>
      <c r="E9432" t="s">
        <v>27300</v>
      </c>
      <c r="F9432" s="860" t="s">
        <v>19560</v>
      </c>
    </row>
    <row r="9433" spans="1:6">
      <c r="A9433" t="s">
        <v>3967</v>
      </c>
      <c r="B9433" s="860" t="s">
        <v>27301</v>
      </c>
      <c r="C9433" t="s">
        <v>27302</v>
      </c>
      <c r="D9433" t="s">
        <v>27302</v>
      </c>
      <c r="E9433" t="s">
        <v>27302</v>
      </c>
      <c r="F9433" s="874" t="s">
        <v>19564</v>
      </c>
    </row>
    <row r="9434" spans="1:6">
      <c r="A9434" t="s">
        <v>3967</v>
      </c>
      <c r="B9434" s="860" t="s">
        <v>27303</v>
      </c>
      <c r="C9434" t="s">
        <v>27304</v>
      </c>
      <c r="D9434" t="s">
        <v>27304</v>
      </c>
      <c r="E9434" t="s">
        <v>27304</v>
      </c>
      <c r="F9434" s="874" t="s">
        <v>19568</v>
      </c>
    </row>
    <row r="9435" spans="1:6">
      <c r="A9435" t="s">
        <v>3967</v>
      </c>
      <c r="B9435" s="874" t="s">
        <v>27305</v>
      </c>
      <c r="C9435" t="s">
        <v>27306</v>
      </c>
      <c r="D9435" t="s">
        <v>27306</v>
      </c>
      <c r="E9435" t="s">
        <v>27306</v>
      </c>
      <c r="F9435" s="874" t="s">
        <v>19572</v>
      </c>
    </row>
    <row r="9436" spans="1:6">
      <c r="A9436" t="s">
        <v>3967</v>
      </c>
      <c r="B9436" s="874" t="s">
        <v>27307</v>
      </c>
      <c r="C9436" t="s">
        <v>27308</v>
      </c>
      <c r="D9436" t="s">
        <v>27308</v>
      </c>
      <c r="E9436" t="s">
        <v>27308</v>
      </c>
      <c r="F9436" s="874" t="s">
        <v>19572</v>
      </c>
    </row>
    <row r="9437" spans="1:6">
      <c r="A9437" t="s">
        <v>3967</v>
      </c>
      <c r="B9437" s="874" t="s">
        <v>27309</v>
      </c>
      <c r="C9437" t="s">
        <v>27310</v>
      </c>
      <c r="D9437" t="s">
        <v>27310</v>
      </c>
      <c r="E9437" t="s">
        <v>27310</v>
      </c>
      <c r="F9437" s="874" t="s">
        <v>19572</v>
      </c>
    </row>
    <row r="9438" spans="1:6">
      <c r="A9438" t="s">
        <v>3967</v>
      </c>
      <c r="B9438" s="874" t="s">
        <v>27311</v>
      </c>
      <c r="C9438" t="s">
        <v>27312</v>
      </c>
      <c r="D9438" t="s">
        <v>27312</v>
      </c>
      <c r="E9438" t="s">
        <v>27312</v>
      </c>
      <c r="F9438" s="874" t="s">
        <v>19572</v>
      </c>
    </row>
    <row r="9439" spans="1:6">
      <c r="A9439" t="s">
        <v>3967</v>
      </c>
      <c r="B9439" s="874" t="s">
        <v>27313</v>
      </c>
      <c r="C9439" t="s">
        <v>27314</v>
      </c>
      <c r="D9439" t="s">
        <v>27314</v>
      </c>
      <c r="E9439" t="s">
        <v>27314</v>
      </c>
      <c r="F9439" s="874" t="s">
        <v>19575</v>
      </c>
    </row>
    <row r="9440" spans="1:6">
      <c r="A9440" t="s">
        <v>3967</v>
      </c>
      <c r="B9440" s="874" t="s">
        <v>27315</v>
      </c>
      <c r="C9440" t="s">
        <v>27316</v>
      </c>
      <c r="D9440" t="s">
        <v>27316</v>
      </c>
      <c r="E9440" t="s">
        <v>27316</v>
      </c>
      <c r="F9440" s="874" t="s">
        <v>19575</v>
      </c>
    </row>
    <row r="9441" spans="1:6">
      <c r="A9441" t="s">
        <v>3967</v>
      </c>
      <c r="B9441" s="874" t="s">
        <v>27317</v>
      </c>
      <c r="C9441" t="s">
        <v>27318</v>
      </c>
      <c r="D9441" t="s">
        <v>27318</v>
      </c>
      <c r="E9441" t="s">
        <v>27318</v>
      </c>
      <c r="F9441" s="874" t="s">
        <v>19579</v>
      </c>
    </row>
    <row r="9442" spans="1:6">
      <c r="A9442" t="s">
        <v>3967</v>
      </c>
      <c r="B9442" s="874" t="s">
        <v>27319</v>
      </c>
      <c r="C9442" t="s">
        <v>27320</v>
      </c>
      <c r="D9442" t="s">
        <v>27320</v>
      </c>
      <c r="E9442" t="s">
        <v>27320</v>
      </c>
      <c r="F9442" s="874" t="s">
        <v>19579</v>
      </c>
    </row>
    <row r="9443" spans="1:6">
      <c r="A9443" t="s">
        <v>3967</v>
      </c>
      <c r="B9443" s="874" t="s">
        <v>27321</v>
      </c>
      <c r="C9443" t="s">
        <v>27322</v>
      </c>
      <c r="D9443" t="s">
        <v>27322</v>
      </c>
      <c r="E9443" t="s">
        <v>27322</v>
      </c>
      <c r="F9443" s="874" t="s">
        <v>19580</v>
      </c>
    </row>
    <row r="9444" spans="1:6">
      <c r="A9444" t="s">
        <v>3967</v>
      </c>
      <c r="B9444" s="874" t="s">
        <v>27323</v>
      </c>
      <c r="C9444" t="s">
        <v>27324</v>
      </c>
      <c r="D9444" t="s">
        <v>27324</v>
      </c>
      <c r="E9444" t="s">
        <v>27324</v>
      </c>
      <c r="F9444" s="874" t="s">
        <v>19580</v>
      </c>
    </row>
    <row r="9445" spans="1:6">
      <c r="A9445" t="s">
        <v>3967</v>
      </c>
      <c r="B9445" s="874" t="s">
        <v>27325</v>
      </c>
      <c r="C9445" t="s">
        <v>27326</v>
      </c>
      <c r="D9445" t="s">
        <v>27326</v>
      </c>
      <c r="E9445" t="s">
        <v>27326</v>
      </c>
      <c r="F9445" s="874" t="s">
        <v>19580</v>
      </c>
    </row>
    <row r="9446" spans="1:6">
      <c r="A9446" t="s">
        <v>3967</v>
      </c>
      <c r="B9446" s="874" t="s">
        <v>27327</v>
      </c>
      <c r="C9446" t="s">
        <v>27328</v>
      </c>
      <c r="D9446" t="s">
        <v>27328</v>
      </c>
      <c r="E9446" t="s">
        <v>27328</v>
      </c>
      <c r="F9446" s="874" t="s">
        <v>19584</v>
      </c>
    </row>
    <row r="9447" spans="1:6">
      <c r="A9447" t="s">
        <v>3967</v>
      </c>
      <c r="B9447" s="874" t="s">
        <v>27329</v>
      </c>
      <c r="C9447" t="s">
        <v>27330</v>
      </c>
      <c r="D9447" t="s">
        <v>27330</v>
      </c>
      <c r="E9447" t="s">
        <v>27330</v>
      </c>
      <c r="F9447" s="874" t="s">
        <v>19584</v>
      </c>
    </row>
    <row r="9448" spans="1:6">
      <c r="A9448" t="s">
        <v>3967</v>
      </c>
      <c r="B9448" s="874" t="s">
        <v>27331</v>
      </c>
      <c r="C9448" t="s">
        <v>27332</v>
      </c>
      <c r="D9448" t="s">
        <v>27332</v>
      </c>
      <c r="E9448" t="s">
        <v>27332</v>
      </c>
      <c r="F9448" s="874" t="s">
        <v>19588</v>
      </c>
    </row>
    <row r="9449" spans="1:6">
      <c r="A9449" t="s">
        <v>3967</v>
      </c>
      <c r="B9449" s="874" t="s">
        <v>27333</v>
      </c>
      <c r="C9449" t="s">
        <v>27334</v>
      </c>
      <c r="D9449" t="s">
        <v>27334</v>
      </c>
      <c r="E9449" t="s">
        <v>27334</v>
      </c>
      <c r="F9449" s="874" t="s">
        <v>19592</v>
      </c>
    </row>
    <row r="9450" spans="1:6">
      <c r="A9450" t="s">
        <v>3967</v>
      </c>
      <c r="B9450" s="54" t="s">
        <v>27335</v>
      </c>
      <c r="C9450" t="s">
        <v>27336</v>
      </c>
      <c r="D9450" t="s">
        <v>27336</v>
      </c>
      <c r="E9450" t="s">
        <v>27336</v>
      </c>
      <c r="F9450" s="874" t="s">
        <v>19595</v>
      </c>
    </row>
    <row r="9451" spans="1:6">
      <c r="A9451" t="s">
        <v>3967</v>
      </c>
      <c r="B9451" s="860" t="s">
        <v>27337</v>
      </c>
      <c r="C9451" t="s">
        <v>27338</v>
      </c>
      <c r="D9451" t="s">
        <v>27338</v>
      </c>
      <c r="E9451" t="s">
        <v>27338</v>
      </c>
      <c r="F9451" s="874" t="s">
        <v>19595</v>
      </c>
    </row>
    <row r="9452" spans="1:6">
      <c r="A9452" t="s">
        <v>3967</v>
      </c>
      <c r="B9452" s="874" t="s">
        <v>27339</v>
      </c>
      <c r="C9452" t="s">
        <v>27340</v>
      </c>
      <c r="D9452" t="s">
        <v>27340</v>
      </c>
      <c r="E9452" t="s">
        <v>27340</v>
      </c>
      <c r="F9452" s="874" t="s">
        <v>19599</v>
      </c>
    </row>
    <row r="9453" spans="1:6">
      <c r="A9453" t="s">
        <v>3967</v>
      </c>
      <c r="B9453" s="874" t="s">
        <v>27341</v>
      </c>
      <c r="C9453" t="s">
        <v>27342</v>
      </c>
      <c r="D9453" t="s">
        <v>27342</v>
      </c>
      <c r="E9453" t="s">
        <v>27342</v>
      </c>
      <c r="F9453" s="874" t="s">
        <v>19603</v>
      </c>
    </row>
    <row r="9454" spans="1:6">
      <c r="A9454" t="s">
        <v>3967</v>
      </c>
      <c r="B9454" s="874" t="s">
        <v>27343</v>
      </c>
      <c r="C9454" t="s">
        <v>27344</v>
      </c>
      <c r="D9454" t="s">
        <v>27344</v>
      </c>
      <c r="E9454" t="s">
        <v>27344</v>
      </c>
      <c r="F9454" s="874" t="s">
        <v>19606</v>
      </c>
    </row>
    <row r="9455" spans="1:6">
      <c r="A9455" t="s">
        <v>3967</v>
      </c>
      <c r="B9455" s="874" t="s">
        <v>27345</v>
      </c>
      <c r="C9455" t="s">
        <v>27346</v>
      </c>
      <c r="D9455" t="s">
        <v>27346</v>
      </c>
      <c r="E9455" t="s">
        <v>27346</v>
      </c>
      <c r="F9455" s="874" t="s">
        <v>19610</v>
      </c>
    </row>
    <row r="9456" spans="1:6">
      <c r="A9456" t="s">
        <v>3967</v>
      </c>
      <c r="B9456" s="860" t="s">
        <v>27347</v>
      </c>
      <c r="C9456" t="s">
        <v>27348</v>
      </c>
      <c r="D9456" t="s">
        <v>27348</v>
      </c>
      <c r="E9456" t="s">
        <v>27348</v>
      </c>
      <c r="F9456" s="874" t="s">
        <v>19611</v>
      </c>
    </row>
    <row r="9457" spans="1:6">
      <c r="A9457" t="s">
        <v>3967</v>
      </c>
      <c r="B9457" s="874" t="s">
        <v>27349</v>
      </c>
      <c r="C9457" t="s">
        <v>27350</v>
      </c>
      <c r="D9457" t="s">
        <v>27350</v>
      </c>
      <c r="E9457" t="s">
        <v>27350</v>
      </c>
      <c r="F9457" s="874" t="s">
        <v>19615</v>
      </c>
    </row>
    <row r="9458" spans="1:6">
      <c r="A9458" t="s">
        <v>3967</v>
      </c>
      <c r="B9458" s="874" t="s">
        <v>27351</v>
      </c>
      <c r="C9458" t="s">
        <v>27352</v>
      </c>
      <c r="D9458" t="s">
        <v>27352</v>
      </c>
      <c r="E9458" t="s">
        <v>27352</v>
      </c>
      <c r="F9458" s="874" t="s">
        <v>19615</v>
      </c>
    </row>
    <row r="9459" spans="1:6">
      <c r="A9459" t="s">
        <v>3967</v>
      </c>
      <c r="B9459" s="874" t="s">
        <v>27353</v>
      </c>
      <c r="C9459" t="s">
        <v>27354</v>
      </c>
      <c r="D9459" t="s">
        <v>27354</v>
      </c>
      <c r="E9459" t="s">
        <v>27354</v>
      </c>
      <c r="F9459" s="882" t="s">
        <v>19615</v>
      </c>
    </row>
    <row r="9460" spans="1:6">
      <c r="A9460" t="s">
        <v>3967</v>
      </c>
      <c r="B9460" s="874" t="s">
        <v>27355</v>
      </c>
      <c r="C9460" t="s">
        <v>27356</v>
      </c>
      <c r="D9460" t="s">
        <v>27356</v>
      </c>
      <c r="E9460" t="s">
        <v>27356</v>
      </c>
      <c r="F9460" s="874" t="s">
        <v>19618</v>
      </c>
    </row>
    <row r="9461" spans="1:6">
      <c r="A9461" t="s">
        <v>3967</v>
      </c>
      <c r="B9461" s="874" t="s">
        <v>27357</v>
      </c>
      <c r="C9461" t="s">
        <v>27358</v>
      </c>
      <c r="D9461" t="s">
        <v>27358</v>
      </c>
      <c r="E9461" t="s">
        <v>27358</v>
      </c>
      <c r="F9461" s="874" t="s">
        <v>19622</v>
      </c>
    </row>
    <row r="9462" spans="1:6">
      <c r="A9462" t="s">
        <v>3967</v>
      </c>
      <c r="B9462" s="874" t="s">
        <v>27359</v>
      </c>
      <c r="C9462" t="s">
        <v>27360</v>
      </c>
      <c r="D9462" t="s">
        <v>27360</v>
      </c>
      <c r="E9462" t="s">
        <v>27360</v>
      </c>
      <c r="F9462" s="874" t="s">
        <v>19626</v>
      </c>
    </row>
    <row r="9463" spans="1:6">
      <c r="A9463" t="s">
        <v>3967</v>
      </c>
      <c r="B9463" s="874" t="s">
        <v>27361</v>
      </c>
      <c r="C9463" t="s">
        <v>27362</v>
      </c>
      <c r="D9463" t="s">
        <v>27362</v>
      </c>
      <c r="E9463" t="s">
        <v>27362</v>
      </c>
      <c r="F9463" s="874" t="s">
        <v>19627</v>
      </c>
    </row>
    <row r="9464" spans="1:6">
      <c r="A9464" t="s">
        <v>3967</v>
      </c>
      <c r="B9464" s="874" t="s">
        <v>27363</v>
      </c>
      <c r="C9464" t="s">
        <v>27364</v>
      </c>
      <c r="D9464" t="s">
        <v>27364</v>
      </c>
      <c r="E9464" t="s">
        <v>27364</v>
      </c>
      <c r="F9464" s="874" t="s">
        <v>19631</v>
      </c>
    </row>
    <row r="9465" spans="1:6">
      <c r="A9465" t="s">
        <v>3967</v>
      </c>
      <c r="B9465" s="874" t="s">
        <v>27365</v>
      </c>
      <c r="C9465" t="s">
        <v>27366</v>
      </c>
      <c r="D9465" t="s">
        <v>27366</v>
      </c>
      <c r="E9465" t="s">
        <v>27366</v>
      </c>
      <c r="F9465" s="874" t="s">
        <v>19635</v>
      </c>
    </row>
    <row r="9466" spans="1:6">
      <c r="A9466" t="s">
        <v>3967</v>
      </c>
      <c r="B9466" s="874" t="s">
        <v>27367</v>
      </c>
      <c r="C9466" t="s">
        <v>27368</v>
      </c>
      <c r="D9466" t="s">
        <v>27368</v>
      </c>
      <c r="E9466" t="s">
        <v>27368</v>
      </c>
      <c r="F9466" s="874" t="s">
        <v>19639</v>
      </c>
    </row>
    <row r="9467" spans="1:6">
      <c r="A9467" t="s">
        <v>3967</v>
      </c>
      <c r="B9467" s="874" t="s">
        <v>27369</v>
      </c>
      <c r="C9467" t="s">
        <v>27370</v>
      </c>
      <c r="D9467" t="s">
        <v>27370</v>
      </c>
      <c r="E9467" t="s">
        <v>27370</v>
      </c>
      <c r="F9467" s="874" t="s">
        <v>19639</v>
      </c>
    </row>
    <row r="9468" spans="1:6">
      <c r="A9468" t="s">
        <v>3967</v>
      </c>
      <c r="B9468" s="874" t="s">
        <v>27371</v>
      </c>
      <c r="C9468" t="s">
        <v>27372</v>
      </c>
      <c r="D9468" t="s">
        <v>27372</v>
      </c>
      <c r="E9468" t="s">
        <v>27372</v>
      </c>
      <c r="F9468" s="874" t="s">
        <v>19643</v>
      </c>
    </row>
    <row r="9469" spans="1:6">
      <c r="A9469" t="s">
        <v>3967</v>
      </c>
      <c r="B9469" s="874" t="s">
        <v>27373</v>
      </c>
      <c r="C9469" t="s">
        <v>27374</v>
      </c>
      <c r="D9469" t="s">
        <v>27374</v>
      </c>
      <c r="E9469" t="s">
        <v>27374</v>
      </c>
      <c r="F9469" s="874" t="s">
        <v>19647</v>
      </c>
    </row>
    <row r="9470" spans="1:6">
      <c r="A9470" t="s">
        <v>3967</v>
      </c>
      <c r="B9470" s="874" t="s">
        <v>27375</v>
      </c>
      <c r="C9470" t="s">
        <v>27376</v>
      </c>
      <c r="D9470" t="s">
        <v>27376</v>
      </c>
      <c r="E9470" t="s">
        <v>27376</v>
      </c>
      <c r="F9470" s="874" t="s">
        <v>19647</v>
      </c>
    </row>
    <row r="9471" spans="1:6">
      <c r="A9471" t="s">
        <v>3967</v>
      </c>
      <c r="B9471" s="874" t="s">
        <v>27377</v>
      </c>
      <c r="C9471" t="s">
        <v>27378</v>
      </c>
      <c r="D9471" t="s">
        <v>27378</v>
      </c>
      <c r="E9471" t="s">
        <v>27378</v>
      </c>
      <c r="F9471" s="874" t="s">
        <v>19647</v>
      </c>
    </row>
    <row r="9472" spans="1:6">
      <c r="A9472" t="s">
        <v>3967</v>
      </c>
      <c r="B9472" s="54" t="s">
        <v>27379</v>
      </c>
      <c r="C9472" t="s">
        <v>27380</v>
      </c>
      <c r="D9472" t="s">
        <v>27380</v>
      </c>
      <c r="E9472" t="s">
        <v>27380</v>
      </c>
      <c r="F9472" s="874" t="s">
        <v>19651</v>
      </c>
    </row>
    <row r="9473" spans="1:6">
      <c r="A9473" t="s">
        <v>3967</v>
      </c>
      <c r="B9473" s="874" t="s">
        <v>27381</v>
      </c>
      <c r="C9473" t="s">
        <v>27382</v>
      </c>
      <c r="D9473" t="s">
        <v>27382</v>
      </c>
      <c r="E9473" t="s">
        <v>27382</v>
      </c>
      <c r="F9473" s="874" t="s">
        <v>19655</v>
      </c>
    </row>
    <row r="9474" spans="1:6">
      <c r="A9474" t="s">
        <v>3967</v>
      </c>
      <c r="B9474" s="874" t="s">
        <v>27383</v>
      </c>
      <c r="C9474" t="s">
        <v>27384</v>
      </c>
      <c r="D9474" t="s">
        <v>27384</v>
      </c>
      <c r="E9474" t="s">
        <v>27384</v>
      </c>
      <c r="F9474" s="874" t="s">
        <v>19659</v>
      </c>
    </row>
    <row r="9475" spans="1:6">
      <c r="A9475" t="s">
        <v>3967</v>
      </c>
      <c r="B9475" s="874" t="s">
        <v>27385</v>
      </c>
      <c r="C9475" t="s">
        <v>27386</v>
      </c>
      <c r="D9475" t="s">
        <v>27386</v>
      </c>
      <c r="E9475" t="s">
        <v>27386</v>
      </c>
      <c r="F9475" s="874" t="s">
        <v>19663</v>
      </c>
    </row>
    <row r="9476" spans="1:6">
      <c r="A9476" t="s">
        <v>3967</v>
      </c>
      <c r="B9476" s="874" t="s">
        <v>27387</v>
      </c>
      <c r="C9476" t="s">
        <v>27388</v>
      </c>
      <c r="D9476" t="s">
        <v>27388</v>
      </c>
      <c r="E9476" t="s">
        <v>27388</v>
      </c>
      <c r="F9476" s="874" t="s">
        <v>19667</v>
      </c>
    </row>
    <row r="9477" spans="1:6">
      <c r="A9477" t="s">
        <v>3967</v>
      </c>
      <c r="B9477" s="874" t="s">
        <v>27389</v>
      </c>
      <c r="C9477" t="s">
        <v>27390</v>
      </c>
      <c r="D9477" t="s">
        <v>27390</v>
      </c>
      <c r="E9477" t="s">
        <v>27390</v>
      </c>
      <c r="F9477" s="874" t="s">
        <v>19671</v>
      </c>
    </row>
    <row r="9478" spans="1:6">
      <c r="A9478" t="s">
        <v>3967</v>
      </c>
      <c r="B9478" s="874" t="s">
        <v>27391</v>
      </c>
      <c r="C9478" t="s">
        <v>27392</v>
      </c>
      <c r="D9478" t="s">
        <v>27392</v>
      </c>
      <c r="E9478" t="s">
        <v>27392</v>
      </c>
      <c r="F9478" s="874" t="s">
        <v>19675</v>
      </c>
    </row>
    <row r="9479" spans="1:6">
      <c r="A9479" t="s">
        <v>3967</v>
      </c>
      <c r="B9479" s="874" t="s">
        <v>27393</v>
      </c>
      <c r="C9479" t="s">
        <v>27394</v>
      </c>
      <c r="D9479" t="s">
        <v>27394</v>
      </c>
      <c r="E9479" t="s">
        <v>27394</v>
      </c>
      <c r="F9479" s="875" t="s">
        <v>19679</v>
      </c>
    </row>
    <row r="9480" spans="1:6">
      <c r="A9480" t="s">
        <v>3967</v>
      </c>
      <c r="B9480" s="860" t="s">
        <v>27395</v>
      </c>
      <c r="C9480" t="s">
        <v>27396</v>
      </c>
      <c r="D9480" t="s">
        <v>27396</v>
      </c>
      <c r="E9480" t="s">
        <v>27396</v>
      </c>
      <c r="F9480" s="874" t="s">
        <v>19683</v>
      </c>
    </row>
    <row r="9481" spans="1:6">
      <c r="A9481" t="s">
        <v>3967</v>
      </c>
      <c r="B9481" t="s">
        <v>27397</v>
      </c>
      <c r="C9481" t="s">
        <v>27398</v>
      </c>
      <c r="D9481" t="s">
        <v>27398</v>
      </c>
      <c r="E9481" t="s">
        <v>27398</v>
      </c>
      <c r="F9481" s="860" t="s">
        <v>19687</v>
      </c>
    </row>
    <row r="9482" spans="1:6">
      <c r="A9482" t="s">
        <v>3967</v>
      </c>
      <c r="B9482" s="874" t="s">
        <v>27399</v>
      </c>
      <c r="C9482" t="s">
        <v>27400</v>
      </c>
      <c r="D9482" t="s">
        <v>27400</v>
      </c>
      <c r="E9482" t="s">
        <v>27400</v>
      </c>
      <c r="F9482" s="874" t="s">
        <v>19687</v>
      </c>
    </row>
    <row r="9483" spans="1:6">
      <c r="A9483" t="s">
        <v>3967</v>
      </c>
      <c r="B9483" s="860" t="s">
        <v>27401</v>
      </c>
      <c r="C9483" t="s">
        <v>27402</v>
      </c>
      <c r="D9483" t="s">
        <v>27402</v>
      </c>
      <c r="E9483" t="s">
        <v>27402</v>
      </c>
      <c r="F9483" s="860" t="s">
        <v>19691</v>
      </c>
    </row>
    <row r="9484" spans="1:6">
      <c r="A9484" t="s">
        <v>3967</v>
      </c>
      <c r="B9484" s="860" t="s">
        <v>27403</v>
      </c>
      <c r="C9484" t="s">
        <v>27404</v>
      </c>
      <c r="D9484" t="s">
        <v>27404</v>
      </c>
      <c r="E9484" t="s">
        <v>27404</v>
      </c>
      <c r="F9484" s="874" t="s">
        <v>19695</v>
      </c>
    </row>
    <row r="9485" spans="1:6">
      <c r="A9485" t="s">
        <v>3967</v>
      </c>
      <c r="B9485" t="s">
        <v>27405</v>
      </c>
      <c r="C9485" t="s">
        <v>27406</v>
      </c>
      <c r="D9485" t="s">
        <v>27406</v>
      </c>
      <c r="E9485" t="s">
        <v>27406</v>
      </c>
      <c r="F9485" t="s">
        <v>19698</v>
      </c>
    </row>
    <row r="9486" spans="1:6">
      <c r="A9486" t="s">
        <v>3967</v>
      </c>
      <c r="B9486" s="874" t="s">
        <v>27407</v>
      </c>
      <c r="C9486" t="s">
        <v>27408</v>
      </c>
      <c r="D9486" t="s">
        <v>27408</v>
      </c>
      <c r="E9486" t="s">
        <v>27408</v>
      </c>
      <c r="F9486" s="874" t="s">
        <v>19702</v>
      </c>
    </row>
    <row r="9487" spans="1:6">
      <c r="A9487" t="s">
        <v>3967</v>
      </c>
      <c r="B9487" s="874" t="s">
        <v>27409</v>
      </c>
      <c r="C9487" t="s">
        <v>27410</v>
      </c>
      <c r="D9487" t="s">
        <v>27410</v>
      </c>
      <c r="E9487" t="s">
        <v>27410</v>
      </c>
      <c r="F9487" s="874" t="s">
        <v>19706</v>
      </c>
    </row>
    <row r="9488" spans="1:6">
      <c r="A9488" t="s">
        <v>3967</v>
      </c>
      <c r="B9488" s="874" t="s">
        <v>27411</v>
      </c>
      <c r="C9488" t="s">
        <v>27412</v>
      </c>
      <c r="D9488" t="s">
        <v>27412</v>
      </c>
      <c r="E9488" t="s">
        <v>27412</v>
      </c>
      <c r="F9488" s="874" t="s">
        <v>19707</v>
      </c>
    </row>
    <row r="9489" spans="1:6">
      <c r="A9489" t="s">
        <v>3967</v>
      </c>
      <c r="B9489" s="874" t="s">
        <v>27413</v>
      </c>
      <c r="C9489" t="s">
        <v>27414</v>
      </c>
      <c r="D9489" t="s">
        <v>27414</v>
      </c>
      <c r="E9489" t="s">
        <v>27414</v>
      </c>
      <c r="F9489" s="874" t="s">
        <v>19711</v>
      </c>
    </row>
    <row r="9490" spans="1:6">
      <c r="A9490" t="s">
        <v>3967</v>
      </c>
      <c r="B9490" s="874" t="s">
        <v>27415</v>
      </c>
      <c r="C9490" t="s">
        <v>27416</v>
      </c>
      <c r="D9490" t="s">
        <v>27416</v>
      </c>
      <c r="E9490" t="s">
        <v>27416</v>
      </c>
      <c r="F9490" s="874" t="s">
        <v>19711</v>
      </c>
    </row>
    <row r="9491" spans="1:6">
      <c r="A9491" t="s">
        <v>3967</v>
      </c>
      <c r="B9491" s="874" t="s">
        <v>27417</v>
      </c>
      <c r="C9491" t="s">
        <v>27418</v>
      </c>
      <c r="D9491" t="s">
        <v>27418</v>
      </c>
      <c r="E9491" t="s">
        <v>27418</v>
      </c>
      <c r="F9491" s="874" t="s">
        <v>19715</v>
      </c>
    </row>
    <row r="9492" spans="1:6">
      <c r="A9492" t="s">
        <v>3967</v>
      </c>
      <c r="B9492" s="860" t="s">
        <v>27419</v>
      </c>
      <c r="C9492" t="s">
        <v>27420</v>
      </c>
      <c r="D9492" t="s">
        <v>27420</v>
      </c>
      <c r="E9492" t="s">
        <v>27420</v>
      </c>
      <c r="F9492" s="874" t="s">
        <v>19719</v>
      </c>
    </row>
    <row r="9493" spans="1:6">
      <c r="A9493" t="s">
        <v>3967</v>
      </c>
      <c r="B9493" s="874" t="s">
        <v>27421</v>
      </c>
      <c r="C9493" t="s">
        <v>27422</v>
      </c>
      <c r="D9493" t="s">
        <v>27422</v>
      </c>
      <c r="E9493" t="s">
        <v>27422</v>
      </c>
      <c r="F9493" s="874" t="s">
        <v>19720</v>
      </c>
    </row>
    <row r="9494" spans="1:6">
      <c r="A9494" t="s">
        <v>3967</v>
      </c>
      <c r="B9494" s="874" t="s">
        <v>27423</v>
      </c>
      <c r="C9494" t="s">
        <v>27424</v>
      </c>
      <c r="D9494" t="s">
        <v>27424</v>
      </c>
      <c r="E9494" t="s">
        <v>27424</v>
      </c>
      <c r="F9494" s="874" t="s">
        <v>19720</v>
      </c>
    </row>
    <row r="9495" spans="1:6">
      <c r="A9495" t="s">
        <v>3967</v>
      </c>
      <c r="B9495" s="876" t="s">
        <v>27425</v>
      </c>
      <c r="C9495" t="s">
        <v>27426</v>
      </c>
      <c r="D9495" t="s">
        <v>27426</v>
      </c>
      <c r="E9495" t="s">
        <v>27426</v>
      </c>
      <c r="F9495" s="874" t="s">
        <v>19720</v>
      </c>
    </row>
    <row r="9496" spans="1:6">
      <c r="A9496" t="s">
        <v>3967</v>
      </c>
      <c r="B9496" s="874" t="s">
        <v>27427</v>
      </c>
      <c r="C9496" t="s">
        <v>27428</v>
      </c>
      <c r="D9496" t="s">
        <v>27428</v>
      </c>
      <c r="E9496" t="s">
        <v>27428</v>
      </c>
      <c r="F9496" s="874" t="s">
        <v>19720</v>
      </c>
    </row>
    <row r="9497" spans="1:6">
      <c r="A9497" t="s">
        <v>3967</v>
      </c>
      <c r="B9497" s="874" t="s">
        <v>27429</v>
      </c>
      <c r="C9497" t="s">
        <v>27430</v>
      </c>
      <c r="D9497" t="s">
        <v>27430</v>
      </c>
      <c r="E9497" t="s">
        <v>27430</v>
      </c>
      <c r="F9497" s="874" t="s">
        <v>19720</v>
      </c>
    </row>
    <row r="9498" spans="1:6">
      <c r="A9498" t="s">
        <v>3967</v>
      </c>
      <c r="B9498" s="874" t="s">
        <v>27431</v>
      </c>
      <c r="C9498" t="s">
        <v>27432</v>
      </c>
      <c r="D9498" t="s">
        <v>27432</v>
      </c>
      <c r="E9498" t="s">
        <v>27432</v>
      </c>
      <c r="F9498" s="874" t="s">
        <v>19720</v>
      </c>
    </row>
    <row r="9499" spans="1:6">
      <c r="A9499" t="s">
        <v>3967</v>
      </c>
      <c r="B9499" s="874" t="s">
        <v>27433</v>
      </c>
      <c r="C9499" t="s">
        <v>27434</v>
      </c>
      <c r="D9499" t="s">
        <v>27434</v>
      </c>
      <c r="E9499" t="s">
        <v>27434</v>
      </c>
      <c r="F9499" s="874" t="s">
        <v>19720</v>
      </c>
    </row>
    <row r="9500" spans="1:6">
      <c r="A9500" t="s">
        <v>3967</v>
      </c>
      <c r="B9500" s="874" t="s">
        <v>27435</v>
      </c>
      <c r="C9500" t="s">
        <v>27436</v>
      </c>
      <c r="D9500" t="s">
        <v>27436</v>
      </c>
      <c r="E9500" t="s">
        <v>27436</v>
      </c>
      <c r="F9500" s="874" t="s">
        <v>19720</v>
      </c>
    </row>
    <row r="9501" spans="1:6">
      <c r="A9501" t="s">
        <v>3967</v>
      </c>
      <c r="B9501" s="874" t="s">
        <v>27437</v>
      </c>
      <c r="C9501" t="s">
        <v>27438</v>
      </c>
      <c r="D9501" t="s">
        <v>27438</v>
      </c>
      <c r="E9501" t="s">
        <v>27438</v>
      </c>
      <c r="F9501" s="874" t="s">
        <v>19720</v>
      </c>
    </row>
    <row r="9502" spans="1:6">
      <c r="A9502" t="s">
        <v>3967</v>
      </c>
      <c r="B9502" s="874" t="s">
        <v>27439</v>
      </c>
      <c r="C9502" t="s">
        <v>27440</v>
      </c>
      <c r="D9502" t="s">
        <v>27440</v>
      </c>
      <c r="E9502" t="s">
        <v>27440</v>
      </c>
      <c r="F9502" s="874" t="s">
        <v>19720</v>
      </c>
    </row>
    <row r="9503" spans="1:6">
      <c r="A9503" t="s">
        <v>3967</v>
      </c>
      <c r="B9503" s="874" t="s">
        <v>27441</v>
      </c>
      <c r="C9503" t="s">
        <v>27442</v>
      </c>
      <c r="D9503" t="s">
        <v>27442</v>
      </c>
      <c r="E9503" t="s">
        <v>27442</v>
      </c>
      <c r="F9503" s="874" t="s">
        <v>19720</v>
      </c>
    </row>
    <row r="9504" spans="1:6">
      <c r="A9504" t="s">
        <v>3967</v>
      </c>
      <c r="B9504" s="874" t="s">
        <v>27443</v>
      </c>
      <c r="C9504" t="s">
        <v>27444</v>
      </c>
      <c r="D9504" t="s">
        <v>27444</v>
      </c>
      <c r="E9504" t="s">
        <v>27444</v>
      </c>
      <c r="F9504" s="874" t="s">
        <v>19720</v>
      </c>
    </row>
    <row r="9505" spans="1:6">
      <c r="A9505" t="s">
        <v>3967</v>
      </c>
      <c r="B9505" s="874" t="s">
        <v>27445</v>
      </c>
      <c r="C9505" t="s">
        <v>27446</v>
      </c>
      <c r="D9505" t="s">
        <v>27446</v>
      </c>
      <c r="E9505" t="s">
        <v>27446</v>
      </c>
      <c r="F9505" s="874" t="s">
        <v>19720</v>
      </c>
    </row>
    <row r="9506" spans="1:6">
      <c r="A9506" t="s">
        <v>3967</v>
      </c>
      <c r="B9506" s="874" t="s">
        <v>27447</v>
      </c>
      <c r="C9506" t="s">
        <v>27448</v>
      </c>
      <c r="D9506" t="s">
        <v>27448</v>
      </c>
      <c r="E9506" t="s">
        <v>27448</v>
      </c>
      <c r="F9506" s="874" t="s">
        <v>19720</v>
      </c>
    </row>
    <row r="9507" spans="1:6">
      <c r="A9507" t="s">
        <v>3967</v>
      </c>
      <c r="B9507" s="874" t="s">
        <v>27449</v>
      </c>
      <c r="C9507" t="s">
        <v>27450</v>
      </c>
      <c r="D9507" t="s">
        <v>27450</v>
      </c>
      <c r="E9507" t="s">
        <v>27450</v>
      </c>
      <c r="F9507" s="874" t="s">
        <v>19720</v>
      </c>
    </row>
    <row r="9508" spans="1:6">
      <c r="A9508" t="s">
        <v>3967</v>
      </c>
      <c r="B9508" s="874" t="s">
        <v>27451</v>
      </c>
      <c r="C9508" t="s">
        <v>27452</v>
      </c>
      <c r="D9508" t="s">
        <v>27452</v>
      </c>
      <c r="E9508" t="s">
        <v>27452</v>
      </c>
      <c r="F9508" s="874" t="s">
        <v>19720</v>
      </c>
    </row>
    <row r="9509" spans="1:6">
      <c r="A9509" t="s">
        <v>3967</v>
      </c>
      <c r="B9509" s="874" t="s">
        <v>27453</v>
      </c>
      <c r="C9509" t="s">
        <v>27454</v>
      </c>
      <c r="D9509" t="s">
        <v>27454</v>
      </c>
      <c r="E9509" t="s">
        <v>27454</v>
      </c>
      <c r="F9509" s="874" t="s">
        <v>19720</v>
      </c>
    </row>
    <row r="9510" spans="1:6">
      <c r="A9510" t="s">
        <v>3967</v>
      </c>
      <c r="B9510" s="874" t="s">
        <v>27455</v>
      </c>
      <c r="C9510" t="s">
        <v>27456</v>
      </c>
      <c r="D9510" t="s">
        <v>27456</v>
      </c>
      <c r="E9510" t="s">
        <v>27456</v>
      </c>
      <c r="F9510" s="874" t="s">
        <v>19720</v>
      </c>
    </row>
    <row r="9511" spans="1:6">
      <c r="A9511" t="s">
        <v>3967</v>
      </c>
      <c r="B9511" s="874" t="s">
        <v>27457</v>
      </c>
      <c r="C9511" t="s">
        <v>27458</v>
      </c>
      <c r="D9511" t="s">
        <v>27458</v>
      </c>
      <c r="E9511" t="s">
        <v>27458</v>
      </c>
      <c r="F9511" s="874" t="s">
        <v>19720</v>
      </c>
    </row>
    <row r="9512" spans="1:6">
      <c r="A9512" t="s">
        <v>3967</v>
      </c>
      <c r="B9512" s="874" t="s">
        <v>27459</v>
      </c>
      <c r="C9512" t="s">
        <v>27460</v>
      </c>
      <c r="D9512" t="s">
        <v>27460</v>
      </c>
      <c r="E9512" t="s">
        <v>27460</v>
      </c>
      <c r="F9512" s="874" t="s">
        <v>19720</v>
      </c>
    </row>
    <row r="9513" spans="1:6">
      <c r="A9513" t="s">
        <v>3967</v>
      </c>
      <c r="B9513" s="874" t="s">
        <v>27461</v>
      </c>
      <c r="C9513" t="s">
        <v>27462</v>
      </c>
      <c r="D9513" t="s">
        <v>27462</v>
      </c>
      <c r="E9513" t="s">
        <v>27462</v>
      </c>
      <c r="F9513" s="874" t="s">
        <v>19720</v>
      </c>
    </row>
    <row r="9514" spans="1:6">
      <c r="A9514" t="s">
        <v>3967</v>
      </c>
      <c r="B9514" s="874" t="s">
        <v>27463</v>
      </c>
      <c r="C9514" t="s">
        <v>27464</v>
      </c>
      <c r="D9514" t="s">
        <v>27464</v>
      </c>
      <c r="E9514" t="s">
        <v>27464</v>
      </c>
      <c r="F9514" s="874" t="s">
        <v>19720</v>
      </c>
    </row>
    <row r="9515" spans="1:6">
      <c r="A9515" t="s">
        <v>3967</v>
      </c>
      <c r="B9515" s="874" t="s">
        <v>27465</v>
      </c>
      <c r="C9515" t="s">
        <v>27466</v>
      </c>
      <c r="D9515" t="s">
        <v>27466</v>
      </c>
      <c r="E9515" t="s">
        <v>27466</v>
      </c>
      <c r="F9515" s="874" t="s">
        <v>19720</v>
      </c>
    </row>
    <row r="9516" spans="1:6">
      <c r="A9516" t="s">
        <v>3967</v>
      </c>
      <c r="B9516" s="874" t="s">
        <v>27467</v>
      </c>
      <c r="C9516" t="s">
        <v>27468</v>
      </c>
      <c r="D9516" t="s">
        <v>27468</v>
      </c>
      <c r="E9516" t="s">
        <v>27468</v>
      </c>
      <c r="F9516" s="874" t="s">
        <v>19720</v>
      </c>
    </row>
    <row r="9517" spans="1:6">
      <c r="A9517" t="s">
        <v>3967</v>
      </c>
      <c r="B9517" s="874" t="s">
        <v>27469</v>
      </c>
      <c r="C9517" t="s">
        <v>27470</v>
      </c>
      <c r="D9517" t="s">
        <v>27470</v>
      </c>
      <c r="E9517" t="s">
        <v>27470</v>
      </c>
      <c r="F9517" s="874" t="s">
        <v>19720</v>
      </c>
    </row>
    <row r="9518" spans="1:6">
      <c r="A9518" t="s">
        <v>3967</v>
      </c>
      <c r="B9518" s="874" t="s">
        <v>27471</v>
      </c>
      <c r="C9518" t="s">
        <v>27472</v>
      </c>
      <c r="D9518" t="s">
        <v>27472</v>
      </c>
      <c r="E9518" t="s">
        <v>27472</v>
      </c>
      <c r="F9518" s="874" t="s">
        <v>19720</v>
      </c>
    </row>
    <row r="9519" spans="1:6">
      <c r="A9519" t="s">
        <v>3967</v>
      </c>
      <c r="B9519" s="874" t="s">
        <v>27473</v>
      </c>
      <c r="C9519" t="s">
        <v>27474</v>
      </c>
      <c r="D9519" t="s">
        <v>27474</v>
      </c>
      <c r="E9519" t="s">
        <v>27474</v>
      </c>
      <c r="F9519" s="874" t="s">
        <v>19720</v>
      </c>
    </row>
    <row r="9520" spans="1:6">
      <c r="A9520" t="s">
        <v>3967</v>
      </c>
      <c r="B9520" s="874" t="s">
        <v>27475</v>
      </c>
      <c r="C9520" t="s">
        <v>27476</v>
      </c>
      <c r="D9520" t="s">
        <v>27476</v>
      </c>
      <c r="E9520" t="s">
        <v>27476</v>
      </c>
      <c r="F9520" s="874" t="s">
        <v>19720</v>
      </c>
    </row>
    <row r="9521" spans="1:6">
      <c r="A9521" t="s">
        <v>3967</v>
      </c>
      <c r="B9521" s="874" t="s">
        <v>27477</v>
      </c>
      <c r="C9521" t="s">
        <v>27478</v>
      </c>
      <c r="D9521" t="s">
        <v>27478</v>
      </c>
      <c r="E9521" t="s">
        <v>27478</v>
      </c>
      <c r="F9521" s="874" t="s">
        <v>19720</v>
      </c>
    </row>
    <row r="9522" spans="1:6">
      <c r="A9522" t="s">
        <v>3967</v>
      </c>
      <c r="B9522" s="876" t="s">
        <v>27479</v>
      </c>
      <c r="C9522" t="s">
        <v>27480</v>
      </c>
      <c r="D9522" t="s">
        <v>27480</v>
      </c>
      <c r="E9522" t="s">
        <v>27480</v>
      </c>
      <c r="F9522" s="874" t="s">
        <v>19720</v>
      </c>
    </row>
    <row r="9523" spans="1:6">
      <c r="A9523" t="s">
        <v>3967</v>
      </c>
      <c r="B9523" s="874" t="s">
        <v>27481</v>
      </c>
      <c r="C9523" t="s">
        <v>27482</v>
      </c>
      <c r="D9523" t="s">
        <v>27482</v>
      </c>
      <c r="E9523" t="s">
        <v>27482</v>
      </c>
      <c r="F9523" s="874" t="s">
        <v>19720</v>
      </c>
    </row>
    <row r="9524" spans="1:6">
      <c r="A9524" t="s">
        <v>3967</v>
      </c>
      <c r="B9524" s="874" t="s">
        <v>27483</v>
      </c>
      <c r="C9524" t="s">
        <v>27484</v>
      </c>
      <c r="D9524" t="s">
        <v>27484</v>
      </c>
      <c r="E9524" t="s">
        <v>27484</v>
      </c>
      <c r="F9524" s="874" t="s">
        <v>19720</v>
      </c>
    </row>
    <row r="9525" spans="1:6">
      <c r="A9525" t="s">
        <v>3967</v>
      </c>
      <c r="B9525" s="874" t="s">
        <v>27485</v>
      </c>
      <c r="C9525" t="s">
        <v>27486</v>
      </c>
      <c r="D9525" t="s">
        <v>27486</v>
      </c>
      <c r="E9525" t="s">
        <v>27486</v>
      </c>
      <c r="F9525" s="874" t="s">
        <v>19720</v>
      </c>
    </row>
    <row r="9526" spans="1:6">
      <c r="A9526" t="s">
        <v>3967</v>
      </c>
      <c r="B9526" s="874" t="s">
        <v>27487</v>
      </c>
      <c r="C9526" t="s">
        <v>27488</v>
      </c>
      <c r="D9526" t="s">
        <v>27488</v>
      </c>
      <c r="E9526" t="s">
        <v>27488</v>
      </c>
      <c r="F9526" s="874" t="s">
        <v>19720</v>
      </c>
    </row>
    <row r="9527" spans="1:6">
      <c r="A9527" t="s">
        <v>3967</v>
      </c>
      <c r="B9527" s="874" t="s">
        <v>27489</v>
      </c>
      <c r="C9527" t="s">
        <v>27490</v>
      </c>
      <c r="D9527" t="s">
        <v>27490</v>
      </c>
      <c r="E9527" t="s">
        <v>27490</v>
      </c>
      <c r="F9527" s="874" t="s">
        <v>19720</v>
      </c>
    </row>
    <row r="9528" spans="1:6">
      <c r="A9528" t="s">
        <v>3967</v>
      </c>
      <c r="B9528" s="874" t="s">
        <v>27491</v>
      </c>
      <c r="C9528" t="s">
        <v>27492</v>
      </c>
      <c r="D9528" t="s">
        <v>27492</v>
      </c>
      <c r="E9528" t="s">
        <v>27492</v>
      </c>
      <c r="F9528" s="884" t="s">
        <v>19720</v>
      </c>
    </row>
    <row r="9529" spans="1:6">
      <c r="A9529" t="s">
        <v>3967</v>
      </c>
      <c r="B9529" s="874" t="s">
        <v>27493</v>
      </c>
      <c r="C9529" t="s">
        <v>27494</v>
      </c>
      <c r="D9529" t="s">
        <v>27494</v>
      </c>
      <c r="E9529" t="s">
        <v>27494</v>
      </c>
      <c r="F9529" s="874" t="s">
        <v>19720</v>
      </c>
    </row>
    <row r="9530" spans="1:6">
      <c r="A9530" t="s">
        <v>3967</v>
      </c>
      <c r="B9530" s="874" t="s">
        <v>27495</v>
      </c>
      <c r="C9530" t="s">
        <v>27496</v>
      </c>
      <c r="D9530" t="s">
        <v>27496</v>
      </c>
      <c r="E9530" t="s">
        <v>27496</v>
      </c>
      <c r="F9530" s="874" t="s">
        <v>19720</v>
      </c>
    </row>
    <row r="9531" spans="1:6">
      <c r="A9531" t="s">
        <v>3967</v>
      </c>
      <c r="B9531" s="874" t="s">
        <v>27497</v>
      </c>
      <c r="C9531" t="s">
        <v>27498</v>
      </c>
      <c r="D9531" t="s">
        <v>27498</v>
      </c>
      <c r="E9531" t="s">
        <v>27498</v>
      </c>
      <c r="F9531" s="874" t="s">
        <v>19720</v>
      </c>
    </row>
    <row r="9532" spans="1:6">
      <c r="A9532" t="s">
        <v>3967</v>
      </c>
      <c r="B9532" s="874" t="s">
        <v>27499</v>
      </c>
      <c r="C9532" t="s">
        <v>27500</v>
      </c>
      <c r="D9532" t="s">
        <v>27500</v>
      </c>
      <c r="E9532" t="s">
        <v>27500</v>
      </c>
      <c r="F9532" s="874" t="s">
        <v>19720</v>
      </c>
    </row>
    <row r="9533" spans="1:6">
      <c r="A9533" t="s">
        <v>3967</v>
      </c>
      <c r="B9533" s="874" t="s">
        <v>27501</v>
      </c>
      <c r="C9533" t="s">
        <v>27502</v>
      </c>
      <c r="D9533" t="s">
        <v>27502</v>
      </c>
      <c r="E9533" t="s">
        <v>27502</v>
      </c>
      <c r="F9533" s="874" t="s">
        <v>19720</v>
      </c>
    </row>
    <row r="9534" spans="1:6">
      <c r="A9534" t="s">
        <v>3967</v>
      </c>
      <c r="B9534" s="874" t="s">
        <v>27503</v>
      </c>
      <c r="C9534" t="s">
        <v>27504</v>
      </c>
      <c r="D9534" t="s">
        <v>27504</v>
      </c>
      <c r="E9534" t="s">
        <v>27504</v>
      </c>
      <c r="F9534" s="874" t="s">
        <v>19720</v>
      </c>
    </row>
    <row r="9535" spans="1:6">
      <c r="A9535" t="s">
        <v>3967</v>
      </c>
      <c r="B9535" s="876" t="s">
        <v>27505</v>
      </c>
      <c r="C9535" t="s">
        <v>27506</v>
      </c>
      <c r="D9535" t="s">
        <v>27506</v>
      </c>
      <c r="E9535" t="s">
        <v>27506</v>
      </c>
      <c r="F9535" s="874" t="s">
        <v>19720</v>
      </c>
    </row>
    <row r="9536" spans="1:6">
      <c r="A9536" t="s">
        <v>3967</v>
      </c>
      <c r="B9536" s="874" t="s">
        <v>27507</v>
      </c>
      <c r="C9536" t="s">
        <v>27508</v>
      </c>
      <c r="D9536" t="s">
        <v>27508</v>
      </c>
      <c r="E9536" t="s">
        <v>27508</v>
      </c>
      <c r="F9536" s="874" t="s">
        <v>19720</v>
      </c>
    </row>
    <row r="9537" spans="1:6">
      <c r="A9537" t="s">
        <v>3967</v>
      </c>
      <c r="B9537" s="874" t="s">
        <v>27509</v>
      </c>
      <c r="C9537" t="s">
        <v>27510</v>
      </c>
      <c r="D9537" t="s">
        <v>27510</v>
      </c>
      <c r="E9537" t="s">
        <v>27510</v>
      </c>
      <c r="F9537" s="874" t="s">
        <v>19720</v>
      </c>
    </row>
    <row r="9538" spans="1:6">
      <c r="A9538" t="s">
        <v>3967</v>
      </c>
      <c r="B9538" s="874" t="s">
        <v>27511</v>
      </c>
      <c r="C9538" t="s">
        <v>27512</v>
      </c>
      <c r="D9538" t="s">
        <v>27512</v>
      </c>
      <c r="E9538" t="s">
        <v>27512</v>
      </c>
      <c r="F9538" s="874" t="s">
        <v>19720</v>
      </c>
    </row>
    <row r="9539" spans="1:6">
      <c r="A9539" t="s">
        <v>3967</v>
      </c>
      <c r="B9539" s="874" t="s">
        <v>27513</v>
      </c>
      <c r="C9539" t="s">
        <v>27514</v>
      </c>
      <c r="D9539" t="s">
        <v>27514</v>
      </c>
      <c r="E9539" t="s">
        <v>27514</v>
      </c>
      <c r="F9539" s="874" t="s">
        <v>19720</v>
      </c>
    </row>
    <row r="9540" spans="1:6">
      <c r="A9540" t="s">
        <v>3967</v>
      </c>
      <c r="B9540" s="874" t="s">
        <v>27515</v>
      </c>
      <c r="C9540" t="s">
        <v>27516</v>
      </c>
      <c r="D9540" t="s">
        <v>27516</v>
      </c>
      <c r="E9540" t="s">
        <v>27516</v>
      </c>
      <c r="F9540" s="874" t="s">
        <v>19720</v>
      </c>
    </row>
    <row r="9541" spans="1:6">
      <c r="A9541" t="s">
        <v>3967</v>
      </c>
      <c r="B9541" s="874" t="s">
        <v>27517</v>
      </c>
      <c r="C9541" t="s">
        <v>27518</v>
      </c>
      <c r="D9541" t="s">
        <v>27518</v>
      </c>
      <c r="E9541" t="s">
        <v>27518</v>
      </c>
      <c r="F9541" s="874" t="s">
        <v>19720</v>
      </c>
    </row>
    <row r="9542" spans="1:6">
      <c r="A9542" t="s">
        <v>3967</v>
      </c>
      <c r="B9542" s="874" t="s">
        <v>27519</v>
      </c>
      <c r="C9542" t="s">
        <v>27520</v>
      </c>
      <c r="D9542" t="s">
        <v>27520</v>
      </c>
      <c r="E9542" t="s">
        <v>27520</v>
      </c>
      <c r="F9542" s="874" t="s">
        <v>19720</v>
      </c>
    </row>
    <row r="9543" spans="1:6">
      <c r="A9543" t="s">
        <v>3967</v>
      </c>
      <c r="B9543" s="860" t="s">
        <v>27521</v>
      </c>
      <c r="C9543" t="s">
        <v>27522</v>
      </c>
      <c r="D9543" t="s">
        <v>27522</v>
      </c>
      <c r="E9543" t="s">
        <v>27522</v>
      </c>
      <c r="F9543" s="860" t="s">
        <v>19720</v>
      </c>
    </row>
    <row r="9544" spans="1:6">
      <c r="A9544" t="s">
        <v>3967</v>
      </c>
      <c r="B9544" s="860" t="s">
        <v>27523</v>
      </c>
      <c r="C9544" t="s">
        <v>27524</v>
      </c>
      <c r="D9544" t="s">
        <v>27524</v>
      </c>
      <c r="E9544" t="s">
        <v>27524</v>
      </c>
      <c r="F9544" s="860" t="s">
        <v>19720</v>
      </c>
    </row>
    <row r="9545" spans="1:6">
      <c r="A9545" t="s">
        <v>3967</v>
      </c>
      <c r="B9545" s="860" t="s">
        <v>27525</v>
      </c>
      <c r="C9545" t="s">
        <v>27526</v>
      </c>
      <c r="D9545" t="s">
        <v>27526</v>
      </c>
      <c r="E9545" t="s">
        <v>27526</v>
      </c>
      <c r="F9545" s="860" t="s">
        <v>19720</v>
      </c>
    </row>
    <row r="9546" spans="1:6">
      <c r="A9546" t="s">
        <v>3967</v>
      </c>
      <c r="B9546" t="s">
        <v>27527</v>
      </c>
      <c r="C9546" t="s">
        <v>27528</v>
      </c>
      <c r="D9546" t="s">
        <v>27528</v>
      </c>
      <c r="E9546" t="s">
        <v>27528</v>
      </c>
      <c r="F9546" s="874" t="s">
        <v>19720</v>
      </c>
    </row>
    <row r="9547" spans="1:6">
      <c r="A9547" t="s">
        <v>3967</v>
      </c>
      <c r="B9547" s="874" t="s">
        <v>27529</v>
      </c>
      <c r="C9547" t="s">
        <v>27530</v>
      </c>
      <c r="D9547" t="s">
        <v>27530</v>
      </c>
      <c r="E9547" t="s">
        <v>27530</v>
      </c>
      <c r="F9547" s="874" t="s">
        <v>19720</v>
      </c>
    </row>
    <row r="9548" spans="1:6">
      <c r="A9548" t="s">
        <v>3967</v>
      </c>
      <c r="B9548" s="874" t="s">
        <v>27531</v>
      </c>
      <c r="C9548" t="s">
        <v>27532</v>
      </c>
      <c r="D9548" t="s">
        <v>27532</v>
      </c>
      <c r="E9548" t="s">
        <v>27532</v>
      </c>
      <c r="F9548" s="874" t="s">
        <v>19720</v>
      </c>
    </row>
    <row r="9549" spans="1:6">
      <c r="A9549" t="s">
        <v>3967</v>
      </c>
      <c r="B9549" s="874" t="s">
        <v>27533</v>
      </c>
      <c r="C9549" t="s">
        <v>27534</v>
      </c>
      <c r="D9549" t="s">
        <v>27534</v>
      </c>
      <c r="E9549" t="s">
        <v>27534</v>
      </c>
      <c r="F9549" s="884" t="s">
        <v>19720</v>
      </c>
    </row>
    <row r="9550" spans="1:6">
      <c r="A9550" t="s">
        <v>3967</v>
      </c>
      <c r="B9550" s="874" t="s">
        <v>27535</v>
      </c>
      <c r="C9550" t="s">
        <v>27536</v>
      </c>
      <c r="D9550" t="s">
        <v>27536</v>
      </c>
      <c r="E9550" t="s">
        <v>27536</v>
      </c>
      <c r="F9550" s="874" t="s">
        <v>19720</v>
      </c>
    </row>
    <row r="9551" spans="1:6">
      <c r="A9551" t="s">
        <v>3967</v>
      </c>
      <c r="B9551" s="874" t="s">
        <v>27537</v>
      </c>
      <c r="C9551" t="s">
        <v>27538</v>
      </c>
      <c r="D9551" t="s">
        <v>27538</v>
      </c>
      <c r="E9551" t="s">
        <v>27538</v>
      </c>
      <c r="F9551" s="874" t="s">
        <v>19720</v>
      </c>
    </row>
    <row r="9552" spans="1:6">
      <c r="A9552" t="s">
        <v>3967</v>
      </c>
      <c r="B9552" s="874" t="s">
        <v>27539</v>
      </c>
      <c r="C9552" t="s">
        <v>27540</v>
      </c>
      <c r="D9552" t="s">
        <v>27540</v>
      </c>
      <c r="E9552" t="s">
        <v>27540</v>
      </c>
      <c r="F9552" s="874" t="s">
        <v>19720</v>
      </c>
    </row>
    <row r="9553" spans="1:6">
      <c r="A9553" t="s">
        <v>3967</v>
      </c>
      <c r="B9553" s="874" t="s">
        <v>27541</v>
      </c>
      <c r="C9553" t="s">
        <v>27542</v>
      </c>
      <c r="D9553" t="s">
        <v>27542</v>
      </c>
      <c r="E9553" t="s">
        <v>27542</v>
      </c>
      <c r="F9553" s="874" t="s">
        <v>19720</v>
      </c>
    </row>
    <row r="9554" spans="1:6">
      <c r="A9554" t="s">
        <v>3967</v>
      </c>
      <c r="B9554" s="874" t="s">
        <v>27543</v>
      </c>
      <c r="C9554" t="s">
        <v>27544</v>
      </c>
      <c r="D9554" t="s">
        <v>27544</v>
      </c>
      <c r="E9554" t="s">
        <v>27544</v>
      </c>
      <c r="F9554" s="874" t="s">
        <v>19720</v>
      </c>
    </row>
    <row r="9555" spans="1:6">
      <c r="A9555" t="s">
        <v>3967</v>
      </c>
      <c r="B9555" s="874" t="s">
        <v>27545</v>
      </c>
      <c r="C9555" t="s">
        <v>27546</v>
      </c>
      <c r="D9555" t="s">
        <v>27546</v>
      </c>
      <c r="E9555" t="s">
        <v>27546</v>
      </c>
      <c r="F9555" s="874" t="s">
        <v>19720</v>
      </c>
    </row>
    <row r="9556" spans="1:6">
      <c r="A9556" t="s">
        <v>3967</v>
      </c>
      <c r="B9556" s="874" t="s">
        <v>27547</v>
      </c>
      <c r="C9556" t="s">
        <v>27548</v>
      </c>
      <c r="D9556" t="s">
        <v>27548</v>
      </c>
      <c r="E9556" t="s">
        <v>27548</v>
      </c>
      <c r="F9556" s="874" t="s">
        <v>19723</v>
      </c>
    </row>
    <row r="9557" spans="1:6">
      <c r="A9557" t="s">
        <v>3967</v>
      </c>
      <c r="B9557" s="874" t="s">
        <v>27549</v>
      </c>
      <c r="C9557" t="s">
        <v>27550</v>
      </c>
      <c r="D9557" t="s">
        <v>27550</v>
      </c>
      <c r="E9557" t="s">
        <v>27550</v>
      </c>
      <c r="F9557" s="874" t="s">
        <v>19723</v>
      </c>
    </row>
    <row r="9558" spans="1:6">
      <c r="A9558" t="s">
        <v>3967</v>
      </c>
      <c r="B9558" s="874" t="s">
        <v>27551</v>
      </c>
      <c r="C9558" t="s">
        <v>27552</v>
      </c>
      <c r="D9558" t="s">
        <v>27552</v>
      </c>
      <c r="E9558" t="s">
        <v>27552</v>
      </c>
      <c r="F9558" s="874" t="s">
        <v>19727</v>
      </c>
    </row>
    <row r="9559" spans="1:6">
      <c r="A9559" t="s">
        <v>3967</v>
      </c>
      <c r="B9559" s="860" t="s">
        <v>27553</v>
      </c>
      <c r="C9559" t="s">
        <v>27554</v>
      </c>
      <c r="D9559" t="s">
        <v>27554</v>
      </c>
      <c r="E9559" t="s">
        <v>27554</v>
      </c>
      <c r="F9559" s="874" t="s">
        <v>19731</v>
      </c>
    </row>
    <row r="9560" spans="1:6">
      <c r="A9560" t="s">
        <v>3967</v>
      </c>
      <c r="B9560" s="874" t="s">
        <v>27555</v>
      </c>
      <c r="C9560" t="s">
        <v>27556</v>
      </c>
      <c r="D9560" t="s">
        <v>27556</v>
      </c>
      <c r="E9560" t="s">
        <v>27556</v>
      </c>
      <c r="F9560" s="874" t="s">
        <v>19734</v>
      </c>
    </row>
    <row r="9561" spans="1:6">
      <c r="A9561" t="s">
        <v>3967</v>
      </c>
      <c r="B9561" t="s">
        <v>27557</v>
      </c>
      <c r="C9561" t="s">
        <v>27558</v>
      </c>
      <c r="D9561" t="s">
        <v>27558</v>
      </c>
      <c r="E9561" t="s">
        <v>27558</v>
      </c>
      <c r="F9561" t="s">
        <v>19737</v>
      </c>
    </row>
    <row r="9562" spans="1:6">
      <c r="A9562" t="s">
        <v>3967</v>
      </c>
      <c r="B9562" t="s">
        <v>27559</v>
      </c>
      <c r="C9562" t="s">
        <v>27560</v>
      </c>
      <c r="D9562" t="s">
        <v>27560</v>
      </c>
      <c r="E9562" t="s">
        <v>27560</v>
      </c>
      <c r="F9562" s="874" t="s">
        <v>19740</v>
      </c>
    </row>
    <row r="9563" spans="1:6">
      <c r="A9563" t="s">
        <v>3967</v>
      </c>
      <c r="B9563" s="874" t="s">
        <v>27561</v>
      </c>
      <c r="C9563" t="s">
        <v>27562</v>
      </c>
      <c r="D9563" t="s">
        <v>27562</v>
      </c>
      <c r="E9563" t="s">
        <v>27562</v>
      </c>
      <c r="F9563" s="874" t="s">
        <v>19744</v>
      </c>
    </row>
    <row r="9564" spans="1:6">
      <c r="A9564" t="s">
        <v>3967</v>
      </c>
      <c r="B9564" s="874" t="s">
        <v>27563</v>
      </c>
      <c r="C9564" t="s">
        <v>27564</v>
      </c>
      <c r="D9564" t="s">
        <v>27564</v>
      </c>
      <c r="E9564" t="s">
        <v>27564</v>
      </c>
      <c r="F9564" s="874" t="s">
        <v>19748</v>
      </c>
    </row>
    <row r="9565" spans="1:6">
      <c r="A9565" t="s">
        <v>3967</v>
      </c>
      <c r="B9565" s="874" t="s">
        <v>27565</v>
      </c>
      <c r="C9565" t="s">
        <v>27566</v>
      </c>
      <c r="D9565" t="s">
        <v>27566</v>
      </c>
      <c r="E9565" t="s">
        <v>27566</v>
      </c>
      <c r="F9565" s="874" t="s">
        <v>19751</v>
      </c>
    </row>
    <row r="9566" spans="1:6">
      <c r="A9566" t="s">
        <v>3967</v>
      </c>
      <c r="B9566" s="874" t="s">
        <v>27567</v>
      </c>
      <c r="C9566" t="s">
        <v>27568</v>
      </c>
      <c r="D9566" t="s">
        <v>27568</v>
      </c>
      <c r="E9566" t="s">
        <v>27568</v>
      </c>
      <c r="F9566" s="874" t="s">
        <v>19755</v>
      </c>
    </row>
    <row r="9567" spans="1:6">
      <c r="A9567" t="s">
        <v>3967</v>
      </c>
      <c r="B9567" s="874" t="s">
        <v>27569</v>
      </c>
      <c r="C9567" t="s">
        <v>27570</v>
      </c>
      <c r="D9567" t="s">
        <v>27570</v>
      </c>
      <c r="E9567" t="s">
        <v>27570</v>
      </c>
      <c r="F9567" s="874" t="s">
        <v>19755</v>
      </c>
    </row>
    <row r="9568" spans="1:6">
      <c r="A9568" t="s">
        <v>3967</v>
      </c>
      <c r="B9568" s="874" t="s">
        <v>27571</v>
      </c>
      <c r="C9568" t="s">
        <v>27572</v>
      </c>
      <c r="D9568" t="s">
        <v>27572</v>
      </c>
      <c r="E9568" t="s">
        <v>27572</v>
      </c>
      <c r="F9568" s="874" t="s">
        <v>19758</v>
      </c>
    </row>
    <row r="9569" spans="1:6">
      <c r="A9569" t="s">
        <v>3967</v>
      </c>
      <c r="B9569" s="874" t="s">
        <v>27573</v>
      </c>
      <c r="C9569" t="s">
        <v>27574</v>
      </c>
      <c r="D9569" t="s">
        <v>27574</v>
      </c>
      <c r="E9569" t="s">
        <v>27574</v>
      </c>
      <c r="F9569" s="874" t="s">
        <v>19762</v>
      </c>
    </row>
    <row r="9570" spans="1:6">
      <c r="A9570" t="s">
        <v>3967</v>
      </c>
      <c r="B9570" s="874" t="s">
        <v>27575</v>
      </c>
      <c r="C9570" t="s">
        <v>27576</v>
      </c>
      <c r="D9570" t="s">
        <v>27576</v>
      </c>
      <c r="E9570" t="s">
        <v>27576</v>
      </c>
      <c r="F9570" s="874" t="s">
        <v>19765</v>
      </c>
    </row>
    <row r="9571" spans="1:6">
      <c r="A9571" t="s">
        <v>3967</v>
      </c>
      <c r="B9571" s="874" t="s">
        <v>27577</v>
      </c>
      <c r="C9571" t="s">
        <v>27578</v>
      </c>
      <c r="D9571" t="s">
        <v>27578</v>
      </c>
      <c r="E9571" t="s">
        <v>27578</v>
      </c>
      <c r="F9571" s="874" t="s">
        <v>19765</v>
      </c>
    </row>
    <row r="9572" spans="1:6">
      <c r="A9572" t="s">
        <v>3967</v>
      </c>
      <c r="B9572" s="874" t="s">
        <v>27579</v>
      </c>
      <c r="C9572" t="s">
        <v>27580</v>
      </c>
      <c r="D9572" t="s">
        <v>27580</v>
      </c>
      <c r="E9572" t="s">
        <v>27580</v>
      </c>
      <c r="F9572" s="875" t="s">
        <v>19769</v>
      </c>
    </row>
    <row r="9573" spans="1:6">
      <c r="A9573" t="s">
        <v>3967</v>
      </c>
      <c r="B9573" s="860" t="s">
        <v>27581</v>
      </c>
      <c r="C9573" t="s">
        <v>27582</v>
      </c>
      <c r="D9573" t="s">
        <v>27582</v>
      </c>
      <c r="E9573" t="s">
        <v>27582</v>
      </c>
      <c r="F9573" s="874" t="s">
        <v>19770</v>
      </c>
    </row>
    <row r="9574" spans="1:6">
      <c r="A9574" t="s">
        <v>3967</v>
      </c>
      <c r="B9574" s="876" t="s">
        <v>27583</v>
      </c>
      <c r="C9574" t="s">
        <v>27584</v>
      </c>
      <c r="D9574" t="s">
        <v>27584</v>
      </c>
      <c r="E9574" t="s">
        <v>27584</v>
      </c>
      <c r="F9574" s="874" t="s">
        <v>19770</v>
      </c>
    </row>
    <row r="9575" spans="1:6">
      <c r="A9575" t="s">
        <v>3967</v>
      </c>
      <c r="B9575" s="874" t="s">
        <v>27585</v>
      </c>
      <c r="C9575" t="s">
        <v>27586</v>
      </c>
      <c r="D9575" t="s">
        <v>27586</v>
      </c>
      <c r="E9575" t="s">
        <v>27586</v>
      </c>
      <c r="F9575" s="874" t="s">
        <v>19771</v>
      </c>
    </row>
    <row r="9576" spans="1:6">
      <c r="A9576" t="s">
        <v>3967</v>
      </c>
      <c r="B9576" s="874" t="s">
        <v>27587</v>
      </c>
      <c r="C9576" t="s">
        <v>27588</v>
      </c>
      <c r="D9576" t="s">
        <v>27588</v>
      </c>
      <c r="E9576" t="s">
        <v>27588</v>
      </c>
      <c r="F9576" s="874" t="s">
        <v>19775</v>
      </c>
    </row>
    <row r="9577" spans="1:6">
      <c r="A9577" t="s">
        <v>3967</v>
      </c>
      <c r="B9577" s="874" t="s">
        <v>27589</v>
      </c>
      <c r="C9577" t="s">
        <v>27590</v>
      </c>
      <c r="D9577" t="s">
        <v>27590</v>
      </c>
      <c r="E9577" t="s">
        <v>27590</v>
      </c>
      <c r="F9577" s="874" t="s">
        <v>19779</v>
      </c>
    </row>
    <row r="9578" spans="1:6">
      <c r="A9578" t="s">
        <v>3967</v>
      </c>
      <c r="B9578" s="874" t="s">
        <v>27591</v>
      </c>
      <c r="C9578" t="s">
        <v>27592</v>
      </c>
      <c r="D9578" t="s">
        <v>27592</v>
      </c>
      <c r="E9578" t="s">
        <v>27592</v>
      </c>
      <c r="F9578" s="874" t="s">
        <v>19782</v>
      </c>
    </row>
    <row r="9579" spans="1:6">
      <c r="A9579" t="s">
        <v>3967</v>
      </c>
      <c r="B9579" s="874" t="s">
        <v>27593</v>
      </c>
      <c r="C9579" t="s">
        <v>27594</v>
      </c>
      <c r="D9579" t="s">
        <v>27594</v>
      </c>
      <c r="E9579" t="s">
        <v>27594</v>
      </c>
      <c r="F9579" s="874" t="s">
        <v>19785</v>
      </c>
    </row>
    <row r="9580" spans="1:6">
      <c r="A9580" t="s">
        <v>3967</v>
      </c>
      <c r="B9580" s="874" t="s">
        <v>27595</v>
      </c>
      <c r="C9580" t="s">
        <v>27596</v>
      </c>
      <c r="D9580" t="s">
        <v>27596</v>
      </c>
      <c r="E9580" t="s">
        <v>27596</v>
      </c>
      <c r="F9580" s="874" t="s">
        <v>19785</v>
      </c>
    </row>
    <row r="9581" spans="1:6">
      <c r="A9581" t="s">
        <v>3967</v>
      </c>
      <c r="B9581" s="874" t="s">
        <v>27597</v>
      </c>
      <c r="C9581" t="s">
        <v>27598</v>
      </c>
      <c r="D9581" t="s">
        <v>27598</v>
      </c>
      <c r="E9581" t="s">
        <v>27598</v>
      </c>
      <c r="F9581" s="874" t="s">
        <v>19785</v>
      </c>
    </row>
    <row r="9582" spans="1:6">
      <c r="A9582" t="s">
        <v>3967</v>
      </c>
      <c r="B9582" s="874" t="s">
        <v>27599</v>
      </c>
      <c r="C9582" t="s">
        <v>27600</v>
      </c>
      <c r="D9582" t="s">
        <v>27600</v>
      </c>
      <c r="E9582" t="s">
        <v>27600</v>
      </c>
      <c r="F9582" s="874" t="s">
        <v>19785</v>
      </c>
    </row>
    <row r="9583" spans="1:6">
      <c r="A9583" t="s">
        <v>3967</v>
      </c>
      <c r="B9583" s="874" t="s">
        <v>27601</v>
      </c>
      <c r="C9583" t="s">
        <v>27602</v>
      </c>
      <c r="D9583" t="s">
        <v>27602</v>
      </c>
      <c r="E9583" t="s">
        <v>27602</v>
      </c>
      <c r="F9583" s="874" t="s">
        <v>19786</v>
      </c>
    </row>
    <row r="9584" spans="1:6">
      <c r="A9584" t="s">
        <v>3967</v>
      </c>
      <c r="B9584" s="874" t="s">
        <v>27603</v>
      </c>
      <c r="C9584" t="s">
        <v>27604</v>
      </c>
      <c r="D9584" t="s">
        <v>27604</v>
      </c>
      <c r="E9584" t="s">
        <v>27604</v>
      </c>
      <c r="F9584" s="874" t="s">
        <v>19789</v>
      </c>
    </row>
    <row r="9585" spans="1:6">
      <c r="A9585" t="s">
        <v>3967</v>
      </c>
      <c r="B9585" s="874" t="s">
        <v>27605</v>
      </c>
      <c r="C9585" t="s">
        <v>27606</v>
      </c>
      <c r="D9585" t="s">
        <v>27606</v>
      </c>
      <c r="E9585" t="s">
        <v>27606</v>
      </c>
      <c r="F9585" s="874" t="s">
        <v>19793</v>
      </c>
    </row>
    <row r="9586" spans="1:6">
      <c r="A9586" t="s">
        <v>3967</v>
      </c>
      <c r="B9586" s="874" t="s">
        <v>27607</v>
      </c>
      <c r="C9586" t="s">
        <v>27608</v>
      </c>
      <c r="D9586" t="s">
        <v>27608</v>
      </c>
      <c r="E9586" t="s">
        <v>27608</v>
      </c>
      <c r="F9586" s="874" t="s">
        <v>19794</v>
      </c>
    </row>
    <row r="9587" spans="1:6">
      <c r="A9587" t="s">
        <v>3967</v>
      </c>
      <c r="B9587" s="874" t="s">
        <v>27609</v>
      </c>
      <c r="C9587" t="s">
        <v>27610</v>
      </c>
      <c r="D9587" t="s">
        <v>27610</v>
      </c>
      <c r="E9587" t="s">
        <v>27610</v>
      </c>
      <c r="F9587" s="874" t="s">
        <v>19798</v>
      </c>
    </row>
    <row r="9588" spans="1:6">
      <c r="A9588" t="s">
        <v>3967</v>
      </c>
      <c r="B9588" s="874" t="s">
        <v>27611</v>
      </c>
      <c r="C9588" t="s">
        <v>27612</v>
      </c>
      <c r="D9588" t="s">
        <v>27612</v>
      </c>
      <c r="E9588" t="s">
        <v>27612</v>
      </c>
      <c r="F9588" s="874" t="s">
        <v>19802</v>
      </c>
    </row>
    <row r="9589" spans="1:6">
      <c r="A9589" t="s">
        <v>3967</v>
      </c>
      <c r="B9589" s="874" t="s">
        <v>27613</v>
      </c>
      <c r="C9589" t="s">
        <v>27614</v>
      </c>
      <c r="D9589" t="s">
        <v>27614</v>
      </c>
      <c r="E9589" t="s">
        <v>27614</v>
      </c>
      <c r="F9589" s="874" t="s">
        <v>19806</v>
      </c>
    </row>
    <row r="9590" spans="1:6">
      <c r="A9590" t="s">
        <v>3967</v>
      </c>
      <c r="B9590" s="874" t="s">
        <v>27615</v>
      </c>
      <c r="C9590" t="s">
        <v>27616</v>
      </c>
      <c r="D9590" t="s">
        <v>27616</v>
      </c>
      <c r="E9590" t="s">
        <v>27616</v>
      </c>
      <c r="F9590" s="874" t="s">
        <v>19807</v>
      </c>
    </row>
    <row r="9591" spans="1:6">
      <c r="A9591" t="s">
        <v>3967</v>
      </c>
      <c r="B9591" s="874" t="s">
        <v>27617</v>
      </c>
      <c r="C9591" t="s">
        <v>27618</v>
      </c>
      <c r="D9591" t="s">
        <v>27618</v>
      </c>
      <c r="E9591" t="s">
        <v>27618</v>
      </c>
      <c r="F9591" s="874" t="s">
        <v>19811</v>
      </c>
    </row>
    <row r="9592" spans="1:6">
      <c r="A9592" t="s">
        <v>3967</v>
      </c>
      <c r="B9592" s="874" t="s">
        <v>27619</v>
      </c>
      <c r="C9592" t="s">
        <v>27620</v>
      </c>
      <c r="D9592" t="s">
        <v>27620</v>
      </c>
      <c r="E9592" t="s">
        <v>27620</v>
      </c>
      <c r="F9592" s="874" t="s">
        <v>19815</v>
      </c>
    </row>
    <row r="9593" spans="1:6">
      <c r="A9593" t="s">
        <v>3967</v>
      </c>
      <c r="B9593" s="874" t="s">
        <v>27621</v>
      </c>
      <c r="C9593" t="s">
        <v>27622</v>
      </c>
      <c r="D9593" t="s">
        <v>27622</v>
      </c>
      <c r="E9593" t="s">
        <v>27622</v>
      </c>
      <c r="F9593" s="874" t="s">
        <v>19819</v>
      </c>
    </row>
    <row r="9594" spans="1:6">
      <c r="A9594" t="s">
        <v>3967</v>
      </c>
      <c r="B9594" s="874" t="s">
        <v>27623</v>
      </c>
      <c r="C9594" t="s">
        <v>27624</v>
      </c>
      <c r="D9594" t="s">
        <v>27624</v>
      </c>
      <c r="E9594" t="s">
        <v>27624</v>
      </c>
      <c r="F9594" s="874" t="s">
        <v>19823</v>
      </c>
    </row>
    <row r="9595" spans="1:6">
      <c r="A9595" t="s">
        <v>3967</v>
      </c>
      <c r="B9595" s="874" t="s">
        <v>27625</v>
      </c>
      <c r="C9595" t="s">
        <v>27626</v>
      </c>
      <c r="D9595" t="s">
        <v>27626</v>
      </c>
      <c r="E9595" t="s">
        <v>27626</v>
      </c>
      <c r="F9595" s="874" t="s">
        <v>19824</v>
      </c>
    </row>
    <row r="9596" spans="1:6">
      <c r="A9596" t="s">
        <v>3967</v>
      </c>
      <c r="B9596" s="874" t="s">
        <v>27627</v>
      </c>
      <c r="C9596" t="s">
        <v>27628</v>
      </c>
      <c r="D9596" t="s">
        <v>27628</v>
      </c>
      <c r="E9596" t="s">
        <v>27628</v>
      </c>
      <c r="F9596" s="874" t="s">
        <v>19827</v>
      </c>
    </row>
    <row r="9597" spans="1:6">
      <c r="A9597" t="s">
        <v>3967</v>
      </c>
      <c r="B9597" s="874" t="s">
        <v>27629</v>
      </c>
      <c r="C9597" t="s">
        <v>27630</v>
      </c>
      <c r="D9597" t="s">
        <v>27630</v>
      </c>
      <c r="E9597" t="s">
        <v>27630</v>
      </c>
      <c r="F9597" s="874" t="s">
        <v>19827</v>
      </c>
    </row>
    <row r="9598" spans="1:6">
      <c r="A9598" t="s">
        <v>3967</v>
      </c>
      <c r="B9598" s="874" t="s">
        <v>27631</v>
      </c>
      <c r="C9598" t="s">
        <v>27632</v>
      </c>
      <c r="D9598" t="s">
        <v>27632</v>
      </c>
      <c r="E9598" t="s">
        <v>27632</v>
      </c>
      <c r="F9598" s="874" t="s">
        <v>19831</v>
      </c>
    </row>
    <row r="9599" spans="1:6">
      <c r="A9599" t="s">
        <v>3967</v>
      </c>
      <c r="B9599" s="874" t="s">
        <v>27633</v>
      </c>
      <c r="C9599" t="s">
        <v>27634</v>
      </c>
      <c r="D9599" t="s">
        <v>27634</v>
      </c>
      <c r="E9599" t="s">
        <v>27634</v>
      </c>
      <c r="F9599" s="874" t="s">
        <v>19831</v>
      </c>
    </row>
    <row r="9600" spans="1:6">
      <c r="A9600" t="s">
        <v>3967</v>
      </c>
      <c r="B9600" s="874" t="s">
        <v>27635</v>
      </c>
      <c r="C9600" t="s">
        <v>27636</v>
      </c>
      <c r="D9600" t="s">
        <v>27636</v>
      </c>
      <c r="E9600" t="s">
        <v>27636</v>
      </c>
      <c r="F9600" s="874" t="s">
        <v>19831</v>
      </c>
    </row>
    <row r="9601" spans="1:6">
      <c r="A9601" t="s">
        <v>3967</v>
      </c>
      <c r="B9601" s="874" t="s">
        <v>27637</v>
      </c>
      <c r="C9601" t="s">
        <v>27638</v>
      </c>
      <c r="D9601" t="s">
        <v>27638</v>
      </c>
      <c r="E9601" t="s">
        <v>27638</v>
      </c>
      <c r="F9601" s="874" t="s">
        <v>19831</v>
      </c>
    </row>
    <row r="9602" spans="1:6">
      <c r="A9602" t="s">
        <v>3967</v>
      </c>
      <c r="B9602" s="874" t="s">
        <v>27639</v>
      </c>
      <c r="C9602" t="s">
        <v>27640</v>
      </c>
      <c r="D9602" t="s">
        <v>27640</v>
      </c>
      <c r="E9602" t="s">
        <v>27640</v>
      </c>
      <c r="F9602" s="874" t="s">
        <v>19831</v>
      </c>
    </row>
    <row r="9603" spans="1:6">
      <c r="A9603" t="s">
        <v>3967</v>
      </c>
      <c r="B9603" s="874" t="s">
        <v>27641</v>
      </c>
      <c r="C9603" t="s">
        <v>27642</v>
      </c>
      <c r="D9603" t="s">
        <v>27642</v>
      </c>
      <c r="E9603" t="s">
        <v>27642</v>
      </c>
      <c r="F9603" s="874" t="s">
        <v>19831</v>
      </c>
    </row>
    <row r="9604" spans="1:6">
      <c r="A9604" t="s">
        <v>3967</v>
      </c>
      <c r="B9604" s="874" t="s">
        <v>27643</v>
      </c>
      <c r="C9604" t="s">
        <v>27644</v>
      </c>
      <c r="D9604" t="s">
        <v>27644</v>
      </c>
      <c r="E9604" t="s">
        <v>27644</v>
      </c>
      <c r="F9604" s="874" t="s">
        <v>19831</v>
      </c>
    </row>
    <row r="9605" spans="1:6">
      <c r="A9605" t="s">
        <v>3967</v>
      </c>
      <c r="B9605" s="874" t="s">
        <v>27645</v>
      </c>
      <c r="C9605" t="s">
        <v>27646</v>
      </c>
      <c r="D9605" t="s">
        <v>27646</v>
      </c>
      <c r="E9605" t="s">
        <v>27646</v>
      </c>
      <c r="F9605" s="874" t="s">
        <v>19831</v>
      </c>
    </row>
    <row r="9606" spans="1:6">
      <c r="A9606" t="s">
        <v>3967</v>
      </c>
      <c r="B9606" s="874" t="s">
        <v>27647</v>
      </c>
      <c r="C9606" t="s">
        <v>27648</v>
      </c>
      <c r="D9606" t="s">
        <v>27648</v>
      </c>
      <c r="E9606" t="s">
        <v>27648</v>
      </c>
      <c r="F9606" s="874" t="s">
        <v>19831</v>
      </c>
    </row>
    <row r="9607" spans="1:6">
      <c r="A9607" t="s">
        <v>3967</v>
      </c>
      <c r="B9607" s="874" t="s">
        <v>27649</v>
      </c>
      <c r="C9607" t="s">
        <v>27650</v>
      </c>
      <c r="D9607" t="s">
        <v>27650</v>
      </c>
      <c r="E9607" t="s">
        <v>27650</v>
      </c>
      <c r="F9607" s="874" t="s">
        <v>19831</v>
      </c>
    </row>
    <row r="9608" spans="1:6">
      <c r="A9608" t="s">
        <v>3967</v>
      </c>
      <c r="B9608" s="874" t="s">
        <v>27651</v>
      </c>
      <c r="C9608" t="s">
        <v>27652</v>
      </c>
      <c r="D9608" t="s">
        <v>27652</v>
      </c>
      <c r="E9608" t="s">
        <v>27652</v>
      </c>
      <c r="F9608" s="874" t="s">
        <v>19831</v>
      </c>
    </row>
    <row r="9609" spans="1:6">
      <c r="A9609" t="s">
        <v>3967</v>
      </c>
      <c r="B9609" s="874" t="s">
        <v>27653</v>
      </c>
      <c r="C9609" t="s">
        <v>27654</v>
      </c>
      <c r="D9609" t="s">
        <v>27654</v>
      </c>
      <c r="E9609" t="s">
        <v>27654</v>
      </c>
      <c r="F9609" s="874" t="s">
        <v>19831</v>
      </c>
    </row>
    <row r="9610" spans="1:6">
      <c r="A9610" t="s">
        <v>3967</v>
      </c>
      <c r="B9610" s="874" t="s">
        <v>27655</v>
      </c>
      <c r="C9610" t="s">
        <v>27656</v>
      </c>
      <c r="D9610" t="s">
        <v>27656</v>
      </c>
      <c r="E9610" t="s">
        <v>27656</v>
      </c>
      <c r="F9610" s="874" t="s">
        <v>19831</v>
      </c>
    </row>
    <row r="9611" spans="1:6">
      <c r="A9611" t="s">
        <v>3967</v>
      </c>
      <c r="B9611" s="874" t="s">
        <v>27657</v>
      </c>
      <c r="C9611" t="s">
        <v>27658</v>
      </c>
      <c r="D9611" t="s">
        <v>27658</v>
      </c>
      <c r="E9611" t="s">
        <v>27658</v>
      </c>
      <c r="F9611" s="874" t="s">
        <v>19831</v>
      </c>
    </row>
    <row r="9612" spans="1:6">
      <c r="A9612" t="s">
        <v>3967</v>
      </c>
      <c r="B9612" s="874" t="s">
        <v>27659</v>
      </c>
      <c r="C9612" t="s">
        <v>27660</v>
      </c>
      <c r="D9612" t="s">
        <v>27660</v>
      </c>
      <c r="E9612" t="s">
        <v>27660</v>
      </c>
      <c r="F9612" s="874" t="s">
        <v>19831</v>
      </c>
    </row>
    <row r="9613" spans="1:6">
      <c r="A9613" t="s">
        <v>3967</v>
      </c>
      <c r="B9613" s="874" t="s">
        <v>27661</v>
      </c>
      <c r="C9613" t="s">
        <v>27662</v>
      </c>
      <c r="D9613" t="s">
        <v>27662</v>
      </c>
      <c r="E9613" t="s">
        <v>27662</v>
      </c>
      <c r="F9613" s="874" t="s">
        <v>19831</v>
      </c>
    </row>
    <row r="9614" spans="1:6">
      <c r="A9614" t="s">
        <v>3967</v>
      </c>
      <c r="B9614" s="874" t="s">
        <v>27663</v>
      </c>
      <c r="C9614" t="s">
        <v>27664</v>
      </c>
      <c r="D9614" t="s">
        <v>27664</v>
      </c>
      <c r="E9614" t="s">
        <v>27664</v>
      </c>
      <c r="F9614" s="874" t="s">
        <v>19831</v>
      </c>
    </row>
    <row r="9615" spans="1:6">
      <c r="A9615" t="s">
        <v>3967</v>
      </c>
      <c r="B9615" s="860" t="s">
        <v>27665</v>
      </c>
      <c r="C9615" t="s">
        <v>27666</v>
      </c>
      <c r="D9615" t="s">
        <v>27666</v>
      </c>
      <c r="E9615" t="s">
        <v>27666</v>
      </c>
      <c r="F9615" s="860" t="s">
        <v>19831</v>
      </c>
    </row>
    <row r="9616" spans="1:6">
      <c r="A9616" t="s">
        <v>3967</v>
      </c>
      <c r="B9616" s="874" t="s">
        <v>27667</v>
      </c>
      <c r="C9616" t="s">
        <v>27668</v>
      </c>
      <c r="D9616" t="s">
        <v>27668</v>
      </c>
      <c r="E9616" t="s">
        <v>27668</v>
      </c>
      <c r="F9616" s="874" t="s">
        <v>19831</v>
      </c>
    </row>
    <row r="9617" spans="1:6">
      <c r="A9617" t="s">
        <v>3967</v>
      </c>
      <c r="B9617" s="874" t="s">
        <v>27669</v>
      </c>
      <c r="C9617" t="s">
        <v>27670</v>
      </c>
      <c r="D9617" t="s">
        <v>27670</v>
      </c>
      <c r="E9617" t="s">
        <v>27670</v>
      </c>
      <c r="F9617" s="874" t="s">
        <v>19831</v>
      </c>
    </row>
    <row r="9618" spans="1:6">
      <c r="A9618" t="s">
        <v>3967</v>
      </c>
      <c r="B9618" s="874" t="s">
        <v>27671</v>
      </c>
      <c r="C9618" t="s">
        <v>27672</v>
      </c>
      <c r="D9618" t="s">
        <v>27672</v>
      </c>
      <c r="E9618" t="s">
        <v>27672</v>
      </c>
      <c r="F9618" s="874" t="s">
        <v>19831</v>
      </c>
    </row>
    <row r="9619" spans="1:6">
      <c r="A9619" t="s">
        <v>3967</v>
      </c>
      <c r="B9619" s="874" t="s">
        <v>27673</v>
      </c>
      <c r="C9619" t="s">
        <v>27674</v>
      </c>
      <c r="D9619" t="s">
        <v>27674</v>
      </c>
      <c r="E9619" t="s">
        <v>27674</v>
      </c>
      <c r="F9619" s="874" t="s">
        <v>19831</v>
      </c>
    </row>
    <row r="9620" spans="1:6">
      <c r="A9620" t="s">
        <v>3967</v>
      </c>
      <c r="B9620" s="874" t="s">
        <v>27675</v>
      </c>
      <c r="C9620" t="s">
        <v>27676</v>
      </c>
      <c r="D9620" t="s">
        <v>27676</v>
      </c>
      <c r="E9620" t="s">
        <v>27676</v>
      </c>
      <c r="F9620" s="874" t="s">
        <v>19831</v>
      </c>
    </row>
    <row r="9621" spans="1:6">
      <c r="A9621" t="s">
        <v>3967</v>
      </c>
      <c r="B9621" s="874" t="s">
        <v>27677</v>
      </c>
      <c r="C9621" t="s">
        <v>27678</v>
      </c>
      <c r="D9621" t="s">
        <v>27678</v>
      </c>
      <c r="E9621" t="s">
        <v>27678</v>
      </c>
      <c r="F9621" s="874" t="s">
        <v>19831</v>
      </c>
    </row>
    <row r="9622" spans="1:6">
      <c r="A9622" t="s">
        <v>3967</v>
      </c>
      <c r="B9622" s="874" t="s">
        <v>27679</v>
      </c>
      <c r="C9622" t="s">
        <v>27680</v>
      </c>
      <c r="D9622" t="s">
        <v>27680</v>
      </c>
      <c r="E9622" t="s">
        <v>27680</v>
      </c>
      <c r="F9622" s="874" t="s">
        <v>19831</v>
      </c>
    </row>
    <row r="9623" spans="1:6">
      <c r="A9623" t="s">
        <v>3967</v>
      </c>
      <c r="B9623" s="874" t="s">
        <v>27681</v>
      </c>
      <c r="C9623" t="s">
        <v>27682</v>
      </c>
      <c r="D9623" t="s">
        <v>27682</v>
      </c>
      <c r="E9623" t="s">
        <v>27682</v>
      </c>
      <c r="F9623" s="874" t="s">
        <v>19831</v>
      </c>
    </row>
    <row r="9624" spans="1:6">
      <c r="A9624" t="s">
        <v>3967</v>
      </c>
      <c r="B9624" s="860" t="s">
        <v>27683</v>
      </c>
      <c r="C9624" t="s">
        <v>27684</v>
      </c>
      <c r="D9624" t="s">
        <v>27684</v>
      </c>
      <c r="E9624" t="s">
        <v>27684</v>
      </c>
      <c r="F9624" s="860" t="s">
        <v>19831</v>
      </c>
    </row>
    <row r="9625" spans="1:6">
      <c r="A9625" t="s">
        <v>3967</v>
      </c>
      <c r="B9625" s="874" t="s">
        <v>27685</v>
      </c>
      <c r="C9625" t="s">
        <v>27686</v>
      </c>
      <c r="D9625" t="s">
        <v>27686</v>
      </c>
      <c r="E9625" t="s">
        <v>27686</v>
      </c>
      <c r="F9625" s="874" t="s">
        <v>19831</v>
      </c>
    </row>
    <row r="9626" spans="1:6">
      <c r="A9626" t="s">
        <v>3967</v>
      </c>
      <c r="B9626" s="874" t="s">
        <v>27687</v>
      </c>
      <c r="C9626" t="s">
        <v>27688</v>
      </c>
      <c r="D9626" t="s">
        <v>27688</v>
      </c>
      <c r="E9626" t="s">
        <v>27688</v>
      </c>
      <c r="F9626" s="874" t="s">
        <v>19831</v>
      </c>
    </row>
    <row r="9627" spans="1:6">
      <c r="A9627" t="s">
        <v>3967</v>
      </c>
      <c r="B9627" s="874" t="s">
        <v>27689</v>
      </c>
      <c r="C9627" t="s">
        <v>27690</v>
      </c>
      <c r="D9627" t="s">
        <v>27690</v>
      </c>
      <c r="E9627" t="s">
        <v>27690</v>
      </c>
      <c r="F9627" s="874" t="s">
        <v>19831</v>
      </c>
    </row>
    <row r="9628" spans="1:6">
      <c r="A9628" t="s">
        <v>3967</v>
      </c>
      <c r="B9628" s="874" t="s">
        <v>27691</v>
      </c>
      <c r="C9628" t="s">
        <v>27692</v>
      </c>
      <c r="D9628" t="s">
        <v>27692</v>
      </c>
      <c r="E9628" t="s">
        <v>27692</v>
      </c>
      <c r="F9628" s="874" t="s">
        <v>19831</v>
      </c>
    </row>
    <row r="9629" spans="1:6">
      <c r="A9629" t="s">
        <v>3967</v>
      </c>
      <c r="B9629" s="874" t="s">
        <v>27693</v>
      </c>
      <c r="C9629" t="s">
        <v>27694</v>
      </c>
      <c r="D9629" t="s">
        <v>27694</v>
      </c>
      <c r="E9629" t="s">
        <v>27694</v>
      </c>
      <c r="F9629" s="874" t="s">
        <v>19831</v>
      </c>
    </row>
    <row r="9630" spans="1:6">
      <c r="A9630" t="s">
        <v>3967</v>
      </c>
      <c r="B9630" s="874" t="s">
        <v>27695</v>
      </c>
      <c r="C9630" t="s">
        <v>27696</v>
      </c>
      <c r="D9630" t="s">
        <v>27696</v>
      </c>
      <c r="E9630" t="s">
        <v>27696</v>
      </c>
      <c r="F9630" s="874" t="s">
        <v>19835</v>
      </c>
    </row>
    <row r="9631" spans="1:6">
      <c r="A9631" t="s">
        <v>3967</v>
      </c>
      <c r="B9631" s="874" t="s">
        <v>27697</v>
      </c>
      <c r="C9631" t="s">
        <v>27698</v>
      </c>
      <c r="D9631" t="s">
        <v>27698</v>
      </c>
      <c r="E9631" t="s">
        <v>27698</v>
      </c>
      <c r="F9631" s="874" t="s">
        <v>19839</v>
      </c>
    </row>
    <row r="9632" spans="1:6">
      <c r="A9632" t="s">
        <v>3967</v>
      </c>
      <c r="B9632" s="874" t="s">
        <v>27699</v>
      </c>
      <c r="C9632" t="s">
        <v>27700</v>
      </c>
      <c r="D9632" t="s">
        <v>27700</v>
      </c>
      <c r="E9632" t="s">
        <v>27700</v>
      </c>
      <c r="F9632" s="875" t="s">
        <v>19840</v>
      </c>
    </row>
    <row r="9633" spans="1:6">
      <c r="A9633" t="s">
        <v>3967</v>
      </c>
      <c r="B9633" s="874" t="s">
        <v>27701</v>
      </c>
      <c r="C9633" t="s">
        <v>27702</v>
      </c>
      <c r="D9633" t="s">
        <v>27702</v>
      </c>
      <c r="E9633" t="s">
        <v>27702</v>
      </c>
      <c r="F9633" s="874" t="s">
        <v>19841</v>
      </c>
    </row>
    <row r="9634" spans="1:6">
      <c r="A9634" t="s">
        <v>3967</v>
      </c>
      <c r="B9634" s="874" t="s">
        <v>27703</v>
      </c>
      <c r="C9634" t="s">
        <v>27704</v>
      </c>
      <c r="D9634" t="s">
        <v>27704</v>
      </c>
      <c r="E9634" t="s">
        <v>27704</v>
      </c>
      <c r="F9634" s="875" t="s">
        <v>19845</v>
      </c>
    </row>
    <row r="9635" spans="1:6">
      <c r="A9635" t="s">
        <v>3967</v>
      </c>
      <c r="B9635" s="874" t="s">
        <v>27705</v>
      </c>
      <c r="C9635" t="s">
        <v>27706</v>
      </c>
      <c r="D9635" t="s">
        <v>27706</v>
      </c>
      <c r="E9635" t="s">
        <v>27706</v>
      </c>
      <c r="F9635" s="875" t="s">
        <v>19845</v>
      </c>
    </row>
    <row r="9636" spans="1:6">
      <c r="A9636" t="s">
        <v>3967</v>
      </c>
      <c r="B9636" s="874" t="s">
        <v>27707</v>
      </c>
      <c r="C9636" t="s">
        <v>27708</v>
      </c>
      <c r="D9636" t="s">
        <v>27708</v>
      </c>
      <c r="E9636" t="s">
        <v>27708</v>
      </c>
      <c r="F9636" s="874" t="s">
        <v>19845</v>
      </c>
    </row>
    <row r="9637" spans="1:6">
      <c r="A9637" t="s">
        <v>3967</v>
      </c>
      <c r="B9637" s="874" t="s">
        <v>27709</v>
      </c>
      <c r="C9637" t="s">
        <v>27710</v>
      </c>
      <c r="D9637" t="s">
        <v>27710</v>
      </c>
      <c r="E9637" t="s">
        <v>27710</v>
      </c>
      <c r="F9637" s="874" t="s">
        <v>19845</v>
      </c>
    </row>
    <row r="9638" spans="1:6">
      <c r="A9638" t="s">
        <v>3967</v>
      </c>
      <c r="B9638" s="860" t="s">
        <v>27711</v>
      </c>
      <c r="C9638" t="s">
        <v>27712</v>
      </c>
      <c r="D9638" t="s">
        <v>27712</v>
      </c>
      <c r="E9638" t="s">
        <v>27712</v>
      </c>
      <c r="F9638" s="874" t="s">
        <v>19845</v>
      </c>
    </row>
    <row r="9639" spans="1:6">
      <c r="A9639" t="s">
        <v>3967</v>
      </c>
      <c r="B9639" s="874" t="s">
        <v>27713</v>
      </c>
      <c r="C9639" t="s">
        <v>27714</v>
      </c>
      <c r="D9639" t="s">
        <v>27714</v>
      </c>
      <c r="E9639" t="s">
        <v>27714</v>
      </c>
      <c r="F9639" s="874" t="s">
        <v>19845</v>
      </c>
    </row>
    <row r="9640" spans="1:6">
      <c r="A9640" t="s">
        <v>3967</v>
      </c>
      <c r="B9640" s="874" t="s">
        <v>27715</v>
      </c>
      <c r="C9640" t="s">
        <v>27716</v>
      </c>
      <c r="D9640" t="s">
        <v>27716</v>
      </c>
      <c r="E9640" t="s">
        <v>27716</v>
      </c>
      <c r="F9640" s="874" t="s">
        <v>19845</v>
      </c>
    </row>
    <row r="9641" spans="1:6">
      <c r="A9641" t="s">
        <v>3967</v>
      </c>
      <c r="B9641" s="874" t="s">
        <v>27717</v>
      </c>
      <c r="C9641" t="s">
        <v>27718</v>
      </c>
      <c r="D9641" t="s">
        <v>27718</v>
      </c>
      <c r="E9641" t="s">
        <v>27718</v>
      </c>
      <c r="F9641" s="874" t="s">
        <v>19845</v>
      </c>
    </row>
    <row r="9642" spans="1:6">
      <c r="A9642" t="s">
        <v>3967</v>
      </c>
      <c r="B9642" s="874" t="s">
        <v>27719</v>
      </c>
      <c r="C9642" t="s">
        <v>27720</v>
      </c>
      <c r="D9642" t="s">
        <v>27720</v>
      </c>
      <c r="E9642" t="s">
        <v>27720</v>
      </c>
      <c r="F9642" s="874" t="s">
        <v>19845</v>
      </c>
    </row>
    <row r="9643" spans="1:6">
      <c r="A9643" t="s">
        <v>3967</v>
      </c>
      <c r="B9643" s="874" t="s">
        <v>27721</v>
      </c>
      <c r="C9643" t="s">
        <v>27722</v>
      </c>
      <c r="D9643" t="s">
        <v>27722</v>
      </c>
      <c r="E9643" t="s">
        <v>27722</v>
      </c>
      <c r="F9643" s="874" t="s">
        <v>19845</v>
      </c>
    </row>
    <row r="9644" spans="1:6">
      <c r="A9644" t="s">
        <v>3967</v>
      </c>
      <c r="B9644" s="874" t="s">
        <v>27723</v>
      </c>
      <c r="C9644" t="s">
        <v>27724</v>
      </c>
      <c r="D9644" t="s">
        <v>27724</v>
      </c>
      <c r="E9644" t="s">
        <v>27724</v>
      </c>
      <c r="F9644" s="874" t="s">
        <v>19845</v>
      </c>
    </row>
    <row r="9645" spans="1:6">
      <c r="A9645" t="s">
        <v>3967</v>
      </c>
      <c r="B9645" s="874" t="s">
        <v>27725</v>
      </c>
      <c r="C9645" t="s">
        <v>27726</v>
      </c>
      <c r="D9645" t="s">
        <v>27726</v>
      </c>
      <c r="E9645" t="s">
        <v>27726</v>
      </c>
      <c r="F9645" s="874" t="s">
        <v>19845</v>
      </c>
    </row>
    <row r="9646" spans="1:6">
      <c r="A9646" t="s">
        <v>3967</v>
      </c>
      <c r="B9646" s="874" t="s">
        <v>27727</v>
      </c>
      <c r="C9646" t="s">
        <v>27728</v>
      </c>
      <c r="D9646" t="s">
        <v>27728</v>
      </c>
      <c r="E9646" t="s">
        <v>27728</v>
      </c>
      <c r="F9646" s="874" t="s">
        <v>19845</v>
      </c>
    </row>
    <row r="9647" spans="1:6">
      <c r="A9647" t="s">
        <v>3967</v>
      </c>
      <c r="B9647" s="874" t="s">
        <v>27729</v>
      </c>
      <c r="C9647" t="s">
        <v>27730</v>
      </c>
      <c r="D9647" t="s">
        <v>27730</v>
      </c>
      <c r="E9647" t="s">
        <v>27730</v>
      </c>
      <c r="F9647" s="874" t="s">
        <v>19845</v>
      </c>
    </row>
    <row r="9648" spans="1:6">
      <c r="A9648" t="s">
        <v>3967</v>
      </c>
      <c r="B9648" s="874" t="s">
        <v>27731</v>
      </c>
      <c r="C9648" t="s">
        <v>27732</v>
      </c>
      <c r="D9648" t="s">
        <v>27732</v>
      </c>
      <c r="E9648" t="s">
        <v>27732</v>
      </c>
      <c r="F9648" s="874" t="s">
        <v>19845</v>
      </c>
    </row>
    <row r="9649" spans="1:6">
      <c r="A9649" t="s">
        <v>3967</v>
      </c>
      <c r="B9649" s="874" t="s">
        <v>27733</v>
      </c>
      <c r="C9649" t="s">
        <v>27734</v>
      </c>
      <c r="D9649" t="s">
        <v>27734</v>
      </c>
      <c r="E9649" t="s">
        <v>27734</v>
      </c>
      <c r="F9649" s="875" t="s">
        <v>19845</v>
      </c>
    </row>
    <row r="9650" spans="1:6">
      <c r="A9650" t="s">
        <v>3967</v>
      </c>
      <c r="B9650" s="874" t="s">
        <v>27735</v>
      </c>
      <c r="C9650" t="s">
        <v>27736</v>
      </c>
      <c r="D9650" t="s">
        <v>27736</v>
      </c>
      <c r="E9650" t="s">
        <v>27736</v>
      </c>
      <c r="F9650" s="874" t="s">
        <v>19845</v>
      </c>
    </row>
    <row r="9651" spans="1:6">
      <c r="A9651" t="s">
        <v>3967</v>
      </c>
      <c r="B9651" s="876" t="s">
        <v>27737</v>
      </c>
      <c r="C9651" t="s">
        <v>27738</v>
      </c>
      <c r="D9651" t="s">
        <v>27738</v>
      </c>
      <c r="E9651" t="s">
        <v>27738</v>
      </c>
      <c r="F9651" s="874" t="s">
        <v>19845</v>
      </c>
    </row>
    <row r="9652" spans="1:6">
      <c r="A9652" t="s">
        <v>3967</v>
      </c>
      <c r="B9652" s="874" t="s">
        <v>27739</v>
      </c>
      <c r="C9652" t="s">
        <v>27740</v>
      </c>
      <c r="D9652" t="s">
        <v>27740</v>
      </c>
      <c r="E9652" t="s">
        <v>27740</v>
      </c>
      <c r="F9652" s="874" t="s">
        <v>19845</v>
      </c>
    </row>
    <row r="9653" spans="1:6">
      <c r="A9653" t="s">
        <v>3967</v>
      </c>
      <c r="B9653" s="860" t="s">
        <v>27741</v>
      </c>
      <c r="C9653" t="s">
        <v>27742</v>
      </c>
      <c r="D9653" t="s">
        <v>27742</v>
      </c>
      <c r="E9653" t="s">
        <v>27742</v>
      </c>
      <c r="F9653" s="860" t="s">
        <v>19845</v>
      </c>
    </row>
    <row r="9654" spans="1:6">
      <c r="A9654" t="s">
        <v>3967</v>
      </c>
      <c r="B9654" s="54" t="s">
        <v>27743</v>
      </c>
      <c r="C9654" t="s">
        <v>27744</v>
      </c>
      <c r="D9654" t="s">
        <v>27744</v>
      </c>
      <c r="E9654" t="s">
        <v>27744</v>
      </c>
      <c r="F9654" s="874" t="s">
        <v>19845</v>
      </c>
    </row>
    <row r="9655" spans="1:6">
      <c r="A9655" t="s">
        <v>3967</v>
      </c>
      <c r="B9655" s="54" t="s">
        <v>27745</v>
      </c>
      <c r="C9655" t="s">
        <v>27746</v>
      </c>
      <c r="D9655" t="s">
        <v>27746</v>
      </c>
      <c r="E9655" t="s">
        <v>27746</v>
      </c>
      <c r="F9655" s="874" t="s">
        <v>19845</v>
      </c>
    </row>
    <row r="9656" spans="1:6">
      <c r="A9656" t="s">
        <v>3967</v>
      </c>
      <c r="B9656" s="874" t="s">
        <v>27747</v>
      </c>
      <c r="C9656" t="s">
        <v>27748</v>
      </c>
      <c r="D9656" t="s">
        <v>27748</v>
      </c>
      <c r="E9656" t="s">
        <v>27748</v>
      </c>
      <c r="F9656" s="874" t="s">
        <v>19845</v>
      </c>
    </row>
    <row r="9657" spans="1:6">
      <c r="A9657" t="s">
        <v>3967</v>
      </c>
      <c r="B9657" s="860" t="s">
        <v>27749</v>
      </c>
      <c r="C9657" t="s">
        <v>27750</v>
      </c>
      <c r="D9657" t="s">
        <v>27750</v>
      </c>
      <c r="E9657" t="s">
        <v>27750</v>
      </c>
      <c r="F9657" s="860" t="s">
        <v>19845</v>
      </c>
    </row>
    <row r="9658" spans="1:6">
      <c r="A9658" t="s">
        <v>3967</v>
      </c>
      <c r="B9658" s="874" t="s">
        <v>27751</v>
      </c>
      <c r="C9658" t="s">
        <v>27752</v>
      </c>
      <c r="D9658" t="s">
        <v>27752</v>
      </c>
      <c r="E9658" t="s">
        <v>27752</v>
      </c>
      <c r="F9658" s="875" t="s">
        <v>19845</v>
      </c>
    </row>
    <row r="9659" spans="1:6">
      <c r="A9659" t="s">
        <v>3967</v>
      </c>
      <c r="B9659" s="874" t="s">
        <v>27753</v>
      </c>
      <c r="C9659" t="s">
        <v>27754</v>
      </c>
      <c r="D9659" t="s">
        <v>27754</v>
      </c>
      <c r="E9659" t="s">
        <v>27754</v>
      </c>
      <c r="F9659" s="874" t="s">
        <v>19849</v>
      </c>
    </row>
    <row r="9660" spans="1:6">
      <c r="A9660" t="s">
        <v>3967</v>
      </c>
      <c r="B9660" s="874" t="s">
        <v>27755</v>
      </c>
      <c r="C9660" t="s">
        <v>27756</v>
      </c>
      <c r="D9660" t="s">
        <v>27756</v>
      </c>
      <c r="E9660" t="s">
        <v>27756</v>
      </c>
      <c r="F9660" s="874" t="s">
        <v>19849</v>
      </c>
    </row>
    <row r="9661" spans="1:6">
      <c r="A9661" t="s">
        <v>3967</v>
      </c>
      <c r="B9661" s="874" t="s">
        <v>27757</v>
      </c>
      <c r="C9661" t="s">
        <v>27758</v>
      </c>
      <c r="D9661" t="s">
        <v>27758</v>
      </c>
      <c r="E9661" t="s">
        <v>27758</v>
      </c>
      <c r="F9661" s="874" t="s">
        <v>19849</v>
      </c>
    </row>
    <row r="9662" spans="1:6">
      <c r="A9662" t="s">
        <v>3967</v>
      </c>
      <c r="B9662" s="874" t="s">
        <v>27759</v>
      </c>
      <c r="C9662" t="s">
        <v>27760</v>
      </c>
      <c r="D9662" t="s">
        <v>27760</v>
      </c>
      <c r="E9662" t="s">
        <v>27760</v>
      </c>
      <c r="F9662" s="874" t="s">
        <v>19849</v>
      </c>
    </row>
    <row r="9663" spans="1:6">
      <c r="A9663" t="s">
        <v>3967</v>
      </c>
      <c r="B9663" s="874" t="s">
        <v>27761</v>
      </c>
      <c r="C9663" t="s">
        <v>27762</v>
      </c>
      <c r="D9663" t="s">
        <v>27762</v>
      </c>
      <c r="E9663" t="s">
        <v>27762</v>
      </c>
      <c r="F9663" s="874" t="s">
        <v>19852</v>
      </c>
    </row>
    <row r="9664" spans="1:6">
      <c r="A9664" t="s">
        <v>3967</v>
      </c>
      <c r="B9664" s="876" t="s">
        <v>27763</v>
      </c>
      <c r="C9664" t="s">
        <v>27764</v>
      </c>
      <c r="D9664" t="s">
        <v>27764</v>
      </c>
      <c r="E9664" t="s">
        <v>27764</v>
      </c>
      <c r="F9664" s="874" t="s">
        <v>19856</v>
      </c>
    </row>
    <row r="9665" spans="1:6">
      <c r="A9665" t="s">
        <v>3967</v>
      </c>
      <c r="B9665" s="874" t="s">
        <v>27765</v>
      </c>
      <c r="C9665" t="s">
        <v>27766</v>
      </c>
      <c r="D9665" t="s">
        <v>27766</v>
      </c>
      <c r="E9665" t="s">
        <v>27766</v>
      </c>
      <c r="F9665" s="874" t="s">
        <v>19856</v>
      </c>
    </row>
    <row r="9666" spans="1:6">
      <c r="A9666" t="s">
        <v>3967</v>
      </c>
      <c r="B9666" s="874" t="s">
        <v>27767</v>
      </c>
      <c r="C9666" t="s">
        <v>27768</v>
      </c>
      <c r="D9666" t="s">
        <v>27768</v>
      </c>
      <c r="E9666" t="s">
        <v>27768</v>
      </c>
      <c r="F9666" s="874" t="s">
        <v>19860</v>
      </c>
    </row>
    <row r="9667" spans="1:6">
      <c r="A9667" t="s">
        <v>3967</v>
      </c>
      <c r="B9667" s="874" t="s">
        <v>27769</v>
      </c>
      <c r="C9667" t="s">
        <v>27770</v>
      </c>
      <c r="D9667" t="s">
        <v>27770</v>
      </c>
      <c r="E9667" t="s">
        <v>27770</v>
      </c>
      <c r="F9667" s="874" t="s">
        <v>19860</v>
      </c>
    </row>
    <row r="9668" spans="1:6">
      <c r="A9668" t="s">
        <v>3967</v>
      </c>
      <c r="B9668" s="874" t="s">
        <v>27771</v>
      </c>
      <c r="C9668" t="s">
        <v>27772</v>
      </c>
      <c r="D9668" t="s">
        <v>27772</v>
      </c>
      <c r="E9668" t="s">
        <v>27772</v>
      </c>
      <c r="F9668" s="874" t="s">
        <v>19863</v>
      </c>
    </row>
    <row r="9669" spans="1:6">
      <c r="A9669" t="s">
        <v>3967</v>
      </c>
      <c r="B9669" s="860" t="s">
        <v>27773</v>
      </c>
      <c r="C9669" t="s">
        <v>27774</v>
      </c>
      <c r="D9669" t="s">
        <v>27774</v>
      </c>
      <c r="E9669" t="s">
        <v>27774</v>
      </c>
      <c r="F9669" s="860" t="s">
        <v>19867</v>
      </c>
    </row>
    <row r="9670" spans="1:6">
      <c r="A9670" t="s">
        <v>3967</v>
      </c>
      <c r="B9670" s="874" t="s">
        <v>27775</v>
      </c>
      <c r="C9670" t="s">
        <v>27776</v>
      </c>
      <c r="D9670" t="s">
        <v>27776</v>
      </c>
      <c r="E9670" t="s">
        <v>27776</v>
      </c>
      <c r="F9670" s="874" t="s">
        <v>19867</v>
      </c>
    </row>
    <row r="9671" spans="1:6">
      <c r="A9671" t="s">
        <v>3967</v>
      </c>
      <c r="B9671" s="874" t="s">
        <v>27777</v>
      </c>
      <c r="C9671" t="s">
        <v>27778</v>
      </c>
      <c r="D9671" t="s">
        <v>27778</v>
      </c>
      <c r="E9671" t="s">
        <v>27778</v>
      </c>
      <c r="F9671" s="874" t="s">
        <v>19870</v>
      </c>
    </row>
    <row r="9672" spans="1:6">
      <c r="A9672" t="s">
        <v>3967</v>
      </c>
      <c r="B9672" s="874" t="s">
        <v>27779</v>
      </c>
      <c r="C9672" t="s">
        <v>27780</v>
      </c>
      <c r="D9672" t="s">
        <v>27780</v>
      </c>
      <c r="E9672" t="s">
        <v>27780</v>
      </c>
      <c r="F9672" t="s">
        <v>19871</v>
      </c>
    </row>
    <row r="9673" spans="1:6">
      <c r="A9673" t="s">
        <v>3967</v>
      </c>
      <c r="B9673" s="874" t="s">
        <v>27781</v>
      </c>
      <c r="C9673" t="s">
        <v>27782</v>
      </c>
      <c r="D9673" t="s">
        <v>27782</v>
      </c>
      <c r="E9673" t="s">
        <v>27782</v>
      </c>
      <c r="F9673" s="874" t="s">
        <v>19875</v>
      </c>
    </row>
    <row r="9674" spans="1:6">
      <c r="A9674" t="s">
        <v>3967</v>
      </c>
      <c r="B9674" s="874" t="s">
        <v>27783</v>
      </c>
      <c r="C9674" t="s">
        <v>27784</v>
      </c>
      <c r="D9674" t="s">
        <v>27784</v>
      </c>
      <c r="E9674" t="s">
        <v>27784</v>
      </c>
      <c r="F9674" s="874" t="s">
        <v>19879</v>
      </c>
    </row>
    <row r="9675" spans="1:6">
      <c r="A9675" t="s">
        <v>3967</v>
      </c>
      <c r="B9675" s="874" t="s">
        <v>27785</v>
      </c>
      <c r="C9675" t="s">
        <v>27786</v>
      </c>
      <c r="D9675" t="s">
        <v>27786</v>
      </c>
      <c r="E9675" t="s">
        <v>27786</v>
      </c>
      <c r="F9675" s="874" t="s">
        <v>19879</v>
      </c>
    </row>
    <row r="9676" spans="1:6">
      <c r="A9676" t="s">
        <v>3967</v>
      </c>
      <c r="B9676" s="874" t="s">
        <v>27787</v>
      </c>
      <c r="C9676" t="s">
        <v>27788</v>
      </c>
      <c r="D9676" t="s">
        <v>27788</v>
      </c>
      <c r="E9676" t="s">
        <v>27788</v>
      </c>
      <c r="F9676" s="874" t="s">
        <v>19883</v>
      </c>
    </row>
    <row r="9677" spans="1:6">
      <c r="A9677" t="s">
        <v>3967</v>
      </c>
      <c r="B9677" s="874" t="s">
        <v>27789</v>
      </c>
      <c r="C9677" t="s">
        <v>27790</v>
      </c>
      <c r="D9677" t="s">
        <v>27790</v>
      </c>
      <c r="E9677" t="s">
        <v>27790</v>
      </c>
      <c r="F9677" s="874" t="s">
        <v>19887</v>
      </c>
    </row>
    <row r="9678" spans="1:6">
      <c r="A9678" t="s">
        <v>3967</v>
      </c>
      <c r="B9678" s="874" t="s">
        <v>27791</v>
      </c>
      <c r="C9678" t="s">
        <v>27792</v>
      </c>
      <c r="D9678" t="s">
        <v>27792</v>
      </c>
      <c r="E9678" t="s">
        <v>27792</v>
      </c>
      <c r="F9678" s="874" t="s">
        <v>19891</v>
      </c>
    </row>
    <row r="9679" spans="1:6">
      <c r="A9679" t="s">
        <v>3967</v>
      </c>
      <c r="B9679" s="874" t="s">
        <v>27793</v>
      </c>
      <c r="C9679" t="s">
        <v>27794</v>
      </c>
      <c r="D9679" t="s">
        <v>27794</v>
      </c>
      <c r="E9679" t="s">
        <v>27794</v>
      </c>
      <c r="F9679" s="874" t="s">
        <v>19895</v>
      </c>
    </row>
    <row r="9680" spans="1:6">
      <c r="A9680" t="s">
        <v>3967</v>
      </c>
      <c r="B9680" s="874" t="s">
        <v>27795</v>
      </c>
      <c r="C9680" t="s">
        <v>27796</v>
      </c>
      <c r="D9680" t="s">
        <v>27796</v>
      </c>
      <c r="E9680" t="s">
        <v>27796</v>
      </c>
      <c r="F9680" s="874" t="s">
        <v>19895</v>
      </c>
    </row>
    <row r="9681" spans="1:6">
      <c r="A9681" t="s">
        <v>3967</v>
      </c>
      <c r="B9681" s="874" t="s">
        <v>27797</v>
      </c>
      <c r="C9681" t="s">
        <v>27798</v>
      </c>
      <c r="D9681" t="s">
        <v>27798</v>
      </c>
      <c r="E9681" t="s">
        <v>27798</v>
      </c>
      <c r="F9681" s="874" t="s">
        <v>19899</v>
      </c>
    </row>
    <row r="9682" spans="1:6">
      <c r="A9682" t="s">
        <v>3967</v>
      </c>
      <c r="B9682" s="874" t="s">
        <v>27799</v>
      </c>
      <c r="C9682" t="s">
        <v>27800</v>
      </c>
      <c r="D9682" t="s">
        <v>27800</v>
      </c>
      <c r="E9682" t="s">
        <v>27800</v>
      </c>
      <c r="F9682" s="874" t="s">
        <v>19899</v>
      </c>
    </row>
    <row r="9683" spans="1:6">
      <c r="A9683" t="s">
        <v>3967</v>
      </c>
      <c r="B9683" s="874" t="s">
        <v>27801</v>
      </c>
      <c r="C9683" t="s">
        <v>27802</v>
      </c>
      <c r="D9683" t="s">
        <v>27802</v>
      </c>
      <c r="E9683" t="s">
        <v>27802</v>
      </c>
      <c r="F9683" s="874" t="s">
        <v>19899</v>
      </c>
    </row>
    <row r="9684" spans="1:6">
      <c r="A9684" t="s">
        <v>3967</v>
      </c>
      <c r="B9684" s="874" t="s">
        <v>27803</v>
      </c>
      <c r="C9684" t="s">
        <v>27804</v>
      </c>
      <c r="D9684" t="s">
        <v>27804</v>
      </c>
      <c r="E9684" t="s">
        <v>27804</v>
      </c>
      <c r="F9684" s="874" t="s">
        <v>19899</v>
      </c>
    </row>
    <row r="9685" spans="1:6">
      <c r="A9685" t="s">
        <v>3967</v>
      </c>
      <c r="B9685" s="874" t="s">
        <v>27805</v>
      </c>
      <c r="C9685" t="s">
        <v>27806</v>
      </c>
      <c r="D9685" t="s">
        <v>27806</v>
      </c>
      <c r="E9685" t="s">
        <v>27806</v>
      </c>
      <c r="F9685" s="874" t="s">
        <v>19899</v>
      </c>
    </row>
    <row r="9686" spans="1:6">
      <c r="A9686" t="s">
        <v>3967</v>
      </c>
      <c r="B9686" s="874" t="s">
        <v>27807</v>
      </c>
      <c r="C9686" t="s">
        <v>27808</v>
      </c>
      <c r="D9686" t="s">
        <v>27808</v>
      </c>
      <c r="E9686" t="s">
        <v>27808</v>
      </c>
      <c r="F9686" s="874" t="s">
        <v>19899</v>
      </c>
    </row>
    <row r="9687" spans="1:6">
      <c r="A9687" t="s">
        <v>3967</v>
      </c>
      <c r="B9687" s="874" t="s">
        <v>27809</v>
      </c>
      <c r="C9687" t="s">
        <v>27810</v>
      </c>
      <c r="D9687" t="s">
        <v>27810</v>
      </c>
      <c r="E9687" t="s">
        <v>27810</v>
      </c>
      <c r="F9687" s="874" t="s">
        <v>19903</v>
      </c>
    </row>
    <row r="9688" spans="1:6">
      <c r="A9688" t="s">
        <v>3967</v>
      </c>
      <c r="B9688" s="874" t="s">
        <v>27811</v>
      </c>
      <c r="C9688" t="s">
        <v>27812</v>
      </c>
      <c r="D9688" t="s">
        <v>27812</v>
      </c>
      <c r="E9688" t="s">
        <v>27812</v>
      </c>
      <c r="F9688" s="874" t="s">
        <v>19903</v>
      </c>
    </row>
    <row r="9689" spans="1:6">
      <c r="A9689" t="s">
        <v>3967</v>
      </c>
      <c r="B9689" s="874" t="s">
        <v>27813</v>
      </c>
      <c r="C9689" t="s">
        <v>27814</v>
      </c>
      <c r="D9689" t="s">
        <v>27814</v>
      </c>
      <c r="E9689" t="s">
        <v>27814</v>
      </c>
      <c r="F9689" s="874" t="s">
        <v>19903</v>
      </c>
    </row>
    <row r="9690" spans="1:6">
      <c r="A9690" t="s">
        <v>3967</v>
      </c>
      <c r="B9690" s="876" t="s">
        <v>27815</v>
      </c>
      <c r="C9690" t="s">
        <v>27816</v>
      </c>
      <c r="D9690" t="s">
        <v>27816</v>
      </c>
      <c r="E9690" t="s">
        <v>27816</v>
      </c>
      <c r="F9690" s="874" t="s">
        <v>19903</v>
      </c>
    </row>
    <row r="9691" spans="1:6">
      <c r="A9691" t="s">
        <v>3967</v>
      </c>
      <c r="B9691" t="s">
        <v>27817</v>
      </c>
      <c r="C9691" t="s">
        <v>27818</v>
      </c>
      <c r="D9691" t="s">
        <v>27818</v>
      </c>
      <c r="E9691" t="s">
        <v>27818</v>
      </c>
      <c r="F9691" s="874" t="s">
        <v>19903</v>
      </c>
    </row>
    <row r="9692" spans="1:6">
      <c r="A9692" t="s">
        <v>3967</v>
      </c>
      <c r="B9692" s="874" t="s">
        <v>27819</v>
      </c>
      <c r="C9692" t="s">
        <v>27820</v>
      </c>
      <c r="D9692" t="s">
        <v>27820</v>
      </c>
      <c r="E9692" t="s">
        <v>27820</v>
      </c>
      <c r="F9692" s="874" t="s">
        <v>19907</v>
      </c>
    </row>
    <row r="9693" spans="1:6">
      <c r="A9693" t="s">
        <v>3967</v>
      </c>
      <c r="B9693" s="874" t="s">
        <v>27821</v>
      </c>
      <c r="C9693" t="s">
        <v>27822</v>
      </c>
      <c r="D9693" t="s">
        <v>27822</v>
      </c>
      <c r="E9693" t="s">
        <v>27822</v>
      </c>
      <c r="F9693" s="874" t="s">
        <v>19911</v>
      </c>
    </row>
    <row r="9694" spans="1:6">
      <c r="A9694" t="s">
        <v>3967</v>
      </c>
      <c r="B9694" s="874" t="s">
        <v>27823</v>
      </c>
      <c r="C9694" t="s">
        <v>27824</v>
      </c>
      <c r="D9694" t="s">
        <v>27824</v>
      </c>
      <c r="E9694" t="s">
        <v>27824</v>
      </c>
      <c r="F9694" s="874" t="s">
        <v>19915</v>
      </c>
    </row>
    <row r="9695" spans="1:6">
      <c r="A9695" t="s">
        <v>3967</v>
      </c>
      <c r="B9695" s="874" t="s">
        <v>27825</v>
      </c>
      <c r="C9695" t="s">
        <v>27826</v>
      </c>
      <c r="D9695" t="s">
        <v>27826</v>
      </c>
      <c r="E9695" t="s">
        <v>27826</v>
      </c>
      <c r="F9695" s="874" t="s">
        <v>19915</v>
      </c>
    </row>
    <row r="9696" spans="1:6">
      <c r="A9696" t="s">
        <v>3967</v>
      </c>
      <c r="B9696" s="874" t="s">
        <v>27827</v>
      </c>
      <c r="C9696" t="s">
        <v>27828</v>
      </c>
      <c r="D9696" t="s">
        <v>27828</v>
      </c>
      <c r="E9696" t="s">
        <v>27828</v>
      </c>
      <c r="F9696" s="874" t="s">
        <v>19919</v>
      </c>
    </row>
    <row r="9697" spans="1:6">
      <c r="A9697" t="s">
        <v>3967</v>
      </c>
      <c r="B9697" s="874" t="s">
        <v>27829</v>
      </c>
      <c r="C9697" t="s">
        <v>27830</v>
      </c>
      <c r="D9697" t="s">
        <v>27830</v>
      </c>
      <c r="E9697" t="s">
        <v>27830</v>
      </c>
      <c r="F9697" s="874" t="s">
        <v>19919</v>
      </c>
    </row>
    <row r="9698" spans="1:6">
      <c r="A9698" t="s">
        <v>3967</v>
      </c>
      <c r="B9698" s="874" t="s">
        <v>27831</v>
      </c>
      <c r="C9698" t="s">
        <v>27832</v>
      </c>
      <c r="D9698" t="s">
        <v>27832</v>
      </c>
      <c r="E9698" t="s">
        <v>27832</v>
      </c>
      <c r="F9698" s="874" t="s">
        <v>19922</v>
      </c>
    </row>
    <row r="9699" spans="1:6">
      <c r="A9699" t="s">
        <v>3967</v>
      </c>
      <c r="B9699" s="874" t="s">
        <v>27833</v>
      </c>
      <c r="C9699" t="s">
        <v>27834</v>
      </c>
      <c r="D9699" t="s">
        <v>27834</v>
      </c>
      <c r="E9699" t="s">
        <v>27834</v>
      </c>
      <c r="F9699" s="874" t="s">
        <v>19922</v>
      </c>
    </row>
    <row r="9700" spans="1:6">
      <c r="A9700" t="s">
        <v>3967</v>
      </c>
      <c r="B9700" s="874" t="s">
        <v>27835</v>
      </c>
      <c r="C9700" t="s">
        <v>27836</v>
      </c>
      <c r="D9700" t="s">
        <v>27836</v>
      </c>
      <c r="E9700" t="s">
        <v>27836</v>
      </c>
      <c r="F9700" s="874" t="s">
        <v>19926</v>
      </c>
    </row>
    <row r="9701" spans="1:6">
      <c r="A9701" t="s">
        <v>3967</v>
      </c>
      <c r="B9701" s="874" t="s">
        <v>27837</v>
      </c>
      <c r="C9701" t="s">
        <v>27838</v>
      </c>
      <c r="D9701" t="s">
        <v>27838</v>
      </c>
      <c r="E9701" t="s">
        <v>27838</v>
      </c>
      <c r="F9701" s="874" t="s">
        <v>19930</v>
      </c>
    </row>
    <row r="9702" spans="1:6">
      <c r="A9702" t="s">
        <v>3967</v>
      </c>
      <c r="B9702" s="874" t="s">
        <v>27839</v>
      </c>
      <c r="C9702" t="s">
        <v>27840</v>
      </c>
      <c r="D9702" t="s">
        <v>27840</v>
      </c>
      <c r="E9702" t="s">
        <v>27840</v>
      </c>
      <c r="F9702" s="874" t="s">
        <v>19934</v>
      </c>
    </row>
    <row r="9703" spans="1:6">
      <c r="A9703" t="s">
        <v>3967</v>
      </c>
      <c r="B9703" s="874" t="s">
        <v>27841</v>
      </c>
      <c r="C9703" t="s">
        <v>27842</v>
      </c>
      <c r="D9703" t="s">
        <v>27842</v>
      </c>
      <c r="E9703" t="s">
        <v>27842</v>
      </c>
      <c r="F9703" s="874" t="s">
        <v>19937</v>
      </c>
    </row>
    <row r="9704" spans="1:6">
      <c r="A9704" t="s">
        <v>3967</v>
      </c>
      <c r="B9704" s="874" t="s">
        <v>27843</v>
      </c>
      <c r="C9704" t="s">
        <v>27844</v>
      </c>
      <c r="D9704" t="s">
        <v>27844</v>
      </c>
      <c r="E9704" t="s">
        <v>27844</v>
      </c>
      <c r="F9704" s="874" t="s">
        <v>19940</v>
      </c>
    </row>
    <row r="9705" spans="1:6">
      <c r="A9705" t="s">
        <v>3967</v>
      </c>
      <c r="B9705" s="874" t="s">
        <v>27845</v>
      </c>
      <c r="C9705" t="s">
        <v>27846</v>
      </c>
      <c r="D9705" t="s">
        <v>27846</v>
      </c>
      <c r="E9705" t="s">
        <v>27846</v>
      </c>
      <c r="F9705" s="874" t="s">
        <v>19940</v>
      </c>
    </row>
    <row r="9706" spans="1:6">
      <c r="A9706" t="s">
        <v>3967</v>
      </c>
      <c r="B9706" s="874" t="s">
        <v>27847</v>
      </c>
      <c r="C9706" t="s">
        <v>27848</v>
      </c>
      <c r="D9706" t="s">
        <v>27848</v>
      </c>
      <c r="E9706" t="s">
        <v>27848</v>
      </c>
      <c r="F9706" s="874" t="s">
        <v>19944</v>
      </c>
    </row>
    <row r="9707" spans="1:6">
      <c r="A9707" t="s">
        <v>3967</v>
      </c>
      <c r="B9707" s="874" t="s">
        <v>27849</v>
      </c>
      <c r="C9707" t="s">
        <v>27850</v>
      </c>
      <c r="D9707" t="s">
        <v>27850</v>
      </c>
      <c r="E9707" t="s">
        <v>27850</v>
      </c>
      <c r="F9707" s="874" t="s">
        <v>19948</v>
      </c>
    </row>
    <row r="9708" spans="1:6">
      <c r="A9708" t="s">
        <v>3967</v>
      </c>
      <c r="B9708" s="874" t="s">
        <v>27851</v>
      </c>
      <c r="C9708" t="s">
        <v>27852</v>
      </c>
      <c r="D9708" t="s">
        <v>27852</v>
      </c>
      <c r="E9708" t="s">
        <v>27852</v>
      </c>
      <c r="F9708" s="874" t="s">
        <v>19952</v>
      </c>
    </row>
    <row r="9709" spans="1:6">
      <c r="A9709" t="s">
        <v>3967</v>
      </c>
      <c r="B9709" s="874" t="s">
        <v>27853</v>
      </c>
      <c r="C9709" t="s">
        <v>27854</v>
      </c>
      <c r="D9709" t="s">
        <v>27854</v>
      </c>
      <c r="E9709" t="s">
        <v>27854</v>
      </c>
      <c r="F9709" s="874" t="s">
        <v>19952</v>
      </c>
    </row>
    <row r="9710" spans="1:6">
      <c r="A9710" t="s">
        <v>3967</v>
      </c>
      <c r="B9710" s="874" t="s">
        <v>27855</v>
      </c>
      <c r="C9710" t="s">
        <v>27856</v>
      </c>
      <c r="D9710" t="s">
        <v>27856</v>
      </c>
      <c r="E9710" t="s">
        <v>27856</v>
      </c>
      <c r="F9710" s="874" t="s">
        <v>19953</v>
      </c>
    </row>
    <row r="9711" spans="1:6">
      <c r="A9711" t="s">
        <v>3967</v>
      </c>
      <c r="B9711" s="874" t="s">
        <v>27857</v>
      </c>
      <c r="C9711" t="s">
        <v>27858</v>
      </c>
      <c r="D9711" t="s">
        <v>27858</v>
      </c>
      <c r="E9711" t="s">
        <v>27858</v>
      </c>
      <c r="F9711" s="874" t="s">
        <v>19957</v>
      </c>
    </row>
    <row r="9712" spans="1:6">
      <c r="A9712" t="s">
        <v>3967</v>
      </c>
      <c r="B9712" s="874" t="s">
        <v>27859</v>
      </c>
      <c r="C9712" t="s">
        <v>27860</v>
      </c>
      <c r="D9712" t="s">
        <v>27860</v>
      </c>
      <c r="E9712" t="s">
        <v>27860</v>
      </c>
      <c r="F9712" s="874" t="s">
        <v>19960</v>
      </c>
    </row>
    <row r="9713" spans="1:6">
      <c r="A9713" t="s">
        <v>3967</v>
      </c>
      <c r="B9713" s="874" t="s">
        <v>27861</v>
      </c>
      <c r="C9713" t="s">
        <v>27862</v>
      </c>
      <c r="D9713" t="s">
        <v>27862</v>
      </c>
      <c r="E9713" t="s">
        <v>27862</v>
      </c>
      <c r="F9713" s="874" t="s">
        <v>19964</v>
      </c>
    </row>
    <row r="9714" spans="1:6">
      <c r="A9714" t="s">
        <v>3967</v>
      </c>
      <c r="B9714" s="874" t="s">
        <v>27863</v>
      </c>
      <c r="C9714" t="s">
        <v>27864</v>
      </c>
      <c r="D9714" t="s">
        <v>27864</v>
      </c>
      <c r="E9714" t="s">
        <v>27864</v>
      </c>
      <c r="F9714" s="874" t="s">
        <v>19968</v>
      </c>
    </row>
    <row r="9715" spans="1:6">
      <c r="A9715" t="s">
        <v>3967</v>
      </c>
      <c r="B9715" s="874" t="s">
        <v>27865</v>
      </c>
      <c r="C9715" t="s">
        <v>27866</v>
      </c>
      <c r="D9715" t="s">
        <v>27866</v>
      </c>
      <c r="E9715" t="s">
        <v>27866</v>
      </c>
      <c r="F9715" s="874" t="s">
        <v>19972</v>
      </c>
    </row>
    <row r="9716" spans="1:6">
      <c r="A9716" t="s">
        <v>3967</v>
      </c>
      <c r="B9716" s="874" t="s">
        <v>27867</v>
      </c>
      <c r="C9716" t="s">
        <v>27868</v>
      </c>
      <c r="D9716" t="s">
        <v>27868</v>
      </c>
      <c r="E9716" t="s">
        <v>27868</v>
      </c>
      <c r="F9716" s="874" t="s">
        <v>19973</v>
      </c>
    </row>
    <row r="9717" spans="1:6">
      <c r="A9717" t="s">
        <v>3967</v>
      </c>
      <c r="B9717" s="874" t="s">
        <v>27869</v>
      </c>
      <c r="C9717" t="s">
        <v>27870</v>
      </c>
      <c r="D9717" t="s">
        <v>27870</v>
      </c>
      <c r="E9717" t="s">
        <v>27870</v>
      </c>
      <c r="F9717" s="874" t="s">
        <v>19977</v>
      </c>
    </row>
    <row r="9718" spans="1:6">
      <c r="A9718" t="s">
        <v>3967</v>
      </c>
      <c r="B9718" t="s">
        <v>27871</v>
      </c>
      <c r="C9718" t="s">
        <v>27872</v>
      </c>
      <c r="D9718" t="s">
        <v>27872</v>
      </c>
      <c r="E9718" t="s">
        <v>27872</v>
      </c>
      <c r="F9718" s="874" t="s">
        <v>19978</v>
      </c>
    </row>
    <row r="9719" spans="1:6">
      <c r="A9719" t="s">
        <v>3967</v>
      </c>
      <c r="B9719" s="874" t="s">
        <v>27873</v>
      </c>
      <c r="C9719" t="s">
        <v>27874</v>
      </c>
      <c r="D9719" t="s">
        <v>27874</v>
      </c>
      <c r="E9719" t="s">
        <v>27874</v>
      </c>
      <c r="F9719" s="874" t="s">
        <v>19982</v>
      </c>
    </row>
    <row r="9720" spans="1:6">
      <c r="A9720" t="s">
        <v>3967</v>
      </c>
      <c r="B9720" t="s">
        <v>27875</v>
      </c>
      <c r="C9720" t="s">
        <v>27876</v>
      </c>
      <c r="D9720" t="s">
        <v>27876</v>
      </c>
      <c r="E9720" t="s">
        <v>27876</v>
      </c>
      <c r="F9720" s="874" t="s">
        <v>19986</v>
      </c>
    </row>
    <row r="9721" spans="1:6">
      <c r="A9721" t="s">
        <v>3967</v>
      </c>
      <c r="B9721" s="874" t="s">
        <v>27877</v>
      </c>
      <c r="C9721" t="s">
        <v>27878</v>
      </c>
      <c r="D9721" t="s">
        <v>27878</v>
      </c>
      <c r="E9721" t="s">
        <v>27878</v>
      </c>
      <c r="F9721" s="874" t="s">
        <v>19986</v>
      </c>
    </row>
    <row r="9722" spans="1:6">
      <c r="A9722" t="s">
        <v>3967</v>
      </c>
      <c r="B9722" s="874" t="s">
        <v>27879</v>
      </c>
      <c r="C9722" t="s">
        <v>27880</v>
      </c>
      <c r="D9722" t="s">
        <v>27880</v>
      </c>
      <c r="E9722" t="s">
        <v>27880</v>
      </c>
      <c r="F9722" s="874" t="s">
        <v>19990</v>
      </c>
    </row>
    <row r="9723" spans="1:6">
      <c r="A9723" t="s">
        <v>3967</v>
      </c>
      <c r="B9723" s="874" t="s">
        <v>27881</v>
      </c>
      <c r="C9723" t="s">
        <v>27882</v>
      </c>
      <c r="D9723" t="s">
        <v>27882</v>
      </c>
      <c r="E9723" t="s">
        <v>27882</v>
      </c>
      <c r="F9723" s="874" t="s">
        <v>19990</v>
      </c>
    </row>
    <row r="9724" spans="1:6">
      <c r="A9724" t="s">
        <v>3967</v>
      </c>
      <c r="B9724" s="874" t="s">
        <v>27883</v>
      </c>
      <c r="C9724" t="s">
        <v>27884</v>
      </c>
      <c r="D9724" t="s">
        <v>27884</v>
      </c>
      <c r="E9724" t="s">
        <v>27884</v>
      </c>
      <c r="F9724" s="874" t="s">
        <v>19994</v>
      </c>
    </row>
    <row r="9725" spans="1:6">
      <c r="A9725" t="s">
        <v>3967</v>
      </c>
      <c r="B9725" s="874" t="s">
        <v>27885</v>
      </c>
      <c r="C9725" t="s">
        <v>27886</v>
      </c>
      <c r="D9725" t="s">
        <v>27886</v>
      </c>
      <c r="E9725" t="s">
        <v>27886</v>
      </c>
      <c r="F9725" s="874" t="s">
        <v>19998</v>
      </c>
    </row>
    <row r="9726" spans="1:6">
      <c r="A9726" t="s">
        <v>3967</v>
      </c>
      <c r="B9726" s="874" t="s">
        <v>27887</v>
      </c>
      <c r="C9726" t="s">
        <v>27888</v>
      </c>
      <c r="D9726" t="s">
        <v>27888</v>
      </c>
      <c r="E9726" t="s">
        <v>27888</v>
      </c>
      <c r="F9726" s="874" t="s">
        <v>19998</v>
      </c>
    </row>
    <row r="9727" spans="1:6">
      <c r="A9727" t="s">
        <v>3967</v>
      </c>
      <c r="B9727" s="874" t="s">
        <v>27889</v>
      </c>
      <c r="C9727" t="s">
        <v>27890</v>
      </c>
      <c r="D9727" t="s">
        <v>27890</v>
      </c>
      <c r="E9727" t="s">
        <v>27890</v>
      </c>
      <c r="F9727" s="874" t="s">
        <v>20002</v>
      </c>
    </row>
    <row r="9728" spans="1:6">
      <c r="A9728" t="s">
        <v>3967</v>
      </c>
      <c r="B9728" s="860" t="s">
        <v>27891</v>
      </c>
      <c r="C9728" t="s">
        <v>27892</v>
      </c>
      <c r="D9728" t="s">
        <v>27892</v>
      </c>
      <c r="E9728" t="s">
        <v>27892</v>
      </c>
      <c r="F9728" s="874" t="s">
        <v>20002</v>
      </c>
    </row>
    <row r="9729" spans="1:6">
      <c r="A9729" t="s">
        <v>3967</v>
      </c>
      <c r="B9729" s="874" t="s">
        <v>27893</v>
      </c>
      <c r="C9729" t="s">
        <v>27894</v>
      </c>
      <c r="D9729" t="s">
        <v>27894</v>
      </c>
      <c r="E9729" t="s">
        <v>27894</v>
      </c>
      <c r="F9729" s="874" t="s">
        <v>20002</v>
      </c>
    </row>
    <row r="9730" spans="1:6">
      <c r="A9730" t="s">
        <v>3967</v>
      </c>
      <c r="B9730" s="874" t="s">
        <v>27895</v>
      </c>
      <c r="C9730" t="s">
        <v>27896</v>
      </c>
      <c r="D9730" t="s">
        <v>27896</v>
      </c>
      <c r="E9730" t="s">
        <v>27896</v>
      </c>
      <c r="F9730" s="874" t="s">
        <v>20002</v>
      </c>
    </row>
    <row r="9731" spans="1:6">
      <c r="A9731" t="s">
        <v>3967</v>
      </c>
      <c r="B9731" s="874" t="s">
        <v>27897</v>
      </c>
      <c r="C9731" t="s">
        <v>27898</v>
      </c>
      <c r="D9731" t="s">
        <v>27898</v>
      </c>
      <c r="E9731" t="s">
        <v>27898</v>
      </c>
      <c r="F9731" s="874" t="s">
        <v>20006</v>
      </c>
    </row>
    <row r="9732" spans="1:6">
      <c r="A9732" t="s">
        <v>3967</v>
      </c>
      <c r="B9732" s="874" t="s">
        <v>27899</v>
      </c>
      <c r="C9732" t="s">
        <v>27900</v>
      </c>
      <c r="D9732" t="s">
        <v>27900</v>
      </c>
      <c r="E9732" t="s">
        <v>27900</v>
      </c>
      <c r="F9732" s="874" t="s">
        <v>20010</v>
      </c>
    </row>
    <row r="9733" spans="1:6">
      <c r="A9733" t="s">
        <v>3967</v>
      </c>
      <c r="B9733" s="874" t="s">
        <v>27901</v>
      </c>
      <c r="C9733" t="s">
        <v>27902</v>
      </c>
      <c r="D9733" t="s">
        <v>27902</v>
      </c>
      <c r="E9733" t="s">
        <v>27902</v>
      </c>
      <c r="F9733" s="874" t="s">
        <v>20014</v>
      </c>
    </row>
    <row r="9734" spans="1:6">
      <c r="A9734" t="s">
        <v>3967</v>
      </c>
      <c r="B9734" s="860" t="s">
        <v>27903</v>
      </c>
      <c r="C9734" t="s">
        <v>27904</v>
      </c>
      <c r="D9734" t="s">
        <v>27904</v>
      </c>
      <c r="E9734" t="s">
        <v>27904</v>
      </c>
      <c r="F9734" s="860" t="s">
        <v>20018</v>
      </c>
    </row>
    <row r="9735" spans="1:6">
      <c r="A9735" t="s">
        <v>3967</v>
      </c>
      <c r="B9735" s="874" t="s">
        <v>27905</v>
      </c>
      <c r="C9735" t="s">
        <v>27906</v>
      </c>
      <c r="D9735" t="s">
        <v>27906</v>
      </c>
      <c r="E9735" t="s">
        <v>27906</v>
      </c>
      <c r="F9735" s="874" t="s">
        <v>20022</v>
      </c>
    </row>
    <row r="9736" spans="1:6">
      <c r="A9736" t="s">
        <v>3967</v>
      </c>
      <c r="B9736" s="874" t="s">
        <v>27907</v>
      </c>
      <c r="C9736" t="s">
        <v>27908</v>
      </c>
      <c r="D9736" t="s">
        <v>27908</v>
      </c>
      <c r="E9736" t="s">
        <v>27908</v>
      </c>
      <c r="F9736" s="874" t="s">
        <v>20022</v>
      </c>
    </row>
    <row r="9737" spans="1:6">
      <c r="A9737" t="s">
        <v>3967</v>
      </c>
      <c r="B9737" s="860" t="s">
        <v>27909</v>
      </c>
      <c r="C9737" t="s">
        <v>27910</v>
      </c>
      <c r="D9737" t="s">
        <v>27910</v>
      </c>
      <c r="E9737" t="s">
        <v>27910</v>
      </c>
      <c r="F9737" s="874" t="s">
        <v>20022</v>
      </c>
    </row>
    <row r="9738" spans="1:6">
      <c r="A9738" t="s">
        <v>3967</v>
      </c>
      <c r="B9738" s="874" t="s">
        <v>27911</v>
      </c>
      <c r="C9738" t="s">
        <v>27912</v>
      </c>
      <c r="D9738" t="s">
        <v>27912</v>
      </c>
      <c r="E9738" t="s">
        <v>27912</v>
      </c>
      <c r="F9738" s="874" t="s">
        <v>20022</v>
      </c>
    </row>
    <row r="9739" spans="1:6">
      <c r="A9739" t="s">
        <v>3967</v>
      </c>
      <c r="B9739" s="860" t="s">
        <v>27913</v>
      </c>
      <c r="C9739" t="s">
        <v>27914</v>
      </c>
      <c r="D9739" t="s">
        <v>27914</v>
      </c>
      <c r="E9739" t="s">
        <v>27914</v>
      </c>
      <c r="F9739" s="860" t="s">
        <v>20022</v>
      </c>
    </row>
    <row r="9740" spans="1:6">
      <c r="A9740" t="s">
        <v>3967</v>
      </c>
      <c r="B9740" s="874" t="s">
        <v>27915</v>
      </c>
      <c r="C9740" t="s">
        <v>27916</v>
      </c>
      <c r="D9740" t="s">
        <v>27916</v>
      </c>
      <c r="E9740" t="s">
        <v>27916</v>
      </c>
      <c r="F9740" s="874" t="s">
        <v>20023</v>
      </c>
    </row>
    <row r="9741" spans="1:6">
      <c r="A9741" t="s">
        <v>3967</v>
      </c>
      <c r="B9741" s="54" t="s">
        <v>27917</v>
      </c>
      <c r="C9741" t="s">
        <v>27918</v>
      </c>
      <c r="D9741" t="s">
        <v>27918</v>
      </c>
      <c r="E9741" t="s">
        <v>27918</v>
      </c>
      <c r="F9741" s="874" t="s">
        <v>20023</v>
      </c>
    </row>
    <row r="9742" spans="1:6">
      <c r="A9742" t="s">
        <v>3967</v>
      </c>
      <c r="B9742" s="54" t="s">
        <v>27919</v>
      </c>
      <c r="C9742" t="s">
        <v>27920</v>
      </c>
      <c r="D9742" t="s">
        <v>27920</v>
      </c>
      <c r="E9742" t="s">
        <v>27920</v>
      </c>
      <c r="F9742" s="874" t="s">
        <v>20027</v>
      </c>
    </row>
    <row r="9743" spans="1:6">
      <c r="A9743" t="s">
        <v>3967</v>
      </c>
      <c r="B9743" s="874" t="s">
        <v>27921</v>
      </c>
      <c r="C9743" t="s">
        <v>27922</v>
      </c>
      <c r="D9743" t="s">
        <v>27922</v>
      </c>
      <c r="E9743" t="s">
        <v>27922</v>
      </c>
      <c r="F9743" s="874" t="s">
        <v>20030</v>
      </c>
    </row>
    <row r="9744" spans="1:6">
      <c r="A9744" t="s">
        <v>3967</v>
      </c>
      <c r="B9744" s="874" t="s">
        <v>27923</v>
      </c>
      <c r="C9744" t="s">
        <v>27924</v>
      </c>
      <c r="D9744" t="s">
        <v>27924</v>
      </c>
      <c r="E9744" t="s">
        <v>27924</v>
      </c>
      <c r="F9744" s="874" t="s">
        <v>20034</v>
      </c>
    </row>
    <row r="9745" spans="1:6">
      <c r="A9745" t="s">
        <v>3967</v>
      </c>
      <c r="B9745" s="876" t="s">
        <v>27925</v>
      </c>
      <c r="C9745" t="s">
        <v>27926</v>
      </c>
      <c r="D9745" t="s">
        <v>27926</v>
      </c>
      <c r="E9745" t="s">
        <v>27926</v>
      </c>
      <c r="F9745" s="874" t="s">
        <v>20038</v>
      </c>
    </row>
    <row r="9746" spans="1:6">
      <c r="A9746" t="s">
        <v>3967</v>
      </c>
      <c r="B9746" s="874" t="s">
        <v>27927</v>
      </c>
      <c r="C9746" t="s">
        <v>27928</v>
      </c>
      <c r="D9746" t="s">
        <v>27928</v>
      </c>
      <c r="E9746" t="s">
        <v>27928</v>
      </c>
      <c r="F9746" s="874" t="s">
        <v>20042</v>
      </c>
    </row>
    <row r="9747" spans="1:6">
      <c r="A9747" t="s">
        <v>3967</v>
      </c>
      <c r="B9747" s="874" t="s">
        <v>27929</v>
      </c>
      <c r="C9747" t="s">
        <v>27930</v>
      </c>
      <c r="D9747" t="s">
        <v>27930</v>
      </c>
      <c r="E9747" t="s">
        <v>27930</v>
      </c>
      <c r="F9747" s="884" t="s">
        <v>20042</v>
      </c>
    </row>
    <row r="9748" spans="1:6">
      <c r="A9748" t="s">
        <v>3967</v>
      </c>
      <c r="B9748" s="874" t="s">
        <v>27931</v>
      </c>
      <c r="C9748" t="s">
        <v>27932</v>
      </c>
      <c r="D9748" t="s">
        <v>27932</v>
      </c>
      <c r="E9748" t="s">
        <v>27932</v>
      </c>
      <c r="F9748" s="884" t="s">
        <v>20042</v>
      </c>
    </row>
    <row r="9749" spans="1:6">
      <c r="A9749" t="s">
        <v>3967</v>
      </c>
      <c r="B9749" s="874" t="s">
        <v>27933</v>
      </c>
      <c r="C9749" t="s">
        <v>27934</v>
      </c>
      <c r="D9749" t="s">
        <v>27934</v>
      </c>
      <c r="E9749" t="s">
        <v>27934</v>
      </c>
      <c r="F9749" s="884" t="s">
        <v>20042</v>
      </c>
    </row>
    <row r="9750" spans="1:6">
      <c r="A9750" t="s">
        <v>3967</v>
      </c>
      <c r="B9750" s="874" t="s">
        <v>27935</v>
      </c>
      <c r="C9750" t="s">
        <v>27936</v>
      </c>
      <c r="D9750" t="s">
        <v>27936</v>
      </c>
      <c r="E9750" t="s">
        <v>27936</v>
      </c>
      <c r="F9750" s="874" t="s">
        <v>20046</v>
      </c>
    </row>
    <row r="9751" spans="1:6">
      <c r="A9751" t="s">
        <v>3967</v>
      </c>
      <c r="B9751" s="874" t="s">
        <v>27937</v>
      </c>
      <c r="C9751" t="s">
        <v>27938</v>
      </c>
      <c r="D9751" t="s">
        <v>27938</v>
      </c>
      <c r="E9751" t="s">
        <v>27938</v>
      </c>
      <c r="F9751" s="874" t="s">
        <v>20046</v>
      </c>
    </row>
    <row r="9752" spans="1:6">
      <c r="A9752" t="s">
        <v>3967</v>
      </c>
      <c r="B9752" s="874" t="s">
        <v>27939</v>
      </c>
      <c r="C9752" t="s">
        <v>27940</v>
      </c>
      <c r="D9752" t="s">
        <v>27940</v>
      </c>
      <c r="E9752" t="s">
        <v>27940</v>
      </c>
      <c r="F9752" s="874" t="s">
        <v>20050</v>
      </c>
    </row>
    <row r="9753" spans="1:6">
      <c r="A9753" t="s">
        <v>3967</v>
      </c>
      <c r="B9753" s="874" t="s">
        <v>27941</v>
      </c>
      <c r="C9753" t="s">
        <v>27942</v>
      </c>
      <c r="D9753" t="s">
        <v>27942</v>
      </c>
      <c r="E9753" t="s">
        <v>27942</v>
      </c>
      <c r="F9753" s="874" t="s">
        <v>20051</v>
      </c>
    </row>
    <row r="9754" spans="1:6">
      <c r="A9754" t="s">
        <v>3967</v>
      </c>
      <c r="B9754" s="874" t="s">
        <v>27943</v>
      </c>
      <c r="C9754" t="s">
        <v>27944</v>
      </c>
      <c r="D9754" t="s">
        <v>27944</v>
      </c>
      <c r="E9754" t="s">
        <v>27944</v>
      </c>
      <c r="F9754" s="874" t="s">
        <v>20051</v>
      </c>
    </row>
    <row r="9755" spans="1:6">
      <c r="A9755" t="s">
        <v>3967</v>
      </c>
      <c r="B9755" s="874" t="s">
        <v>27945</v>
      </c>
      <c r="C9755" t="s">
        <v>27946</v>
      </c>
      <c r="D9755" t="s">
        <v>27946</v>
      </c>
      <c r="E9755" t="s">
        <v>27946</v>
      </c>
      <c r="F9755" s="874" t="s">
        <v>20051</v>
      </c>
    </row>
    <row r="9756" spans="1:6">
      <c r="A9756" t="s">
        <v>3967</v>
      </c>
      <c r="B9756" s="874" t="s">
        <v>27947</v>
      </c>
      <c r="C9756" t="s">
        <v>27948</v>
      </c>
      <c r="D9756" t="s">
        <v>27948</v>
      </c>
      <c r="E9756" t="s">
        <v>27948</v>
      </c>
      <c r="F9756" s="874" t="s">
        <v>20055</v>
      </c>
    </row>
    <row r="9757" spans="1:6">
      <c r="A9757" t="s">
        <v>3967</v>
      </c>
      <c r="B9757" s="874" t="s">
        <v>27949</v>
      </c>
      <c r="C9757" t="s">
        <v>27950</v>
      </c>
      <c r="D9757" t="s">
        <v>27950</v>
      </c>
      <c r="E9757" t="s">
        <v>27950</v>
      </c>
      <c r="F9757" s="874" t="s">
        <v>20059</v>
      </c>
    </row>
    <row r="9758" spans="1:6">
      <c r="A9758" t="s">
        <v>3967</v>
      </c>
      <c r="B9758" s="874" t="s">
        <v>27951</v>
      </c>
      <c r="C9758" t="s">
        <v>27952</v>
      </c>
      <c r="D9758" t="s">
        <v>27952</v>
      </c>
      <c r="E9758" t="s">
        <v>27952</v>
      </c>
      <c r="F9758" s="874" t="s">
        <v>20062</v>
      </c>
    </row>
    <row r="9759" spans="1:6">
      <c r="A9759" t="s">
        <v>3967</v>
      </c>
      <c r="B9759" s="874" t="s">
        <v>27953</v>
      </c>
      <c r="C9759" t="s">
        <v>27954</v>
      </c>
      <c r="D9759" t="s">
        <v>27954</v>
      </c>
      <c r="E9759" t="s">
        <v>27954</v>
      </c>
      <c r="F9759" s="874" t="s">
        <v>20062</v>
      </c>
    </row>
    <row r="9760" spans="1:6">
      <c r="A9760" t="s">
        <v>3967</v>
      </c>
      <c r="B9760" s="860" t="s">
        <v>27955</v>
      </c>
      <c r="C9760" t="s">
        <v>27956</v>
      </c>
      <c r="D9760" t="s">
        <v>27956</v>
      </c>
      <c r="E9760" t="s">
        <v>27956</v>
      </c>
      <c r="F9760" s="874" t="s">
        <v>20066</v>
      </c>
    </row>
    <row r="9761" spans="1:6">
      <c r="A9761" t="s">
        <v>3967</v>
      </c>
      <c r="B9761" s="874" t="s">
        <v>27957</v>
      </c>
      <c r="C9761" t="s">
        <v>27958</v>
      </c>
      <c r="D9761" t="s">
        <v>27958</v>
      </c>
      <c r="E9761" t="s">
        <v>27958</v>
      </c>
      <c r="F9761" s="874" t="s">
        <v>20070</v>
      </c>
    </row>
    <row r="9762" spans="1:6">
      <c r="A9762" t="s">
        <v>3967</v>
      </c>
      <c r="B9762" s="876" t="s">
        <v>27959</v>
      </c>
      <c r="C9762" t="s">
        <v>27960</v>
      </c>
      <c r="D9762" t="s">
        <v>27960</v>
      </c>
      <c r="E9762" t="s">
        <v>27960</v>
      </c>
      <c r="F9762" s="874" t="s">
        <v>20070</v>
      </c>
    </row>
    <row r="9763" spans="1:6">
      <c r="A9763" t="s">
        <v>3967</v>
      </c>
      <c r="B9763" s="874" t="s">
        <v>27961</v>
      </c>
      <c r="C9763" t="s">
        <v>27962</v>
      </c>
      <c r="D9763" t="s">
        <v>27962</v>
      </c>
      <c r="E9763" t="s">
        <v>27962</v>
      </c>
      <c r="F9763" s="874" t="s">
        <v>20070</v>
      </c>
    </row>
    <row r="9764" spans="1:6">
      <c r="A9764" t="s">
        <v>3967</v>
      </c>
      <c r="B9764" s="874" t="s">
        <v>27963</v>
      </c>
      <c r="C9764" t="s">
        <v>27964</v>
      </c>
      <c r="D9764" t="s">
        <v>27964</v>
      </c>
      <c r="E9764" t="s">
        <v>27964</v>
      </c>
      <c r="F9764" s="874" t="s">
        <v>20073</v>
      </c>
    </row>
    <row r="9765" spans="1:6">
      <c r="A9765" t="s">
        <v>3967</v>
      </c>
      <c r="B9765" t="s">
        <v>27965</v>
      </c>
      <c r="C9765" t="s">
        <v>27966</v>
      </c>
      <c r="D9765" t="s">
        <v>27966</v>
      </c>
      <c r="E9765" t="s">
        <v>27966</v>
      </c>
      <c r="F9765" s="874" t="s">
        <v>20073</v>
      </c>
    </row>
    <row r="9766" spans="1:6">
      <c r="A9766" t="s">
        <v>3967</v>
      </c>
      <c r="B9766" s="874" t="s">
        <v>27967</v>
      </c>
      <c r="C9766" t="s">
        <v>27968</v>
      </c>
      <c r="D9766" t="s">
        <v>27968</v>
      </c>
      <c r="E9766" t="s">
        <v>27968</v>
      </c>
      <c r="F9766" s="874" t="s">
        <v>20077</v>
      </c>
    </row>
    <row r="9767" spans="1:6">
      <c r="A9767" t="s">
        <v>3967</v>
      </c>
      <c r="B9767" s="874" t="s">
        <v>27969</v>
      </c>
      <c r="C9767" t="s">
        <v>27970</v>
      </c>
      <c r="D9767" t="s">
        <v>27970</v>
      </c>
      <c r="E9767" t="s">
        <v>27970</v>
      </c>
      <c r="F9767" s="874" t="s">
        <v>20077</v>
      </c>
    </row>
    <row r="9768" spans="1:6">
      <c r="A9768" t="s">
        <v>3967</v>
      </c>
      <c r="B9768" s="874" t="s">
        <v>27971</v>
      </c>
      <c r="C9768" t="s">
        <v>27972</v>
      </c>
      <c r="D9768" t="s">
        <v>27972</v>
      </c>
      <c r="E9768" t="s">
        <v>27972</v>
      </c>
      <c r="F9768" s="874" t="s">
        <v>20081</v>
      </c>
    </row>
    <row r="9769" spans="1:6">
      <c r="A9769" t="s">
        <v>3967</v>
      </c>
      <c r="B9769" s="874" t="s">
        <v>27973</v>
      </c>
      <c r="C9769" t="s">
        <v>27974</v>
      </c>
      <c r="D9769" t="s">
        <v>27974</v>
      </c>
      <c r="E9769" t="s">
        <v>27974</v>
      </c>
      <c r="F9769" s="874" t="s">
        <v>20082</v>
      </c>
    </row>
    <row r="9770" spans="1:6">
      <c r="A9770" t="s">
        <v>3967</v>
      </c>
      <c r="B9770" s="874" t="s">
        <v>27975</v>
      </c>
      <c r="C9770" t="s">
        <v>27976</v>
      </c>
      <c r="D9770" t="s">
        <v>27976</v>
      </c>
      <c r="E9770" t="s">
        <v>27976</v>
      </c>
      <c r="F9770" s="874" t="s">
        <v>20082</v>
      </c>
    </row>
    <row r="9771" spans="1:6">
      <c r="A9771" t="s">
        <v>3967</v>
      </c>
      <c r="B9771" s="874" t="s">
        <v>27977</v>
      </c>
      <c r="C9771" t="s">
        <v>27978</v>
      </c>
      <c r="D9771" t="s">
        <v>27978</v>
      </c>
      <c r="E9771" t="s">
        <v>27978</v>
      </c>
      <c r="F9771" s="874" t="s">
        <v>20085</v>
      </c>
    </row>
    <row r="9772" spans="1:6">
      <c r="A9772" t="s">
        <v>3967</v>
      </c>
      <c r="B9772" s="874" t="s">
        <v>27979</v>
      </c>
      <c r="C9772" t="s">
        <v>27980</v>
      </c>
      <c r="D9772" t="s">
        <v>27980</v>
      </c>
      <c r="E9772" t="s">
        <v>27980</v>
      </c>
      <c r="F9772" s="874" t="s">
        <v>20089</v>
      </c>
    </row>
    <row r="9773" spans="1:6">
      <c r="A9773" t="s">
        <v>3967</v>
      </c>
      <c r="B9773" s="860" t="s">
        <v>27981</v>
      </c>
      <c r="C9773" t="s">
        <v>27982</v>
      </c>
      <c r="D9773" t="s">
        <v>27982</v>
      </c>
      <c r="E9773" t="s">
        <v>27982</v>
      </c>
      <c r="F9773" s="860" t="s">
        <v>20089</v>
      </c>
    </row>
    <row r="9774" spans="1:6">
      <c r="A9774" t="s">
        <v>3967</v>
      </c>
      <c r="B9774" s="874" t="s">
        <v>27983</v>
      </c>
      <c r="C9774" t="s">
        <v>27984</v>
      </c>
      <c r="D9774" t="s">
        <v>27984</v>
      </c>
      <c r="E9774" t="s">
        <v>27984</v>
      </c>
      <c r="F9774" s="874" t="s">
        <v>20093</v>
      </c>
    </row>
    <row r="9775" spans="1:6">
      <c r="A9775" t="s">
        <v>3967</v>
      </c>
      <c r="B9775" s="874" t="s">
        <v>27985</v>
      </c>
      <c r="C9775" t="s">
        <v>27986</v>
      </c>
      <c r="D9775" t="s">
        <v>27986</v>
      </c>
      <c r="E9775" t="s">
        <v>27986</v>
      </c>
      <c r="F9775" s="874" t="s">
        <v>20097</v>
      </c>
    </row>
    <row r="9776" spans="1:6">
      <c r="A9776" t="s">
        <v>3967</v>
      </c>
      <c r="B9776" s="874" t="s">
        <v>27987</v>
      </c>
      <c r="C9776" t="s">
        <v>27988</v>
      </c>
      <c r="D9776" t="s">
        <v>27988</v>
      </c>
      <c r="E9776" t="s">
        <v>27988</v>
      </c>
      <c r="F9776" s="874" t="s">
        <v>20101</v>
      </c>
    </row>
    <row r="9777" spans="1:6">
      <c r="A9777" t="s">
        <v>3967</v>
      </c>
      <c r="B9777" t="s">
        <v>27989</v>
      </c>
      <c r="C9777" t="s">
        <v>27990</v>
      </c>
      <c r="D9777" t="s">
        <v>27990</v>
      </c>
      <c r="E9777" t="s">
        <v>27990</v>
      </c>
      <c r="F9777" s="874" t="s">
        <v>20101</v>
      </c>
    </row>
    <row r="9778" spans="1:6">
      <c r="A9778" t="s">
        <v>3967</v>
      </c>
      <c r="B9778" s="874" t="s">
        <v>27991</v>
      </c>
      <c r="C9778" t="s">
        <v>27992</v>
      </c>
      <c r="D9778" t="s">
        <v>27992</v>
      </c>
      <c r="E9778" t="s">
        <v>27992</v>
      </c>
      <c r="F9778" s="874" t="s">
        <v>20101</v>
      </c>
    </row>
    <row r="9779" spans="1:6">
      <c r="A9779" t="s">
        <v>3967</v>
      </c>
      <c r="B9779" t="s">
        <v>27993</v>
      </c>
      <c r="C9779" t="s">
        <v>27994</v>
      </c>
      <c r="D9779" t="s">
        <v>27994</v>
      </c>
      <c r="E9779" t="s">
        <v>27994</v>
      </c>
      <c r="F9779" s="874" t="s">
        <v>20105</v>
      </c>
    </row>
    <row r="9780" spans="1:6">
      <c r="A9780" t="s">
        <v>3967</v>
      </c>
      <c r="B9780" s="874" t="s">
        <v>27995</v>
      </c>
      <c r="C9780" t="s">
        <v>27996</v>
      </c>
      <c r="D9780" t="s">
        <v>27996</v>
      </c>
      <c r="E9780" t="s">
        <v>27996</v>
      </c>
      <c r="F9780" s="874" t="s">
        <v>20105</v>
      </c>
    </row>
    <row r="9781" spans="1:6">
      <c r="A9781" t="s">
        <v>3967</v>
      </c>
      <c r="B9781" s="874" t="s">
        <v>27997</v>
      </c>
      <c r="C9781" t="s">
        <v>27998</v>
      </c>
      <c r="D9781" t="s">
        <v>27998</v>
      </c>
      <c r="E9781" t="s">
        <v>27998</v>
      </c>
      <c r="F9781" s="874" t="s">
        <v>20106</v>
      </c>
    </row>
    <row r="9782" spans="1:6">
      <c r="A9782" t="s">
        <v>3967</v>
      </c>
      <c r="B9782" s="874" t="s">
        <v>27999</v>
      </c>
      <c r="C9782" t="s">
        <v>28000</v>
      </c>
      <c r="D9782" t="s">
        <v>28000</v>
      </c>
      <c r="E9782" t="s">
        <v>28000</v>
      </c>
      <c r="F9782" s="874" t="s">
        <v>20110</v>
      </c>
    </row>
    <row r="9783" spans="1:6">
      <c r="A9783" t="s">
        <v>3967</v>
      </c>
      <c r="B9783" s="874" t="s">
        <v>28001</v>
      </c>
      <c r="C9783" t="s">
        <v>28002</v>
      </c>
      <c r="D9783" t="s">
        <v>28002</v>
      </c>
      <c r="E9783" t="s">
        <v>28002</v>
      </c>
      <c r="F9783" s="874" t="s">
        <v>20114</v>
      </c>
    </row>
    <row r="9784" spans="1:6">
      <c r="A9784" t="s">
        <v>3967</v>
      </c>
      <c r="B9784" s="874" t="s">
        <v>28003</v>
      </c>
      <c r="C9784" t="s">
        <v>28004</v>
      </c>
      <c r="D9784" t="s">
        <v>28004</v>
      </c>
      <c r="E9784" t="s">
        <v>28004</v>
      </c>
      <c r="F9784" s="874" t="s">
        <v>20118</v>
      </c>
    </row>
    <row r="9785" spans="1:6">
      <c r="A9785" t="s">
        <v>3967</v>
      </c>
      <c r="B9785" s="860" t="s">
        <v>28005</v>
      </c>
      <c r="C9785" t="s">
        <v>28006</v>
      </c>
      <c r="D9785" t="s">
        <v>28006</v>
      </c>
      <c r="E9785" t="s">
        <v>28006</v>
      </c>
      <c r="F9785" s="860" t="s">
        <v>20118</v>
      </c>
    </row>
    <row r="9786" spans="1:6">
      <c r="A9786" t="s">
        <v>3967</v>
      </c>
      <c r="B9786" s="874" t="s">
        <v>28007</v>
      </c>
      <c r="C9786" t="s">
        <v>28008</v>
      </c>
      <c r="D9786" t="s">
        <v>28008</v>
      </c>
      <c r="E9786" t="s">
        <v>28008</v>
      </c>
      <c r="F9786" s="874" t="s">
        <v>20122</v>
      </c>
    </row>
    <row r="9787" spans="1:6">
      <c r="A9787" t="s">
        <v>3967</v>
      </c>
      <c r="B9787" s="860" t="s">
        <v>28009</v>
      </c>
      <c r="C9787" t="s">
        <v>28010</v>
      </c>
      <c r="D9787" t="s">
        <v>28010</v>
      </c>
      <c r="E9787" t="s">
        <v>28010</v>
      </c>
      <c r="F9787" s="860" t="s">
        <v>20122</v>
      </c>
    </row>
    <row r="9788" spans="1:6">
      <c r="A9788" t="s">
        <v>3967</v>
      </c>
      <c r="B9788" s="874" t="s">
        <v>28011</v>
      </c>
      <c r="C9788" t="s">
        <v>28012</v>
      </c>
      <c r="D9788" t="s">
        <v>28012</v>
      </c>
      <c r="E9788" t="s">
        <v>28012</v>
      </c>
      <c r="F9788" s="874" t="s">
        <v>20122</v>
      </c>
    </row>
    <row r="9789" spans="1:6">
      <c r="A9789" t="s">
        <v>3967</v>
      </c>
      <c r="B9789" s="874" t="s">
        <v>28013</v>
      </c>
      <c r="C9789" t="s">
        <v>28014</v>
      </c>
      <c r="D9789" t="s">
        <v>28014</v>
      </c>
      <c r="E9789" t="s">
        <v>28014</v>
      </c>
      <c r="F9789" s="874" t="s">
        <v>20126</v>
      </c>
    </row>
    <row r="9790" spans="1:6">
      <c r="A9790" t="s">
        <v>3967</v>
      </c>
      <c r="B9790" t="s">
        <v>28015</v>
      </c>
      <c r="C9790" t="s">
        <v>28016</v>
      </c>
      <c r="D9790" t="s">
        <v>28016</v>
      </c>
      <c r="E9790" t="s">
        <v>28016</v>
      </c>
      <c r="F9790" s="874" t="s">
        <v>20126</v>
      </c>
    </row>
    <row r="9791" spans="1:6">
      <c r="A9791" t="s">
        <v>3967</v>
      </c>
      <c r="B9791" s="874" t="s">
        <v>28017</v>
      </c>
      <c r="C9791" t="s">
        <v>28018</v>
      </c>
      <c r="D9791" t="s">
        <v>28018</v>
      </c>
      <c r="E9791" t="s">
        <v>28018</v>
      </c>
      <c r="F9791" s="874" t="s">
        <v>20130</v>
      </c>
    </row>
    <row r="9792" spans="1:6">
      <c r="A9792" t="s">
        <v>3967</v>
      </c>
      <c r="B9792" s="874" t="s">
        <v>28019</v>
      </c>
      <c r="C9792" t="s">
        <v>28020</v>
      </c>
      <c r="D9792" t="s">
        <v>28020</v>
      </c>
      <c r="E9792" t="s">
        <v>28020</v>
      </c>
      <c r="F9792" s="874" t="s">
        <v>20130</v>
      </c>
    </row>
    <row r="9793" spans="1:6">
      <c r="A9793" t="s">
        <v>3967</v>
      </c>
      <c r="B9793" s="874" t="s">
        <v>28021</v>
      </c>
      <c r="C9793" t="s">
        <v>28022</v>
      </c>
      <c r="D9793" t="s">
        <v>28022</v>
      </c>
      <c r="E9793" t="s">
        <v>28022</v>
      </c>
      <c r="F9793" s="874" t="s">
        <v>20133</v>
      </c>
    </row>
    <row r="9794" spans="1:6">
      <c r="A9794" t="s">
        <v>3967</v>
      </c>
      <c r="B9794" s="874" t="s">
        <v>28023</v>
      </c>
      <c r="C9794" t="s">
        <v>28024</v>
      </c>
      <c r="D9794" t="s">
        <v>28024</v>
      </c>
      <c r="E9794" t="s">
        <v>28024</v>
      </c>
      <c r="F9794" s="874" t="s">
        <v>20137</v>
      </c>
    </row>
    <row r="9795" spans="1:6">
      <c r="A9795" t="s">
        <v>3967</v>
      </c>
      <c r="B9795" s="874" t="s">
        <v>28025</v>
      </c>
      <c r="C9795" t="s">
        <v>28026</v>
      </c>
      <c r="D9795" t="s">
        <v>28026</v>
      </c>
      <c r="E9795" t="s">
        <v>28026</v>
      </c>
      <c r="F9795" s="874" t="s">
        <v>20137</v>
      </c>
    </row>
    <row r="9796" spans="1:6">
      <c r="A9796" t="s">
        <v>3967</v>
      </c>
      <c r="B9796" s="874" t="s">
        <v>28027</v>
      </c>
      <c r="C9796" t="s">
        <v>28028</v>
      </c>
      <c r="D9796" t="s">
        <v>28028</v>
      </c>
      <c r="E9796" t="s">
        <v>28028</v>
      </c>
      <c r="F9796" s="874" t="s">
        <v>20141</v>
      </c>
    </row>
    <row r="9797" spans="1:6">
      <c r="A9797" t="s">
        <v>3967</v>
      </c>
      <c r="B9797" s="874" t="s">
        <v>28029</v>
      </c>
      <c r="C9797" t="s">
        <v>28030</v>
      </c>
      <c r="D9797" t="s">
        <v>28030</v>
      </c>
      <c r="E9797" t="s">
        <v>28030</v>
      </c>
      <c r="F9797" s="874" t="s">
        <v>20141</v>
      </c>
    </row>
    <row r="9798" spans="1:6">
      <c r="A9798" t="s">
        <v>3967</v>
      </c>
      <c r="B9798" s="874" t="s">
        <v>28031</v>
      </c>
      <c r="C9798" t="s">
        <v>28032</v>
      </c>
      <c r="D9798" t="s">
        <v>28032</v>
      </c>
      <c r="E9798" t="s">
        <v>28032</v>
      </c>
      <c r="F9798" s="874" t="s">
        <v>20141</v>
      </c>
    </row>
    <row r="9799" spans="1:6">
      <c r="A9799" t="s">
        <v>3967</v>
      </c>
      <c r="B9799" s="874" t="s">
        <v>28033</v>
      </c>
      <c r="C9799" t="s">
        <v>28034</v>
      </c>
      <c r="D9799" t="s">
        <v>28034</v>
      </c>
      <c r="E9799" t="s">
        <v>28034</v>
      </c>
      <c r="F9799" s="874" t="s">
        <v>20145</v>
      </c>
    </row>
    <row r="9800" spans="1:6">
      <c r="A9800" t="s">
        <v>3967</v>
      </c>
      <c r="B9800" s="874" t="s">
        <v>28035</v>
      </c>
      <c r="C9800" t="s">
        <v>28036</v>
      </c>
      <c r="D9800" t="s">
        <v>28036</v>
      </c>
      <c r="E9800" t="s">
        <v>28036</v>
      </c>
      <c r="F9800" t="s">
        <v>20149</v>
      </c>
    </row>
    <row r="9801" spans="1:6">
      <c r="A9801" t="s">
        <v>3967</v>
      </c>
      <c r="B9801" s="874" t="s">
        <v>28037</v>
      </c>
      <c r="C9801" t="s">
        <v>28038</v>
      </c>
      <c r="D9801" t="s">
        <v>28038</v>
      </c>
      <c r="E9801" t="s">
        <v>28038</v>
      </c>
      <c r="F9801" s="874" t="s">
        <v>20153</v>
      </c>
    </row>
    <row r="9802" spans="1:6">
      <c r="A9802" t="s">
        <v>3967</v>
      </c>
      <c r="B9802" s="874" t="s">
        <v>28039</v>
      </c>
      <c r="C9802" t="s">
        <v>28040</v>
      </c>
      <c r="D9802" t="s">
        <v>28040</v>
      </c>
      <c r="E9802" t="s">
        <v>28040</v>
      </c>
      <c r="F9802" s="874" t="s">
        <v>20153</v>
      </c>
    </row>
    <row r="9803" spans="1:6">
      <c r="A9803" t="s">
        <v>3967</v>
      </c>
      <c r="B9803" s="874" t="s">
        <v>28041</v>
      </c>
      <c r="C9803" t="s">
        <v>28042</v>
      </c>
      <c r="D9803" t="s">
        <v>28042</v>
      </c>
      <c r="E9803" t="s">
        <v>28042</v>
      </c>
      <c r="F9803" s="874" t="s">
        <v>20153</v>
      </c>
    </row>
    <row r="9804" spans="1:6">
      <c r="A9804" t="s">
        <v>3967</v>
      </c>
      <c r="B9804" s="874" t="s">
        <v>28043</v>
      </c>
      <c r="C9804" t="s">
        <v>28044</v>
      </c>
      <c r="D9804" t="s">
        <v>28044</v>
      </c>
      <c r="E9804" t="s">
        <v>28044</v>
      </c>
      <c r="F9804" s="874" t="s">
        <v>20153</v>
      </c>
    </row>
    <row r="9805" spans="1:6">
      <c r="A9805" t="s">
        <v>3967</v>
      </c>
      <c r="B9805" s="874" t="s">
        <v>28045</v>
      </c>
      <c r="C9805" t="s">
        <v>28046</v>
      </c>
      <c r="D9805" t="s">
        <v>28046</v>
      </c>
      <c r="E9805" t="s">
        <v>28046</v>
      </c>
      <c r="F9805" s="874" t="s">
        <v>20153</v>
      </c>
    </row>
    <row r="9806" spans="1:6">
      <c r="A9806" t="s">
        <v>3967</v>
      </c>
      <c r="B9806" s="860" t="s">
        <v>28047</v>
      </c>
      <c r="C9806" t="s">
        <v>28048</v>
      </c>
      <c r="D9806" t="s">
        <v>28048</v>
      </c>
      <c r="E9806" t="s">
        <v>28048</v>
      </c>
      <c r="F9806" s="874" t="s">
        <v>20153</v>
      </c>
    </row>
    <row r="9807" spans="1:6">
      <c r="A9807" t="s">
        <v>3967</v>
      </c>
      <c r="B9807" s="874" t="s">
        <v>28049</v>
      </c>
      <c r="C9807" t="s">
        <v>28050</v>
      </c>
      <c r="D9807" t="s">
        <v>28050</v>
      </c>
      <c r="E9807" t="s">
        <v>28050</v>
      </c>
      <c r="F9807" s="874" t="s">
        <v>20153</v>
      </c>
    </row>
    <row r="9808" spans="1:6">
      <c r="A9808" t="s">
        <v>3967</v>
      </c>
      <c r="B9808" s="874" t="s">
        <v>28051</v>
      </c>
      <c r="C9808" t="s">
        <v>28052</v>
      </c>
      <c r="D9808" t="s">
        <v>28052</v>
      </c>
      <c r="E9808" t="s">
        <v>28052</v>
      </c>
      <c r="F9808" s="874" t="s">
        <v>20154</v>
      </c>
    </row>
    <row r="9809" spans="1:6">
      <c r="A9809" t="s">
        <v>3967</v>
      </c>
      <c r="B9809" s="874" t="s">
        <v>28053</v>
      </c>
      <c r="C9809" t="s">
        <v>28054</v>
      </c>
      <c r="D9809" t="s">
        <v>28054</v>
      </c>
      <c r="E9809" t="s">
        <v>28054</v>
      </c>
      <c r="F9809" s="874" t="s">
        <v>20157</v>
      </c>
    </row>
    <row r="9810" spans="1:6">
      <c r="A9810" t="s">
        <v>3967</v>
      </c>
      <c r="B9810" s="874" t="s">
        <v>28055</v>
      </c>
      <c r="C9810" t="s">
        <v>28056</v>
      </c>
      <c r="D9810" t="s">
        <v>28056</v>
      </c>
      <c r="E9810" t="s">
        <v>28056</v>
      </c>
      <c r="F9810" s="874" t="s">
        <v>20161</v>
      </c>
    </row>
    <row r="9811" spans="1:6">
      <c r="A9811" t="s">
        <v>3967</v>
      </c>
      <c r="B9811" s="874" t="s">
        <v>28057</v>
      </c>
      <c r="C9811" t="s">
        <v>28058</v>
      </c>
      <c r="D9811" t="s">
        <v>28058</v>
      </c>
      <c r="E9811" t="s">
        <v>28058</v>
      </c>
      <c r="F9811" s="874" t="s">
        <v>20165</v>
      </c>
    </row>
    <row r="9812" spans="1:6">
      <c r="A9812" t="s">
        <v>3967</v>
      </c>
      <c r="B9812" s="874" t="s">
        <v>28059</v>
      </c>
      <c r="C9812" t="s">
        <v>28060</v>
      </c>
      <c r="D9812" t="s">
        <v>28060</v>
      </c>
      <c r="E9812" t="s">
        <v>28060</v>
      </c>
      <c r="F9812" s="874" t="s">
        <v>20169</v>
      </c>
    </row>
    <row r="9813" spans="1:6">
      <c r="A9813" t="s">
        <v>3967</v>
      </c>
      <c r="B9813" s="874" t="s">
        <v>28061</v>
      </c>
      <c r="C9813" t="s">
        <v>28062</v>
      </c>
      <c r="D9813" t="s">
        <v>28062</v>
      </c>
      <c r="E9813" t="s">
        <v>28062</v>
      </c>
      <c r="F9813" s="874" t="s">
        <v>20170</v>
      </c>
    </row>
    <row r="9814" spans="1:6">
      <c r="A9814" t="s">
        <v>3967</v>
      </c>
      <c r="B9814" s="874" t="s">
        <v>28063</v>
      </c>
      <c r="C9814" t="s">
        <v>28064</v>
      </c>
      <c r="D9814" t="s">
        <v>28064</v>
      </c>
      <c r="E9814" t="s">
        <v>28064</v>
      </c>
      <c r="F9814" s="874" t="s">
        <v>20174</v>
      </c>
    </row>
    <row r="9815" spans="1:6">
      <c r="A9815" t="s">
        <v>3967</v>
      </c>
      <c r="B9815" s="874" t="s">
        <v>28065</v>
      </c>
      <c r="C9815" t="s">
        <v>28066</v>
      </c>
      <c r="D9815" t="s">
        <v>28066</v>
      </c>
      <c r="E9815" t="s">
        <v>28066</v>
      </c>
      <c r="F9815" s="874" t="s">
        <v>20174</v>
      </c>
    </row>
    <row r="9816" spans="1:6">
      <c r="A9816" t="s">
        <v>3967</v>
      </c>
      <c r="B9816" s="874" t="s">
        <v>28067</v>
      </c>
      <c r="C9816" t="s">
        <v>28068</v>
      </c>
      <c r="D9816" t="s">
        <v>28068</v>
      </c>
      <c r="E9816" t="s">
        <v>28068</v>
      </c>
      <c r="F9816" s="874" t="s">
        <v>20178</v>
      </c>
    </row>
    <row r="9817" spans="1:6">
      <c r="A9817" t="s">
        <v>3967</v>
      </c>
      <c r="B9817" s="874" t="s">
        <v>28069</v>
      </c>
      <c r="C9817" t="s">
        <v>28070</v>
      </c>
      <c r="D9817" t="s">
        <v>28070</v>
      </c>
      <c r="E9817" t="s">
        <v>28070</v>
      </c>
      <c r="F9817" s="874" t="s">
        <v>20182</v>
      </c>
    </row>
    <row r="9818" spans="1:6">
      <c r="A9818" t="s">
        <v>3967</v>
      </c>
      <c r="B9818" t="s">
        <v>28071</v>
      </c>
      <c r="C9818" t="s">
        <v>28072</v>
      </c>
      <c r="D9818" t="s">
        <v>28072</v>
      </c>
      <c r="E9818" t="s">
        <v>28072</v>
      </c>
      <c r="F9818" t="s">
        <v>20182</v>
      </c>
    </row>
    <row r="9819" spans="1:6">
      <c r="A9819" t="s">
        <v>3967</v>
      </c>
      <c r="B9819" s="874" t="s">
        <v>28073</v>
      </c>
      <c r="C9819" t="s">
        <v>28074</v>
      </c>
      <c r="D9819" t="s">
        <v>28074</v>
      </c>
      <c r="E9819" t="s">
        <v>28074</v>
      </c>
      <c r="F9819" s="874" t="s">
        <v>20186</v>
      </c>
    </row>
    <row r="9820" spans="1:6">
      <c r="A9820" t="s">
        <v>3967</v>
      </c>
      <c r="B9820" s="874" t="s">
        <v>28075</v>
      </c>
      <c r="C9820" t="s">
        <v>28076</v>
      </c>
      <c r="D9820" t="s">
        <v>28076</v>
      </c>
      <c r="E9820" t="s">
        <v>28076</v>
      </c>
      <c r="F9820" t="s">
        <v>20190</v>
      </c>
    </row>
    <row r="9821" spans="1:6">
      <c r="A9821" t="s">
        <v>3967</v>
      </c>
      <c r="B9821" s="874" t="s">
        <v>28077</v>
      </c>
      <c r="C9821" t="s">
        <v>28078</v>
      </c>
      <c r="D9821" t="s">
        <v>28078</v>
      </c>
      <c r="E9821" t="s">
        <v>28078</v>
      </c>
      <c r="F9821" s="874" t="s">
        <v>20194</v>
      </c>
    </row>
    <row r="9822" spans="1:6">
      <c r="A9822" t="s">
        <v>3967</v>
      </c>
      <c r="B9822" s="874" t="s">
        <v>28079</v>
      </c>
      <c r="C9822" t="s">
        <v>28080</v>
      </c>
      <c r="D9822" t="s">
        <v>28080</v>
      </c>
      <c r="E9822" t="s">
        <v>28080</v>
      </c>
      <c r="F9822" s="874" t="s">
        <v>20197</v>
      </c>
    </row>
    <row r="9823" spans="1:6">
      <c r="A9823" t="s">
        <v>3967</v>
      </c>
      <c r="B9823" s="874" t="s">
        <v>28081</v>
      </c>
      <c r="C9823" t="s">
        <v>28082</v>
      </c>
      <c r="D9823" t="s">
        <v>28082</v>
      </c>
      <c r="E9823" t="s">
        <v>28082</v>
      </c>
      <c r="F9823" s="874" t="s">
        <v>20200</v>
      </c>
    </row>
    <row r="9824" spans="1:6">
      <c r="A9824" t="s">
        <v>3967</v>
      </c>
      <c r="B9824" s="874" t="s">
        <v>28083</v>
      </c>
      <c r="C9824" t="s">
        <v>28084</v>
      </c>
      <c r="D9824" t="s">
        <v>28084</v>
      </c>
      <c r="E9824" t="s">
        <v>28084</v>
      </c>
      <c r="F9824" s="874" t="s">
        <v>20204</v>
      </c>
    </row>
    <row r="9825" spans="1:6">
      <c r="A9825" t="s">
        <v>3967</v>
      </c>
      <c r="B9825" s="874" t="s">
        <v>28085</v>
      </c>
      <c r="C9825" t="s">
        <v>28086</v>
      </c>
      <c r="D9825" t="s">
        <v>28086</v>
      </c>
      <c r="E9825" t="s">
        <v>28086</v>
      </c>
      <c r="F9825" s="874" t="s">
        <v>20204</v>
      </c>
    </row>
    <row r="9826" spans="1:6">
      <c r="A9826" t="s">
        <v>3967</v>
      </c>
      <c r="B9826" s="874" t="s">
        <v>28087</v>
      </c>
      <c r="C9826" t="s">
        <v>28088</v>
      </c>
      <c r="D9826" t="s">
        <v>28088</v>
      </c>
      <c r="E9826" t="s">
        <v>28088</v>
      </c>
      <c r="F9826" s="874" t="s">
        <v>20208</v>
      </c>
    </row>
    <row r="9827" spans="1:6">
      <c r="A9827" t="s">
        <v>3967</v>
      </c>
      <c r="B9827" s="874" t="s">
        <v>28089</v>
      </c>
      <c r="C9827" t="s">
        <v>28090</v>
      </c>
      <c r="D9827" t="s">
        <v>28090</v>
      </c>
      <c r="E9827" t="s">
        <v>28090</v>
      </c>
      <c r="F9827" s="874" t="s">
        <v>20208</v>
      </c>
    </row>
    <row r="9828" spans="1:6">
      <c r="A9828" t="s">
        <v>3967</v>
      </c>
      <c r="B9828" s="874" t="s">
        <v>28091</v>
      </c>
      <c r="C9828" t="s">
        <v>28092</v>
      </c>
      <c r="D9828" t="s">
        <v>28092</v>
      </c>
      <c r="E9828" t="s">
        <v>28092</v>
      </c>
      <c r="F9828" s="874" t="s">
        <v>20212</v>
      </c>
    </row>
    <row r="9829" spans="1:6">
      <c r="A9829" t="s">
        <v>3967</v>
      </c>
      <c r="B9829" s="874" t="s">
        <v>28093</v>
      </c>
      <c r="C9829" t="s">
        <v>28094</v>
      </c>
      <c r="D9829" t="s">
        <v>28094</v>
      </c>
      <c r="E9829" t="s">
        <v>28094</v>
      </c>
      <c r="F9829" s="874" t="s">
        <v>20212</v>
      </c>
    </row>
    <row r="9830" spans="1:6">
      <c r="A9830" t="s">
        <v>3967</v>
      </c>
      <c r="B9830" s="874" t="s">
        <v>28095</v>
      </c>
      <c r="C9830" t="s">
        <v>28096</v>
      </c>
      <c r="D9830" t="s">
        <v>28096</v>
      </c>
      <c r="E9830" t="s">
        <v>28096</v>
      </c>
      <c r="F9830" s="874" t="s">
        <v>20212</v>
      </c>
    </row>
    <row r="9831" spans="1:6">
      <c r="A9831" t="s">
        <v>3967</v>
      </c>
      <c r="B9831" s="874" t="s">
        <v>28097</v>
      </c>
      <c r="C9831" t="s">
        <v>28098</v>
      </c>
      <c r="D9831" t="s">
        <v>28098</v>
      </c>
      <c r="E9831" t="s">
        <v>28098</v>
      </c>
      <c r="F9831" s="874" t="s">
        <v>20216</v>
      </c>
    </row>
    <row r="9832" spans="1:6">
      <c r="A9832" t="s">
        <v>3967</v>
      </c>
      <c r="B9832" s="874" t="s">
        <v>28099</v>
      </c>
      <c r="C9832" t="s">
        <v>28100</v>
      </c>
      <c r="D9832" t="s">
        <v>28100</v>
      </c>
      <c r="E9832" t="s">
        <v>28100</v>
      </c>
      <c r="F9832" s="874" t="s">
        <v>20216</v>
      </c>
    </row>
    <row r="9833" spans="1:6">
      <c r="A9833" t="s">
        <v>3967</v>
      </c>
      <c r="B9833" s="874" t="s">
        <v>28101</v>
      </c>
      <c r="C9833" t="s">
        <v>28102</v>
      </c>
      <c r="D9833" t="s">
        <v>28102</v>
      </c>
      <c r="E9833" t="s">
        <v>28102</v>
      </c>
      <c r="F9833" s="874" t="s">
        <v>20216</v>
      </c>
    </row>
    <row r="9834" spans="1:6">
      <c r="A9834" t="s">
        <v>3967</v>
      </c>
      <c r="B9834" s="874" t="s">
        <v>28103</v>
      </c>
      <c r="C9834" t="s">
        <v>28104</v>
      </c>
      <c r="D9834" t="s">
        <v>28104</v>
      </c>
      <c r="E9834" t="s">
        <v>28104</v>
      </c>
      <c r="F9834" s="874" t="s">
        <v>20220</v>
      </c>
    </row>
    <row r="9835" spans="1:6">
      <c r="A9835" t="s">
        <v>3967</v>
      </c>
      <c r="B9835" s="874" t="s">
        <v>28105</v>
      </c>
      <c r="C9835" t="s">
        <v>28106</v>
      </c>
      <c r="D9835" t="s">
        <v>28106</v>
      </c>
      <c r="E9835" t="s">
        <v>28106</v>
      </c>
      <c r="F9835" s="874" t="s">
        <v>20224</v>
      </c>
    </row>
    <row r="9836" spans="1:6">
      <c r="A9836" t="s">
        <v>3967</v>
      </c>
      <c r="B9836" s="874" t="s">
        <v>28107</v>
      </c>
      <c r="C9836" t="s">
        <v>28108</v>
      </c>
      <c r="D9836" t="s">
        <v>28108</v>
      </c>
      <c r="E9836" t="s">
        <v>28108</v>
      </c>
      <c r="F9836" s="874" t="s">
        <v>20224</v>
      </c>
    </row>
    <row r="9837" spans="1:6">
      <c r="A9837" t="s">
        <v>3967</v>
      </c>
      <c r="B9837" s="874" t="s">
        <v>28109</v>
      </c>
      <c r="C9837" t="s">
        <v>28110</v>
      </c>
      <c r="D9837" t="s">
        <v>28110</v>
      </c>
      <c r="E9837" t="s">
        <v>28110</v>
      </c>
      <c r="F9837" s="874" t="s">
        <v>20224</v>
      </c>
    </row>
    <row r="9838" spans="1:6">
      <c r="A9838" t="s">
        <v>3967</v>
      </c>
      <c r="B9838" s="874" t="s">
        <v>28111</v>
      </c>
      <c r="C9838" t="s">
        <v>28112</v>
      </c>
      <c r="D9838" t="s">
        <v>28112</v>
      </c>
      <c r="E9838" t="s">
        <v>28112</v>
      </c>
      <c r="F9838" s="874" t="s">
        <v>20224</v>
      </c>
    </row>
    <row r="9839" spans="1:6">
      <c r="A9839" t="s">
        <v>3967</v>
      </c>
      <c r="B9839" s="874" t="s">
        <v>28113</v>
      </c>
      <c r="C9839" t="s">
        <v>28114</v>
      </c>
      <c r="D9839" t="s">
        <v>28114</v>
      </c>
      <c r="E9839" t="s">
        <v>28114</v>
      </c>
      <c r="F9839" s="874" t="s">
        <v>20224</v>
      </c>
    </row>
    <row r="9840" spans="1:6">
      <c r="A9840" t="s">
        <v>3967</v>
      </c>
      <c r="B9840" s="874" t="s">
        <v>28115</v>
      </c>
      <c r="C9840" t="s">
        <v>28116</v>
      </c>
      <c r="D9840" t="s">
        <v>28116</v>
      </c>
      <c r="E9840" t="s">
        <v>28116</v>
      </c>
      <c r="F9840" s="874" t="s">
        <v>20224</v>
      </c>
    </row>
    <row r="9841" spans="1:6">
      <c r="A9841" t="s">
        <v>3967</v>
      </c>
      <c r="B9841" s="874" t="s">
        <v>28117</v>
      </c>
      <c r="C9841" t="s">
        <v>28118</v>
      </c>
      <c r="D9841" t="s">
        <v>28118</v>
      </c>
      <c r="E9841" t="s">
        <v>28118</v>
      </c>
      <c r="F9841" s="874" t="s">
        <v>20224</v>
      </c>
    </row>
    <row r="9842" spans="1:6">
      <c r="A9842" t="s">
        <v>3967</v>
      </c>
      <c r="B9842" s="874" t="s">
        <v>28119</v>
      </c>
      <c r="C9842" t="s">
        <v>28120</v>
      </c>
      <c r="D9842" t="s">
        <v>28120</v>
      </c>
      <c r="E9842" t="s">
        <v>28120</v>
      </c>
      <c r="F9842" s="874" t="s">
        <v>20224</v>
      </c>
    </row>
    <row r="9843" spans="1:6">
      <c r="A9843" t="s">
        <v>3967</v>
      </c>
      <c r="B9843" t="s">
        <v>28121</v>
      </c>
      <c r="C9843" t="s">
        <v>28122</v>
      </c>
      <c r="D9843" t="s">
        <v>28122</v>
      </c>
      <c r="E9843" t="s">
        <v>28122</v>
      </c>
      <c r="F9843" s="874" t="s">
        <v>20224</v>
      </c>
    </row>
    <row r="9844" spans="1:6">
      <c r="A9844" t="s">
        <v>3967</v>
      </c>
      <c r="B9844" s="874" t="s">
        <v>28123</v>
      </c>
      <c r="C9844" t="s">
        <v>28124</v>
      </c>
      <c r="D9844" t="s">
        <v>28124</v>
      </c>
      <c r="E9844" t="s">
        <v>28124</v>
      </c>
      <c r="F9844" s="874" t="s">
        <v>20224</v>
      </c>
    </row>
    <row r="9845" spans="1:6">
      <c r="A9845" t="s">
        <v>3967</v>
      </c>
      <c r="B9845" s="874" t="s">
        <v>28125</v>
      </c>
      <c r="C9845" t="s">
        <v>28126</v>
      </c>
      <c r="D9845" t="s">
        <v>28126</v>
      </c>
      <c r="E9845" t="s">
        <v>28126</v>
      </c>
      <c r="F9845" s="874" t="s">
        <v>20224</v>
      </c>
    </row>
    <row r="9846" spans="1:6">
      <c r="A9846" t="s">
        <v>3967</v>
      </c>
      <c r="B9846" s="874" t="s">
        <v>28127</v>
      </c>
      <c r="C9846" t="s">
        <v>28128</v>
      </c>
      <c r="D9846" t="s">
        <v>28128</v>
      </c>
      <c r="E9846" t="s">
        <v>28128</v>
      </c>
      <c r="F9846" s="874" t="s">
        <v>20224</v>
      </c>
    </row>
    <row r="9847" spans="1:6">
      <c r="A9847" t="s">
        <v>3967</v>
      </c>
      <c r="B9847" s="874" t="s">
        <v>28129</v>
      </c>
      <c r="C9847" t="s">
        <v>28130</v>
      </c>
      <c r="D9847" t="s">
        <v>28130</v>
      </c>
      <c r="E9847" t="s">
        <v>28130</v>
      </c>
      <c r="F9847" s="874" t="s">
        <v>20224</v>
      </c>
    </row>
    <row r="9848" spans="1:6">
      <c r="A9848" t="s">
        <v>3967</v>
      </c>
      <c r="B9848" s="874" t="s">
        <v>28131</v>
      </c>
      <c r="C9848" t="s">
        <v>28132</v>
      </c>
      <c r="D9848" t="s">
        <v>28132</v>
      </c>
      <c r="E9848" t="s">
        <v>28132</v>
      </c>
      <c r="F9848" s="874" t="s">
        <v>20224</v>
      </c>
    </row>
    <row r="9849" spans="1:6">
      <c r="A9849" t="s">
        <v>3967</v>
      </c>
      <c r="B9849" s="874" t="s">
        <v>28133</v>
      </c>
      <c r="C9849" t="s">
        <v>28134</v>
      </c>
      <c r="D9849" t="s">
        <v>28134</v>
      </c>
      <c r="E9849" t="s">
        <v>28134</v>
      </c>
      <c r="F9849" s="874" t="s">
        <v>20224</v>
      </c>
    </row>
    <row r="9850" spans="1:6">
      <c r="A9850" t="s">
        <v>3967</v>
      </c>
      <c r="B9850" s="874" t="s">
        <v>28135</v>
      </c>
      <c r="C9850" t="s">
        <v>28136</v>
      </c>
      <c r="D9850" t="s">
        <v>28136</v>
      </c>
      <c r="E9850" t="s">
        <v>28136</v>
      </c>
      <c r="F9850" s="874" t="s">
        <v>20224</v>
      </c>
    </row>
    <row r="9851" spans="1:6">
      <c r="A9851" t="s">
        <v>3967</v>
      </c>
      <c r="B9851" s="874" t="s">
        <v>28137</v>
      </c>
      <c r="C9851" t="s">
        <v>28138</v>
      </c>
      <c r="D9851" t="s">
        <v>28138</v>
      </c>
      <c r="E9851" t="s">
        <v>28138</v>
      </c>
      <c r="F9851" s="874" t="s">
        <v>20224</v>
      </c>
    </row>
    <row r="9852" spans="1:6">
      <c r="A9852" t="s">
        <v>3967</v>
      </c>
      <c r="B9852" s="874" t="s">
        <v>28139</v>
      </c>
      <c r="C9852" t="s">
        <v>28140</v>
      </c>
      <c r="D9852" t="s">
        <v>28140</v>
      </c>
      <c r="E9852" t="s">
        <v>28140</v>
      </c>
      <c r="F9852" s="874" t="s">
        <v>20224</v>
      </c>
    </row>
    <row r="9853" spans="1:6">
      <c r="A9853" t="s">
        <v>3967</v>
      </c>
      <c r="B9853" t="s">
        <v>28141</v>
      </c>
      <c r="C9853" t="s">
        <v>28142</v>
      </c>
      <c r="D9853" t="s">
        <v>28142</v>
      </c>
      <c r="E9853" t="s">
        <v>28142</v>
      </c>
      <c r="F9853" t="s">
        <v>20224</v>
      </c>
    </row>
    <row r="9854" spans="1:6">
      <c r="A9854" t="s">
        <v>3967</v>
      </c>
      <c r="B9854" s="874" t="s">
        <v>28143</v>
      </c>
      <c r="C9854" t="s">
        <v>28144</v>
      </c>
      <c r="D9854" t="s">
        <v>28144</v>
      </c>
      <c r="E9854" t="s">
        <v>28144</v>
      </c>
      <c r="F9854" s="874" t="s">
        <v>20224</v>
      </c>
    </row>
    <row r="9855" spans="1:6">
      <c r="A9855" t="s">
        <v>3967</v>
      </c>
      <c r="B9855" s="874" t="s">
        <v>28145</v>
      </c>
      <c r="C9855" t="s">
        <v>28146</v>
      </c>
      <c r="D9855" t="s">
        <v>28146</v>
      </c>
      <c r="E9855" t="s">
        <v>28146</v>
      </c>
      <c r="F9855" s="874" t="s">
        <v>20224</v>
      </c>
    </row>
    <row r="9856" spans="1:6">
      <c r="A9856" t="s">
        <v>3967</v>
      </c>
      <c r="B9856" s="874" t="s">
        <v>28147</v>
      </c>
      <c r="C9856" t="s">
        <v>28148</v>
      </c>
      <c r="D9856" t="s">
        <v>28148</v>
      </c>
      <c r="E9856" t="s">
        <v>28148</v>
      </c>
      <c r="F9856" s="874" t="s">
        <v>20224</v>
      </c>
    </row>
    <row r="9857" spans="1:6">
      <c r="A9857" t="s">
        <v>3967</v>
      </c>
      <c r="B9857" s="860" t="s">
        <v>28149</v>
      </c>
      <c r="C9857" t="s">
        <v>28150</v>
      </c>
      <c r="D9857" t="s">
        <v>28150</v>
      </c>
      <c r="E9857" t="s">
        <v>28150</v>
      </c>
      <c r="F9857" s="874" t="s">
        <v>20224</v>
      </c>
    </row>
    <row r="9858" spans="1:6">
      <c r="A9858" t="s">
        <v>3967</v>
      </c>
      <c r="B9858" s="874" t="s">
        <v>28151</v>
      </c>
      <c r="C9858" t="s">
        <v>28152</v>
      </c>
      <c r="D9858" t="s">
        <v>28152</v>
      </c>
      <c r="E9858" t="s">
        <v>28152</v>
      </c>
      <c r="F9858" s="874" t="s">
        <v>20224</v>
      </c>
    </row>
    <row r="9859" spans="1:6">
      <c r="A9859" t="s">
        <v>3967</v>
      </c>
      <c r="B9859" s="874" t="s">
        <v>28153</v>
      </c>
      <c r="C9859" t="s">
        <v>28154</v>
      </c>
      <c r="D9859" t="s">
        <v>28154</v>
      </c>
      <c r="E9859" t="s">
        <v>28154</v>
      </c>
      <c r="F9859" s="874" t="s">
        <v>20224</v>
      </c>
    </row>
    <row r="9860" spans="1:6">
      <c r="A9860" t="s">
        <v>3967</v>
      </c>
      <c r="B9860" t="s">
        <v>28155</v>
      </c>
      <c r="C9860" t="s">
        <v>28156</v>
      </c>
      <c r="D9860" t="s">
        <v>28156</v>
      </c>
      <c r="E9860" t="s">
        <v>28156</v>
      </c>
      <c r="F9860" s="874" t="s">
        <v>20224</v>
      </c>
    </row>
    <row r="9861" spans="1:6">
      <c r="A9861" t="s">
        <v>3967</v>
      </c>
      <c r="B9861" s="860" t="s">
        <v>28157</v>
      </c>
      <c r="C9861" t="s">
        <v>28158</v>
      </c>
      <c r="D9861" t="s">
        <v>28158</v>
      </c>
      <c r="E9861" t="s">
        <v>28158</v>
      </c>
      <c r="F9861" s="860" t="s">
        <v>20224</v>
      </c>
    </row>
    <row r="9862" spans="1:6">
      <c r="A9862" t="s">
        <v>3967</v>
      </c>
      <c r="B9862" s="874" t="s">
        <v>28159</v>
      </c>
      <c r="C9862" t="s">
        <v>28160</v>
      </c>
      <c r="D9862" t="s">
        <v>28160</v>
      </c>
      <c r="E9862" t="s">
        <v>28160</v>
      </c>
      <c r="F9862" s="874" t="s">
        <v>20224</v>
      </c>
    </row>
    <row r="9863" spans="1:6">
      <c r="A9863" t="s">
        <v>3967</v>
      </c>
      <c r="B9863" s="874" t="s">
        <v>28161</v>
      </c>
      <c r="C9863" t="s">
        <v>28162</v>
      </c>
      <c r="D9863" t="s">
        <v>28162</v>
      </c>
      <c r="E9863" t="s">
        <v>28162</v>
      </c>
      <c r="F9863" s="874" t="s">
        <v>20224</v>
      </c>
    </row>
    <row r="9864" spans="1:6">
      <c r="A9864" t="s">
        <v>3967</v>
      </c>
      <c r="B9864" s="874" t="s">
        <v>28163</v>
      </c>
      <c r="C9864" t="s">
        <v>28164</v>
      </c>
      <c r="D9864" t="s">
        <v>28164</v>
      </c>
      <c r="E9864" t="s">
        <v>28164</v>
      </c>
      <c r="F9864" s="874" t="s">
        <v>20224</v>
      </c>
    </row>
    <row r="9865" spans="1:6">
      <c r="A9865" t="s">
        <v>3967</v>
      </c>
      <c r="B9865" s="54" t="s">
        <v>28165</v>
      </c>
      <c r="C9865" t="s">
        <v>28166</v>
      </c>
      <c r="D9865" t="s">
        <v>28166</v>
      </c>
      <c r="E9865" t="s">
        <v>28166</v>
      </c>
      <c r="F9865" s="874" t="s">
        <v>20224</v>
      </c>
    </row>
    <row r="9866" spans="1:6">
      <c r="A9866" t="s">
        <v>3967</v>
      </c>
      <c r="B9866" s="874" t="s">
        <v>28167</v>
      </c>
      <c r="C9866" t="s">
        <v>28168</v>
      </c>
      <c r="D9866" t="s">
        <v>28168</v>
      </c>
      <c r="E9866" t="s">
        <v>28168</v>
      </c>
      <c r="F9866" s="874" t="s">
        <v>20224</v>
      </c>
    </row>
    <row r="9867" spans="1:6">
      <c r="A9867" t="s">
        <v>3967</v>
      </c>
      <c r="B9867" s="54" t="s">
        <v>28169</v>
      </c>
      <c r="C9867" t="s">
        <v>28170</v>
      </c>
      <c r="D9867" t="s">
        <v>28170</v>
      </c>
      <c r="E9867" t="s">
        <v>28170</v>
      </c>
      <c r="F9867" s="874" t="s">
        <v>20224</v>
      </c>
    </row>
    <row r="9868" spans="1:6">
      <c r="A9868" t="s">
        <v>3967</v>
      </c>
      <c r="B9868" s="874" t="s">
        <v>28171</v>
      </c>
      <c r="C9868" t="s">
        <v>28172</v>
      </c>
      <c r="D9868" t="s">
        <v>28172</v>
      </c>
      <c r="E9868" t="s">
        <v>28172</v>
      </c>
      <c r="F9868" s="874" t="s">
        <v>20224</v>
      </c>
    </row>
    <row r="9869" spans="1:6">
      <c r="A9869" t="s">
        <v>3967</v>
      </c>
      <c r="B9869" s="874" t="s">
        <v>28173</v>
      </c>
      <c r="C9869" t="s">
        <v>28174</v>
      </c>
      <c r="D9869" t="s">
        <v>28174</v>
      </c>
      <c r="E9869" t="s">
        <v>28174</v>
      </c>
      <c r="F9869" s="874" t="s">
        <v>20224</v>
      </c>
    </row>
    <row r="9870" spans="1:6">
      <c r="A9870" t="s">
        <v>3967</v>
      </c>
      <c r="B9870" s="874" t="s">
        <v>28175</v>
      </c>
      <c r="C9870" t="s">
        <v>28176</v>
      </c>
      <c r="D9870" t="s">
        <v>28176</v>
      </c>
      <c r="E9870" t="s">
        <v>28176</v>
      </c>
      <c r="F9870" s="874" t="s">
        <v>20224</v>
      </c>
    </row>
    <row r="9871" spans="1:6">
      <c r="A9871" t="s">
        <v>3967</v>
      </c>
      <c r="B9871" s="874" t="s">
        <v>28177</v>
      </c>
      <c r="C9871" t="s">
        <v>28178</v>
      </c>
      <c r="D9871" t="s">
        <v>28178</v>
      </c>
      <c r="E9871" t="s">
        <v>28178</v>
      </c>
      <c r="F9871" s="874" t="s">
        <v>20224</v>
      </c>
    </row>
    <row r="9872" spans="1:6">
      <c r="A9872" t="s">
        <v>3967</v>
      </c>
      <c r="B9872" s="874" t="s">
        <v>28179</v>
      </c>
      <c r="C9872" t="s">
        <v>28180</v>
      </c>
      <c r="D9872" t="s">
        <v>28180</v>
      </c>
      <c r="E9872" t="s">
        <v>28180</v>
      </c>
      <c r="F9872" s="874" t="s">
        <v>20224</v>
      </c>
    </row>
    <row r="9873" spans="1:6">
      <c r="A9873" t="s">
        <v>3967</v>
      </c>
      <c r="B9873" s="874" t="s">
        <v>28181</v>
      </c>
      <c r="C9873" t="s">
        <v>28182</v>
      </c>
      <c r="D9873" t="s">
        <v>28182</v>
      </c>
      <c r="E9873" t="s">
        <v>28182</v>
      </c>
      <c r="F9873" s="874" t="s">
        <v>20224</v>
      </c>
    </row>
    <row r="9874" spans="1:6">
      <c r="A9874" t="s">
        <v>3967</v>
      </c>
      <c r="B9874" s="874" t="s">
        <v>28183</v>
      </c>
      <c r="C9874" t="s">
        <v>28184</v>
      </c>
      <c r="D9874" t="s">
        <v>28184</v>
      </c>
      <c r="E9874" t="s">
        <v>28184</v>
      </c>
      <c r="F9874" s="874" t="s">
        <v>20224</v>
      </c>
    </row>
    <row r="9875" spans="1:6">
      <c r="A9875" t="s">
        <v>3967</v>
      </c>
      <c r="B9875" s="874" t="s">
        <v>28185</v>
      </c>
      <c r="C9875" t="s">
        <v>28186</v>
      </c>
      <c r="D9875" t="s">
        <v>28186</v>
      </c>
      <c r="E9875" t="s">
        <v>28186</v>
      </c>
      <c r="F9875" s="874" t="s">
        <v>20224</v>
      </c>
    </row>
    <row r="9876" spans="1:6">
      <c r="A9876" t="s">
        <v>3967</v>
      </c>
      <c r="B9876" s="874" t="s">
        <v>28187</v>
      </c>
      <c r="C9876" t="s">
        <v>28188</v>
      </c>
      <c r="D9876" t="s">
        <v>28188</v>
      </c>
      <c r="E9876" t="s">
        <v>28188</v>
      </c>
      <c r="F9876" s="874" t="s">
        <v>20224</v>
      </c>
    </row>
    <row r="9877" spans="1:6">
      <c r="A9877" t="s">
        <v>3967</v>
      </c>
      <c r="B9877" s="874" t="s">
        <v>28189</v>
      </c>
      <c r="C9877" t="s">
        <v>28190</v>
      </c>
      <c r="D9877" t="s">
        <v>28190</v>
      </c>
      <c r="E9877" t="s">
        <v>28190</v>
      </c>
      <c r="F9877" s="874" t="s">
        <v>20224</v>
      </c>
    </row>
    <row r="9878" spans="1:6">
      <c r="A9878" t="s">
        <v>3967</v>
      </c>
      <c r="B9878" s="874" t="s">
        <v>28191</v>
      </c>
      <c r="C9878" t="s">
        <v>28192</v>
      </c>
      <c r="D9878" t="s">
        <v>28192</v>
      </c>
      <c r="E9878" t="s">
        <v>28192</v>
      </c>
      <c r="F9878" s="874" t="s">
        <v>20224</v>
      </c>
    </row>
    <row r="9879" spans="1:6">
      <c r="A9879" t="s">
        <v>3967</v>
      </c>
      <c r="B9879" s="874" t="s">
        <v>28193</v>
      </c>
      <c r="C9879" t="s">
        <v>28194</v>
      </c>
      <c r="D9879" t="s">
        <v>28194</v>
      </c>
      <c r="E9879" t="s">
        <v>28194</v>
      </c>
      <c r="F9879" s="874" t="s">
        <v>20224</v>
      </c>
    </row>
    <row r="9880" spans="1:6">
      <c r="A9880" t="s">
        <v>3967</v>
      </c>
      <c r="B9880" s="874" t="s">
        <v>28195</v>
      </c>
      <c r="C9880" t="s">
        <v>28196</v>
      </c>
      <c r="D9880" t="s">
        <v>28196</v>
      </c>
      <c r="E9880" t="s">
        <v>28196</v>
      </c>
      <c r="F9880" s="874" t="s">
        <v>20224</v>
      </c>
    </row>
    <row r="9881" spans="1:6">
      <c r="A9881" t="s">
        <v>3967</v>
      </c>
      <c r="B9881" s="874" t="s">
        <v>28197</v>
      </c>
      <c r="C9881" t="s">
        <v>28198</v>
      </c>
      <c r="D9881" t="s">
        <v>28198</v>
      </c>
      <c r="E9881" t="s">
        <v>28198</v>
      </c>
      <c r="F9881" s="874" t="s">
        <v>20224</v>
      </c>
    </row>
    <row r="9882" spans="1:6">
      <c r="A9882" t="s">
        <v>3967</v>
      </c>
      <c r="B9882" s="874" t="s">
        <v>28199</v>
      </c>
      <c r="C9882" t="s">
        <v>28200</v>
      </c>
      <c r="D9882" t="s">
        <v>28200</v>
      </c>
      <c r="E9882" t="s">
        <v>28200</v>
      </c>
      <c r="F9882" s="874" t="s">
        <v>20224</v>
      </c>
    </row>
    <row r="9883" spans="1:6">
      <c r="A9883" t="s">
        <v>3967</v>
      </c>
      <c r="B9883" s="874" t="s">
        <v>28201</v>
      </c>
      <c r="C9883" t="s">
        <v>28202</v>
      </c>
      <c r="D9883" t="s">
        <v>28202</v>
      </c>
      <c r="E9883" t="s">
        <v>28202</v>
      </c>
      <c r="F9883" s="874" t="s">
        <v>20224</v>
      </c>
    </row>
    <row r="9884" spans="1:6">
      <c r="A9884" t="s">
        <v>3967</v>
      </c>
      <c r="B9884" s="874" t="s">
        <v>28203</v>
      </c>
      <c r="C9884" t="s">
        <v>28204</v>
      </c>
      <c r="D9884" t="s">
        <v>28204</v>
      </c>
      <c r="E9884" t="s">
        <v>28204</v>
      </c>
      <c r="F9884" s="874" t="s">
        <v>20224</v>
      </c>
    </row>
    <row r="9885" spans="1:6">
      <c r="A9885" t="s">
        <v>3967</v>
      </c>
      <c r="B9885" s="874" t="s">
        <v>28205</v>
      </c>
      <c r="C9885" t="s">
        <v>28206</v>
      </c>
      <c r="D9885" t="s">
        <v>28206</v>
      </c>
      <c r="E9885" t="s">
        <v>28206</v>
      </c>
      <c r="F9885" s="874" t="s">
        <v>20224</v>
      </c>
    </row>
    <row r="9886" spans="1:6">
      <c r="A9886" t="s">
        <v>3967</v>
      </c>
      <c r="B9886" s="874" t="s">
        <v>28207</v>
      </c>
      <c r="C9886" t="s">
        <v>28208</v>
      </c>
      <c r="D9886" t="s">
        <v>28208</v>
      </c>
      <c r="E9886" t="s">
        <v>28208</v>
      </c>
      <c r="F9886" s="874" t="s">
        <v>20224</v>
      </c>
    </row>
    <row r="9887" spans="1:6">
      <c r="A9887" t="s">
        <v>3967</v>
      </c>
      <c r="B9887" s="874" t="s">
        <v>28209</v>
      </c>
      <c r="C9887" t="s">
        <v>28210</v>
      </c>
      <c r="D9887" t="s">
        <v>28210</v>
      </c>
      <c r="E9887" t="s">
        <v>28210</v>
      </c>
      <c r="F9887" s="874" t="s">
        <v>20224</v>
      </c>
    </row>
    <row r="9888" spans="1:6">
      <c r="A9888" t="s">
        <v>3967</v>
      </c>
      <c r="B9888" s="874" t="s">
        <v>28211</v>
      </c>
      <c r="C9888" t="s">
        <v>28212</v>
      </c>
      <c r="D9888" t="s">
        <v>28212</v>
      </c>
      <c r="E9888" t="s">
        <v>28212</v>
      </c>
      <c r="F9888" s="874" t="s">
        <v>20224</v>
      </c>
    </row>
    <row r="9889" spans="1:6">
      <c r="A9889" t="s">
        <v>3967</v>
      </c>
      <c r="B9889" s="874" t="s">
        <v>28213</v>
      </c>
      <c r="C9889" t="s">
        <v>28214</v>
      </c>
      <c r="D9889" t="s">
        <v>28214</v>
      </c>
      <c r="E9889" t="s">
        <v>28214</v>
      </c>
      <c r="F9889" s="874" t="s">
        <v>20224</v>
      </c>
    </row>
    <row r="9890" spans="1:6">
      <c r="A9890" t="s">
        <v>3967</v>
      </c>
      <c r="B9890" s="874" t="s">
        <v>28215</v>
      </c>
      <c r="C9890" t="s">
        <v>28216</v>
      </c>
      <c r="D9890" t="s">
        <v>28216</v>
      </c>
      <c r="E9890" t="s">
        <v>28216</v>
      </c>
      <c r="F9890" s="874" t="s">
        <v>20224</v>
      </c>
    </row>
    <row r="9891" spans="1:6">
      <c r="A9891" t="s">
        <v>3967</v>
      </c>
      <c r="B9891" s="874" t="s">
        <v>28217</v>
      </c>
      <c r="C9891" t="s">
        <v>28218</v>
      </c>
      <c r="D9891" t="s">
        <v>28218</v>
      </c>
      <c r="E9891" t="s">
        <v>28218</v>
      </c>
      <c r="F9891" s="874" t="s">
        <v>20224</v>
      </c>
    </row>
    <row r="9892" spans="1:6">
      <c r="A9892" t="s">
        <v>3967</v>
      </c>
      <c r="B9892" s="874" t="s">
        <v>28219</v>
      </c>
      <c r="C9892" t="s">
        <v>28220</v>
      </c>
      <c r="D9892" t="s">
        <v>28220</v>
      </c>
      <c r="E9892" t="s">
        <v>28220</v>
      </c>
      <c r="F9892" s="874" t="s">
        <v>20224</v>
      </c>
    </row>
    <row r="9893" spans="1:6">
      <c r="A9893" t="s">
        <v>3967</v>
      </c>
      <c r="B9893" s="874" t="s">
        <v>28221</v>
      </c>
      <c r="C9893" t="s">
        <v>28222</v>
      </c>
      <c r="D9893" t="s">
        <v>28222</v>
      </c>
      <c r="E9893" t="s">
        <v>28222</v>
      </c>
      <c r="F9893" s="874" t="s">
        <v>20224</v>
      </c>
    </row>
    <row r="9894" spans="1:6">
      <c r="A9894" t="s">
        <v>3967</v>
      </c>
      <c r="B9894" s="874" t="s">
        <v>28223</v>
      </c>
      <c r="C9894" t="s">
        <v>28224</v>
      </c>
      <c r="D9894" t="s">
        <v>28224</v>
      </c>
      <c r="E9894" t="s">
        <v>28224</v>
      </c>
      <c r="F9894" s="874" t="s">
        <v>20224</v>
      </c>
    </row>
    <row r="9895" spans="1:6">
      <c r="A9895" t="s">
        <v>3967</v>
      </c>
      <c r="B9895" s="874" t="s">
        <v>28225</v>
      </c>
      <c r="C9895" t="s">
        <v>28226</v>
      </c>
      <c r="D9895" t="s">
        <v>28226</v>
      </c>
      <c r="E9895" t="s">
        <v>28226</v>
      </c>
      <c r="F9895" s="874" t="s">
        <v>20224</v>
      </c>
    </row>
    <row r="9896" spans="1:6">
      <c r="A9896" t="s">
        <v>3967</v>
      </c>
      <c r="B9896" s="874" t="s">
        <v>28227</v>
      </c>
      <c r="C9896" t="s">
        <v>28228</v>
      </c>
      <c r="D9896" t="s">
        <v>28228</v>
      </c>
      <c r="E9896" t="s">
        <v>28228</v>
      </c>
      <c r="F9896" s="874" t="s">
        <v>20224</v>
      </c>
    </row>
    <row r="9897" spans="1:6">
      <c r="A9897" t="s">
        <v>3967</v>
      </c>
      <c r="B9897" s="874" t="s">
        <v>28229</v>
      </c>
      <c r="C9897" t="s">
        <v>28230</v>
      </c>
      <c r="D9897" t="s">
        <v>28230</v>
      </c>
      <c r="E9897" t="s">
        <v>28230</v>
      </c>
      <c r="F9897" s="874" t="s">
        <v>20224</v>
      </c>
    </row>
    <row r="9898" spans="1:6">
      <c r="A9898" t="s">
        <v>3967</v>
      </c>
      <c r="B9898" s="874" t="s">
        <v>28231</v>
      </c>
      <c r="C9898" t="s">
        <v>28232</v>
      </c>
      <c r="D9898" t="s">
        <v>28232</v>
      </c>
      <c r="E9898" t="s">
        <v>28232</v>
      </c>
      <c r="F9898" s="874" t="s">
        <v>20224</v>
      </c>
    </row>
    <row r="9899" spans="1:6">
      <c r="A9899" t="s">
        <v>3967</v>
      </c>
      <c r="B9899" s="874" t="s">
        <v>28233</v>
      </c>
      <c r="C9899" t="s">
        <v>28234</v>
      </c>
      <c r="D9899" t="s">
        <v>28234</v>
      </c>
      <c r="E9899" t="s">
        <v>28234</v>
      </c>
      <c r="F9899" s="874" t="s">
        <v>20224</v>
      </c>
    </row>
    <row r="9900" spans="1:6">
      <c r="A9900" t="s">
        <v>3967</v>
      </c>
      <c r="B9900" s="874" t="s">
        <v>28235</v>
      </c>
      <c r="C9900" t="s">
        <v>28236</v>
      </c>
      <c r="D9900" t="s">
        <v>28236</v>
      </c>
      <c r="E9900" t="s">
        <v>28236</v>
      </c>
      <c r="F9900" s="874" t="s">
        <v>20224</v>
      </c>
    </row>
    <row r="9901" spans="1:6">
      <c r="A9901" t="s">
        <v>3967</v>
      </c>
      <c r="B9901" s="874" t="s">
        <v>28237</v>
      </c>
      <c r="C9901" t="s">
        <v>28238</v>
      </c>
      <c r="D9901" t="s">
        <v>28238</v>
      </c>
      <c r="E9901" t="s">
        <v>28238</v>
      </c>
      <c r="F9901" s="874" t="s">
        <v>20224</v>
      </c>
    </row>
    <row r="9902" spans="1:6">
      <c r="A9902" t="s">
        <v>3967</v>
      </c>
      <c r="B9902" s="874" t="s">
        <v>28239</v>
      </c>
      <c r="C9902" t="s">
        <v>28240</v>
      </c>
      <c r="D9902" t="s">
        <v>28240</v>
      </c>
      <c r="E9902" t="s">
        <v>28240</v>
      </c>
      <c r="F9902" s="874" t="s">
        <v>20224</v>
      </c>
    </row>
    <row r="9903" spans="1:6">
      <c r="A9903" t="s">
        <v>3967</v>
      </c>
      <c r="B9903" s="874" t="s">
        <v>28241</v>
      </c>
      <c r="C9903" t="s">
        <v>28242</v>
      </c>
      <c r="D9903" t="s">
        <v>28242</v>
      </c>
      <c r="E9903" t="s">
        <v>28242</v>
      </c>
      <c r="F9903" s="874" t="s">
        <v>20224</v>
      </c>
    </row>
    <row r="9904" spans="1:6">
      <c r="A9904" t="s">
        <v>3967</v>
      </c>
      <c r="B9904" s="874" t="s">
        <v>28243</v>
      </c>
      <c r="C9904" t="s">
        <v>28244</v>
      </c>
      <c r="D9904" t="s">
        <v>28244</v>
      </c>
      <c r="E9904" t="s">
        <v>28244</v>
      </c>
      <c r="F9904" s="874" t="s">
        <v>20224</v>
      </c>
    </row>
    <row r="9905" spans="1:6">
      <c r="A9905" t="s">
        <v>3967</v>
      </c>
      <c r="B9905" s="874" t="s">
        <v>28245</v>
      </c>
      <c r="C9905" t="s">
        <v>28246</v>
      </c>
      <c r="D9905" t="s">
        <v>28246</v>
      </c>
      <c r="E9905" t="s">
        <v>28246</v>
      </c>
      <c r="F9905" s="874" t="s">
        <v>20224</v>
      </c>
    </row>
    <row r="9906" spans="1:6">
      <c r="A9906" t="s">
        <v>3967</v>
      </c>
      <c r="B9906" s="874" t="s">
        <v>28247</v>
      </c>
      <c r="C9906" t="s">
        <v>28248</v>
      </c>
      <c r="D9906" t="s">
        <v>28248</v>
      </c>
      <c r="E9906" t="s">
        <v>28248</v>
      </c>
      <c r="F9906" s="874" t="s">
        <v>20224</v>
      </c>
    </row>
    <row r="9907" spans="1:6">
      <c r="A9907" t="s">
        <v>3967</v>
      </c>
      <c r="B9907" s="874" t="s">
        <v>28249</v>
      </c>
      <c r="C9907" t="s">
        <v>28250</v>
      </c>
      <c r="D9907" t="s">
        <v>28250</v>
      </c>
      <c r="E9907" t="s">
        <v>28250</v>
      </c>
      <c r="F9907" s="874" t="s">
        <v>20224</v>
      </c>
    </row>
    <row r="9908" spans="1:6">
      <c r="A9908" t="s">
        <v>3967</v>
      </c>
      <c r="B9908" s="874" t="s">
        <v>28251</v>
      </c>
      <c r="C9908" t="s">
        <v>28252</v>
      </c>
      <c r="D9908" t="s">
        <v>28252</v>
      </c>
      <c r="E9908" t="s">
        <v>28252</v>
      </c>
      <c r="F9908" s="874" t="s">
        <v>20224</v>
      </c>
    </row>
    <row r="9909" spans="1:6">
      <c r="A9909" t="s">
        <v>3967</v>
      </c>
      <c r="B9909" s="874" t="s">
        <v>28253</v>
      </c>
      <c r="C9909" t="s">
        <v>28254</v>
      </c>
      <c r="D9909" t="s">
        <v>28254</v>
      </c>
      <c r="E9909" t="s">
        <v>28254</v>
      </c>
      <c r="F9909" s="874" t="s">
        <v>20224</v>
      </c>
    </row>
    <row r="9910" spans="1:6">
      <c r="A9910" t="s">
        <v>3967</v>
      </c>
      <c r="B9910" s="874" t="s">
        <v>28255</v>
      </c>
      <c r="C9910" t="s">
        <v>28256</v>
      </c>
      <c r="D9910" t="s">
        <v>28256</v>
      </c>
      <c r="E9910" t="s">
        <v>28256</v>
      </c>
      <c r="F9910" s="874" t="s">
        <v>20224</v>
      </c>
    </row>
    <row r="9911" spans="1:6">
      <c r="A9911" t="s">
        <v>3967</v>
      </c>
      <c r="B9911" s="874" t="s">
        <v>28257</v>
      </c>
      <c r="C9911" t="s">
        <v>28258</v>
      </c>
      <c r="D9911" t="s">
        <v>28258</v>
      </c>
      <c r="E9911" t="s">
        <v>28258</v>
      </c>
      <c r="F9911" s="874" t="s">
        <v>20224</v>
      </c>
    </row>
    <row r="9912" spans="1:6">
      <c r="A9912" t="s">
        <v>3967</v>
      </c>
      <c r="B9912" s="874" t="s">
        <v>28259</v>
      </c>
      <c r="C9912" t="s">
        <v>28260</v>
      </c>
      <c r="D9912" t="s">
        <v>28260</v>
      </c>
      <c r="E9912" t="s">
        <v>28260</v>
      </c>
      <c r="F9912" s="875" t="s">
        <v>20224</v>
      </c>
    </row>
    <row r="9913" spans="1:6">
      <c r="A9913" t="s">
        <v>3967</v>
      </c>
      <c r="B9913" s="874" t="s">
        <v>28261</v>
      </c>
      <c r="C9913" t="s">
        <v>28262</v>
      </c>
      <c r="D9913" t="s">
        <v>28262</v>
      </c>
      <c r="E9913" t="s">
        <v>28262</v>
      </c>
      <c r="F9913" s="874" t="s">
        <v>20224</v>
      </c>
    </row>
    <row r="9914" spans="1:6">
      <c r="A9914" t="s">
        <v>3967</v>
      </c>
      <c r="B9914" s="874" t="s">
        <v>28263</v>
      </c>
      <c r="C9914" t="s">
        <v>28264</v>
      </c>
      <c r="D9914" t="s">
        <v>28264</v>
      </c>
      <c r="E9914" t="s">
        <v>28264</v>
      </c>
      <c r="F9914" s="874" t="s">
        <v>20224</v>
      </c>
    </row>
    <row r="9915" spans="1:6">
      <c r="A9915" t="s">
        <v>3967</v>
      </c>
      <c r="B9915" s="874" t="s">
        <v>28265</v>
      </c>
      <c r="C9915" t="s">
        <v>28266</v>
      </c>
      <c r="D9915" t="s">
        <v>28266</v>
      </c>
      <c r="E9915" t="s">
        <v>28266</v>
      </c>
      <c r="F9915" s="874" t="s">
        <v>20224</v>
      </c>
    </row>
    <row r="9916" spans="1:6">
      <c r="A9916" t="s">
        <v>3967</v>
      </c>
      <c r="B9916" s="874" t="s">
        <v>28267</v>
      </c>
      <c r="C9916" t="s">
        <v>28268</v>
      </c>
      <c r="D9916" t="s">
        <v>28268</v>
      </c>
      <c r="E9916" t="s">
        <v>28268</v>
      </c>
      <c r="F9916" s="874" t="s">
        <v>20224</v>
      </c>
    </row>
    <row r="9917" spans="1:6">
      <c r="A9917" t="s">
        <v>3967</v>
      </c>
      <c r="B9917" s="874" t="s">
        <v>28269</v>
      </c>
      <c r="C9917" t="s">
        <v>28270</v>
      </c>
      <c r="D9917" t="s">
        <v>28270</v>
      </c>
      <c r="E9917" t="s">
        <v>28270</v>
      </c>
      <c r="F9917" s="874" t="s">
        <v>20224</v>
      </c>
    </row>
    <row r="9918" spans="1:6">
      <c r="A9918" t="s">
        <v>3967</v>
      </c>
      <c r="B9918" s="874" t="s">
        <v>28271</v>
      </c>
      <c r="C9918" t="s">
        <v>28272</v>
      </c>
      <c r="D9918" t="s">
        <v>28272</v>
      </c>
      <c r="E9918" t="s">
        <v>28272</v>
      </c>
      <c r="F9918" s="874" t="s">
        <v>20224</v>
      </c>
    </row>
    <row r="9919" spans="1:6">
      <c r="A9919" t="s">
        <v>3967</v>
      </c>
      <c r="B9919" s="874" t="s">
        <v>28273</v>
      </c>
      <c r="C9919" t="s">
        <v>28274</v>
      </c>
      <c r="D9919" t="s">
        <v>28274</v>
      </c>
      <c r="E9919" t="s">
        <v>28274</v>
      </c>
      <c r="F9919" s="874" t="s">
        <v>20224</v>
      </c>
    </row>
    <row r="9920" spans="1:6">
      <c r="A9920" t="s">
        <v>3967</v>
      </c>
      <c r="B9920" s="874" t="s">
        <v>28275</v>
      </c>
      <c r="C9920" t="s">
        <v>28276</v>
      </c>
      <c r="D9920" t="s">
        <v>28276</v>
      </c>
      <c r="E9920" t="s">
        <v>28276</v>
      </c>
      <c r="F9920" s="874" t="s">
        <v>20224</v>
      </c>
    </row>
    <row r="9921" spans="1:6">
      <c r="A9921" t="s">
        <v>3967</v>
      </c>
      <c r="B9921" s="874" t="s">
        <v>28277</v>
      </c>
      <c r="C9921" t="s">
        <v>28278</v>
      </c>
      <c r="D9921" t="s">
        <v>28278</v>
      </c>
      <c r="E9921" t="s">
        <v>28278</v>
      </c>
      <c r="F9921" s="874" t="s">
        <v>20224</v>
      </c>
    </row>
    <row r="9922" spans="1:6">
      <c r="A9922" t="s">
        <v>3967</v>
      </c>
      <c r="B9922" s="874" t="s">
        <v>28279</v>
      </c>
      <c r="C9922" t="s">
        <v>28280</v>
      </c>
      <c r="D9922" t="s">
        <v>28280</v>
      </c>
      <c r="E9922" t="s">
        <v>28280</v>
      </c>
      <c r="F9922" s="874" t="s">
        <v>20224</v>
      </c>
    </row>
    <row r="9923" spans="1:6">
      <c r="A9923" t="s">
        <v>3967</v>
      </c>
      <c r="B9923" s="874" t="s">
        <v>28281</v>
      </c>
      <c r="C9923" t="s">
        <v>28282</v>
      </c>
      <c r="D9923" t="s">
        <v>28282</v>
      </c>
      <c r="E9923" t="s">
        <v>28282</v>
      </c>
      <c r="F9923" s="874" t="s">
        <v>20224</v>
      </c>
    </row>
    <row r="9924" spans="1:6">
      <c r="A9924" t="s">
        <v>3967</v>
      </c>
      <c r="B9924" s="874" t="s">
        <v>28283</v>
      </c>
      <c r="C9924" t="s">
        <v>28284</v>
      </c>
      <c r="D9924" t="s">
        <v>28284</v>
      </c>
      <c r="E9924" t="s">
        <v>28284</v>
      </c>
      <c r="F9924" s="874" t="s">
        <v>20224</v>
      </c>
    </row>
    <row r="9925" spans="1:6">
      <c r="A9925" t="s">
        <v>3967</v>
      </c>
      <c r="B9925" s="874" t="s">
        <v>28285</v>
      </c>
      <c r="C9925" t="s">
        <v>28286</v>
      </c>
      <c r="D9925" t="s">
        <v>28286</v>
      </c>
      <c r="E9925" t="s">
        <v>28286</v>
      </c>
      <c r="F9925" s="874" t="s">
        <v>20224</v>
      </c>
    </row>
    <row r="9926" spans="1:6">
      <c r="A9926" t="s">
        <v>3967</v>
      </c>
      <c r="B9926" s="874" t="s">
        <v>28287</v>
      </c>
      <c r="C9926" t="s">
        <v>28288</v>
      </c>
      <c r="D9926" t="s">
        <v>28288</v>
      </c>
      <c r="E9926" t="s">
        <v>28288</v>
      </c>
      <c r="F9926" s="874" t="s">
        <v>20224</v>
      </c>
    </row>
    <row r="9927" spans="1:6">
      <c r="A9927" t="s">
        <v>3967</v>
      </c>
      <c r="B9927" s="874" t="s">
        <v>28289</v>
      </c>
      <c r="C9927" t="s">
        <v>28290</v>
      </c>
      <c r="D9927" t="s">
        <v>28290</v>
      </c>
      <c r="E9927" t="s">
        <v>28290</v>
      </c>
      <c r="F9927" s="874" t="s">
        <v>20224</v>
      </c>
    </row>
    <row r="9928" spans="1:6">
      <c r="A9928" t="s">
        <v>3967</v>
      </c>
      <c r="B9928" s="874" t="s">
        <v>28291</v>
      </c>
      <c r="C9928" t="s">
        <v>28292</v>
      </c>
      <c r="D9928" t="s">
        <v>28292</v>
      </c>
      <c r="E9928" t="s">
        <v>28292</v>
      </c>
      <c r="F9928" s="874" t="s">
        <v>20224</v>
      </c>
    </row>
    <row r="9929" spans="1:6">
      <c r="A9929" t="s">
        <v>3967</v>
      </c>
      <c r="B9929" s="860" t="s">
        <v>28293</v>
      </c>
      <c r="C9929" t="s">
        <v>28294</v>
      </c>
      <c r="D9929" t="s">
        <v>28294</v>
      </c>
      <c r="E9929" t="s">
        <v>28294</v>
      </c>
      <c r="F9929" s="860" t="s">
        <v>20224</v>
      </c>
    </row>
    <row r="9930" spans="1:6">
      <c r="A9930" t="s">
        <v>3967</v>
      </c>
      <c r="B9930" s="874" t="s">
        <v>28295</v>
      </c>
      <c r="C9930" t="s">
        <v>28296</v>
      </c>
      <c r="D9930" t="s">
        <v>28296</v>
      </c>
      <c r="E9930" t="s">
        <v>28296</v>
      </c>
      <c r="F9930" s="874" t="s">
        <v>20224</v>
      </c>
    </row>
    <row r="9931" spans="1:6">
      <c r="A9931" t="s">
        <v>3967</v>
      </c>
      <c r="B9931" s="874" t="s">
        <v>28297</v>
      </c>
      <c r="C9931" t="s">
        <v>28298</v>
      </c>
      <c r="D9931" t="s">
        <v>28298</v>
      </c>
      <c r="E9931" t="s">
        <v>28298</v>
      </c>
      <c r="F9931" s="874" t="s">
        <v>20224</v>
      </c>
    </row>
    <row r="9932" spans="1:6">
      <c r="A9932" t="s">
        <v>3967</v>
      </c>
      <c r="B9932" s="874" t="s">
        <v>28299</v>
      </c>
      <c r="C9932" t="s">
        <v>28300</v>
      </c>
      <c r="D9932" t="s">
        <v>28300</v>
      </c>
      <c r="E9932" t="s">
        <v>28300</v>
      </c>
      <c r="F9932" s="874" t="s">
        <v>20224</v>
      </c>
    </row>
    <row r="9933" spans="1:6">
      <c r="A9933" t="s">
        <v>3967</v>
      </c>
      <c r="B9933" s="874" t="s">
        <v>28301</v>
      </c>
      <c r="C9933" t="s">
        <v>28302</v>
      </c>
      <c r="D9933" t="s">
        <v>28302</v>
      </c>
      <c r="E9933" t="s">
        <v>28302</v>
      </c>
      <c r="F9933" s="874" t="s">
        <v>20224</v>
      </c>
    </row>
    <row r="9934" spans="1:6">
      <c r="A9934" t="s">
        <v>3967</v>
      </c>
      <c r="B9934" s="874" t="s">
        <v>28303</v>
      </c>
      <c r="C9934" t="s">
        <v>28304</v>
      </c>
      <c r="D9934" t="s">
        <v>28304</v>
      </c>
      <c r="E9934" t="s">
        <v>28304</v>
      </c>
      <c r="F9934" s="874" t="s">
        <v>20224</v>
      </c>
    </row>
    <row r="9935" spans="1:6">
      <c r="A9935" t="s">
        <v>3967</v>
      </c>
      <c r="B9935" s="874" t="s">
        <v>28305</v>
      </c>
      <c r="C9935" t="s">
        <v>28306</v>
      </c>
      <c r="D9935" t="s">
        <v>28306</v>
      </c>
      <c r="E9935" t="s">
        <v>28306</v>
      </c>
      <c r="F9935" s="874" t="s">
        <v>20224</v>
      </c>
    </row>
    <row r="9936" spans="1:6">
      <c r="A9936" t="s">
        <v>3967</v>
      </c>
      <c r="B9936" t="s">
        <v>28307</v>
      </c>
      <c r="C9936" t="s">
        <v>28308</v>
      </c>
      <c r="D9936" t="s">
        <v>28308</v>
      </c>
      <c r="E9936" t="s">
        <v>28308</v>
      </c>
      <c r="F9936" s="874" t="s">
        <v>20224</v>
      </c>
    </row>
    <row r="9937" spans="1:6">
      <c r="A9937" t="s">
        <v>3967</v>
      </c>
      <c r="B9937" s="874" t="s">
        <v>28309</v>
      </c>
      <c r="C9937" t="s">
        <v>28310</v>
      </c>
      <c r="D9937" t="s">
        <v>28310</v>
      </c>
      <c r="E9937" t="s">
        <v>28310</v>
      </c>
      <c r="F9937" s="874" t="s">
        <v>20224</v>
      </c>
    </row>
    <row r="9938" spans="1:6">
      <c r="A9938" t="s">
        <v>3967</v>
      </c>
      <c r="B9938" s="874" t="s">
        <v>28311</v>
      </c>
      <c r="C9938" t="s">
        <v>28312</v>
      </c>
      <c r="D9938" t="s">
        <v>28312</v>
      </c>
      <c r="E9938" t="s">
        <v>28312</v>
      </c>
      <c r="F9938" s="874" t="s">
        <v>20224</v>
      </c>
    </row>
    <row r="9939" spans="1:6">
      <c r="A9939" t="s">
        <v>3967</v>
      </c>
      <c r="B9939" t="s">
        <v>28313</v>
      </c>
      <c r="C9939" t="s">
        <v>28314</v>
      </c>
      <c r="D9939" t="s">
        <v>28314</v>
      </c>
      <c r="E9939" t="s">
        <v>28314</v>
      </c>
      <c r="F9939" s="874" t="s">
        <v>20224</v>
      </c>
    </row>
    <row r="9940" spans="1:6">
      <c r="A9940" t="s">
        <v>3967</v>
      </c>
      <c r="B9940" s="874" t="s">
        <v>28315</v>
      </c>
      <c r="C9940" t="s">
        <v>28316</v>
      </c>
      <c r="D9940" t="s">
        <v>28316</v>
      </c>
      <c r="E9940" t="s">
        <v>28316</v>
      </c>
      <c r="F9940" s="874" t="s">
        <v>20224</v>
      </c>
    </row>
    <row r="9941" spans="1:6">
      <c r="A9941" t="s">
        <v>3967</v>
      </c>
      <c r="B9941" s="874" t="s">
        <v>28317</v>
      </c>
      <c r="C9941" t="s">
        <v>28318</v>
      </c>
      <c r="D9941" t="s">
        <v>28318</v>
      </c>
      <c r="E9941" t="s">
        <v>28318</v>
      </c>
      <c r="F9941" s="874" t="s">
        <v>20224</v>
      </c>
    </row>
    <row r="9942" spans="1:6">
      <c r="A9942" t="s">
        <v>3967</v>
      </c>
      <c r="B9942" s="874" t="s">
        <v>28319</v>
      </c>
      <c r="C9942" t="s">
        <v>28320</v>
      </c>
      <c r="D9942" t="s">
        <v>28320</v>
      </c>
      <c r="E9942" t="s">
        <v>28320</v>
      </c>
      <c r="F9942" s="874" t="s">
        <v>20224</v>
      </c>
    </row>
    <row r="9943" spans="1:6">
      <c r="A9943" t="s">
        <v>3967</v>
      </c>
      <c r="B9943" s="874" t="s">
        <v>28321</v>
      </c>
      <c r="C9943" t="s">
        <v>28322</v>
      </c>
      <c r="D9943" t="s">
        <v>28322</v>
      </c>
      <c r="E9943" t="s">
        <v>28322</v>
      </c>
      <c r="F9943" s="874" t="s">
        <v>20228</v>
      </c>
    </row>
    <row r="9944" spans="1:6">
      <c r="A9944" t="s">
        <v>3967</v>
      </c>
      <c r="B9944" s="874" t="s">
        <v>28323</v>
      </c>
      <c r="C9944" t="s">
        <v>28324</v>
      </c>
      <c r="D9944" t="s">
        <v>28324</v>
      </c>
      <c r="E9944" t="s">
        <v>28324</v>
      </c>
      <c r="F9944" s="874" t="s">
        <v>20232</v>
      </c>
    </row>
    <row r="9945" spans="1:6">
      <c r="A9945" t="s">
        <v>3967</v>
      </c>
      <c r="B9945" s="54" t="s">
        <v>28325</v>
      </c>
      <c r="C9945" t="s">
        <v>28326</v>
      </c>
      <c r="D9945" t="s">
        <v>28326</v>
      </c>
      <c r="E9945" t="s">
        <v>28326</v>
      </c>
      <c r="F9945" s="874" t="s">
        <v>20232</v>
      </c>
    </row>
    <row r="9946" spans="1:6">
      <c r="A9946" t="s">
        <v>3967</v>
      </c>
      <c r="B9946" s="874" t="s">
        <v>28327</v>
      </c>
      <c r="C9946" t="s">
        <v>28328</v>
      </c>
      <c r="D9946" t="s">
        <v>28328</v>
      </c>
      <c r="E9946" t="s">
        <v>28328</v>
      </c>
      <c r="F9946" s="874" t="s">
        <v>20236</v>
      </c>
    </row>
    <row r="9947" spans="1:6">
      <c r="A9947" t="s">
        <v>3967</v>
      </c>
      <c r="B9947" s="874" t="s">
        <v>28329</v>
      </c>
      <c r="C9947" t="s">
        <v>28330</v>
      </c>
      <c r="D9947" t="s">
        <v>28330</v>
      </c>
      <c r="E9947" t="s">
        <v>28330</v>
      </c>
      <c r="F9947" s="874" t="s">
        <v>20239</v>
      </c>
    </row>
    <row r="9948" spans="1:6">
      <c r="A9948" t="s">
        <v>3967</v>
      </c>
      <c r="B9948" s="874" t="s">
        <v>28331</v>
      </c>
      <c r="C9948" t="s">
        <v>28332</v>
      </c>
      <c r="D9948" t="s">
        <v>28332</v>
      </c>
      <c r="E9948" t="s">
        <v>28332</v>
      </c>
      <c r="F9948" s="874" t="s">
        <v>20243</v>
      </c>
    </row>
    <row r="9949" spans="1:6">
      <c r="A9949" t="s">
        <v>3967</v>
      </c>
      <c r="B9949" s="874" t="s">
        <v>28333</v>
      </c>
      <c r="C9949" t="s">
        <v>28334</v>
      </c>
      <c r="D9949" t="s">
        <v>28334</v>
      </c>
      <c r="E9949" t="s">
        <v>28334</v>
      </c>
      <c r="F9949" s="874" t="s">
        <v>20246</v>
      </c>
    </row>
    <row r="9950" spans="1:6">
      <c r="A9950" t="s">
        <v>3967</v>
      </c>
      <c r="B9950" s="874" t="s">
        <v>28335</v>
      </c>
      <c r="C9950" t="s">
        <v>28336</v>
      </c>
      <c r="D9950" t="s">
        <v>28336</v>
      </c>
      <c r="E9950" t="s">
        <v>28336</v>
      </c>
      <c r="F9950" s="874" t="s">
        <v>20249</v>
      </c>
    </row>
    <row r="9951" spans="1:6">
      <c r="A9951" t="s">
        <v>3967</v>
      </c>
      <c r="B9951" s="874" t="s">
        <v>28337</v>
      </c>
      <c r="C9951" t="s">
        <v>28338</v>
      </c>
      <c r="D9951" t="s">
        <v>28338</v>
      </c>
      <c r="E9951" t="s">
        <v>28338</v>
      </c>
      <c r="F9951" s="874" t="s">
        <v>20253</v>
      </c>
    </row>
    <row r="9952" spans="1:6">
      <c r="A9952" t="s">
        <v>3967</v>
      </c>
      <c r="B9952" s="874" t="s">
        <v>28339</v>
      </c>
      <c r="C9952" t="s">
        <v>28340</v>
      </c>
      <c r="D9952" t="s">
        <v>28340</v>
      </c>
      <c r="E9952" t="s">
        <v>28340</v>
      </c>
      <c r="F9952" t="s">
        <v>20257</v>
      </c>
    </row>
    <row r="9953" spans="1:6">
      <c r="A9953" t="s">
        <v>3967</v>
      </c>
      <c r="B9953" s="874" t="s">
        <v>28341</v>
      </c>
      <c r="C9953" t="s">
        <v>28342</v>
      </c>
      <c r="D9953" t="s">
        <v>28342</v>
      </c>
      <c r="E9953" t="s">
        <v>28342</v>
      </c>
      <c r="F9953" s="874" t="s">
        <v>20261</v>
      </c>
    </row>
    <row r="9954" spans="1:6">
      <c r="A9954" t="s">
        <v>3967</v>
      </c>
      <c r="B9954" s="874" t="s">
        <v>28343</v>
      </c>
      <c r="C9954" t="s">
        <v>28344</v>
      </c>
      <c r="D9954" t="s">
        <v>28344</v>
      </c>
      <c r="E9954" t="s">
        <v>28344</v>
      </c>
      <c r="F9954" s="874" t="s">
        <v>20264</v>
      </c>
    </row>
    <row r="9955" spans="1:6">
      <c r="A9955" t="s">
        <v>3967</v>
      </c>
      <c r="B9955" s="874" t="s">
        <v>28345</v>
      </c>
      <c r="C9955" t="s">
        <v>28346</v>
      </c>
      <c r="D9955" t="s">
        <v>28346</v>
      </c>
      <c r="E9955" t="s">
        <v>28346</v>
      </c>
      <c r="F9955" s="874" t="s">
        <v>20264</v>
      </c>
    </row>
    <row r="9956" spans="1:6">
      <c r="A9956" t="s">
        <v>3967</v>
      </c>
      <c r="B9956" s="874" t="s">
        <v>28347</v>
      </c>
      <c r="C9956" t="s">
        <v>28348</v>
      </c>
      <c r="D9956" t="s">
        <v>28348</v>
      </c>
      <c r="E9956" t="s">
        <v>28348</v>
      </c>
      <c r="F9956" s="874" t="s">
        <v>20264</v>
      </c>
    </row>
    <row r="9957" spans="1:6">
      <c r="A9957" t="s">
        <v>3967</v>
      </c>
      <c r="B9957" s="874" t="s">
        <v>28349</v>
      </c>
      <c r="C9957" t="s">
        <v>28350</v>
      </c>
      <c r="D9957" t="s">
        <v>28350</v>
      </c>
      <c r="E9957" t="s">
        <v>28350</v>
      </c>
      <c r="F9957" s="874" t="s">
        <v>20267</v>
      </c>
    </row>
    <row r="9958" spans="1:6">
      <c r="A9958" t="s">
        <v>3967</v>
      </c>
      <c r="B9958" s="874" t="s">
        <v>28351</v>
      </c>
      <c r="C9958" t="s">
        <v>28352</v>
      </c>
      <c r="D9958" t="s">
        <v>28352</v>
      </c>
      <c r="E9958" t="s">
        <v>28352</v>
      </c>
      <c r="F9958" t="s">
        <v>20271</v>
      </c>
    </row>
    <row r="9959" spans="1:6">
      <c r="A9959" t="s">
        <v>3967</v>
      </c>
      <c r="B9959" s="874" t="s">
        <v>28353</v>
      </c>
      <c r="C9959" t="s">
        <v>28354</v>
      </c>
      <c r="D9959" t="s">
        <v>28354</v>
      </c>
      <c r="E9959" t="s">
        <v>28354</v>
      </c>
      <c r="F9959" t="s">
        <v>20271</v>
      </c>
    </row>
    <row r="9960" spans="1:6">
      <c r="A9960" t="s">
        <v>3967</v>
      </c>
      <c r="B9960" s="860" t="s">
        <v>28355</v>
      </c>
      <c r="C9960" t="s">
        <v>28356</v>
      </c>
      <c r="D9960" t="s">
        <v>28356</v>
      </c>
      <c r="E9960" t="s">
        <v>28356</v>
      </c>
      <c r="F9960" s="874" t="s">
        <v>20272</v>
      </c>
    </row>
    <row r="9961" spans="1:6">
      <c r="A9961" t="s">
        <v>3967</v>
      </c>
      <c r="B9961" s="874" t="s">
        <v>28357</v>
      </c>
      <c r="C9961" t="s">
        <v>28358</v>
      </c>
      <c r="D9961" t="s">
        <v>28358</v>
      </c>
      <c r="E9961" t="s">
        <v>28358</v>
      </c>
      <c r="F9961" t="s">
        <v>20276</v>
      </c>
    </row>
    <row r="9962" spans="1:6">
      <c r="A9962" t="s">
        <v>3967</v>
      </c>
      <c r="B9962" s="874" t="s">
        <v>28359</v>
      </c>
      <c r="C9962" t="s">
        <v>28360</v>
      </c>
      <c r="D9962" t="s">
        <v>28360</v>
      </c>
      <c r="E9962" t="s">
        <v>28360</v>
      </c>
      <c r="F9962" t="s">
        <v>20280</v>
      </c>
    </row>
    <row r="9963" spans="1:6">
      <c r="A9963" t="s">
        <v>3967</v>
      </c>
      <c r="B9963" s="874" t="s">
        <v>28361</v>
      </c>
      <c r="C9963" t="s">
        <v>28362</v>
      </c>
      <c r="D9963" t="s">
        <v>28362</v>
      </c>
      <c r="E9963" t="s">
        <v>28362</v>
      </c>
      <c r="F9963" s="874" t="s">
        <v>20284</v>
      </c>
    </row>
    <row r="9964" spans="1:6">
      <c r="A9964" t="s">
        <v>3967</v>
      </c>
      <c r="B9964" s="874" t="s">
        <v>28363</v>
      </c>
      <c r="C9964" t="s">
        <v>28364</v>
      </c>
      <c r="D9964" t="s">
        <v>28364</v>
      </c>
      <c r="E9964" t="s">
        <v>28364</v>
      </c>
      <c r="F9964" s="874" t="s">
        <v>20284</v>
      </c>
    </row>
    <row r="9965" spans="1:6">
      <c r="A9965" t="s">
        <v>3967</v>
      </c>
      <c r="B9965" s="860" t="s">
        <v>28365</v>
      </c>
      <c r="C9965" t="s">
        <v>28366</v>
      </c>
      <c r="D9965" t="s">
        <v>28366</v>
      </c>
      <c r="E9965" t="s">
        <v>28366</v>
      </c>
      <c r="F9965" s="874" t="s">
        <v>20284</v>
      </c>
    </row>
    <row r="9966" spans="1:6">
      <c r="A9966" t="s">
        <v>3967</v>
      </c>
      <c r="B9966" s="874" t="s">
        <v>28367</v>
      </c>
      <c r="C9966" t="s">
        <v>28368</v>
      </c>
      <c r="D9966" t="s">
        <v>28368</v>
      </c>
      <c r="E9966" t="s">
        <v>28368</v>
      </c>
      <c r="F9966" s="874" t="s">
        <v>20284</v>
      </c>
    </row>
    <row r="9967" spans="1:6">
      <c r="A9967" t="s">
        <v>3967</v>
      </c>
      <c r="B9967" s="874" t="s">
        <v>28369</v>
      </c>
      <c r="C9967" t="s">
        <v>28370</v>
      </c>
      <c r="D9967" t="s">
        <v>28370</v>
      </c>
      <c r="E9967" t="s">
        <v>28370</v>
      </c>
      <c r="F9967" s="874" t="s">
        <v>20284</v>
      </c>
    </row>
    <row r="9968" spans="1:6">
      <c r="A9968" t="s">
        <v>3967</v>
      </c>
      <c r="B9968" s="54" t="s">
        <v>28371</v>
      </c>
      <c r="C9968" t="s">
        <v>28372</v>
      </c>
      <c r="D9968" t="s">
        <v>28372</v>
      </c>
      <c r="E9968" t="s">
        <v>28372</v>
      </c>
      <c r="F9968" s="874" t="s">
        <v>20288</v>
      </c>
    </row>
    <row r="9969" spans="1:6">
      <c r="A9969" t="s">
        <v>3967</v>
      </c>
      <c r="B9969" s="860" t="s">
        <v>28373</v>
      </c>
      <c r="C9969" t="s">
        <v>28374</v>
      </c>
      <c r="D9969" t="s">
        <v>28374</v>
      </c>
      <c r="E9969" t="s">
        <v>28374</v>
      </c>
      <c r="F9969" s="860" t="s">
        <v>20288</v>
      </c>
    </row>
    <row r="9970" spans="1:6">
      <c r="A9970" t="s">
        <v>3967</v>
      </c>
      <c r="B9970" s="54" t="s">
        <v>28375</v>
      </c>
      <c r="C9970" t="s">
        <v>28376</v>
      </c>
      <c r="D9970" t="s">
        <v>28376</v>
      </c>
      <c r="E9970" t="s">
        <v>28376</v>
      </c>
      <c r="F9970" s="874" t="s">
        <v>20288</v>
      </c>
    </row>
    <row r="9971" spans="1:6">
      <c r="A9971" t="s">
        <v>3967</v>
      </c>
      <c r="B9971" s="874" t="s">
        <v>28377</v>
      </c>
      <c r="C9971" t="s">
        <v>28378</v>
      </c>
      <c r="D9971" t="s">
        <v>28378</v>
      </c>
      <c r="E9971" t="s">
        <v>28378</v>
      </c>
      <c r="F9971" s="874" t="s">
        <v>20288</v>
      </c>
    </row>
    <row r="9972" spans="1:6">
      <c r="A9972" t="s">
        <v>3967</v>
      </c>
      <c r="B9972" t="s">
        <v>4023</v>
      </c>
      <c r="C9972" t="s">
        <v>2062</v>
      </c>
      <c r="D9972" t="s">
        <v>4024</v>
      </c>
      <c r="E9972" t="s">
        <v>4025</v>
      </c>
      <c r="F9972" s="859" t="s">
        <v>11679</v>
      </c>
    </row>
    <row r="9973" spans="1:6">
      <c r="A9973" t="s">
        <v>3967</v>
      </c>
      <c r="B9973" t="s">
        <v>4023</v>
      </c>
      <c r="C9973" t="s">
        <v>2062</v>
      </c>
      <c r="D9973" t="s">
        <v>4024</v>
      </c>
      <c r="E9973" t="s">
        <v>4025</v>
      </c>
      <c r="F9973" s="859" t="s">
        <v>3963</v>
      </c>
    </row>
    <row r="9974" spans="1:6">
      <c r="A9974" t="s">
        <v>3967</v>
      </c>
      <c r="B9974" t="s">
        <v>4023</v>
      </c>
      <c r="C9974" t="s">
        <v>2062</v>
      </c>
      <c r="D9974" t="s">
        <v>4024</v>
      </c>
      <c r="E9974" t="s">
        <v>4025</v>
      </c>
      <c r="F9974" s="859" t="s">
        <v>13315</v>
      </c>
    </row>
    <row r="9975" spans="1:6">
      <c r="A9975" t="s">
        <v>3967</v>
      </c>
      <c r="B9975" t="s">
        <v>4023</v>
      </c>
      <c r="C9975" t="s">
        <v>2062</v>
      </c>
      <c r="D9975" t="s">
        <v>4024</v>
      </c>
      <c r="E9975" t="s">
        <v>4025</v>
      </c>
      <c r="F9975" s="859" t="s">
        <v>13319</v>
      </c>
    </row>
    <row r="9976" spans="1:6">
      <c r="A9976" t="s">
        <v>3967</v>
      </c>
      <c r="B9976" t="s">
        <v>4023</v>
      </c>
      <c r="C9976" t="s">
        <v>2062</v>
      </c>
      <c r="D9976" t="s">
        <v>4024</v>
      </c>
      <c r="E9976" t="s">
        <v>4025</v>
      </c>
      <c r="F9976" s="859" t="s">
        <v>13323</v>
      </c>
    </row>
    <row r="9977" spans="1:6">
      <c r="A9977" t="s">
        <v>3967</v>
      </c>
      <c r="B9977" t="s">
        <v>4023</v>
      </c>
      <c r="C9977" t="s">
        <v>2062</v>
      </c>
      <c r="D9977" t="s">
        <v>4024</v>
      </c>
      <c r="E9977" t="s">
        <v>4025</v>
      </c>
      <c r="F9977" s="859" t="s">
        <v>13327</v>
      </c>
    </row>
    <row r="9978" spans="1:6">
      <c r="A9978" t="s">
        <v>3967</v>
      </c>
      <c r="B9978" t="s">
        <v>4023</v>
      </c>
      <c r="C9978" t="s">
        <v>2062</v>
      </c>
      <c r="D9978" t="s">
        <v>4024</v>
      </c>
      <c r="E9978" t="s">
        <v>4025</v>
      </c>
      <c r="F9978" s="859" t="s">
        <v>13331</v>
      </c>
    </row>
    <row r="9979" spans="1:6">
      <c r="A9979" t="s">
        <v>3967</v>
      </c>
      <c r="B9979" t="s">
        <v>4023</v>
      </c>
      <c r="C9979" t="s">
        <v>2062</v>
      </c>
      <c r="D9979" t="s">
        <v>4024</v>
      </c>
      <c r="E9979" t="s">
        <v>4025</v>
      </c>
      <c r="F9979" s="859" t="s">
        <v>13335</v>
      </c>
    </row>
    <row r="9980" spans="1:6">
      <c r="A9980" t="s">
        <v>3967</v>
      </c>
      <c r="B9980" t="s">
        <v>4023</v>
      </c>
      <c r="C9980" t="s">
        <v>2062</v>
      </c>
      <c r="D9980" t="s">
        <v>4024</v>
      </c>
      <c r="E9980" t="s">
        <v>4025</v>
      </c>
      <c r="F9980" s="859" t="s">
        <v>13339</v>
      </c>
    </row>
    <row r="9981" spans="1:6">
      <c r="A9981" t="s">
        <v>3967</v>
      </c>
      <c r="B9981" t="s">
        <v>4023</v>
      </c>
      <c r="C9981" t="s">
        <v>2062</v>
      </c>
      <c r="D9981" t="s">
        <v>4024</v>
      </c>
      <c r="E9981" t="s">
        <v>4025</v>
      </c>
      <c r="F9981" s="859" t="s">
        <v>13343</v>
      </c>
    </row>
    <row r="9982" spans="1:6">
      <c r="A9982" t="s">
        <v>3967</v>
      </c>
      <c r="B9982" t="s">
        <v>4023</v>
      </c>
      <c r="C9982" t="s">
        <v>2062</v>
      </c>
      <c r="D9982" t="s">
        <v>4024</v>
      </c>
      <c r="E9982" t="s">
        <v>4025</v>
      </c>
      <c r="F9982" s="859" t="s">
        <v>13347</v>
      </c>
    </row>
    <row r="9983" spans="1:6">
      <c r="A9983" t="s">
        <v>3967</v>
      </c>
      <c r="B9983" t="s">
        <v>4023</v>
      </c>
      <c r="C9983" t="s">
        <v>2062</v>
      </c>
      <c r="D9983" t="s">
        <v>4024</v>
      </c>
      <c r="E9983" t="s">
        <v>4025</v>
      </c>
      <c r="F9983" s="859" t="s">
        <v>13351</v>
      </c>
    </row>
    <row r="9984" spans="1:6">
      <c r="A9984" t="s">
        <v>3967</v>
      </c>
      <c r="B9984" t="s">
        <v>4023</v>
      </c>
      <c r="C9984" t="s">
        <v>2062</v>
      </c>
      <c r="D9984" t="s">
        <v>4024</v>
      </c>
      <c r="E9984" t="s">
        <v>4025</v>
      </c>
      <c r="F9984" s="859" t="s">
        <v>13354</v>
      </c>
    </row>
    <row r="9985" spans="1:6">
      <c r="A9985" t="s">
        <v>3967</v>
      </c>
      <c r="B9985" t="s">
        <v>4023</v>
      </c>
      <c r="C9985" t="s">
        <v>2062</v>
      </c>
      <c r="D9985" t="s">
        <v>4024</v>
      </c>
      <c r="E9985" t="s">
        <v>4025</v>
      </c>
      <c r="F9985" s="859" t="s">
        <v>13357</v>
      </c>
    </row>
    <row r="9986" spans="1:6">
      <c r="A9986" t="s">
        <v>3967</v>
      </c>
      <c r="B9986" t="s">
        <v>4023</v>
      </c>
      <c r="C9986" t="s">
        <v>2062</v>
      </c>
      <c r="D9986" t="s">
        <v>4024</v>
      </c>
      <c r="E9986" t="s">
        <v>4025</v>
      </c>
      <c r="F9986" s="859" t="s">
        <v>13361</v>
      </c>
    </row>
    <row r="9987" spans="1:6">
      <c r="A9987" t="s">
        <v>3967</v>
      </c>
      <c r="B9987" t="s">
        <v>4023</v>
      </c>
      <c r="C9987" t="s">
        <v>2062</v>
      </c>
      <c r="D9987" t="s">
        <v>4024</v>
      </c>
      <c r="E9987" t="s">
        <v>4025</v>
      </c>
      <c r="F9987" s="859" t="s">
        <v>13365</v>
      </c>
    </row>
    <row r="9988" spans="1:6">
      <c r="A9988" t="s">
        <v>3967</v>
      </c>
      <c r="B9988" t="s">
        <v>4023</v>
      </c>
      <c r="C9988" t="s">
        <v>2062</v>
      </c>
      <c r="D9988" t="s">
        <v>4024</v>
      </c>
      <c r="E9988" t="s">
        <v>4025</v>
      </c>
      <c r="F9988" s="859" t="s">
        <v>13368</v>
      </c>
    </row>
    <row r="9989" spans="1:6">
      <c r="A9989" t="s">
        <v>3967</v>
      </c>
      <c r="B9989" t="s">
        <v>4023</v>
      </c>
      <c r="C9989" t="s">
        <v>2062</v>
      </c>
      <c r="D9989" t="s">
        <v>4024</v>
      </c>
      <c r="E9989" t="s">
        <v>4025</v>
      </c>
      <c r="F9989" s="859" t="s">
        <v>13372</v>
      </c>
    </row>
    <row r="9990" spans="1:6">
      <c r="A9990" t="s">
        <v>3967</v>
      </c>
      <c r="B9990" t="s">
        <v>4023</v>
      </c>
      <c r="C9990" t="s">
        <v>2062</v>
      </c>
      <c r="D9990" t="s">
        <v>4024</v>
      </c>
      <c r="E9990" t="s">
        <v>4025</v>
      </c>
      <c r="F9990" s="859" t="s">
        <v>13376</v>
      </c>
    </row>
    <row r="9991" spans="1:6">
      <c r="A9991" t="s">
        <v>3967</v>
      </c>
      <c r="B9991" t="s">
        <v>4023</v>
      </c>
      <c r="C9991" t="s">
        <v>2062</v>
      </c>
      <c r="D9991" t="s">
        <v>4024</v>
      </c>
      <c r="E9991" t="s">
        <v>4025</v>
      </c>
      <c r="F9991" s="859" t="s">
        <v>13380</v>
      </c>
    </row>
    <row r="9992" spans="1:6">
      <c r="A9992" t="s">
        <v>3967</v>
      </c>
      <c r="B9992" t="s">
        <v>4023</v>
      </c>
      <c r="C9992" t="s">
        <v>2062</v>
      </c>
      <c r="D9992" t="s">
        <v>4024</v>
      </c>
      <c r="E9992" t="s">
        <v>4025</v>
      </c>
      <c r="F9992" s="859" t="s">
        <v>13383</v>
      </c>
    </row>
    <row r="9993" spans="1:6">
      <c r="A9993" t="s">
        <v>3967</v>
      </c>
      <c r="B9993" t="s">
        <v>4023</v>
      </c>
      <c r="C9993" t="s">
        <v>2062</v>
      </c>
      <c r="D9993" t="s">
        <v>4024</v>
      </c>
      <c r="E9993" t="s">
        <v>4025</v>
      </c>
      <c r="F9993" s="859" t="s">
        <v>13386</v>
      </c>
    </row>
    <row r="9994" spans="1:6">
      <c r="A9994" t="s">
        <v>3967</v>
      </c>
      <c r="B9994" t="s">
        <v>4023</v>
      </c>
      <c r="C9994" t="s">
        <v>2062</v>
      </c>
      <c r="D9994" t="s">
        <v>4024</v>
      </c>
      <c r="E9994" t="s">
        <v>4025</v>
      </c>
      <c r="F9994" s="859" t="s">
        <v>13389</v>
      </c>
    </row>
    <row r="9995" spans="1:6">
      <c r="A9995" t="s">
        <v>3967</v>
      </c>
      <c r="B9995" t="s">
        <v>4023</v>
      </c>
      <c r="C9995" t="s">
        <v>2062</v>
      </c>
      <c r="D9995" t="s">
        <v>4024</v>
      </c>
      <c r="E9995" t="s">
        <v>4025</v>
      </c>
      <c r="F9995" s="859" t="s">
        <v>13393</v>
      </c>
    </row>
    <row r="9996" spans="1:6">
      <c r="A9996" t="s">
        <v>3967</v>
      </c>
      <c r="B9996" t="s">
        <v>4023</v>
      </c>
      <c r="C9996" t="s">
        <v>2062</v>
      </c>
      <c r="D9996" t="s">
        <v>4024</v>
      </c>
      <c r="E9996" t="s">
        <v>4025</v>
      </c>
      <c r="F9996" s="859" t="s">
        <v>13397</v>
      </c>
    </row>
    <row r="9997" spans="1:6">
      <c r="A9997" t="s">
        <v>3967</v>
      </c>
      <c r="B9997" t="s">
        <v>4023</v>
      </c>
      <c r="C9997" t="s">
        <v>2062</v>
      </c>
      <c r="D9997" t="s">
        <v>4024</v>
      </c>
      <c r="E9997" t="s">
        <v>4025</v>
      </c>
      <c r="F9997" s="859" t="s">
        <v>13401</v>
      </c>
    </row>
    <row r="9998" spans="1:6">
      <c r="A9998" t="s">
        <v>3967</v>
      </c>
      <c r="B9998" t="s">
        <v>4023</v>
      </c>
      <c r="C9998" t="s">
        <v>2062</v>
      </c>
      <c r="D9998" t="s">
        <v>4024</v>
      </c>
      <c r="E9998" t="s">
        <v>4025</v>
      </c>
      <c r="F9998" s="859" t="s">
        <v>13405</v>
      </c>
    </row>
    <row r="9999" spans="1:6">
      <c r="A9999" t="s">
        <v>3967</v>
      </c>
      <c r="B9999" t="s">
        <v>4023</v>
      </c>
      <c r="C9999" t="s">
        <v>2062</v>
      </c>
      <c r="D9999" t="s">
        <v>4024</v>
      </c>
      <c r="E9999" t="s">
        <v>4025</v>
      </c>
      <c r="F9999" s="859" t="s">
        <v>13409</v>
      </c>
    </row>
    <row r="10000" spans="1:6">
      <c r="A10000" t="s">
        <v>3967</v>
      </c>
      <c r="B10000" t="s">
        <v>4023</v>
      </c>
      <c r="C10000" t="s">
        <v>2062</v>
      </c>
      <c r="D10000" t="s">
        <v>4024</v>
      </c>
      <c r="E10000" t="s">
        <v>4025</v>
      </c>
      <c r="F10000" s="859" t="s">
        <v>13412</v>
      </c>
    </row>
    <row r="10001" spans="1:6">
      <c r="A10001" t="s">
        <v>3967</v>
      </c>
      <c r="B10001" t="s">
        <v>4023</v>
      </c>
      <c r="C10001" t="s">
        <v>2062</v>
      </c>
      <c r="D10001" t="s">
        <v>4024</v>
      </c>
      <c r="E10001" t="s">
        <v>4025</v>
      </c>
      <c r="F10001" s="859" t="s">
        <v>13416</v>
      </c>
    </row>
    <row r="10002" spans="1:6">
      <c r="A10002" t="s">
        <v>3967</v>
      </c>
      <c r="B10002" t="s">
        <v>4023</v>
      </c>
      <c r="C10002" t="s">
        <v>2062</v>
      </c>
      <c r="D10002" t="s">
        <v>4024</v>
      </c>
      <c r="E10002" t="s">
        <v>4025</v>
      </c>
      <c r="F10002" s="859" t="s">
        <v>13420</v>
      </c>
    </row>
    <row r="10003" spans="1:6">
      <c r="A10003" t="s">
        <v>3967</v>
      </c>
      <c r="B10003" t="s">
        <v>4023</v>
      </c>
      <c r="C10003" t="s">
        <v>2062</v>
      </c>
      <c r="D10003" t="s">
        <v>4024</v>
      </c>
      <c r="E10003" t="s">
        <v>4025</v>
      </c>
      <c r="F10003" s="859" t="s">
        <v>13423</v>
      </c>
    </row>
    <row r="10004" spans="1:6">
      <c r="A10004" t="s">
        <v>3967</v>
      </c>
      <c r="B10004" t="s">
        <v>4023</v>
      </c>
      <c r="C10004" t="s">
        <v>2062</v>
      </c>
      <c r="D10004" t="s">
        <v>4024</v>
      </c>
      <c r="E10004" t="s">
        <v>4025</v>
      </c>
      <c r="F10004" s="859" t="s">
        <v>13426</v>
      </c>
    </row>
    <row r="10005" spans="1:6">
      <c r="A10005" t="s">
        <v>3967</v>
      </c>
      <c r="B10005" t="s">
        <v>4023</v>
      </c>
      <c r="C10005" t="s">
        <v>2062</v>
      </c>
      <c r="D10005" t="s">
        <v>4024</v>
      </c>
      <c r="E10005" t="s">
        <v>4025</v>
      </c>
      <c r="F10005" s="859" t="s">
        <v>13430</v>
      </c>
    </row>
    <row r="10006" spans="1:6">
      <c r="A10006" t="s">
        <v>3967</v>
      </c>
      <c r="B10006" t="s">
        <v>4023</v>
      </c>
      <c r="C10006" t="s">
        <v>2062</v>
      </c>
      <c r="D10006" t="s">
        <v>4024</v>
      </c>
      <c r="E10006" t="s">
        <v>4025</v>
      </c>
      <c r="F10006" s="859" t="s">
        <v>13434</v>
      </c>
    </row>
    <row r="10007" spans="1:6">
      <c r="A10007" t="s">
        <v>3967</v>
      </c>
      <c r="B10007" t="s">
        <v>4023</v>
      </c>
      <c r="C10007" t="s">
        <v>2062</v>
      </c>
      <c r="D10007" t="s">
        <v>4024</v>
      </c>
      <c r="E10007" t="s">
        <v>4025</v>
      </c>
      <c r="F10007" s="859" t="s">
        <v>13437</v>
      </c>
    </row>
    <row r="10008" spans="1:6">
      <c r="A10008" t="s">
        <v>3967</v>
      </c>
      <c r="B10008" t="s">
        <v>4023</v>
      </c>
      <c r="C10008" t="s">
        <v>2062</v>
      </c>
      <c r="D10008" t="s">
        <v>4024</v>
      </c>
      <c r="E10008" t="s">
        <v>4025</v>
      </c>
      <c r="F10008" s="859" t="s">
        <v>13441</v>
      </c>
    </row>
    <row r="10009" spans="1:6">
      <c r="A10009" t="s">
        <v>3967</v>
      </c>
      <c r="B10009" t="s">
        <v>4023</v>
      </c>
      <c r="C10009" t="s">
        <v>2062</v>
      </c>
      <c r="D10009" t="s">
        <v>4024</v>
      </c>
      <c r="E10009" t="s">
        <v>4025</v>
      </c>
      <c r="F10009" s="859" t="s">
        <v>13445</v>
      </c>
    </row>
    <row r="10010" spans="1:6">
      <c r="A10010" t="s">
        <v>3967</v>
      </c>
      <c r="B10010" t="s">
        <v>4023</v>
      </c>
      <c r="C10010" t="s">
        <v>2062</v>
      </c>
      <c r="D10010" t="s">
        <v>4024</v>
      </c>
      <c r="E10010" t="s">
        <v>4025</v>
      </c>
      <c r="F10010" s="859" t="s">
        <v>13448</v>
      </c>
    </row>
    <row r="10011" spans="1:6">
      <c r="A10011" t="s">
        <v>3967</v>
      </c>
      <c r="B10011" t="s">
        <v>4023</v>
      </c>
      <c r="C10011" t="s">
        <v>2062</v>
      </c>
      <c r="D10011" t="s">
        <v>4024</v>
      </c>
      <c r="E10011" t="s">
        <v>4025</v>
      </c>
      <c r="F10011" s="859" t="s">
        <v>13452</v>
      </c>
    </row>
    <row r="10012" spans="1:6">
      <c r="A10012" t="s">
        <v>3967</v>
      </c>
      <c r="B10012" t="s">
        <v>4023</v>
      </c>
      <c r="C10012" t="s">
        <v>2062</v>
      </c>
      <c r="D10012" t="s">
        <v>4024</v>
      </c>
      <c r="E10012" t="s">
        <v>4025</v>
      </c>
      <c r="F10012" s="859" t="s">
        <v>13456</v>
      </c>
    </row>
    <row r="10013" spans="1:6">
      <c r="A10013" t="s">
        <v>3967</v>
      </c>
      <c r="B10013" t="s">
        <v>4023</v>
      </c>
      <c r="C10013" t="s">
        <v>2062</v>
      </c>
      <c r="D10013" t="s">
        <v>4024</v>
      </c>
      <c r="E10013" t="s">
        <v>4025</v>
      </c>
      <c r="F10013" s="859" t="s">
        <v>13459</v>
      </c>
    </row>
    <row r="10014" spans="1:6">
      <c r="A10014" t="s">
        <v>3967</v>
      </c>
      <c r="B10014" t="s">
        <v>4023</v>
      </c>
      <c r="C10014" t="s">
        <v>2062</v>
      </c>
      <c r="D10014" t="s">
        <v>4024</v>
      </c>
      <c r="E10014" t="s">
        <v>4025</v>
      </c>
      <c r="F10014" s="859" t="s">
        <v>13463</v>
      </c>
    </row>
    <row r="10015" spans="1:6">
      <c r="A10015" t="s">
        <v>3967</v>
      </c>
      <c r="B10015" t="s">
        <v>4023</v>
      </c>
      <c r="C10015" t="s">
        <v>2062</v>
      </c>
      <c r="D10015" t="s">
        <v>4024</v>
      </c>
      <c r="E10015" t="s">
        <v>4025</v>
      </c>
      <c r="F10015" s="859" t="s">
        <v>13467</v>
      </c>
    </row>
    <row r="10016" spans="1:6">
      <c r="A10016" t="s">
        <v>3967</v>
      </c>
      <c r="B10016" t="s">
        <v>4023</v>
      </c>
      <c r="C10016" t="s">
        <v>2062</v>
      </c>
      <c r="D10016" t="s">
        <v>4024</v>
      </c>
      <c r="E10016" t="s">
        <v>4025</v>
      </c>
      <c r="F10016" s="859" t="s">
        <v>13470</v>
      </c>
    </row>
    <row r="10017" spans="1:6">
      <c r="A10017" t="s">
        <v>3967</v>
      </c>
      <c r="B10017" t="s">
        <v>4023</v>
      </c>
      <c r="C10017" t="s">
        <v>2062</v>
      </c>
      <c r="D10017" t="s">
        <v>4024</v>
      </c>
      <c r="E10017" t="s">
        <v>4025</v>
      </c>
      <c r="F10017" s="859" t="s">
        <v>13474</v>
      </c>
    </row>
    <row r="10018" spans="1:6">
      <c r="A10018" t="s">
        <v>3967</v>
      </c>
      <c r="B10018" t="s">
        <v>4023</v>
      </c>
      <c r="C10018" t="s">
        <v>2062</v>
      </c>
      <c r="D10018" t="s">
        <v>4024</v>
      </c>
      <c r="E10018" t="s">
        <v>4025</v>
      </c>
      <c r="F10018" s="859" t="s">
        <v>13478</v>
      </c>
    </row>
    <row r="10019" spans="1:6">
      <c r="A10019" t="s">
        <v>3967</v>
      </c>
      <c r="B10019" t="s">
        <v>4023</v>
      </c>
      <c r="C10019" t="s">
        <v>2062</v>
      </c>
      <c r="D10019" t="s">
        <v>4024</v>
      </c>
      <c r="E10019" t="s">
        <v>4025</v>
      </c>
      <c r="F10019" s="859" t="s">
        <v>13481</v>
      </c>
    </row>
    <row r="10020" spans="1:6">
      <c r="A10020" t="s">
        <v>3967</v>
      </c>
      <c r="B10020" t="s">
        <v>4023</v>
      </c>
      <c r="C10020" t="s">
        <v>2062</v>
      </c>
      <c r="D10020" t="s">
        <v>4024</v>
      </c>
      <c r="E10020" t="s">
        <v>4025</v>
      </c>
      <c r="F10020" s="859" t="s">
        <v>13482</v>
      </c>
    </row>
    <row r="10021" spans="1:6">
      <c r="A10021" t="s">
        <v>3967</v>
      </c>
      <c r="B10021" t="s">
        <v>4023</v>
      </c>
      <c r="C10021" t="s">
        <v>2062</v>
      </c>
      <c r="D10021" t="s">
        <v>4024</v>
      </c>
      <c r="E10021" t="s">
        <v>4025</v>
      </c>
      <c r="F10021" s="859" t="s">
        <v>13486</v>
      </c>
    </row>
    <row r="10022" spans="1:6">
      <c r="A10022" t="s">
        <v>3967</v>
      </c>
      <c r="B10022" t="s">
        <v>4023</v>
      </c>
      <c r="C10022" t="s">
        <v>2062</v>
      </c>
      <c r="D10022" t="s">
        <v>4024</v>
      </c>
      <c r="E10022" t="s">
        <v>4025</v>
      </c>
      <c r="F10022" s="859" t="s">
        <v>13490</v>
      </c>
    </row>
    <row r="10023" spans="1:6">
      <c r="A10023" t="s">
        <v>3967</v>
      </c>
      <c r="B10023" t="s">
        <v>4023</v>
      </c>
      <c r="C10023" t="s">
        <v>2062</v>
      </c>
      <c r="D10023" t="s">
        <v>4024</v>
      </c>
      <c r="E10023" t="s">
        <v>4025</v>
      </c>
      <c r="F10023" s="859" t="s">
        <v>13494</v>
      </c>
    </row>
    <row r="10024" spans="1:6">
      <c r="A10024" t="s">
        <v>3967</v>
      </c>
      <c r="B10024" t="s">
        <v>4023</v>
      </c>
      <c r="C10024" t="s">
        <v>2062</v>
      </c>
      <c r="D10024" t="s">
        <v>4024</v>
      </c>
      <c r="E10024" t="s">
        <v>4025</v>
      </c>
      <c r="F10024" s="859" t="s">
        <v>13498</v>
      </c>
    </row>
    <row r="10025" spans="1:6">
      <c r="A10025" t="s">
        <v>3967</v>
      </c>
      <c r="B10025" t="s">
        <v>4023</v>
      </c>
      <c r="C10025" t="s">
        <v>2062</v>
      </c>
      <c r="D10025" t="s">
        <v>4024</v>
      </c>
      <c r="E10025" t="s">
        <v>4025</v>
      </c>
      <c r="F10025" s="859" t="s">
        <v>13502</v>
      </c>
    </row>
    <row r="10026" spans="1:6">
      <c r="A10026" t="s">
        <v>3967</v>
      </c>
      <c r="B10026" t="s">
        <v>4023</v>
      </c>
      <c r="C10026" t="s">
        <v>2062</v>
      </c>
      <c r="D10026" t="s">
        <v>4024</v>
      </c>
      <c r="E10026" t="s">
        <v>4025</v>
      </c>
      <c r="F10026" s="859" t="s">
        <v>13506</v>
      </c>
    </row>
    <row r="10027" spans="1:6">
      <c r="A10027" t="s">
        <v>3967</v>
      </c>
      <c r="B10027" t="s">
        <v>4023</v>
      </c>
      <c r="C10027" t="s">
        <v>2062</v>
      </c>
      <c r="D10027" t="s">
        <v>4024</v>
      </c>
      <c r="E10027" t="s">
        <v>4025</v>
      </c>
      <c r="F10027" s="859" t="s">
        <v>13510</v>
      </c>
    </row>
    <row r="10028" spans="1:6">
      <c r="A10028" t="s">
        <v>3967</v>
      </c>
      <c r="B10028" t="s">
        <v>4023</v>
      </c>
      <c r="C10028" t="s">
        <v>2062</v>
      </c>
      <c r="D10028" t="s">
        <v>4024</v>
      </c>
      <c r="E10028" t="s">
        <v>4025</v>
      </c>
      <c r="F10028" s="859" t="s">
        <v>13513</v>
      </c>
    </row>
    <row r="10029" spans="1:6">
      <c r="A10029" t="s">
        <v>3967</v>
      </c>
      <c r="B10029" t="s">
        <v>4023</v>
      </c>
      <c r="C10029" t="s">
        <v>2062</v>
      </c>
      <c r="D10029" t="s">
        <v>4024</v>
      </c>
      <c r="E10029" t="s">
        <v>4025</v>
      </c>
      <c r="F10029" s="859" t="s">
        <v>13516</v>
      </c>
    </row>
    <row r="10030" spans="1:6">
      <c r="A10030" t="s">
        <v>3967</v>
      </c>
      <c r="B10030" t="s">
        <v>4023</v>
      </c>
      <c r="C10030" t="s">
        <v>2062</v>
      </c>
      <c r="D10030" t="s">
        <v>4024</v>
      </c>
      <c r="E10030" t="s">
        <v>4025</v>
      </c>
      <c r="F10030" s="859" t="s">
        <v>13520</v>
      </c>
    </row>
    <row r="10031" spans="1:6">
      <c r="A10031" t="s">
        <v>3967</v>
      </c>
      <c r="B10031" t="s">
        <v>4023</v>
      </c>
      <c r="C10031" t="s">
        <v>2062</v>
      </c>
      <c r="D10031" t="s">
        <v>4024</v>
      </c>
      <c r="E10031" t="s">
        <v>4025</v>
      </c>
      <c r="F10031" s="859" t="s">
        <v>13523</v>
      </c>
    </row>
    <row r="10032" spans="1:6">
      <c r="A10032" t="s">
        <v>3967</v>
      </c>
      <c r="B10032" t="s">
        <v>4023</v>
      </c>
      <c r="C10032" t="s">
        <v>2062</v>
      </c>
      <c r="D10032" t="s">
        <v>4024</v>
      </c>
      <c r="E10032" t="s">
        <v>4025</v>
      </c>
      <c r="F10032" s="859" t="s">
        <v>13527</v>
      </c>
    </row>
    <row r="10033" spans="1:6">
      <c r="A10033" t="s">
        <v>3967</v>
      </c>
      <c r="B10033" t="s">
        <v>4023</v>
      </c>
      <c r="C10033" t="s">
        <v>2062</v>
      </c>
      <c r="D10033" t="s">
        <v>4024</v>
      </c>
      <c r="E10033" t="s">
        <v>4025</v>
      </c>
      <c r="F10033" s="859" t="s">
        <v>13531</v>
      </c>
    </row>
    <row r="10034" spans="1:6">
      <c r="A10034" t="s">
        <v>3967</v>
      </c>
      <c r="B10034" t="s">
        <v>4023</v>
      </c>
      <c r="C10034" t="s">
        <v>2062</v>
      </c>
      <c r="D10034" t="s">
        <v>4024</v>
      </c>
      <c r="E10034" t="s">
        <v>4025</v>
      </c>
      <c r="F10034" s="859" t="s">
        <v>13535</v>
      </c>
    </row>
    <row r="10035" spans="1:6">
      <c r="A10035" t="s">
        <v>3967</v>
      </c>
      <c r="B10035" t="s">
        <v>4023</v>
      </c>
      <c r="C10035" t="s">
        <v>2062</v>
      </c>
      <c r="D10035" t="s">
        <v>4024</v>
      </c>
      <c r="E10035" t="s">
        <v>4025</v>
      </c>
      <c r="F10035" s="859" t="s">
        <v>13539</v>
      </c>
    </row>
    <row r="10036" spans="1:6">
      <c r="A10036" t="s">
        <v>3967</v>
      </c>
      <c r="B10036" t="s">
        <v>4023</v>
      </c>
      <c r="C10036" t="s">
        <v>2062</v>
      </c>
      <c r="D10036" t="s">
        <v>4024</v>
      </c>
      <c r="E10036" t="s">
        <v>4025</v>
      </c>
      <c r="F10036" s="859" t="s">
        <v>13542</v>
      </c>
    </row>
    <row r="10037" spans="1:6">
      <c r="A10037" t="s">
        <v>3967</v>
      </c>
      <c r="B10037" t="s">
        <v>4023</v>
      </c>
      <c r="C10037" t="s">
        <v>2062</v>
      </c>
      <c r="D10037" t="s">
        <v>4024</v>
      </c>
      <c r="E10037" t="s">
        <v>4025</v>
      </c>
      <c r="F10037" s="859" t="s">
        <v>13546</v>
      </c>
    </row>
    <row r="10038" spans="1:6">
      <c r="A10038" t="s">
        <v>3967</v>
      </c>
      <c r="B10038" t="s">
        <v>4023</v>
      </c>
      <c r="C10038" t="s">
        <v>2062</v>
      </c>
      <c r="D10038" t="s">
        <v>4024</v>
      </c>
      <c r="E10038" t="s">
        <v>4025</v>
      </c>
      <c r="F10038" s="859" t="s">
        <v>13550</v>
      </c>
    </row>
    <row r="10039" spans="1:6">
      <c r="A10039" t="s">
        <v>3967</v>
      </c>
      <c r="B10039" t="s">
        <v>4023</v>
      </c>
      <c r="C10039" t="s">
        <v>2062</v>
      </c>
      <c r="D10039" t="s">
        <v>4024</v>
      </c>
      <c r="E10039" t="s">
        <v>4025</v>
      </c>
      <c r="F10039" s="859" t="s">
        <v>13553</v>
      </c>
    </row>
    <row r="10040" spans="1:6">
      <c r="A10040" t="s">
        <v>3967</v>
      </c>
      <c r="B10040" t="s">
        <v>4023</v>
      </c>
      <c r="C10040" t="s">
        <v>2062</v>
      </c>
      <c r="D10040" t="s">
        <v>4024</v>
      </c>
      <c r="E10040" t="s">
        <v>4025</v>
      </c>
      <c r="F10040" s="859" t="s">
        <v>13557</v>
      </c>
    </row>
    <row r="10041" spans="1:6">
      <c r="A10041" t="s">
        <v>3967</v>
      </c>
      <c r="B10041" t="s">
        <v>4023</v>
      </c>
      <c r="C10041" t="s">
        <v>2062</v>
      </c>
      <c r="D10041" t="s">
        <v>4024</v>
      </c>
      <c r="E10041" t="s">
        <v>4025</v>
      </c>
      <c r="F10041" s="859" t="s">
        <v>13561</v>
      </c>
    </row>
    <row r="10042" spans="1:6">
      <c r="A10042" t="s">
        <v>3967</v>
      </c>
      <c r="B10042" t="s">
        <v>4023</v>
      </c>
      <c r="C10042" t="s">
        <v>2062</v>
      </c>
      <c r="D10042" t="s">
        <v>4024</v>
      </c>
      <c r="E10042" t="s">
        <v>4025</v>
      </c>
      <c r="F10042" s="859" t="s">
        <v>13564</v>
      </c>
    </row>
    <row r="10043" spans="1:6">
      <c r="A10043" t="s">
        <v>3967</v>
      </c>
      <c r="B10043" t="s">
        <v>4023</v>
      </c>
      <c r="C10043" t="s">
        <v>2062</v>
      </c>
      <c r="D10043" t="s">
        <v>4024</v>
      </c>
      <c r="E10043" t="s">
        <v>4025</v>
      </c>
      <c r="F10043" s="859" t="s">
        <v>13567</v>
      </c>
    </row>
    <row r="10044" spans="1:6">
      <c r="A10044" t="s">
        <v>3967</v>
      </c>
      <c r="B10044" t="s">
        <v>4023</v>
      </c>
      <c r="C10044" t="s">
        <v>2062</v>
      </c>
      <c r="D10044" t="s">
        <v>4024</v>
      </c>
      <c r="E10044" t="s">
        <v>4025</v>
      </c>
      <c r="F10044" s="859" t="s">
        <v>13571</v>
      </c>
    </row>
    <row r="10045" spans="1:6">
      <c r="A10045" t="s">
        <v>3967</v>
      </c>
      <c r="B10045" t="s">
        <v>4023</v>
      </c>
      <c r="C10045" t="s">
        <v>2062</v>
      </c>
      <c r="D10045" t="s">
        <v>4024</v>
      </c>
      <c r="E10045" t="s">
        <v>4025</v>
      </c>
      <c r="F10045" s="859" t="s">
        <v>13575</v>
      </c>
    </row>
    <row r="10046" spans="1:6">
      <c r="A10046" t="s">
        <v>3967</v>
      </c>
      <c r="B10046" t="s">
        <v>4023</v>
      </c>
      <c r="C10046" t="s">
        <v>2062</v>
      </c>
      <c r="D10046" t="s">
        <v>4024</v>
      </c>
      <c r="E10046" t="s">
        <v>4025</v>
      </c>
      <c r="F10046" s="859" t="s">
        <v>13578</v>
      </c>
    </row>
    <row r="10047" spans="1:6">
      <c r="A10047" t="s">
        <v>3967</v>
      </c>
      <c r="B10047" t="s">
        <v>4023</v>
      </c>
      <c r="C10047" t="s">
        <v>2062</v>
      </c>
      <c r="D10047" t="s">
        <v>4024</v>
      </c>
      <c r="E10047" t="s">
        <v>4025</v>
      </c>
      <c r="F10047" s="859" t="s">
        <v>13582</v>
      </c>
    </row>
    <row r="10048" spans="1:6">
      <c r="A10048" t="s">
        <v>3967</v>
      </c>
      <c r="B10048" t="s">
        <v>4023</v>
      </c>
      <c r="C10048" t="s">
        <v>2062</v>
      </c>
      <c r="D10048" t="s">
        <v>4024</v>
      </c>
      <c r="E10048" t="s">
        <v>4025</v>
      </c>
      <c r="F10048" s="859" t="s">
        <v>13586</v>
      </c>
    </row>
    <row r="10049" spans="1:6">
      <c r="A10049" t="s">
        <v>3967</v>
      </c>
      <c r="B10049" t="s">
        <v>4023</v>
      </c>
      <c r="C10049" t="s">
        <v>2062</v>
      </c>
      <c r="D10049" t="s">
        <v>4024</v>
      </c>
      <c r="E10049" t="s">
        <v>4025</v>
      </c>
      <c r="F10049" s="859" t="s">
        <v>13589</v>
      </c>
    </row>
    <row r="10050" spans="1:6">
      <c r="A10050" t="s">
        <v>3967</v>
      </c>
      <c r="B10050" t="s">
        <v>4023</v>
      </c>
      <c r="C10050" t="s">
        <v>2062</v>
      </c>
      <c r="D10050" t="s">
        <v>4024</v>
      </c>
      <c r="E10050" t="s">
        <v>4025</v>
      </c>
      <c r="F10050" s="859" t="s">
        <v>13592</v>
      </c>
    </row>
    <row r="10051" spans="1:6">
      <c r="A10051" t="s">
        <v>3967</v>
      </c>
      <c r="B10051" t="s">
        <v>4023</v>
      </c>
      <c r="C10051" t="s">
        <v>2062</v>
      </c>
      <c r="D10051" t="s">
        <v>4024</v>
      </c>
      <c r="E10051" t="s">
        <v>4025</v>
      </c>
      <c r="F10051" s="859" t="s">
        <v>13596</v>
      </c>
    </row>
    <row r="10052" spans="1:6">
      <c r="A10052" t="s">
        <v>3967</v>
      </c>
      <c r="B10052" t="s">
        <v>4023</v>
      </c>
      <c r="C10052" t="s">
        <v>2062</v>
      </c>
      <c r="D10052" t="s">
        <v>4024</v>
      </c>
      <c r="E10052" t="s">
        <v>4025</v>
      </c>
      <c r="F10052" s="859" t="s">
        <v>13600</v>
      </c>
    </row>
    <row r="10053" spans="1:6">
      <c r="A10053" t="s">
        <v>3967</v>
      </c>
      <c r="B10053" t="s">
        <v>4023</v>
      </c>
      <c r="C10053" t="s">
        <v>2062</v>
      </c>
      <c r="D10053" t="s">
        <v>4024</v>
      </c>
      <c r="E10053" t="s">
        <v>4025</v>
      </c>
      <c r="F10053" s="859" t="s">
        <v>13604</v>
      </c>
    </row>
    <row r="10054" spans="1:6">
      <c r="A10054" t="s">
        <v>3967</v>
      </c>
      <c r="B10054" t="s">
        <v>4023</v>
      </c>
      <c r="C10054" t="s">
        <v>2062</v>
      </c>
      <c r="D10054" t="s">
        <v>4024</v>
      </c>
      <c r="E10054" t="s">
        <v>4025</v>
      </c>
      <c r="F10054" s="859" t="s">
        <v>13608</v>
      </c>
    </row>
    <row r="10055" spans="1:6">
      <c r="A10055" t="s">
        <v>3967</v>
      </c>
      <c r="B10055" t="s">
        <v>4023</v>
      </c>
      <c r="C10055" t="s">
        <v>2062</v>
      </c>
      <c r="D10055" t="s">
        <v>4024</v>
      </c>
      <c r="E10055" t="s">
        <v>4025</v>
      </c>
      <c r="F10055" s="859" t="s">
        <v>13612</v>
      </c>
    </row>
    <row r="10056" spans="1:6">
      <c r="A10056" t="s">
        <v>3967</v>
      </c>
      <c r="B10056" t="s">
        <v>4023</v>
      </c>
      <c r="C10056" t="s">
        <v>2062</v>
      </c>
      <c r="D10056" t="s">
        <v>4024</v>
      </c>
      <c r="E10056" t="s">
        <v>4025</v>
      </c>
      <c r="F10056" s="859" t="s">
        <v>13616</v>
      </c>
    </row>
    <row r="10057" spans="1:6">
      <c r="A10057" t="s">
        <v>3967</v>
      </c>
      <c r="B10057" t="s">
        <v>4023</v>
      </c>
      <c r="C10057" t="s">
        <v>2062</v>
      </c>
      <c r="D10057" t="s">
        <v>4024</v>
      </c>
      <c r="E10057" t="s">
        <v>4025</v>
      </c>
      <c r="F10057" s="859" t="s">
        <v>13619</v>
      </c>
    </row>
    <row r="10058" spans="1:6">
      <c r="A10058" t="s">
        <v>3967</v>
      </c>
      <c r="B10058" t="s">
        <v>4023</v>
      </c>
      <c r="C10058" t="s">
        <v>2062</v>
      </c>
      <c r="D10058" t="s">
        <v>4024</v>
      </c>
      <c r="E10058" t="s">
        <v>4025</v>
      </c>
      <c r="F10058" s="859" t="s">
        <v>13623</v>
      </c>
    </row>
    <row r="10059" spans="1:6">
      <c r="A10059" t="s">
        <v>3967</v>
      </c>
      <c r="B10059" t="s">
        <v>4023</v>
      </c>
      <c r="C10059" t="s">
        <v>2062</v>
      </c>
      <c r="D10059" t="s">
        <v>4024</v>
      </c>
      <c r="E10059" t="s">
        <v>4025</v>
      </c>
      <c r="F10059" s="859" t="s">
        <v>13627</v>
      </c>
    </row>
    <row r="10060" spans="1:6">
      <c r="A10060" t="s">
        <v>3967</v>
      </c>
      <c r="B10060" t="s">
        <v>4023</v>
      </c>
      <c r="C10060" t="s">
        <v>2062</v>
      </c>
      <c r="D10060" t="s">
        <v>4024</v>
      </c>
      <c r="E10060" t="s">
        <v>4025</v>
      </c>
      <c r="F10060" s="859" t="s">
        <v>13631</v>
      </c>
    </row>
    <row r="10061" spans="1:6">
      <c r="A10061" t="s">
        <v>3967</v>
      </c>
      <c r="B10061" t="s">
        <v>4023</v>
      </c>
      <c r="C10061" t="s">
        <v>2062</v>
      </c>
      <c r="D10061" t="s">
        <v>4024</v>
      </c>
      <c r="E10061" t="s">
        <v>4025</v>
      </c>
      <c r="F10061" s="859" t="s">
        <v>13635</v>
      </c>
    </row>
    <row r="10062" spans="1:6">
      <c r="A10062" t="s">
        <v>3967</v>
      </c>
      <c r="B10062" t="s">
        <v>4023</v>
      </c>
      <c r="C10062" t="s">
        <v>2062</v>
      </c>
      <c r="D10062" t="s">
        <v>4024</v>
      </c>
      <c r="E10062" t="s">
        <v>4025</v>
      </c>
      <c r="F10062" s="859" t="s">
        <v>13639</v>
      </c>
    </row>
    <row r="10063" spans="1:6">
      <c r="A10063" t="s">
        <v>3967</v>
      </c>
      <c r="B10063" t="s">
        <v>4023</v>
      </c>
      <c r="C10063" t="s">
        <v>2062</v>
      </c>
      <c r="D10063" t="s">
        <v>4024</v>
      </c>
      <c r="E10063" t="s">
        <v>4025</v>
      </c>
      <c r="F10063" s="859" t="s">
        <v>13643</v>
      </c>
    </row>
    <row r="10064" spans="1:6">
      <c r="A10064" t="s">
        <v>3967</v>
      </c>
      <c r="B10064" t="s">
        <v>4023</v>
      </c>
      <c r="C10064" t="s">
        <v>2062</v>
      </c>
      <c r="D10064" t="s">
        <v>4024</v>
      </c>
      <c r="E10064" t="s">
        <v>4025</v>
      </c>
      <c r="F10064" s="859" t="s">
        <v>13647</v>
      </c>
    </row>
    <row r="10065" spans="1:6">
      <c r="A10065" t="s">
        <v>3967</v>
      </c>
      <c r="B10065" t="s">
        <v>4023</v>
      </c>
      <c r="C10065" t="s">
        <v>2062</v>
      </c>
      <c r="D10065" t="s">
        <v>4024</v>
      </c>
      <c r="E10065" t="s">
        <v>4025</v>
      </c>
      <c r="F10065" s="859" t="s">
        <v>13651</v>
      </c>
    </row>
    <row r="10066" spans="1:6">
      <c r="A10066" t="s">
        <v>3967</v>
      </c>
      <c r="B10066" t="s">
        <v>4023</v>
      </c>
      <c r="C10066" t="s">
        <v>2062</v>
      </c>
      <c r="D10066" t="s">
        <v>4024</v>
      </c>
      <c r="E10066" t="s">
        <v>4025</v>
      </c>
      <c r="F10066" s="859" t="s">
        <v>13655</v>
      </c>
    </row>
    <row r="10067" spans="1:6">
      <c r="A10067" t="s">
        <v>3967</v>
      </c>
      <c r="B10067" t="s">
        <v>4023</v>
      </c>
      <c r="C10067" t="s">
        <v>2062</v>
      </c>
      <c r="D10067" t="s">
        <v>4024</v>
      </c>
      <c r="E10067" t="s">
        <v>4025</v>
      </c>
      <c r="F10067" s="859" t="s">
        <v>13658</v>
      </c>
    </row>
    <row r="10068" spans="1:6">
      <c r="A10068" t="s">
        <v>3967</v>
      </c>
      <c r="B10068" t="s">
        <v>4023</v>
      </c>
      <c r="C10068" t="s">
        <v>2062</v>
      </c>
      <c r="D10068" t="s">
        <v>4024</v>
      </c>
      <c r="E10068" t="s">
        <v>4025</v>
      </c>
      <c r="F10068" s="859" t="s">
        <v>13661</v>
      </c>
    </row>
    <row r="10069" spans="1:6">
      <c r="A10069" t="s">
        <v>3967</v>
      </c>
      <c r="B10069" t="s">
        <v>4023</v>
      </c>
      <c r="C10069" t="s">
        <v>2062</v>
      </c>
      <c r="D10069" t="s">
        <v>4024</v>
      </c>
      <c r="E10069" t="s">
        <v>4025</v>
      </c>
      <c r="F10069" s="859" t="s">
        <v>13665</v>
      </c>
    </row>
    <row r="10070" spans="1:6">
      <c r="A10070" t="s">
        <v>3967</v>
      </c>
      <c r="B10070" t="s">
        <v>4023</v>
      </c>
      <c r="C10070" t="s">
        <v>2062</v>
      </c>
      <c r="D10070" t="s">
        <v>4024</v>
      </c>
      <c r="E10070" t="s">
        <v>4025</v>
      </c>
      <c r="F10070" s="859" t="s">
        <v>13669</v>
      </c>
    </row>
    <row r="10071" spans="1:6">
      <c r="A10071" t="s">
        <v>3967</v>
      </c>
      <c r="B10071" t="s">
        <v>4023</v>
      </c>
      <c r="C10071" t="s">
        <v>2062</v>
      </c>
      <c r="D10071" t="s">
        <v>4024</v>
      </c>
      <c r="E10071" t="s">
        <v>4025</v>
      </c>
      <c r="F10071" s="859" t="s">
        <v>13673</v>
      </c>
    </row>
    <row r="10072" spans="1:6">
      <c r="A10072" t="s">
        <v>3967</v>
      </c>
      <c r="B10072" t="s">
        <v>4023</v>
      </c>
      <c r="C10072" t="s">
        <v>2062</v>
      </c>
      <c r="D10072" t="s">
        <v>4024</v>
      </c>
      <c r="E10072" t="s">
        <v>4025</v>
      </c>
      <c r="F10072" s="859" t="s">
        <v>13677</v>
      </c>
    </row>
    <row r="10073" spans="1:6">
      <c r="A10073" t="s">
        <v>3967</v>
      </c>
      <c r="B10073" t="s">
        <v>4023</v>
      </c>
      <c r="C10073" t="s">
        <v>2062</v>
      </c>
      <c r="D10073" t="s">
        <v>4024</v>
      </c>
      <c r="E10073" t="s">
        <v>4025</v>
      </c>
      <c r="F10073" s="859" t="s">
        <v>13681</v>
      </c>
    </row>
    <row r="10074" spans="1:6">
      <c r="A10074" t="s">
        <v>3967</v>
      </c>
      <c r="B10074" t="s">
        <v>4023</v>
      </c>
      <c r="C10074" t="s">
        <v>2062</v>
      </c>
      <c r="D10074" t="s">
        <v>4024</v>
      </c>
      <c r="E10074" t="s">
        <v>4025</v>
      </c>
      <c r="F10074" s="859" t="s">
        <v>13685</v>
      </c>
    </row>
    <row r="10075" spans="1:6">
      <c r="A10075" t="s">
        <v>3967</v>
      </c>
      <c r="B10075" t="s">
        <v>4023</v>
      </c>
      <c r="C10075" t="s">
        <v>2062</v>
      </c>
      <c r="D10075" t="s">
        <v>4024</v>
      </c>
      <c r="E10075" t="s">
        <v>4025</v>
      </c>
      <c r="F10075" s="859" t="s">
        <v>13688</v>
      </c>
    </row>
    <row r="10076" spans="1:6">
      <c r="A10076" t="s">
        <v>3967</v>
      </c>
      <c r="B10076" t="s">
        <v>4023</v>
      </c>
      <c r="C10076" t="s">
        <v>2062</v>
      </c>
      <c r="D10076" t="s">
        <v>4024</v>
      </c>
      <c r="E10076" t="s">
        <v>4025</v>
      </c>
      <c r="F10076" s="859" t="s">
        <v>13691</v>
      </c>
    </row>
    <row r="10077" spans="1:6">
      <c r="A10077" t="s">
        <v>3967</v>
      </c>
      <c r="B10077" t="s">
        <v>4023</v>
      </c>
      <c r="C10077" t="s">
        <v>2062</v>
      </c>
      <c r="D10077" t="s">
        <v>4024</v>
      </c>
      <c r="E10077" t="s">
        <v>4025</v>
      </c>
      <c r="F10077" s="859" t="s">
        <v>13694</v>
      </c>
    </row>
    <row r="10078" spans="1:6">
      <c r="A10078" t="s">
        <v>3967</v>
      </c>
      <c r="B10078" t="s">
        <v>4023</v>
      </c>
      <c r="C10078" t="s">
        <v>2062</v>
      </c>
      <c r="D10078" t="s">
        <v>4024</v>
      </c>
      <c r="E10078" t="s">
        <v>4025</v>
      </c>
      <c r="F10078" s="859" t="s">
        <v>13698</v>
      </c>
    </row>
    <row r="10079" spans="1:6">
      <c r="A10079" t="s">
        <v>3967</v>
      </c>
      <c r="B10079" t="s">
        <v>4023</v>
      </c>
      <c r="C10079" t="s">
        <v>2062</v>
      </c>
      <c r="D10079" t="s">
        <v>4024</v>
      </c>
      <c r="E10079" t="s">
        <v>4025</v>
      </c>
      <c r="F10079" s="859" t="s">
        <v>13702</v>
      </c>
    </row>
    <row r="10080" spans="1:6">
      <c r="A10080" t="s">
        <v>3967</v>
      </c>
      <c r="B10080" t="s">
        <v>4023</v>
      </c>
      <c r="C10080" t="s">
        <v>2062</v>
      </c>
      <c r="D10080" t="s">
        <v>4024</v>
      </c>
      <c r="E10080" t="s">
        <v>4025</v>
      </c>
      <c r="F10080" s="859" t="s">
        <v>13705</v>
      </c>
    </row>
    <row r="10081" spans="1:6">
      <c r="A10081" t="s">
        <v>3967</v>
      </c>
      <c r="B10081" t="s">
        <v>4023</v>
      </c>
      <c r="C10081" t="s">
        <v>2062</v>
      </c>
      <c r="D10081" t="s">
        <v>4024</v>
      </c>
      <c r="E10081" t="s">
        <v>4025</v>
      </c>
      <c r="F10081" s="859" t="s">
        <v>13708</v>
      </c>
    </row>
    <row r="10082" spans="1:6">
      <c r="A10082" t="s">
        <v>3967</v>
      </c>
      <c r="B10082" t="s">
        <v>4023</v>
      </c>
      <c r="C10082" t="s">
        <v>2062</v>
      </c>
      <c r="D10082" t="s">
        <v>4024</v>
      </c>
      <c r="E10082" t="s">
        <v>4025</v>
      </c>
      <c r="F10082" s="859" t="s">
        <v>13712</v>
      </c>
    </row>
    <row r="10083" spans="1:6">
      <c r="A10083" t="s">
        <v>3967</v>
      </c>
      <c r="B10083" t="s">
        <v>4023</v>
      </c>
      <c r="C10083" t="s">
        <v>2062</v>
      </c>
      <c r="D10083" t="s">
        <v>4024</v>
      </c>
      <c r="E10083" t="s">
        <v>4025</v>
      </c>
      <c r="F10083" s="859" t="s">
        <v>13716</v>
      </c>
    </row>
    <row r="10084" spans="1:6">
      <c r="A10084" t="s">
        <v>3967</v>
      </c>
      <c r="B10084" t="s">
        <v>4023</v>
      </c>
      <c r="C10084" t="s">
        <v>2062</v>
      </c>
      <c r="D10084" t="s">
        <v>4024</v>
      </c>
      <c r="E10084" t="s">
        <v>4025</v>
      </c>
      <c r="F10084" s="859" t="s">
        <v>13720</v>
      </c>
    </row>
    <row r="10085" spans="1:6">
      <c r="A10085" t="s">
        <v>3967</v>
      </c>
      <c r="B10085" t="s">
        <v>4023</v>
      </c>
      <c r="C10085" t="s">
        <v>2062</v>
      </c>
      <c r="D10085" t="s">
        <v>4024</v>
      </c>
      <c r="E10085" t="s">
        <v>4025</v>
      </c>
      <c r="F10085" s="859" t="s">
        <v>13724</v>
      </c>
    </row>
    <row r="10086" spans="1:6">
      <c r="A10086" t="s">
        <v>3967</v>
      </c>
      <c r="B10086" t="s">
        <v>4023</v>
      </c>
      <c r="C10086" t="s">
        <v>2062</v>
      </c>
      <c r="D10086" t="s">
        <v>4024</v>
      </c>
      <c r="E10086" t="s">
        <v>4025</v>
      </c>
      <c r="F10086" s="859" t="s">
        <v>13728</v>
      </c>
    </row>
    <row r="10087" spans="1:6">
      <c r="A10087" t="s">
        <v>3967</v>
      </c>
      <c r="B10087" t="s">
        <v>4023</v>
      </c>
      <c r="C10087" t="s">
        <v>2062</v>
      </c>
      <c r="D10087" t="s">
        <v>4024</v>
      </c>
      <c r="E10087" t="s">
        <v>4025</v>
      </c>
      <c r="F10087" s="859" t="s">
        <v>13732</v>
      </c>
    </row>
    <row r="10088" spans="1:6">
      <c r="A10088" t="s">
        <v>3967</v>
      </c>
      <c r="B10088" t="s">
        <v>4023</v>
      </c>
      <c r="C10088" t="s">
        <v>2062</v>
      </c>
      <c r="D10088" t="s">
        <v>4024</v>
      </c>
      <c r="E10088" t="s">
        <v>4025</v>
      </c>
      <c r="F10088" s="859" t="s">
        <v>13736</v>
      </c>
    </row>
    <row r="10089" spans="1:6">
      <c r="A10089" t="s">
        <v>3967</v>
      </c>
      <c r="B10089" t="s">
        <v>4023</v>
      </c>
      <c r="C10089" t="s">
        <v>2062</v>
      </c>
      <c r="D10089" t="s">
        <v>4024</v>
      </c>
      <c r="E10089" t="s">
        <v>4025</v>
      </c>
      <c r="F10089" s="859" t="s">
        <v>13740</v>
      </c>
    </row>
    <row r="10090" spans="1:6">
      <c r="A10090" t="s">
        <v>3967</v>
      </c>
      <c r="B10090" t="s">
        <v>4023</v>
      </c>
      <c r="C10090" t="s">
        <v>2062</v>
      </c>
      <c r="D10090" t="s">
        <v>4024</v>
      </c>
      <c r="E10090" t="s">
        <v>4025</v>
      </c>
      <c r="F10090" s="859" t="s">
        <v>13744</v>
      </c>
    </row>
    <row r="10091" spans="1:6">
      <c r="A10091" t="s">
        <v>3967</v>
      </c>
      <c r="B10091" t="s">
        <v>4023</v>
      </c>
      <c r="C10091" t="s">
        <v>2062</v>
      </c>
      <c r="D10091" t="s">
        <v>4024</v>
      </c>
      <c r="E10091" t="s">
        <v>4025</v>
      </c>
      <c r="F10091" s="859" t="s">
        <v>13748</v>
      </c>
    </row>
    <row r="10092" spans="1:6">
      <c r="A10092" t="s">
        <v>3967</v>
      </c>
      <c r="B10092" t="s">
        <v>4023</v>
      </c>
      <c r="C10092" t="s">
        <v>2062</v>
      </c>
      <c r="D10092" t="s">
        <v>4024</v>
      </c>
      <c r="E10092" t="s">
        <v>4025</v>
      </c>
      <c r="F10092" s="859" t="s">
        <v>13752</v>
      </c>
    </row>
    <row r="10093" spans="1:6">
      <c r="A10093" t="s">
        <v>3967</v>
      </c>
      <c r="B10093" t="s">
        <v>4023</v>
      </c>
      <c r="C10093" t="s">
        <v>2062</v>
      </c>
      <c r="D10093" t="s">
        <v>4024</v>
      </c>
      <c r="E10093" t="s">
        <v>4025</v>
      </c>
      <c r="F10093" s="859" t="s">
        <v>13756</v>
      </c>
    </row>
    <row r="10094" spans="1:6">
      <c r="A10094" t="s">
        <v>3967</v>
      </c>
      <c r="B10094" t="s">
        <v>4023</v>
      </c>
      <c r="C10094" t="s">
        <v>2062</v>
      </c>
      <c r="D10094" t="s">
        <v>4024</v>
      </c>
      <c r="E10094" t="s">
        <v>4025</v>
      </c>
      <c r="F10094" s="859" t="s">
        <v>13760</v>
      </c>
    </row>
    <row r="10095" spans="1:6">
      <c r="A10095" t="s">
        <v>3967</v>
      </c>
      <c r="B10095" t="s">
        <v>4023</v>
      </c>
      <c r="C10095" t="s">
        <v>2062</v>
      </c>
      <c r="D10095" t="s">
        <v>4024</v>
      </c>
      <c r="E10095" t="s">
        <v>4025</v>
      </c>
      <c r="F10095" s="859" t="s">
        <v>13764</v>
      </c>
    </row>
    <row r="10096" spans="1:6">
      <c r="A10096" t="s">
        <v>3967</v>
      </c>
      <c r="B10096" t="s">
        <v>4023</v>
      </c>
      <c r="C10096" t="s">
        <v>2062</v>
      </c>
      <c r="D10096" t="s">
        <v>4024</v>
      </c>
      <c r="E10096" t="s">
        <v>4025</v>
      </c>
      <c r="F10096" s="859" t="s">
        <v>13768</v>
      </c>
    </row>
    <row r="10097" spans="1:6">
      <c r="A10097" t="s">
        <v>3967</v>
      </c>
      <c r="B10097" t="s">
        <v>4023</v>
      </c>
      <c r="C10097" t="s">
        <v>2062</v>
      </c>
      <c r="D10097" t="s">
        <v>4024</v>
      </c>
      <c r="E10097" t="s">
        <v>4025</v>
      </c>
      <c r="F10097" s="859" t="s">
        <v>13772</v>
      </c>
    </row>
    <row r="10098" spans="1:6">
      <c r="A10098" t="s">
        <v>3967</v>
      </c>
      <c r="B10098" t="s">
        <v>4023</v>
      </c>
      <c r="C10098" t="s">
        <v>2062</v>
      </c>
      <c r="D10098" t="s">
        <v>4024</v>
      </c>
      <c r="E10098" t="s">
        <v>4025</v>
      </c>
      <c r="F10098" s="859" t="s">
        <v>13776</v>
      </c>
    </row>
    <row r="10099" spans="1:6">
      <c r="A10099" t="s">
        <v>3967</v>
      </c>
      <c r="B10099" t="s">
        <v>4023</v>
      </c>
      <c r="C10099" t="s">
        <v>2062</v>
      </c>
      <c r="D10099" t="s">
        <v>4024</v>
      </c>
      <c r="E10099" t="s">
        <v>4025</v>
      </c>
      <c r="F10099" s="859" t="s">
        <v>13780</v>
      </c>
    </row>
    <row r="10100" spans="1:6">
      <c r="A10100" t="s">
        <v>3967</v>
      </c>
      <c r="B10100" t="s">
        <v>4023</v>
      </c>
      <c r="C10100" t="s">
        <v>2062</v>
      </c>
      <c r="D10100" t="s">
        <v>4024</v>
      </c>
      <c r="E10100" t="s">
        <v>4025</v>
      </c>
      <c r="F10100" s="859" t="s">
        <v>13784</v>
      </c>
    </row>
    <row r="10101" spans="1:6">
      <c r="A10101" t="s">
        <v>3967</v>
      </c>
      <c r="B10101" t="s">
        <v>4023</v>
      </c>
      <c r="C10101" t="s">
        <v>2062</v>
      </c>
      <c r="D10101" t="s">
        <v>4024</v>
      </c>
      <c r="E10101" t="s">
        <v>4025</v>
      </c>
      <c r="F10101" s="859" t="s">
        <v>13788</v>
      </c>
    </row>
    <row r="10102" spans="1:6">
      <c r="A10102" t="s">
        <v>3967</v>
      </c>
      <c r="B10102" t="s">
        <v>4023</v>
      </c>
      <c r="C10102" t="s">
        <v>2062</v>
      </c>
      <c r="D10102" t="s">
        <v>4024</v>
      </c>
      <c r="E10102" t="s">
        <v>4025</v>
      </c>
      <c r="F10102" s="859" t="s">
        <v>13791</v>
      </c>
    </row>
    <row r="10103" spans="1:6">
      <c r="A10103" t="s">
        <v>3967</v>
      </c>
      <c r="B10103" t="s">
        <v>4023</v>
      </c>
      <c r="C10103" t="s">
        <v>2062</v>
      </c>
      <c r="D10103" t="s">
        <v>4024</v>
      </c>
      <c r="E10103" t="s">
        <v>4025</v>
      </c>
      <c r="F10103" s="859" t="s">
        <v>13795</v>
      </c>
    </row>
    <row r="10104" spans="1:6">
      <c r="A10104" t="s">
        <v>3967</v>
      </c>
      <c r="B10104" t="s">
        <v>4023</v>
      </c>
      <c r="C10104" t="s">
        <v>2062</v>
      </c>
      <c r="D10104" t="s">
        <v>4024</v>
      </c>
      <c r="E10104" t="s">
        <v>4025</v>
      </c>
      <c r="F10104" s="859" t="s">
        <v>13799</v>
      </c>
    </row>
    <row r="10105" spans="1:6">
      <c r="A10105" t="s">
        <v>3967</v>
      </c>
      <c r="B10105" t="s">
        <v>4023</v>
      </c>
      <c r="C10105" t="s">
        <v>2062</v>
      </c>
      <c r="D10105" t="s">
        <v>4024</v>
      </c>
      <c r="E10105" t="s">
        <v>4025</v>
      </c>
      <c r="F10105" s="859" t="s">
        <v>13803</v>
      </c>
    </row>
    <row r="10106" spans="1:6">
      <c r="A10106" t="s">
        <v>3967</v>
      </c>
      <c r="B10106" t="s">
        <v>4023</v>
      </c>
      <c r="C10106" t="s">
        <v>2062</v>
      </c>
      <c r="D10106" t="s">
        <v>4024</v>
      </c>
      <c r="E10106" t="s">
        <v>4025</v>
      </c>
      <c r="F10106" s="859" t="s">
        <v>13807</v>
      </c>
    </row>
    <row r="10107" spans="1:6">
      <c r="A10107" t="s">
        <v>3967</v>
      </c>
      <c r="B10107" t="s">
        <v>4023</v>
      </c>
      <c r="C10107" t="s">
        <v>2062</v>
      </c>
      <c r="D10107" t="s">
        <v>4024</v>
      </c>
      <c r="E10107" t="s">
        <v>4025</v>
      </c>
      <c r="F10107" s="859" t="s">
        <v>13811</v>
      </c>
    </row>
    <row r="10108" spans="1:6">
      <c r="A10108" t="s">
        <v>3967</v>
      </c>
      <c r="B10108" t="s">
        <v>4023</v>
      </c>
      <c r="C10108" t="s">
        <v>2062</v>
      </c>
      <c r="D10108" t="s">
        <v>4024</v>
      </c>
      <c r="E10108" t="s">
        <v>4025</v>
      </c>
      <c r="F10108" s="859" t="s">
        <v>13815</v>
      </c>
    </row>
    <row r="10109" spans="1:6">
      <c r="A10109" t="s">
        <v>3967</v>
      </c>
      <c r="B10109" t="s">
        <v>4023</v>
      </c>
      <c r="C10109" t="s">
        <v>2062</v>
      </c>
      <c r="D10109" t="s">
        <v>4024</v>
      </c>
      <c r="E10109" t="s">
        <v>4025</v>
      </c>
      <c r="F10109" s="859" t="s">
        <v>13819</v>
      </c>
    </row>
    <row r="10110" spans="1:6">
      <c r="A10110" t="s">
        <v>3967</v>
      </c>
      <c r="B10110" t="s">
        <v>4023</v>
      </c>
      <c r="C10110" t="s">
        <v>2062</v>
      </c>
      <c r="D10110" t="s">
        <v>4024</v>
      </c>
      <c r="E10110" t="s">
        <v>4025</v>
      </c>
      <c r="F10110" s="859" t="s">
        <v>13823</v>
      </c>
    </row>
    <row r="10111" spans="1:6">
      <c r="A10111" t="s">
        <v>3967</v>
      </c>
      <c r="B10111" t="s">
        <v>4023</v>
      </c>
      <c r="C10111" t="s">
        <v>2062</v>
      </c>
      <c r="D10111" t="s">
        <v>4024</v>
      </c>
      <c r="E10111" t="s">
        <v>4025</v>
      </c>
      <c r="F10111" s="859" t="s">
        <v>13827</v>
      </c>
    </row>
    <row r="10112" spans="1:6">
      <c r="A10112" t="s">
        <v>3967</v>
      </c>
      <c r="B10112" t="s">
        <v>4023</v>
      </c>
      <c r="C10112" t="s">
        <v>2062</v>
      </c>
      <c r="D10112" t="s">
        <v>4024</v>
      </c>
      <c r="E10112" t="s">
        <v>4025</v>
      </c>
      <c r="F10112" s="859" t="s">
        <v>13831</v>
      </c>
    </row>
    <row r="10113" spans="1:6">
      <c r="A10113" t="s">
        <v>3967</v>
      </c>
      <c r="B10113" t="s">
        <v>4023</v>
      </c>
      <c r="C10113" t="s">
        <v>2062</v>
      </c>
      <c r="D10113" t="s">
        <v>4024</v>
      </c>
      <c r="E10113" t="s">
        <v>4025</v>
      </c>
      <c r="F10113" s="859" t="s">
        <v>13835</v>
      </c>
    </row>
    <row r="10114" spans="1:6">
      <c r="A10114" t="s">
        <v>3967</v>
      </c>
      <c r="B10114" t="s">
        <v>4023</v>
      </c>
      <c r="C10114" t="s">
        <v>2062</v>
      </c>
      <c r="D10114" t="s">
        <v>4024</v>
      </c>
      <c r="E10114" t="s">
        <v>4025</v>
      </c>
      <c r="F10114" s="859" t="s">
        <v>13838</v>
      </c>
    </row>
    <row r="10115" spans="1:6">
      <c r="A10115" t="s">
        <v>3967</v>
      </c>
      <c r="B10115" t="s">
        <v>4023</v>
      </c>
      <c r="C10115" t="s">
        <v>2062</v>
      </c>
      <c r="D10115" t="s">
        <v>4024</v>
      </c>
      <c r="E10115" t="s">
        <v>4025</v>
      </c>
      <c r="F10115" s="859" t="s">
        <v>13841</v>
      </c>
    </row>
    <row r="10116" spans="1:6">
      <c r="A10116" t="s">
        <v>3967</v>
      </c>
      <c r="B10116" t="s">
        <v>4023</v>
      </c>
      <c r="C10116" t="s">
        <v>2062</v>
      </c>
      <c r="D10116" t="s">
        <v>4024</v>
      </c>
      <c r="E10116" t="s">
        <v>4025</v>
      </c>
      <c r="F10116" s="859" t="s">
        <v>13844</v>
      </c>
    </row>
    <row r="10117" spans="1:6">
      <c r="A10117" t="s">
        <v>3967</v>
      </c>
      <c r="B10117" t="s">
        <v>4023</v>
      </c>
      <c r="C10117" t="s">
        <v>2062</v>
      </c>
      <c r="D10117" t="s">
        <v>4024</v>
      </c>
      <c r="E10117" t="s">
        <v>4025</v>
      </c>
      <c r="F10117" s="859" t="s">
        <v>13848</v>
      </c>
    </row>
    <row r="10118" spans="1:6">
      <c r="A10118" t="s">
        <v>3967</v>
      </c>
      <c r="B10118" t="s">
        <v>4023</v>
      </c>
      <c r="C10118" t="s">
        <v>2062</v>
      </c>
      <c r="D10118" t="s">
        <v>4024</v>
      </c>
      <c r="E10118" t="s">
        <v>4025</v>
      </c>
      <c r="F10118" s="859" t="s">
        <v>13849</v>
      </c>
    </row>
    <row r="10119" spans="1:6">
      <c r="A10119" t="s">
        <v>3967</v>
      </c>
      <c r="B10119" t="s">
        <v>4023</v>
      </c>
      <c r="C10119" t="s">
        <v>2062</v>
      </c>
      <c r="D10119" t="s">
        <v>4024</v>
      </c>
      <c r="E10119" t="s">
        <v>4025</v>
      </c>
      <c r="F10119" s="859" t="s">
        <v>13853</v>
      </c>
    </row>
    <row r="10120" spans="1:6">
      <c r="A10120" t="s">
        <v>3967</v>
      </c>
      <c r="B10120" t="s">
        <v>4023</v>
      </c>
      <c r="C10120" t="s">
        <v>2062</v>
      </c>
      <c r="D10120" t="s">
        <v>4024</v>
      </c>
      <c r="E10120" t="s">
        <v>4025</v>
      </c>
      <c r="F10120" s="859" t="s">
        <v>13857</v>
      </c>
    </row>
    <row r="10121" spans="1:6">
      <c r="A10121" t="s">
        <v>3967</v>
      </c>
      <c r="B10121" t="s">
        <v>4023</v>
      </c>
      <c r="C10121" t="s">
        <v>2062</v>
      </c>
      <c r="D10121" t="s">
        <v>4024</v>
      </c>
      <c r="E10121" t="s">
        <v>4025</v>
      </c>
      <c r="F10121" s="859" t="s">
        <v>13861</v>
      </c>
    </row>
    <row r="10122" spans="1:6">
      <c r="A10122" t="s">
        <v>3967</v>
      </c>
      <c r="B10122" t="s">
        <v>4023</v>
      </c>
      <c r="C10122" t="s">
        <v>2062</v>
      </c>
      <c r="D10122" t="s">
        <v>4024</v>
      </c>
      <c r="E10122" t="s">
        <v>4025</v>
      </c>
      <c r="F10122" s="859" t="s">
        <v>13862</v>
      </c>
    </row>
    <row r="10123" spans="1:6">
      <c r="A10123" t="s">
        <v>3967</v>
      </c>
      <c r="B10123" t="s">
        <v>4023</v>
      </c>
      <c r="C10123" t="s">
        <v>2062</v>
      </c>
      <c r="D10123" t="s">
        <v>4024</v>
      </c>
      <c r="E10123" t="s">
        <v>4025</v>
      </c>
      <c r="F10123" s="859" t="s">
        <v>13866</v>
      </c>
    </row>
    <row r="10124" spans="1:6">
      <c r="A10124" t="s">
        <v>3967</v>
      </c>
      <c r="B10124" t="s">
        <v>4023</v>
      </c>
      <c r="C10124" t="s">
        <v>2062</v>
      </c>
      <c r="D10124" t="s">
        <v>4024</v>
      </c>
      <c r="E10124" t="s">
        <v>4025</v>
      </c>
      <c r="F10124" s="859" t="s">
        <v>13869</v>
      </c>
    </row>
    <row r="10125" spans="1:6">
      <c r="A10125" t="s">
        <v>3967</v>
      </c>
      <c r="B10125" t="s">
        <v>4023</v>
      </c>
      <c r="C10125" t="s">
        <v>2062</v>
      </c>
      <c r="D10125" t="s">
        <v>4024</v>
      </c>
      <c r="E10125" t="s">
        <v>4025</v>
      </c>
      <c r="F10125" s="859" t="s">
        <v>13870</v>
      </c>
    </row>
    <row r="10126" spans="1:6">
      <c r="A10126" t="s">
        <v>3967</v>
      </c>
      <c r="B10126" t="s">
        <v>4023</v>
      </c>
      <c r="C10126" t="s">
        <v>2062</v>
      </c>
      <c r="D10126" t="s">
        <v>4024</v>
      </c>
      <c r="E10126" t="s">
        <v>4025</v>
      </c>
      <c r="F10126" s="859" t="s">
        <v>13874</v>
      </c>
    </row>
    <row r="10127" spans="1:6">
      <c r="A10127" t="s">
        <v>3967</v>
      </c>
      <c r="B10127" t="s">
        <v>4023</v>
      </c>
      <c r="C10127" t="s">
        <v>2062</v>
      </c>
      <c r="D10127" t="s">
        <v>4024</v>
      </c>
      <c r="E10127" t="s">
        <v>4025</v>
      </c>
      <c r="F10127" s="859" t="s">
        <v>13878</v>
      </c>
    </row>
    <row r="10128" spans="1:6">
      <c r="A10128" t="s">
        <v>3967</v>
      </c>
      <c r="B10128" t="s">
        <v>4023</v>
      </c>
      <c r="C10128" t="s">
        <v>2062</v>
      </c>
      <c r="D10128" t="s">
        <v>4024</v>
      </c>
      <c r="E10128" t="s">
        <v>4025</v>
      </c>
      <c r="F10128" s="859" t="s">
        <v>13882</v>
      </c>
    </row>
    <row r="10129" spans="1:6">
      <c r="A10129" t="s">
        <v>3967</v>
      </c>
      <c r="B10129" t="s">
        <v>4023</v>
      </c>
      <c r="C10129" t="s">
        <v>2062</v>
      </c>
      <c r="D10129" t="s">
        <v>4024</v>
      </c>
      <c r="E10129" t="s">
        <v>4025</v>
      </c>
      <c r="F10129" s="859" t="s">
        <v>13885</v>
      </c>
    </row>
    <row r="10130" spans="1:6">
      <c r="A10130" t="s">
        <v>3967</v>
      </c>
      <c r="B10130" t="s">
        <v>4023</v>
      </c>
      <c r="C10130" t="s">
        <v>2062</v>
      </c>
      <c r="D10130" t="s">
        <v>4024</v>
      </c>
      <c r="E10130" t="s">
        <v>4025</v>
      </c>
      <c r="F10130" s="859" t="s">
        <v>13889</v>
      </c>
    </row>
    <row r="10131" spans="1:6">
      <c r="A10131" t="s">
        <v>3967</v>
      </c>
      <c r="B10131" t="s">
        <v>4023</v>
      </c>
      <c r="C10131" t="s">
        <v>2062</v>
      </c>
      <c r="D10131" t="s">
        <v>4024</v>
      </c>
      <c r="E10131" t="s">
        <v>4025</v>
      </c>
      <c r="F10131" s="859" t="s">
        <v>13893</v>
      </c>
    </row>
    <row r="10132" spans="1:6">
      <c r="A10132" t="s">
        <v>3967</v>
      </c>
      <c r="B10132" t="s">
        <v>4023</v>
      </c>
      <c r="C10132" t="s">
        <v>2062</v>
      </c>
      <c r="D10132" t="s">
        <v>4024</v>
      </c>
      <c r="E10132" t="s">
        <v>4025</v>
      </c>
      <c r="F10132" s="859" t="s">
        <v>13897</v>
      </c>
    </row>
    <row r="10133" spans="1:6">
      <c r="A10133" t="s">
        <v>3967</v>
      </c>
      <c r="B10133" t="s">
        <v>4023</v>
      </c>
      <c r="C10133" t="s">
        <v>2062</v>
      </c>
      <c r="D10133" t="s">
        <v>4024</v>
      </c>
      <c r="E10133" t="s">
        <v>4025</v>
      </c>
      <c r="F10133" s="859" t="s">
        <v>13901</v>
      </c>
    </row>
    <row r="10134" spans="1:6">
      <c r="A10134" t="s">
        <v>3967</v>
      </c>
      <c r="B10134" t="s">
        <v>4023</v>
      </c>
      <c r="C10134" t="s">
        <v>2062</v>
      </c>
      <c r="D10134" t="s">
        <v>4024</v>
      </c>
      <c r="E10134" t="s">
        <v>4025</v>
      </c>
      <c r="F10134" s="859" t="s">
        <v>13905</v>
      </c>
    </row>
    <row r="10135" spans="1:6">
      <c r="A10135" t="s">
        <v>3967</v>
      </c>
      <c r="B10135" t="s">
        <v>4023</v>
      </c>
      <c r="C10135" t="s">
        <v>2062</v>
      </c>
      <c r="D10135" t="s">
        <v>4024</v>
      </c>
      <c r="E10135" t="s">
        <v>4025</v>
      </c>
      <c r="F10135" s="859" t="s">
        <v>13908</v>
      </c>
    </row>
    <row r="10136" spans="1:6">
      <c r="A10136" t="s">
        <v>3967</v>
      </c>
      <c r="B10136" t="s">
        <v>4023</v>
      </c>
      <c r="C10136" t="s">
        <v>2062</v>
      </c>
      <c r="D10136" t="s">
        <v>4024</v>
      </c>
      <c r="E10136" t="s">
        <v>4025</v>
      </c>
      <c r="F10136" s="859" t="s">
        <v>13912</v>
      </c>
    </row>
    <row r="10137" spans="1:6">
      <c r="A10137" t="s">
        <v>3967</v>
      </c>
      <c r="B10137" t="s">
        <v>4023</v>
      </c>
      <c r="C10137" t="s">
        <v>2062</v>
      </c>
      <c r="D10137" t="s">
        <v>4024</v>
      </c>
      <c r="E10137" t="s">
        <v>4025</v>
      </c>
      <c r="F10137" s="859" t="s">
        <v>13916</v>
      </c>
    </row>
    <row r="10138" spans="1:6">
      <c r="A10138" t="s">
        <v>3967</v>
      </c>
      <c r="B10138" t="s">
        <v>4023</v>
      </c>
      <c r="C10138" t="s">
        <v>2062</v>
      </c>
      <c r="D10138" t="s">
        <v>4024</v>
      </c>
      <c r="E10138" t="s">
        <v>4025</v>
      </c>
      <c r="F10138" s="859" t="s">
        <v>13919</v>
      </c>
    </row>
    <row r="10139" spans="1:6">
      <c r="A10139" t="s">
        <v>3967</v>
      </c>
      <c r="B10139" t="s">
        <v>4023</v>
      </c>
      <c r="C10139" t="s">
        <v>2062</v>
      </c>
      <c r="D10139" t="s">
        <v>4024</v>
      </c>
      <c r="E10139" t="s">
        <v>4025</v>
      </c>
      <c r="F10139" s="859" t="s">
        <v>13922</v>
      </c>
    </row>
    <row r="10140" spans="1:6">
      <c r="A10140" t="s">
        <v>3967</v>
      </c>
      <c r="B10140" t="s">
        <v>4023</v>
      </c>
      <c r="C10140" t="s">
        <v>2062</v>
      </c>
      <c r="D10140" t="s">
        <v>4024</v>
      </c>
      <c r="E10140" t="s">
        <v>4025</v>
      </c>
      <c r="F10140" s="859" t="s">
        <v>13926</v>
      </c>
    </row>
    <row r="10141" spans="1:6">
      <c r="A10141" t="s">
        <v>3967</v>
      </c>
      <c r="B10141" t="s">
        <v>4023</v>
      </c>
      <c r="C10141" t="s">
        <v>2062</v>
      </c>
      <c r="D10141" t="s">
        <v>4024</v>
      </c>
      <c r="E10141" t="s">
        <v>4025</v>
      </c>
      <c r="F10141" s="859" t="s">
        <v>13930</v>
      </c>
    </row>
    <row r="10142" spans="1:6">
      <c r="A10142" t="s">
        <v>3967</v>
      </c>
      <c r="B10142" t="s">
        <v>4023</v>
      </c>
      <c r="C10142" t="s">
        <v>2062</v>
      </c>
      <c r="D10142" t="s">
        <v>4024</v>
      </c>
      <c r="E10142" t="s">
        <v>4025</v>
      </c>
      <c r="F10142" s="859" t="s">
        <v>13934</v>
      </c>
    </row>
    <row r="10143" spans="1:6">
      <c r="A10143" t="s">
        <v>3967</v>
      </c>
      <c r="B10143" t="s">
        <v>4023</v>
      </c>
      <c r="C10143" t="s">
        <v>2062</v>
      </c>
      <c r="D10143" t="s">
        <v>4024</v>
      </c>
      <c r="E10143" t="s">
        <v>4025</v>
      </c>
      <c r="F10143" s="859" t="s">
        <v>13937</v>
      </c>
    </row>
    <row r="10144" spans="1:6">
      <c r="A10144" t="s">
        <v>3967</v>
      </c>
      <c r="B10144" t="s">
        <v>4023</v>
      </c>
      <c r="C10144" t="s">
        <v>2062</v>
      </c>
      <c r="D10144" t="s">
        <v>4024</v>
      </c>
      <c r="E10144" t="s">
        <v>4025</v>
      </c>
      <c r="F10144" s="859" t="s">
        <v>13941</v>
      </c>
    </row>
    <row r="10145" spans="1:6">
      <c r="A10145" t="s">
        <v>3967</v>
      </c>
      <c r="B10145" t="s">
        <v>4023</v>
      </c>
      <c r="C10145" t="s">
        <v>2062</v>
      </c>
      <c r="D10145" t="s">
        <v>4024</v>
      </c>
      <c r="E10145" t="s">
        <v>4025</v>
      </c>
      <c r="F10145" s="859" t="s">
        <v>13945</v>
      </c>
    </row>
    <row r="10146" spans="1:6">
      <c r="A10146" t="s">
        <v>3967</v>
      </c>
      <c r="B10146" t="s">
        <v>4023</v>
      </c>
      <c r="C10146" t="s">
        <v>2062</v>
      </c>
      <c r="D10146" t="s">
        <v>4024</v>
      </c>
      <c r="E10146" t="s">
        <v>4025</v>
      </c>
      <c r="F10146" s="859" t="s">
        <v>13949</v>
      </c>
    </row>
    <row r="10147" spans="1:6">
      <c r="A10147" t="s">
        <v>3967</v>
      </c>
      <c r="B10147" t="s">
        <v>4023</v>
      </c>
      <c r="C10147" t="s">
        <v>2062</v>
      </c>
      <c r="D10147" t="s">
        <v>4024</v>
      </c>
      <c r="E10147" t="s">
        <v>4025</v>
      </c>
      <c r="F10147" s="859" t="s">
        <v>13953</v>
      </c>
    </row>
    <row r="10148" spans="1:6">
      <c r="A10148" t="s">
        <v>3967</v>
      </c>
      <c r="B10148" t="s">
        <v>4023</v>
      </c>
      <c r="C10148" t="s">
        <v>2062</v>
      </c>
      <c r="D10148" t="s">
        <v>4024</v>
      </c>
      <c r="E10148" t="s">
        <v>4025</v>
      </c>
      <c r="F10148" s="859" t="s">
        <v>13956</v>
      </c>
    </row>
    <row r="10149" spans="1:6">
      <c r="A10149" t="s">
        <v>3967</v>
      </c>
      <c r="B10149" t="s">
        <v>4023</v>
      </c>
      <c r="C10149" t="s">
        <v>2062</v>
      </c>
      <c r="D10149" t="s">
        <v>4024</v>
      </c>
      <c r="E10149" t="s">
        <v>4025</v>
      </c>
      <c r="F10149" s="859" t="s">
        <v>13960</v>
      </c>
    </row>
    <row r="10150" spans="1:6">
      <c r="A10150" t="s">
        <v>3967</v>
      </c>
      <c r="B10150" t="s">
        <v>4023</v>
      </c>
      <c r="C10150" t="s">
        <v>2062</v>
      </c>
      <c r="D10150" t="s">
        <v>4024</v>
      </c>
      <c r="E10150" t="s">
        <v>4025</v>
      </c>
      <c r="F10150" s="859" t="s">
        <v>13963</v>
      </c>
    </row>
    <row r="10151" spans="1:6">
      <c r="A10151" t="s">
        <v>3967</v>
      </c>
      <c r="B10151" t="s">
        <v>4023</v>
      </c>
      <c r="C10151" t="s">
        <v>2062</v>
      </c>
      <c r="D10151" t="s">
        <v>4024</v>
      </c>
      <c r="E10151" t="s">
        <v>4025</v>
      </c>
      <c r="F10151" s="859" t="s">
        <v>13967</v>
      </c>
    </row>
    <row r="10152" spans="1:6">
      <c r="A10152" t="s">
        <v>3967</v>
      </c>
      <c r="B10152" t="s">
        <v>4023</v>
      </c>
      <c r="C10152" t="s">
        <v>2062</v>
      </c>
      <c r="D10152" t="s">
        <v>4024</v>
      </c>
      <c r="E10152" t="s">
        <v>4025</v>
      </c>
      <c r="F10152" s="859" t="s">
        <v>13970</v>
      </c>
    </row>
    <row r="10153" spans="1:6">
      <c r="A10153" t="s">
        <v>3967</v>
      </c>
      <c r="B10153" t="s">
        <v>4023</v>
      </c>
      <c r="C10153" t="s">
        <v>2062</v>
      </c>
      <c r="D10153" t="s">
        <v>4024</v>
      </c>
      <c r="E10153" t="s">
        <v>4025</v>
      </c>
      <c r="F10153" s="859" t="s">
        <v>13974</v>
      </c>
    </row>
    <row r="10154" spans="1:6">
      <c r="A10154" t="s">
        <v>3967</v>
      </c>
      <c r="B10154" t="s">
        <v>4023</v>
      </c>
      <c r="C10154" t="s">
        <v>2062</v>
      </c>
      <c r="D10154" t="s">
        <v>4024</v>
      </c>
      <c r="E10154" t="s">
        <v>4025</v>
      </c>
      <c r="F10154" s="859" t="s">
        <v>13978</v>
      </c>
    </row>
    <row r="10155" spans="1:6">
      <c r="A10155" t="s">
        <v>3967</v>
      </c>
      <c r="B10155" t="s">
        <v>4023</v>
      </c>
      <c r="C10155" t="s">
        <v>2062</v>
      </c>
      <c r="D10155" t="s">
        <v>4024</v>
      </c>
      <c r="E10155" t="s">
        <v>4025</v>
      </c>
      <c r="F10155" s="859" t="s">
        <v>13981</v>
      </c>
    </row>
    <row r="10156" spans="1:6">
      <c r="A10156" t="s">
        <v>3967</v>
      </c>
      <c r="B10156" t="s">
        <v>4023</v>
      </c>
      <c r="C10156" t="s">
        <v>2062</v>
      </c>
      <c r="D10156" t="s">
        <v>4024</v>
      </c>
      <c r="E10156" t="s">
        <v>4025</v>
      </c>
      <c r="F10156" s="859" t="s">
        <v>13985</v>
      </c>
    </row>
    <row r="10157" spans="1:6">
      <c r="A10157" t="s">
        <v>3967</v>
      </c>
      <c r="B10157" t="s">
        <v>4023</v>
      </c>
      <c r="C10157" t="s">
        <v>2062</v>
      </c>
      <c r="D10157" t="s">
        <v>4024</v>
      </c>
      <c r="E10157" t="s">
        <v>4025</v>
      </c>
      <c r="F10157" s="859" t="s">
        <v>13988</v>
      </c>
    </row>
    <row r="10158" spans="1:6">
      <c r="A10158" t="s">
        <v>3967</v>
      </c>
      <c r="B10158" t="s">
        <v>4023</v>
      </c>
      <c r="C10158" t="s">
        <v>2062</v>
      </c>
      <c r="D10158" t="s">
        <v>4024</v>
      </c>
      <c r="E10158" t="s">
        <v>4025</v>
      </c>
      <c r="F10158" s="859" t="s">
        <v>13991</v>
      </c>
    </row>
    <row r="10159" spans="1:6">
      <c r="A10159" t="s">
        <v>3967</v>
      </c>
      <c r="B10159" t="s">
        <v>4023</v>
      </c>
      <c r="C10159" t="s">
        <v>2062</v>
      </c>
      <c r="D10159" t="s">
        <v>4024</v>
      </c>
      <c r="E10159" t="s">
        <v>4025</v>
      </c>
      <c r="F10159" s="859" t="s">
        <v>13995</v>
      </c>
    </row>
    <row r="10160" spans="1:6">
      <c r="A10160" t="s">
        <v>3967</v>
      </c>
      <c r="B10160" t="s">
        <v>4023</v>
      </c>
      <c r="C10160" t="s">
        <v>2062</v>
      </c>
      <c r="D10160" t="s">
        <v>4024</v>
      </c>
      <c r="E10160" t="s">
        <v>4025</v>
      </c>
      <c r="F10160" s="859" t="s">
        <v>13999</v>
      </c>
    </row>
    <row r="10161" spans="1:6">
      <c r="A10161" t="s">
        <v>3967</v>
      </c>
      <c r="B10161" t="s">
        <v>4023</v>
      </c>
      <c r="C10161" t="s">
        <v>2062</v>
      </c>
      <c r="D10161" t="s">
        <v>4024</v>
      </c>
      <c r="E10161" t="s">
        <v>4025</v>
      </c>
      <c r="F10161" s="859" t="s">
        <v>14002</v>
      </c>
    </row>
    <row r="10162" spans="1:6">
      <c r="A10162" t="s">
        <v>3967</v>
      </c>
      <c r="B10162" t="s">
        <v>4023</v>
      </c>
      <c r="C10162" t="s">
        <v>2062</v>
      </c>
      <c r="D10162" t="s">
        <v>4024</v>
      </c>
      <c r="E10162" t="s">
        <v>4025</v>
      </c>
      <c r="F10162" s="859" t="s">
        <v>14006</v>
      </c>
    </row>
    <row r="10163" spans="1:6">
      <c r="A10163" t="s">
        <v>3967</v>
      </c>
      <c r="B10163" t="s">
        <v>4023</v>
      </c>
      <c r="C10163" t="s">
        <v>2062</v>
      </c>
      <c r="D10163" t="s">
        <v>4024</v>
      </c>
      <c r="E10163" t="s">
        <v>4025</v>
      </c>
      <c r="F10163" s="859" t="s">
        <v>14009</v>
      </c>
    </row>
    <row r="10164" spans="1:6">
      <c r="A10164" t="s">
        <v>3967</v>
      </c>
      <c r="B10164" t="s">
        <v>4023</v>
      </c>
      <c r="C10164" t="s">
        <v>2062</v>
      </c>
      <c r="D10164" t="s">
        <v>4024</v>
      </c>
      <c r="E10164" t="s">
        <v>4025</v>
      </c>
      <c r="F10164" s="859" t="s">
        <v>14013</v>
      </c>
    </row>
    <row r="10165" spans="1:6">
      <c r="A10165" t="s">
        <v>3967</v>
      </c>
      <c r="B10165" t="s">
        <v>4023</v>
      </c>
      <c r="C10165" t="s">
        <v>2062</v>
      </c>
      <c r="D10165" t="s">
        <v>4024</v>
      </c>
      <c r="E10165" t="s">
        <v>4025</v>
      </c>
      <c r="F10165" s="859" t="s">
        <v>14017</v>
      </c>
    </row>
    <row r="10166" spans="1:6">
      <c r="A10166" t="s">
        <v>3967</v>
      </c>
      <c r="B10166" t="s">
        <v>4023</v>
      </c>
      <c r="C10166" t="s">
        <v>2062</v>
      </c>
      <c r="D10166" t="s">
        <v>4024</v>
      </c>
      <c r="E10166" t="s">
        <v>4025</v>
      </c>
      <c r="F10166" s="859" t="s">
        <v>14020</v>
      </c>
    </row>
    <row r="10167" spans="1:6">
      <c r="A10167" t="s">
        <v>3967</v>
      </c>
      <c r="B10167" t="s">
        <v>4023</v>
      </c>
      <c r="C10167" t="s">
        <v>2062</v>
      </c>
      <c r="D10167" t="s">
        <v>4024</v>
      </c>
      <c r="E10167" t="s">
        <v>4025</v>
      </c>
      <c r="F10167" s="859" t="s">
        <v>14024</v>
      </c>
    </row>
    <row r="10168" spans="1:6">
      <c r="A10168" t="s">
        <v>3967</v>
      </c>
      <c r="B10168" t="s">
        <v>4023</v>
      </c>
      <c r="C10168" t="s">
        <v>2062</v>
      </c>
      <c r="D10168" t="s">
        <v>4024</v>
      </c>
      <c r="E10168" t="s">
        <v>4025</v>
      </c>
      <c r="F10168" s="859" t="s">
        <v>14028</v>
      </c>
    </row>
    <row r="10169" spans="1:6">
      <c r="A10169" t="s">
        <v>3967</v>
      </c>
      <c r="B10169" t="s">
        <v>4023</v>
      </c>
      <c r="C10169" t="s">
        <v>2062</v>
      </c>
      <c r="D10169" t="s">
        <v>4024</v>
      </c>
      <c r="E10169" t="s">
        <v>4025</v>
      </c>
      <c r="F10169" s="859" t="s">
        <v>14031</v>
      </c>
    </row>
    <row r="10170" spans="1:6">
      <c r="A10170" t="s">
        <v>3967</v>
      </c>
      <c r="B10170" t="s">
        <v>4023</v>
      </c>
      <c r="C10170" t="s">
        <v>2062</v>
      </c>
      <c r="D10170" t="s">
        <v>4024</v>
      </c>
      <c r="E10170" t="s">
        <v>4025</v>
      </c>
      <c r="F10170" s="859" t="s">
        <v>14035</v>
      </c>
    </row>
    <row r="10171" spans="1:6">
      <c r="A10171" t="s">
        <v>3967</v>
      </c>
      <c r="B10171" t="s">
        <v>4023</v>
      </c>
      <c r="C10171" t="s">
        <v>2062</v>
      </c>
      <c r="D10171" t="s">
        <v>4024</v>
      </c>
      <c r="E10171" t="s">
        <v>4025</v>
      </c>
      <c r="F10171" s="859" t="s">
        <v>14038</v>
      </c>
    </row>
    <row r="10172" spans="1:6">
      <c r="A10172" t="s">
        <v>3967</v>
      </c>
      <c r="B10172" t="s">
        <v>4023</v>
      </c>
      <c r="C10172" t="s">
        <v>2062</v>
      </c>
      <c r="D10172" t="s">
        <v>4024</v>
      </c>
      <c r="E10172" t="s">
        <v>4025</v>
      </c>
      <c r="F10172" s="859" t="s">
        <v>14042</v>
      </c>
    </row>
    <row r="10173" spans="1:6">
      <c r="A10173" t="s">
        <v>3967</v>
      </c>
      <c r="B10173" t="s">
        <v>4023</v>
      </c>
      <c r="C10173" t="s">
        <v>2062</v>
      </c>
      <c r="D10173" t="s">
        <v>4024</v>
      </c>
      <c r="E10173" t="s">
        <v>4025</v>
      </c>
      <c r="F10173" s="859" t="s">
        <v>14045</v>
      </c>
    </row>
    <row r="10174" spans="1:6">
      <c r="A10174" t="s">
        <v>3967</v>
      </c>
      <c r="B10174" t="s">
        <v>4023</v>
      </c>
      <c r="C10174" t="s">
        <v>2062</v>
      </c>
      <c r="D10174" t="s">
        <v>4024</v>
      </c>
      <c r="E10174" t="s">
        <v>4025</v>
      </c>
      <c r="F10174" s="859" t="s">
        <v>14048</v>
      </c>
    </row>
    <row r="10175" spans="1:6">
      <c r="A10175" t="s">
        <v>3967</v>
      </c>
      <c r="B10175" t="s">
        <v>4023</v>
      </c>
      <c r="C10175" t="s">
        <v>2062</v>
      </c>
      <c r="D10175" t="s">
        <v>4024</v>
      </c>
      <c r="E10175" t="s">
        <v>4025</v>
      </c>
      <c r="F10175" s="859" t="s">
        <v>14052</v>
      </c>
    </row>
    <row r="10176" spans="1:6">
      <c r="A10176" t="s">
        <v>3967</v>
      </c>
      <c r="B10176" t="s">
        <v>4023</v>
      </c>
      <c r="C10176" t="s">
        <v>2062</v>
      </c>
      <c r="D10176" t="s">
        <v>4024</v>
      </c>
      <c r="E10176" t="s">
        <v>4025</v>
      </c>
      <c r="F10176" s="859" t="s">
        <v>14055</v>
      </c>
    </row>
    <row r="10177" spans="1:6">
      <c r="A10177" t="s">
        <v>3967</v>
      </c>
      <c r="B10177" t="s">
        <v>4023</v>
      </c>
      <c r="C10177" t="s">
        <v>2062</v>
      </c>
      <c r="D10177" t="s">
        <v>4024</v>
      </c>
      <c r="E10177" t="s">
        <v>4025</v>
      </c>
      <c r="F10177" s="859" t="s">
        <v>14058</v>
      </c>
    </row>
    <row r="10178" spans="1:6">
      <c r="A10178" t="s">
        <v>3967</v>
      </c>
      <c r="B10178" t="s">
        <v>4023</v>
      </c>
      <c r="C10178" t="s">
        <v>2062</v>
      </c>
      <c r="D10178" t="s">
        <v>4024</v>
      </c>
      <c r="E10178" t="s">
        <v>4025</v>
      </c>
      <c r="F10178" s="859" t="s">
        <v>14062</v>
      </c>
    </row>
    <row r="10179" spans="1:6">
      <c r="A10179" t="s">
        <v>3967</v>
      </c>
      <c r="B10179" t="s">
        <v>4023</v>
      </c>
      <c r="C10179" t="s">
        <v>2062</v>
      </c>
      <c r="D10179" t="s">
        <v>4024</v>
      </c>
      <c r="E10179" t="s">
        <v>4025</v>
      </c>
      <c r="F10179" s="859" t="s">
        <v>14066</v>
      </c>
    </row>
    <row r="10180" spans="1:6">
      <c r="A10180" t="s">
        <v>3967</v>
      </c>
      <c r="B10180" t="s">
        <v>4023</v>
      </c>
      <c r="C10180" t="s">
        <v>2062</v>
      </c>
      <c r="D10180" t="s">
        <v>4024</v>
      </c>
      <c r="E10180" t="s">
        <v>4025</v>
      </c>
      <c r="F10180" s="859" t="s">
        <v>14069</v>
      </c>
    </row>
    <row r="10181" spans="1:6">
      <c r="A10181" t="s">
        <v>3967</v>
      </c>
      <c r="B10181" t="s">
        <v>4023</v>
      </c>
      <c r="C10181" t="s">
        <v>2062</v>
      </c>
      <c r="D10181" t="s">
        <v>4024</v>
      </c>
      <c r="E10181" t="s">
        <v>4025</v>
      </c>
      <c r="F10181" s="859" t="s">
        <v>14073</v>
      </c>
    </row>
    <row r="10182" spans="1:6">
      <c r="A10182" t="s">
        <v>3967</v>
      </c>
      <c r="B10182" t="s">
        <v>4023</v>
      </c>
      <c r="C10182" t="s">
        <v>2062</v>
      </c>
      <c r="D10182" t="s">
        <v>4024</v>
      </c>
      <c r="E10182" t="s">
        <v>4025</v>
      </c>
      <c r="F10182" s="859" t="s">
        <v>14077</v>
      </c>
    </row>
    <row r="10183" spans="1:6">
      <c r="A10183" t="s">
        <v>3967</v>
      </c>
      <c r="B10183" t="s">
        <v>4023</v>
      </c>
      <c r="C10183" t="s">
        <v>2062</v>
      </c>
      <c r="D10183" t="s">
        <v>4024</v>
      </c>
      <c r="E10183" t="s">
        <v>4025</v>
      </c>
      <c r="F10183" s="859" t="s">
        <v>14081</v>
      </c>
    </row>
    <row r="10184" spans="1:6">
      <c r="A10184" t="s">
        <v>3967</v>
      </c>
      <c r="B10184" t="s">
        <v>4023</v>
      </c>
      <c r="C10184" t="s">
        <v>2062</v>
      </c>
      <c r="D10184" t="s">
        <v>4024</v>
      </c>
      <c r="E10184" t="s">
        <v>4025</v>
      </c>
      <c r="F10184" s="859" t="s">
        <v>14085</v>
      </c>
    </row>
    <row r="10185" spans="1:6">
      <c r="A10185" t="s">
        <v>3967</v>
      </c>
      <c r="B10185" t="s">
        <v>4023</v>
      </c>
      <c r="C10185" t="s">
        <v>2062</v>
      </c>
      <c r="D10185" t="s">
        <v>4024</v>
      </c>
      <c r="E10185" t="s">
        <v>4025</v>
      </c>
      <c r="F10185" s="859" t="s">
        <v>14088</v>
      </c>
    </row>
    <row r="10186" spans="1:6">
      <c r="A10186" t="s">
        <v>3967</v>
      </c>
      <c r="B10186" t="s">
        <v>4023</v>
      </c>
      <c r="C10186" t="s">
        <v>2062</v>
      </c>
      <c r="D10186" t="s">
        <v>4024</v>
      </c>
      <c r="E10186" t="s">
        <v>4025</v>
      </c>
      <c r="F10186" s="859" t="s">
        <v>14092</v>
      </c>
    </row>
    <row r="10187" spans="1:6">
      <c r="A10187" t="s">
        <v>3967</v>
      </c>
      <c r="B10187" t="s">
        <v>4023</v>
      </c>
      <c r="C10187" t="s">
        <v>2062</v>
      </c>
      <c r="D10187" t="s">
        <v>4024</v>
      </c>
      <c r="E10187" t="s">
        <v>4025</v>
      </c>
      <c r="F10187" s="859" t="s">
        <v>14096</v>
      </c>
    </row>
    <row r="10188" spans="1:6">
      <c r="A10188" t="s">
        <v>3967</v>
      </c>
      <c r="B10188" t="s">
        <v>4023</v>
      </c>
      <c r="C10188" t="s">
        <v>2062</v>
      </c>
      <c r="D10188" t="s">
        <v>4024</v>
      </c>
      <c r="E10188" t="s">
        <v>4025</v>
      </c>
      <c r="F10188" s="859" t="s">
        <v>14099</v>
      </c>
    </row>
    <row r="10189" spans="1:6">
      <c r="A10189" t="s">
        <v>3967</v>
      </c>
      <c r="B10189" t="s">
        <v>4023</v>
      </c>
      <c r="C10189" t="s">
        <v>2062</v>
      </c>
      <c r="D10189" t="s">
        <v>4024</v>
      </c>
      <c r="E10189" t="s">
        <v>4025</v>
      </c>
      <c r="F10189" s="859" t="s">
        <v>14103</v>
      </c>
    </row>
    <row r="10190" spans="1:6">
      <c r="A10190" t="s">
        <v>3967</v>
      </c>
      <c r="B10190" t="s">
        <v>4023</v>
      </c>
      <c r="C10190" t="s">
        <v>2062</v>
      </c>
      <c r="D10190" t="s">
        <v>4024</v>
      </c>
      <c r="E10190" t="s">
        <v>4025</v>
      </c>
      <c r="F10190" s="859" t="s">
        <v>14107</v>
      </c>
    </row>
    <row r="10191" spans="1:6">
      <c r="A10191" t="s">
        <v>3967</v>
      </c>
      <c r="B10191" t="s">
        <v>4023</v>
      </c>
      <c r="C10191" t="s">
        <v>2062</v>
      </c>
      <c r="D10191" t="s">
        <v>4024</v>
      </c>
      <c r="E10191" t="s">
        <v>4025</v>
      </c>
      <c r="F10191" s="859" t="s">
        <v>14111</v>
      </c>
    </row>
    <row r="10192" spans="1:6">
      <c r="A10192" t="s">
        <v>3967</v>
      </c>
      <c r="B10192" t="s">
        <v>4023</v>
      </c>
      <c r="C10192" t="s">
        <v>2062</v>
      </c>
      <c r="D10192" t="s">
        <v>4024</v>
      </c>
      <c r="E10192" t="s">
        <v>4025</v>
      </c>
      <c r="F10192" s="859" t="s">
        <v>14115</v>
      </c>
    </row>
    <row r="10193" spans="1:6">
      <c r="A10193" t="s">
        <v>3967</v>
      </c>
      <c r="B10193" t="s">
        <v>4023</v>
      </c>
      <c r="C10193" t="s">
        <v>2062</v>
      </c>
      <c r="D10193" t="s">
        <v>4024</v>
      </c>
      <c r="E10193" t="s">
        <v>4025</v>
      </c>
      <c r="F10193" s="859" t="s">
        <v>14119</v>
      </c>
    </row>
    <row r="10194" spans="1:6">
      <c r="A10194" t="s">
        <v>3967</v>
      </c>
      <c r="B10194" t="s">
        <v>4023</v>
      </c>
      <c r="C10194" t="s">
        <v>2062</v>
      </c>
      <c r="D10194" t="s">
        <v>4024</v>
      </c>
      <c r="E10194" t="s">
        <v>4025</v>
      </c>
      <c r="F10194" s="859" t="s">
        <v>14123</v>
      </c>
    </row>
    <row r="10195" spans="1:6">
      <c r="A10195" t="s">
        <v>3967</v>
      </c>
      <c r="B10195" t="s">
        <v>4023</v>
      </c>
      <c r="C10195" t="s">
        <v>2062</v>
      </c>
      <c r="D10195" t="s">
        <v>4024</v>
      </c>
      <c r="E10195" t="s">
        <v>4025</v>
      </c>
      <c r="F10195" s="859" t="s">
        <v>14127</v>
      </c>
    </row>
    <row r="10196" spans="1:6">
      <c r="A10196" t="s">
        <v>3967</v>
      </c>
      <c r="B10196" t="s">
        <v>4023</v>
      </c>
      <c r="C10196" t="s">
        <v>2062</v>
      </c>
      <c r="D10196" t="s">
        <v>4024</v>
      </c>
      <c r="E10196" t="s">
        <v>4025</v>
      </c>
      <c r="F10196" s="859" t="s">
        <v>14131</v>
      </c>
    </row>
    <row r="10197" spans="1:6">
      <c r="A10197" t="s">
        <v>3967</v>
      </c>
      <c r="B10197" t="s">
        <v>4023</v>
      </c>
      <c r="C10197" t="s">
        <v>2062</v>
      </c>
      <c r="D10197" t="s">
        <v>4024</v>
      </c>
      <c r="E10197" t="s">
        <v>4025</v>
      </c>
      <c r="F10197" s="859" t="s">
        <v>14135</v>
      </c>
    </row>
    <row r="10198" spans="1:6">
      <c r="A10198" t="s">
        <v>3967</v>
      </c>
      <c r="B10198" t="s">
        <v>4023</v>
      </c>
      <c r="C10198" t="s">
        <v>2062</v>
      </c>
      <c r="D10198" t="s">
        <v>4024</v>
      </c>
      <c r="E10198" t="s">
        <v>4025</v>
      </c>
      <c r="F10198" s="859" t="s">
        <v>14138</v>
      </c>
    </row>
    <row r="10199" spans="1:6">
      <c r="A10199" t="s">
        <v>3967</v>
      </c>
      <c r="B10199" t="s">
        <v>4023</v>
      </c>
      <c r="C10199" t="s">
        <v>2062</v>
      </c>
      <c r="D10199" t="s">
        <v>4024</v>
      </c>
      <c r="E10199" t="s">
        <v>4025</v>
      </c>
      <c r="F10199" s="859" t="s">
        <v>14142</v>
      </c>
    </row>
    <row r="10200" spans="1:6">
      <c r="A10200" t="s">
        <v>3967</v>
      </c>
      <c r="B10200" t="s">
        <v>4023</v>
      </c>
      <c r="C10200" t="s">
        <v>2062</v>
      </c>
      <c r="D10200" t="s">
        <v>4024</v>
      </c>
      <c r="E10200" t="s">
        <v>4025</v>
      </c>
      <c r="F10200" s="859" t="s">
        <v>14146</v>
      </c>
    </row>
    <row r="10201" spans="1:6">
      <c r="A10201" t="s">
        <v>3967</v>
      </c>
      <c r="B10201" t="s">
        <v>4023</v>
      </c>
      <c r="C10201" t="s">
        <v>2062</v>
      </c>
      <c r="D10201" t="s">
        <v>4024</v>
      </c>
      <c r="E10201" t="s">
        <v>4025</v>
      </c>
      <c r="F10201" s="859" t="s">
        <v>14149</v>
      </c>
    </row>
    <row r="10202" spans="1:6">
      <c r="A10202" t="s">
        <v>3967</v>
      </c>
      <c r="B10202" t="s">
        <v>4023</v>
      </c>
      <c r="C10202" t="s">
        <v>2062</v>
      </c>
      <c r="D10202" t="s">
        <v>4024</v>
      </c>
      <c r="E10202" t="s">
        <v>4025</v>
      </c>
      <c r="F10202" s="859" t="s">
        <v>14152</v>
      </c>
    </row>
    <row r="10203" spans="1:6">
      <c r="A10203" t="s">
        <v>3967</v>
      </c>
      <c r="B10203" t="s">
        <v>4023</v>
      </c>
      <c r="C10203" t="s">
        <v>2062</v>
      </c>
      <c r="D10203" t="s">
        <v>4024</v>
      </c>
      <c r="E10203" t="s">
        <v>4025</v>
      </c>
      <c r="F10203" s="859" t="s">
        <v>14156</v>
      </c>
    </row>
    <row r="10204" spans="1:6">
      <c r="A10204" t="s">
        <v>3967</v>
      </c>
      <c r="B10204" t="s">
        <v>4023</v>
      </c>
      <c r="C10204" t="s">
        <v>2062</v>
      </c>
      <c r="D10204" t="s">
        <v>4024</v>
      </c>
      <c r="E10204" t="s">
        <v>4025</v>
      </c>
      <c r="F10204" s="859" t="s">
        <v>14160</v>
      </c>
    </row>
    <row r="10205" spans="1:6">
      <c r="A10205" t="s">
        <v>3967</v>
      </c>
      <c r="B10205" t="s">
        <v>4023</v>
      </c>
      <c r="C10205" t="s">
        <v>2062</v>
      </c>
      <c r="D10205" t="s">
        <v>4024</v>
      </c>
      <c r="E10205" t="s">
        <v>4025</v>
      </c>
      <c r="F10205" s="859" t="s">
        <v>14164</v>
      </c>
    </row>
    <row r="10206" spans="1:6">
      <c r="A10206" t="s">
        <v>3967</v>
      </c>
      <c r="B10206" t="s">
        <v>4023</v>
      </c>
      <c r="C10206" t="s">
        <v>2062</v>
      </c>
      <c r="D10206" t="s">
        <v>4024</v>
      </c>
      <c r="E10206" t="s">
        <v>4025</v>
      </c>
      <c r="F10206" s="859" t="s">
        <v>14168</v>
      </c>
    </row>
    <row r="10207" spans="1:6">
      <c r="A10207" t="s">
        <v>3967</v>
      </c>
      <c r="B10207" t="s">
        <v>4023</v>
      </c>
      <c r="C10207" t="s">
        <v>2062</v>
      </c>
      <c r="D10207" t="s">
        <v>4024</v>
      </c>
      <c r="E10207" t="s">
        <v>4025</v>
      </c>
      <c r="F10207" s="859" t="s">
        <v>14172</v>
      </c>
    </row>
    <row r="10208" spans="1:6">
      <c r="A10208" t="s">
        <v>3967</v>
      </c>
      <c r="B10208" t="s">
        <v>4023</v>
      </c>
      <c r="C10208" t="s">
        <v>2062</v>
      </c>
      <c r="D10208" t="s">
        <v>4024</v>
      </c>
      <c r="E10208" t="s">
        <v>4025</v>
      </c>
      <c r="F10208" s="859" t="s">
        <v>14176</v>
      </c>
    </row>
    <row r="10209" spans="1:6">
      <c r="A10209" t="s">
        <v>3967</v>
      </c>
      <c r="B10209" t="s">
        <v>4023</v>
      </c>
      <c r="C10209" t="s">
        <v>2062</v>
      </c>
      <c r="D10209" t="s">
        <v>4024</v>
      </c>
      <c r="E10209" t="s">
        <v>4025</v>
      </c>
      <c r="F10209" s="859" t="s">
        <v>14180</v>
      </c>
    </row>
    <row r="10210" spans="1:6">
      <c r="A10210" t="s">
        <v>3967</v>
      </c>
      <c r="B10210" t="s">
        <v>4023</v>
      </c>
      <c r="C10210" t="s">
        <v>2062</v>
      </c>
      <c r="D10210" t="s">
        <v>4024</v>
      </c>
      <c r="E10210" t="s">
        <v>4025</v>
      </c>
      <c r="F10210" s="859" t="s">
        <v>14184</v>
      </c>
    </row>
    <row r="10211" spans="1:6">
      <c r="A10211" t="s">
        <v>3967</v>
      </c>
      <c r="B10211" t="s">
        <v>4023</v>
      </c>
      <c r="C10211" t="s">
        <v>2062</v>
      </c>
      <c r="D10211" t="s">
        <v>4024</v>
      </c>
      <c r="E10211" t="s">
        <v>4025</v>
      </c>
      <c r="F10211" s="859" t="s">
        <v>14188</v>
      </c>
    </row>
    <row r="10212" spans="1:6">
      <c r="A10212" t="s">
        <v>3967</v>
      </c>
      <c r="B10212" t="s">
        <v>4023</v>
      </c>
      <c r="C10212" t="s">
        <v>2062</v>
      </c>
      <c r="D10212" t="s">
        <v>4024</v>
      </c>
      <c r="E10212" t="s">
        <v>4025</v>
      </c>
      <c r="F10212" s="859" t="s">
        <v>14192</v>
      </c>
    </row>
    <row r="10213" spans="1:6">
      <c r="A10213" t="s">
        <v>3967</v>
      </c>
      <c r="B10213" t="s">
        <v>4023</v>
      </c>
      <c r="C10213" t="s">
        <v>2062</v>
      </c>
      <c r="D10213" t="s">
        <v>4024</v>
      </c>
      <c r="E10213" t="s">
        <v>4025</v>
      </c>
      <c r="F10213" s="859" t="s">
        <v>14195</v>
      </c>
    </row>
    <row r="10214" spans="1:6">
      <c r="A10214" t="s">
        <v>3967</v>
      </c>
      <c r="B10214" t="s">
        <v>4023</v>
      </c>
      <c r="C10214" t="s">
        <v>2062</v>
      </c>
      <c r="D10214" t="s">
        <v>4024</v>
      </c>
      <c r="E10214" t="s">
        <v>4025</v>
      </c>
      <c r="F10214" s="859" t="s">
        <v>14199</v>
      </c>
    </row>
    <row r="10215" spans="1:6">
      <c r="A10215" t="s">
        <v>3967</v>
      </c>
      <c r="B10215" t="s">
        <v>4023</v>
      </c>
      <c r="C10215" t="s">
        <v>2062</v>
      </c>
      <c r="D10215" t="s">
        <v>4024</v>
      </c>
      <c r="E10215" t="s">
        <v>4025</v>
      </c>
      <c r="F10215" s="859" t="s">
        <v>14203</v>
      </c>
    </row>
    <row r="10216" spans="1:6">
      <c r="A10216" t="s">
        <v>3967</v>
      </c>
      <c r="B10216" t="s">
        <v>4023</v>
      </c>
      <c r="C10216" t="s">
        <v>2062</v>
      </c>
      <c r="D10216" t="s">
        <v>4024</v>
      </c>
      <c r="E10216" t="s">
        <v>4025</v>
      </c>
      <c r="F10216" s="859" t="s">
        <v>14207</v>
      </c>
    </row>
    <row r="10217" spans="1:6">
      <c r="A10217" t="s">
        <v>3967</v>
      </c>
      <c r="B10217" t="s">
        <v>4023</v>
      </c>
      <c r="C10217" t="s">
        <v>2062</v>
      </c>
      <c r="D10217" t="s">
        <v>4024</v>
      </c>
      <c r="E10217" t="s">
        <v>4025</v>
      </c>
      <c r="F10217" s="859" t="s">
        <v>14211</v>
      </c>
    </row>
    <row r="10218" spans="1:6">
      <c r="A10218" t="s">
        <v>3967</v>
      </c>
      <c r="B10218" t="s">
        <v>4023</v>
      </c>
      <c r="C10218" t="s">
        <v>2062</v>
      </c>
      <c r="D10218" t="s">
        <v>4024</v>
      </c>
      <c r="E10218" t="s">
        <v>4025</v>
      </c>
      <c r="F10218" s="859" t="s">
        <v>14215</v>
      </c>
    </row>
    <row r="10219" spans="1:6">
      <c r="A10219" t="s">
        <v>3967</v>
      </c>
      <c r="B10219" t="s">
        <v>4023</v>
      </c>
      <c r="C10219" t="s">
        <v>2062</v>
      </c>
      <c r="D10219" t="s">
        <v>4024</v>
      </c>
      <c r="E10219" t="s">
        <v>4025</v>
      </c>
      <c r="F10219" s="859" t="s">
        <v>14219</v>
      </c>
    </row>
    <row r="10220" spans="1:6">
      <c r="A10220" t="s">
        <v>3967</v>
      </c>
      <c r="B10220" t="s">
        <v>4023</v>
      </c>
      <c r="C10220" t="s">
        <v>2062</v>
      </c>
      <c r="D10220" t="s">
        <v>4024</v>
      </c>
      <c r="E10220" t="s">
        <v>4025</v>
      </c>
      <c r="F10220" s="859" t="s">
        <v>14222</v>
      </c>
    </row>
    <row r="10221" spans="1:6">
      <c r="A10221" t="s">
        <v>3967</v>
      </c>
      <c r="B10221" t="s">
        <v>4023</v>
      </c>
      <c r="C10221" t="s">
        <v>2062</v>
      </c>
      <c r="D10221" t="s">
        <v>4024</v>
      </c>
      <c r="E10221" t="s">
        <v>4025</v>
      </c>
      <c r="F10221" s="859" t="s">
        <v>14226</v>
      </c>
    </row>
    <row r="10222" spans="1:6">
      <c r="A10222" t="s">
        <v>3967</v>
      </c>
      <c r="B10222" t="s">
        <v>4023</v>
      </c>
      <c r="C10222" t="s">
        <v>2062</v>
      </c>
      <c r="D10222" t="s">
        <v>4024</v>
      </c>
      <c r="E10222" t="s">
        <v>4025</v>
      </c>
      <c r="F10222" s="859" t="s">
        <v>14229</v>
      </c>
    </row>
    <row r="10223" spans="1:6">
      <c r="A10223" t="s">
        <v>3967</v>
      </c>
      <c r="B10223" t="s">
        <v>4023</v>
      </c>
      <c r="C10223" t="s">
        <v>2062</v>
      </c>
      <c r="D10223" t="s">
        <v>4024</v>
      </c>
      <c r="E10223" t="s">
        <v>4025</v>
      </c>
      <c r="F10223" s="859" t="s">
        <v>14233</v>
      </c>
    </row>
    <row r="10224" spans="1:6">
      <c r="A10224" t="s">
        <v>3967</v>
      </c>
      <c r="B10224" t="s">
        <v>4023</v>
      </c>
      <c r="C10224" t="s">
        <v>2062</v>
      </c>
      <c r="D10224" t="s">
        <v>4024</v>
      </c>
      <c r="E10224" t="s">
        <v>4025</v>
      </c>
      <c r="F10224" s="859" t="s">
        <v>14237</v>
      </c>
    </row>
    <row r="10225" spans="1:6">
      <c r="A10225" t="s">
        <v>3967</v>
      </c>
      <c r="B10225" t="s">
        <v>4023</v>
      </c>
      <c r="C10225" t="s">
        <v>2062</v>
      </c>
      <c r="D10225" t="s">
        <v>4024</v>
      </c>
      <c r="E10225" t="s">
        <v>4025</v>
      </c>
      <c r="F10225" s="859" t="s">
        <v>14241</v>
      </c>
    </row>
    <row r="10226" spans="1:6">
      <c r="A10226" t="s">
        <v>3967</v>
      </c>
      <c r="B10226" t="s">
        <v>4023</v>
      </c>
      <c r="C10226" t="s">
        <v>2062</v>
      </c>
      <c r="D10226" t="s">
        <v>4024</v>
      </c>
      <c r="E10226" t="s">
        <v>4025</v>
      </c>
      <c r="F10226" s="859" t="s">
        <v>14242</v>
      </c>
    </row>
    <row r="10227" spans="1:6">
      <c r="A10227" t="s">
        <v>3967</v>
      </c>
      <c r="B10227" t="s">
        <v>4023</v>
      </c>
      <c r="C10227" t="s">
        <v>2062</v>
      </c>
      <c r="D10227" t="s">
        <v>4024</v>
      </c>
      <c r="E10227" t="s">
        <v>4025</v>
      </c>
      <c r="F10227" s="859" t="s">
        <v>14243</v>
      </c>
    </row>
    <row r="10228" spans="1:6">
      <c r="A10228" t="s">
        <v>3967</v>
      </c>
      <c r="B10228" t="s">
        <v>4023</v>
      </c>
      <c r="C10228" t="s">
        <v>2062</v>
      </c>
      <c r="D10228" t="s">
        <v>4024</v>
      </c>
      <c r="E10228" t="s">
        <v>4025</v>
      </c>
      <c r="F10228" s="859" t="s">
        <v>14247</v>
      </c>
    </row>
    <row r="10229" spans="1:6">
      <c r="A10229" t="s">
        <v>3967</v>
      </c>
      <c r="B10229" t="s">
        <v>4023</v>
      </c>
      <c r="C10229" t="s">
        <v>2062</v>
      </c>
      <c r="D10229" t="s">
        <v>4024</v>
      </c>
      <c r="E10229" t="s">
        <v>4025</v>
      </c>
      <c r="F10229" s="859" t="s">
        <v>14251</v>
      </c>
    </row>
    <row r="10230" spans="1:6">
      <c r="A10230" t="s">
        <v>3967</v>
      </c>
      <c r="B10230" t="s">
        <v>4023</v>
      </c>
      <c r="C10230" t="s">
        <v>2062</v>
      </c>
      <c r="D10230" t="s">
        <v>4024</v>
      </c>
      <c r="E10230" t="s">
        <v>4025</v>
      </c>
      <c r="F10230" s="859" t="s">
        <v>14255</v>
      </c>
    </row>
    <row r="10231" spans="1:6">
      <c r="A10231" t="s">
        <v>3967</v>
      </c>
      <c r="B10231" t="s">
        <v>4023</v>
      </c>
      <c r="C10231" t="s">
        <v>2062</v>
      </c>
      <c r="D10231" t="s">
        <v>4024</v>
      </c>
      <c r="E10231" t="s">
        <v>4025</v>
      </c>
      <c r="F10231" s="859" t="s">
        <v>14259</v>
      </c>
    </row>
    <row r="10232" spans="1:6">
      <c r="A10232" t="s">
        <v>3967</v>
      </c>
      <c r="B10232" t="s">
        <v>4023</v>
      </c>
      <c r="C10232" t="s">
        <v>2062</v>
      </c>
      <c r="D10232" t="s">
        <v>4024</v>
      </c>
      <c r="E10232" t="s">
        <v>4025</v>
      </c>
      <c r="F10232" s="859" t="s">
        <v>14260</v>
      </c>
    </row>
    <row r="10233" spans="1:6">
      <c r="A10233" t="s">
        <v>3967</v>
      </c>
      <c r="B10233" t="s">
        <v>4023</v>
      </c>
      <c r="C10233" t="s">
        <v>2062</v>
      </c>
      <c r="D10233" t="s">
        <v>4024</v>
      </c>
      <c r="E10233" t="s">
        <v>4025</v>
      </c>
      <c r="F10233" s="859" t="s">
        <v>14264</v>
      </c>
    </row>
    <row r="10234" spans="1:6">
      <c r="A10234" t="s">
        <v>3967</v>
      </c>
      <c r="B10234" t="s">
        <v>4023</v>
      </c>
      <c r="C10234" t="s">
        <v>2062</v>
      </c>
      <c r="D10234" t="s">
        <v>4024</v>
      </c>
      <c r="E10234" t="s">
        <v>4025</v>
      </c>
      <c r="F10234" s="859" t="s">
        <v>14268</v>
      </c>
    </row>
    <row r="10235" spans="1:6">
      <c r="A10235" t="s">
        <v>3967</v>
      </c>
      <c r="B10235" t="s">
        <v>4023</v>
      </c>
      <c r="C10235" t="s">
        <v>2062</v>
      </c>
      <c r="D10235" t="s">
        <v>4024</v>
      </c>
      <c r="E10235" t="s">
        <v>4025</v>
      </c>
      <c r="F10235" s="859" t="s">
        <v>14272</v>
      </c>
    </row>
    <row r="10236" spans="1:6">
      <c r="A10236" t="s">
        <v>3967</v>
      </c>
      <c r="B10236" t="s">
        <v>4023</v>
      </c>
      <c r="C10236" t="s">
        <v>2062</v>
      </c>
      <c r="D10236" t="s">
        <v>4024</v>
      </c>
      <c r="E10236" t="s">
        <v>4025</v>
      </c>
      <c r="F10236" s="859" t="s">
        <v>14276</v>
      </c>
    </row>
    <row r="10237" spans="1:6">
      <c r="A10237" t="s">
        <v>3967</v>
      </c>
      <c r="B10237" t="s">
        <v>4023</v>
      </c>
      <c r="C10237" t="s">
        <v>2062</v>
      </c>
      <c r="D10237" t="s">
        <v>4024</v>
      </c>
      <c r="E10237" t="s">
        <v>4025</v>
      </c>
      <c r="F10237" s="859" t="s">
        <v>14280</v>
      </c>
    </row>
    <row r="10238" spans="1:6">
      <c r="A10238" t="s">
        <v>3967</v>
      </c>
      <c r="B10238" t="s">
        <v>4023</v>
      </c>
      <c r="C10238" t="s">
        <v>2062</v>
      </c>
      <c r="D10238" t="s">
        <v>4024</v>
      </c>
      <c r="E10238" t="s">
        <v>4025</v>
      </c>
      <c r="F10238" s="859" t="s">
        <v>14284</v>
      </c>
    </row>
    <row r="10239" spans="1:6">
      <c r="A10239" t="s">
        <v>3967</v>
      </c>
      <c r="B10239" t="s">
        <v>4023</v>
      </c>
      <c r="C10239" t="s">
        <v>2062</v>
      </c>
      <c r="D10239" t="s">
        <v>4024</v>
      </c>
      <c r="E10239" t="s">
        <v>4025</v>
      </c>
      <c r="F10239" s="859" t="s">
        <v>14287</v>
      </c>
    </row>
    <row r="10240" spans="1:6">
      <c r="A10240" t="s">
        <v>3967</v>
      </c>
      <c r="B10240" t="s">
        <v>4023</v>
      </c>
      <c r="C10240" t="s">
        <v>2062</v>
      </c>
      <c r="D10240" t="s">
        <v>4024</v>
      </c>
      <c r="E10240" t="s">
        <v>4025</v>
      </c>
      <c r="F10240" s="859" t="s">
        <v>14291</v>
      </c>
    </row>
    <row r="10241" spans="1:6">
      <c r="A10241" t="s">
        <v>3967</v>
      </c>
      <c r="B10241" t="s">
        <v>4023</v>
      </c>
      <c r="C10241" t="s">
        <v>2062</v>
      </c>
      <c r="D10241" t="s">
        <v>4024</v>
      </c>
      <c r="E10241" t="s">
        <v>4025</v>
      </c>
      <c r="F10241" s="859" t="s">
        <v>14295</v>
      </c>
    </row>
    <row r="10242" spans="1:6">
      <c r="A10242" t="s">
        <v>3967</v>
      </c>
      <c r="B10242" t="s">
        <v>4023</v>
      </c>
      <c r="C10242" t="s">
        <v>2062</v>
      </c>
      <c r="D10242" t="s">
        <v>4024</v>
      </c>
      <c r="E10242" t="s">
        <v>4025</v>
      </c>
      <c r="F10242" s="859" t="s">
        <v>14296</v>
      </c>
    </row>
    <row r="10243" spans="1:6">
      <c r="A10243" t="s">
        <v>3967</v>
      </c>
      <c r="B10243" t="s">
        <v>4023</v>
      </c>
      <c r="C10243" t="s">
        <v>2062</v>
      </c>
      <c r="D10243" t="s">
        <v>4024</v>
      </c>
      <c r="E10243" t="s">
        <v>4025</v>
      </c>
      <c r="F10243" s="859" t="s">
        <v>14299</v>
      </c>
    </row>
    <row r="10244" spans="1:6">
      <c r="A10244" t="s">
        <v>3967</v>
      </c>
      <c r="B10244" t="s">
        <v>4023</v>
      </c>
      <c r="C10244" t="s">
        <v>2062</v>
      </c>
      <c r="D10244" t="s">
        <v>4024</v>
      </c>
      <c r="E10244" t="s">
        <v>4025</v>
      </c>
      <c r="F10244" s="859" t="s">
        <v>14303</v>
      </c>
    </row>
    <row r="10245" spans="1:6">
      <c r="A10245" t="s">
        <v>3967</v>
      </c>
      <c r="B10245" t="s">
        <v>4023</v>
      </c>
      <c r="C10245" t="s">
        <v>2062</v>
      </c>
      <c r="D10245" t="s">
        <v>4024</v>
      </c>
      <c r="E10245" t="s">
        <v>4025</v>
      </c>
      <c r="F10245" s="859" t="s">
        <v>14307</v>
      </c>
    </row>
    <row r="10246" spans="1:6">
      <c r="A10246" t="s">
        <v>3967</v>
      </c>
      <c r="B10246" t="s">
        <v>4023</v>
      </c>
      <c r="C10246" t="s">
        <v>2062</v>
      </c>
      <c r="D10246" t="s">
        <v>4024</v>
      </c>
      <c r="E10246" t="s">
        <v>4025</v>
      </c>
      <c r="F10246" s="859" t="s">
        <v>14311</v>
      </c>
    </row>
    <row r="10247" spans="1:6">
      <c r="A10247" t="s">
        <v>3967</v>
      </c>
      <c r="B10247" t="s">
        <v>4023</v>
      </c>
      <c r="C10247" t="s">
        <v>2062</v>
      </c>
      <c r="D10247" t="s">
        <v>4024</v>
      </c>
      <c r="E10247" t="s">
        <v>4025</v>
      </c>
      <c r="F10247" s="859" t="s">
        <v>14315</v>
      </c>
    </row>
    <row r="10248" spans="1:6">
      <c r="A10248" t="s">
        <v>3967</v>
      </c>
      <c r="B10248" t="s">
        <v>4023</v>
      </c>
      <c r="C10248" t="s">
        <v>2062</v>
      </c>
      <c r="D10248" t="s">
        <v>4024</v>
      </c>
      <c r="E10248" t="s">
        <v>4025</v>
      </c>
      <c r="F10248" s="859" t="s">
        <v>14319</v>
      </c>
    </row>
    <row r="10249" spans="1:6">
      <c r="A10249" t="s">
        <v>3967</v>
      </c>
      <c r="B10249" t="s">
        <v>4023</v>
      </c>
      <c r="C10249" t="s">
        <v>2062</v>
      </c>
      <c r="D10249" t="s">
        <v>4024</v>
      </c>
      <c r="E10249" t="s">
        <v>4025</v>
      </c>
      <c r="F10249" s="859" t="s">
        <v>14320</v>
      </c>
    </row>
    <row r="10250" spans="1:6">
      <c r="A10250" t="s">
        <v>3967</v>
      </c>
      <c r="B10250" t="s">
        <v>4023</v>
      </c>
      <c r="C10250" t="s">
        <v>2062</v>
      </c>
      <c r="D10250" t="s">
        <v>4024</v>
      </c>
      <c r="E10250" t="s">
        <v>4025</v>
      </c>
      <c r="F10250" s="859" t="s">
        <v>14324</v>
      </c>
    </row>
    <row r="10251" spans="1:6">
      <c r="A10251" t="s">
        <v>3967</v>
      </c>
      <c r="B10251" t="s">
        <v>4023</v>
      </c>
      <c r="C10251" t="s">
        <v>2062</v>
      </c>
      <c r="D10251" t="s">
        <v>4024</v>
      </c>
      <c r="E10251" t="s">
        <v>4025</v>
      </c>
      <c r="F10251" s="859" t="s">
        <v>14328</v>
      </c>
    </row>
    <row r="10252" spans="1:6">
      <c r="A10252" t="s">
        <v>3967</v>
      </c>
      <c r="B10252" t="s">
        <v>4023</v>
      </c>
      <c r="C10252" t="s">
        <v>2062</v>
      </c>
      <c r="D10252" t="s">
        <v>4024</v>
      </c>
      <c r="E10252" t="s">
        <v>4025</v>
      </c>
      <c r="F10252" s="859" t="s">
        <v>14332</v>
      </c>
    </row>
    <row r="10253" spans="1:6">
      <c r="A10253" t="s">
        <v>3967</v>
      </c>
      <c r="B10253" t="s">
        <v>4023</v>
      </c>
      <c r="C10253" t="s">
        <v>2062</v>
      </c>
      <c r="D10253" t="s">
        <v>4024</v>
      </c>
      <c r="E10253" t="s">
        <v>4025</v>
      </c>
      <c r="F10253" s="859" t="s">
        <v>14336</v>
      </c>
    </row>
    <row r="10254" spans="1:6">
      <c r="A10254" t="s">
        <v>3967</v>
      </c>
      <c r="B10254" t="s">
        <v>4023</v>
      </c>
      <c r="C10254" t="s">
        <v>2062</v>
      </c>
      <c r="D10254" t="s">
        <v>4024</v>
      </c>
      <c r="E10254" t="s">
        <v>4025</v>
      </c>
      <c r="F10254" s="859" t="s">
        <v>14340</v>
      </c>
    </row>
    <row r="10255" spans="1:6">
      <c r="A10255" t="s">
        <v>3967</v>
      </c>
      <c r="B10255" t="s">
        <v>4023</v>
      </c>
      <c r="C10255" t="s">
        <v>2062</v>
      </c>
      <c r="D10255" t="s">
        <v>4024</v>
      </c>
      <c r="E10255" t="s">
        <v>4025</v>
      </c>
      <c r="F10255" s="859" t="s">
        <v>14343</v>
      </c>
    </row>
    <row r="10256" spans="1:6">
      <c r="A10256" t="s">
        <v>3967</v>
      </c>
      <c r="B10256" t="s">
        <v>4023</v>
      </c>
      <c r="C10256" t="s">
        <v>2062</v>
      </c>
      <c r="D10256" t="s">
        <v>4024</v>
      </c>
      <c r="E10256" t="s">
        <v>4025</v>
      </c>
      <c r="F10256" s="859" t="s">
        <v>14347</v>
      </c>
    </row>
    <row r="10257" spans="1:6">
      <c r="A10257" t="s">
        <v>3967</v>
      </c>
      <c r="B10257" t="s">
        <v>4023</v>
      </c>
      <c r="C10257" t="s">
        <v>2062</v>
      </c>
      <c r="D10257" t="s">
        <v>4024</v>
      </c>
      <c r="E10257" t="s">
        <v>4025</v>
      </c>
      <c r="F10257" s="859" t="s">
        <v>14351</v>
      </c>
    </row>
    <row r="10258" spans="1:6">
      <c r="A10258" t="s">
        <v>3967</v>
      </c>
      <c r="B10258" t="s">
        <v>4023</v>
      </c>
      <c r="C10258" t="s">
        <v>2062</v>
      </c>
      <c r="D10258" t="s">
        <v>4024</v>
      </c>
      <c r="E10258" t="s">
        <v>4025</v>
      </c>
      <c r="F10258" s="859" t="s">
        <v>14354</v>
      </c>
    </row>
    <row r="10259" spans="1:6">
      <c r="A10259" t="s">
        <v>3967</v>
      </c>
      <c r="B10259" t="s">
        <v>4023</v>
      </c>
      <c r="C10259" t="s">
        <v>2062</v>
      </c>
      <c r="D10259" t="s">
        <v>4024</v>
      </c>
      <c r="E10259" t="s">
        <v>4025</v>
      </c>
      <c r="F10259" s="859" t="s">
        <v>14358</v>
      </c>
    </row>
    <row r="10260" spans="1:6">
      <c r="A10260" t="s">
        <v>3967</v>
      </c>
      <c r="B10260" t="s">
        <v>4023</v>
      </c>
      <c r="C10260" t="s">
        <v>2062</v>
      </c>
      <c r="D10260" t="s">
        <v>4024</v>
      </c>
      <c r="E10260" t="s">
        <v>4025</v>
      </c>
      <c r="F10260" s="859" t="s">
        <v>14362</v>
      </c>
    </row>
    <row r="10261" spans="1:6">
      <c r="A10261" t="s">
        <v>3967</v>
      </c>
      <c r="B10261" t="s">
        <v>4023</v>
      </c>
      <c r="C10261" t="s">
        <v>2062</v>
      </c>
      <c r="D10261" t="s">
        <v>4024</v>
      </c>
      <c r="E10261" t="s">
        <v>4025</v>
      </c>
      <c r="F10261" s="859" t="s">
        <v>14365</v>
      </c>
    </row>
    <row r="10262" spans="1:6">
      <c r="A10262" t="s">
        <v>3967</v>
      </c>
      <c r="B10262" t="s">
        <v>4023</v>
      </c>
      <c r="C10262" t="s">
        <v>2062</v>
      </c>
      <c r="D10262" t="s">
        <v>4024</v>
      </c>
      <c r="E10262" t="s">
        <v>4025</v>
      </c>
      <c r="F10262" s="859" t="s">
        <v>14369</v>
      </c>
    </row>
    <row r="10263" spans="1:6">
      <c r="A10263" t="s">
        <v>3967</v>
      </c>
      <c r="B10263" t="s">
        <v>4023</v>
      </c>
      <c r="C10263" t="s">
        <v>2062</v>
      </c>
      <c r="D10263" t="s">
        <v>4024</v>
      </c>
      <c r="E10263" t="s">
        <v>4025</v>
      </c>
      <c r="F10263" s="859" t="s">
        <v>14373</v>
      </c>
    </row>
    <row r="10264" spans="1:6">
      <c r="A10264" t="s">
        <v>3967</v>
      </c>
      <c r="B10264" t="s">
        <v>4023</v>
      </c>
      <c r="C10264" t="s">
        <v>2062</v>
      </c>
      <c r="D10264" t="s">
        <v>4024</v>
      </c>
      <c r="E10264" t="s">
        <v>4025</v>
      </c>
      <c r="F10264" s="859" t="s">
        <v>14377</v>
      </c>
    </row>
    <row r="10265" spans="1:6">
      <c r="A10265" t="s">
        <v>3967</v>
      </c>
      <c r="B10265" t="s">
        <v>4023</v>
      </c>
      <c r="C10265" t="s">
        <v>2062</v>
      </c>
      <c r="D10265" t="s">
        <v>4024</v>
      </c>
      <c r="E10265" t="s">
        <v>4025</v>
      </c>
      <c r="F10265" s="859" t="s">
        <v>14381</v>
      </c>
    </row>
    <row r="10266" spans="1:6">
      <c r="A10266" t="s">
        <v>3967</v>
      </c>
      <c r="B10266" t="s">
        <v>4023</v>
      </c>
      <c r="C10266" t="s">
        <v>2062</v>
      </c>
      <c r="D10266" t="s">
        <v>4024</v>
      </c>
      <c r="E10266" t="s">
        <v>4025</v>
      </c>
      <c r="F10266" s="859" t="s">
        <v>14385</v>
      </c>
    </row>
    <row r="10267" spans="1:6">
      <c r="A10267" t="s">
        <v>3967</v>
      </c>
      <c r="B10267" t="s">
        <v>4023</v>
      </c>
      <c r="C10267" t="s">
        <v>2062</v>
      </c>
      <c r="D10267" t="s">
        <v>4024</v>
      </c>
      <c r="E10267" t="s">
        <v>4025</v>
      </c>
      <c r="F10267" s="859" t="s">
        <v>14389</v>
      </c>
    </row>
    <row r="10268" spans="1:6">
      <c r="A10268" t="s">
        <v>3967</v>
      </c>
      <c r="B10268" t="s">
        <v>4023</v>
      </c>
      <c r="C10268" t="s">
        <v>2062</v>
      </c>
      <c r="D10268" t="s">
        <v>4024</v>
      </c>
      <c r="E10268" t="s">
        <v>4025</v>
      </c>
      <c r="F10268" s="859" t="s">
        <v>14393</v>
      </c>
    </row>
    <row r="10269" spans="1:6">
      <c r="A10269" t="s">
        <v>3967</v>
      </c>
      <c r="B10269" t="s">
        <v>4023</v>
      </c>
      <c r="C10269" t="s">
        <v>2062</v>
      </c>
      <c r="D10269" t="s">
        <v>4024</v>
      </c>
      <c r="E10269" t="s">
        <v>4025</v>
      </c>
      <c r="F10269" s="859" t="s">
        <v>14397</v>
      </c>
    </row>
    <row r="10270" spans="1:6">
      <c r="A10270" t="s">
        <v>3967</v>
      </c>
      <c r="B10270" t="s">
        <v>4023</v>
      </c>
      <c r="C10270" t="s">
        <v>2062</v>
      </c>
      <c r="D10270" t="s">
        <v>4024</v>
      </c>
      <c r="E10270" t="s">
        <v>4025</v>
      </c>
      <c r="F10270" s="859" t="s">
        <v>14400</v>
      </c>
    </row>
    <row r="10271" spans="1:6">
      <c r="A10271" t="s">
        <v>3967</v>
      </c>
      <c r="B10271" t="s">
        <v>4023</v>
      </c>
      <c r="C10271" t="s">
        <v>2062</v>
      </c>
      <c r="D10271" t="s">
        <v>4024</v>
      </c>
      <c r="E10271" t="s">
        <v>4025</v>
      </c>
      <c r="F10271" s="859" t="s">
        <v>14404</v>
      </c>
    </row>
    <row r="10272" spans="1:6">
      <c r="A10272" t="s">
        <v>3967</v>
      </c>
      <c r="B10272" t="s">
        <v>4023</v>
      </c>
      <c r="C10272" t="s">
        <v>2062</v>
      </c>
      <c r="D10272" t="s">
        <v>4024</v>
      </c>
      <c r="E10272" t="s">
        <v>4025</v>
      </c>
      <c r="F10272" s="859" t="s">
        <v>14408</v>
      </c>
    </row>
    <row r="10273" spans="1:6">
      <c r="A10273" t="s">
        <v>3967</v>
      </c>
      <c r="B10273" t="s">
        <v>4023</v>
      </c>
      <c r="C10273" t="s">
        <v>2062</v>
      </c>
      <c r="D10273" t="s">
        <v>4024</v>
      </c>
      <c r="E10273" t="s">
        <v>4025</v>
      </c>
      <c r="F10273" s="859" t="s">
        <v>14412</v>
      </c>
    </row>
    <row r="10274" spans="1:6">
      <c r="A10274" t="s">
        <v>3967</v>
      </c>
      <c r="B10274" t="s">
        <v>4023</v>
      </c>
      <c r="C10274" t="s">
        <v>2062</v>
      </c>
      <c r="D10274" t="s">
        <v>4024</v>
      </c>
      <c r="E10274" t="s">
        <v>4025</v>
      </c>
      <c r="F10274" s="859" t="s">
        <v>14416</v>
      </c>
    </row>
    <row r="10275" spans="1:6">
      <c r="A10275" t="s">
        <v>3967</v>
      </c>
      <c r="B10275" t="s">
        <v>4023</v>
      </c>
      <c r="C10275" t="s">
        <v>2062</v>
      </c>
      <c r="D10275" t="s">
        <v>4024</v>
      </c>
      <c r="E10275" t="s">
        <v>4025</v>
      </c>
      <c r="F10275" s="859" t="s">
        <v>14420</v>
      </c>
    </row>
    <row r="10276" spans="1:6">
      <c r="A10276" t="s">
        <v>3967</v>
      </c>
      <c r="B10276" t="s">
        <v>4023</v>
      </c>
      <c r="C10276" t="s">
        <v>2062</v>
      </c>
      <c r="D10276" t="s">
        <v>4024</v>
      </c>
      <c r="E10276" t="s">
        <v>4025</v>
      </c>
      <c r="F10276" s="859" t="s">
        <v>14424</v>
      </c>
    </row>
    <row r="10277" spans="1:6">
      <c r="A10277" t="s">
        <v>3967</v>
      </c>
      <c r="B10277" t="s">
        <v>4023</v>
      </c>
      <c r="C10277" t="s">
        <v>2062</v>
      </c>
      <c r="D10277" t="s">
        <v>4024</v>
      </c>
      <c r="E10277" t="s">
        <v>4025</v>
      </c>
      <c r="F10277" s="859" t="s">
        <v>14425</v>
      </c>
    </row>
    <row r="10278" spans="1:6">
      <c r="A10278" t="s">
        <v>3967</v>
      </c>
      <c r="B10278" t="s">
        <v>4023</v>
      </c>
      <c r="C10278" t="s">
        <v>2062</v>
      </c>
      <c r="D10278" t="s">
        <v>4024</v>
      </c>
      <c r="E10278" t="s">
        <v>4025</v>
      </c>
      <c r="F10278" s="859" t="s">
        <v>14429</v>
      </c>
    </row>
    <row r="10279" spans="1:6">
      <c r="A10279" t="s">
        <v>3967</v>
      </c>
      <c r="B10279" t="s">
        <v>4023</v>
      </c>
      <c r="C10279" t="s">
        <v>2062</v>
      </c>
      <c r="D10279" t="s">
        <v>4024</v>
      </c>
      <c r="E10279" t="s">
        <v>4025</v>
      </c>
      <c r="F10279" s="859" t="s">
        <v>14433</v>
      </c>
    </row>
    <row r="10280" spans="1:6">
      <c r="A10280" t="s">
        <v>3967</v>
      </c>
      <c r="B10280" t="s">
        <v>4023</v>
      </c>
      <c r="C10280" t="s">
        <v>2062</v>
      </c>
      <c r="D10280" t="s">
        <v>4024</v>
      </c>
      <c r="E10280" t="s">
        <v>4025</v>
      </c>
      <c r="F10280" s="859" t="s">
        <v>14434</v>
      </c>
    </row>
    <row r="10281" spans="1:6">
      <c r="A10281" t="s">
        <v>3967</v>
      </c>
      <c r="B10281" t="s">
        <v>4023</v>
      </c>
      <c r="C10281" t="s">
        <v>2062</v>
      </c>
      <c r="D10281" t="s">
        <v>4024</v>
      </c>
      <c r="E10281" t="s">
        <v>4025</v>
      </c>
      <c r="F10281" s="859" t="s">
        <v>14438</v>
      </c>
    </row>
    <row r="10282" spans="1:6">
      <c r="A10282" t="s">
        <v>3967</v>
      </c>
      <c r="B10282" t="s">
        <v>4023</v>
      </c>
      <c r="C10282" t="s">
        <v>2062</v>
      </c>
      <c r="D10282" t="s">
        <v>4024</v>
      </c>
      <c r="E10282" t="s">
        <v>4025</v>
      </c>
      <c r="F10282" s="859" t="s">
        <v>14442</v>
      </c>
    </row>
    <row r="10283" spans="1:6">
      <c r="A10283" t="s">
        <v>3967</v>
      </c>
      <c r="B10283" t="s">
        <v>4023</v>
      </c>
      <c r="C10283" t="s">
        <v>2062</v>
      </c>
      <c r="D10283" t="s">
        <v>4024</v>
      </c>
      <c r="E10283" t="s">
        <v>4025</v>
      </c>
      <c r="F10283" s="859" t="s">
        <v>14446</v>
      </c>
    </row>
    <row r="10284" spans="1:6">
      <c r="A10284" t="s">
        <v>3967</v>
      </c>
      <c r="B10284" t="s">
        <v>4023</v>
      </c>
      <c r="C10284" t="s">
        <v>2062</v>
      </c>
      <c r="D10284" t="s">
        <v>4024</v>
      </c>
      <c r="E10284" t="s">
        <v>4025</v>
      </c>
      <c r="F10284" s="859" t="s">
        <v>14450</v>
      </c>
    </row>
    <row r="10285" spans="1:6">
      <c r="A10285" t="s">
        <v>3967</v>
      </c>
      <c r="B10285" t="s">
        <v>4023</v>
      </c>
      <c r="C10285" t="s">
        <v>2062</v>
      </c>
      <c r="D10285" t="s">
        <v>4024</v>
      </c>
      <c r="E10285" t="s">
        <v>4025</v>
      </c>
      <c r="F10285" s="859" t="s">
        <v>14451</v>
      </c>
    </row>
    <row r="10286" spans="1:6">
      <c r="A10286" t="s">
        <v>3967</v>
      </c>
      <c r="B10286" t="s">
        <v>4023</v>
      </c>
      <c r="C10286" t="s">
        <v>2062</v>
      </c>
      <c r="D10286" t="s">
        <v>4024</v>
      </c>
      <c r="E10286" t="s">
        <v>4025</v>
      </c>
      <c r="F10286" s="859" t="s">
        <v>14455</v>
      </c>
    </row>
    <row r="10287" spans="1:6">
      <c r="A10287" t="s">
        <v>3967</v>
      </c>
      <c r="B10287" t="s">
        <v>4023</v>
      </c>
      <c r="C10287" t="s">
        <v>2062</v>
      </c>
      <c r="D10287" t="s">
        <v>4024</v>
      </c>
      <c r="E10287" t="s">
        <v>4025</v>
      </c>
      <c r="F10287" s="859" t="s">
        <v>14459</v>
      </c>
    </row>
    <row r="10288" spans="1:6">
      <c r="A10288" t="s">
        <v>3967</v>
      </c>
      <c r="B10288" t="s">
        <v>4023</v>
      </c>
      <c r="C10288" t="s">
        <v>2062</v>
      </c>
      <c r="D10288" t="s">
        <v>4024</v>
      </c>
      <c r="E10288" t="s">
        <v>4025</v>
      </c>
      <c r="F10288" s="859" t="s">
        <v>14463</v>
      </c>
    </row>
    <row r="10289" spans="1:6">
      <c r="A10289" t="s">
        <v>3967</v>
      </c>
      <c r="B10289" t="s">
        <v>4023</v>
      </c>
      <c r="C10289" t="s">
        <v>2062</v>
      </c>
      <c r="D10289" t="s">
        <v>4024</v>
      </c>
      <c r="E10289" t="s">
        <v>4025</v>
      </c>
      <c r="F10289" s="859" t="s">
        <v>14467</v>
      </c>
    </row>
    <row r="10290" spans="1:6">
      <c r="A10290" t="s">
        <v>3967</v>
      </c>
      <c r="B10290" t="s">
        <v>4023</v>
      </c>
      <c r="C10290" t="s">
        <v>2062</v>
      </c>
      <c r="D10290" t="s">
        <v>4024</v>
      </c>
      <c r="E10290" t="s">
        <v>4025</v>
      </c>
      <c r="F10290" s="859" t="s">
        <v>14471</v>
      </c>
    </row>
    <row r="10291" spans="1:6">
      <c r="A10291" t="s">
        <v>3967</v>
      </c>
      <c r="B10291" t="s">
        <v>4023</v>
      </c>
      <c r="C10291" t="s">
        <v>2062</v>
      </c>
      <c r="D10291" t="s">
        <v>4024</v>
      </c>
      <c r="E10291" t="s">
        <v>4025</v>
      </c>
      <c r="F10291" s="859" t="s">
        <v>14475</v>
      </c>
    </row>
    <row r="10292" spans="1:6">
      <c r="A10292" t="s">
        <v>3967</v>
      </c>
      <c r="B10292" t="s">
        <v>4023</v>
      </c>
      <c r="C10292" t="s">
        <v>2062</v>
      </c>
      <c r="D10292" t="s">
        <v>4024</v>
      </c>
      <c r="E10292" t="s">
        <v>4025</v>
      </c>
      <c r="F10292" s="859" t="s">
        <v>14478</v>
      </c>
    </row>
    <row r="10293" spans="1:6">
      <c r="A10293" t="s">
        <v>3967</v>
      </c>
      <c r="B10293" t="s">
        <v>4023</v>
      </c>
      <c r="C10293" t="s">
        <v>2062</v>
      </c>
      <c r="D10293" t="s">
        <v>4024</v>
      </c>
      <c r="E10293" t="s">
        <v>4025</v>
      </c>
      <c r="F10293" s="859" t="s">
        <v>14482</v>
      </c>
    </row>
    <row r="10294" spans="1:6">
      <c r="A10294" t="s">
        <v>3967</v>
      </c>
      <c r="B10294" t="s">
        <v>4023</v>
      </c>
      <c r="C10294" t="s">
        <v>2062</v>
      </c>
      <c r="D10294" t="s">
        <v>4024</v>
      </c>
      <c r="E10294" t="s">
        <v>4025</v>
      </c>
      <c r="F10294" s="859" t="s">
        <v>14486</v>
      </c>
    </row>
    <row r="10295" spans="1:6">
      <c r="A10295" t="s">
        <v>3967</v>
      </c>
      <c r="B10295" t="s">
        <v>4023</v>
      </c>
      <c r="C10295" t="s">
        <v>2062</v>
      </c>
      <c r="D10295" t="s">
        <v>4024</v>
      </c>
      <c r="E10295" t="s">
        <v>4025</v>
      </c>
      <c r="F10295" s="859" t="s">
        <v>14490</v>
      </c>
    </row>
    <row r="10296" spans="1:6">
      <c r="A10296" t="s">
        <v>3967</v>
      </c>
      <c r="B10296" t="s">
        <v>4023</v>
      </c>
      <c r="C10296" t="s">
        <v>2062</v>
      </c>
      <c r="D10296" t="s">
        <v>4024</v>
      </c>
      <c r="E10296" t="s">
        <v>4025</v>
      </c>
      <c r="F10296" s="859" t="s">
        <v>14494</v>
      </c>
    </row>
    <row r="10297" spans="1:6">
      <c r="A10297" t="s">
        <v>3967</v>
      </c>
      <c r="B10297" t="s">
        <v>4023</v>
      </c>
      <c r="C10297" t="s">
        <v>2062</v>
      </c>
      <c r="D10297" t="s">
        <v>4024</v>
      </c>
      <c r="E10297" t="s">
        <v>4025</v>
      </c>
      <c r="F10297" s="859" t="s">
        <v>14498</v>
      </c>
    </row>
    <row r="10298" spans="1:6">
      <c r="A10298" t="s">
        <v>3967</v>
      </c>
      <c r="B10298" t="s">
        <v>4023</v>
      </c>
      <c r="C10298" t="s">
        <v>2062</v>
      </c>
      <c r="D10298" t="s">
        <v>4024</v>
      </c>
      <c r="E10298" t="s">
        <v>4025</v>
      </c>
      <c r="F10298" s="859" t="s">
        <v>14502</v>
      </c>
    </row>
    <row r="10299" spans="1:6">
      <c r="A10299" t="s">
        <v>3967</v>
      </c>
      <c r="B10299" t="s">
        <v>4023</v>
      </c>
      <c r="C10299" t="s">
        <v>2062</v>
      </c>
      <c r="D10299" t="s">
        <v>4024</v>
      </c>
      <c r="E10299" t="s">
        <v>4025</v>
      </c>
      <c r="F10299" s="859" t="s">
        <v>14505</v>
      </c>
    </row>
    <row r="10300" spans="1:6">
      <c r="A10300" t="s">
        <v>3967</v>
      </c>
      <c r="B10300" t="s">
        <v>4023</v>
      </c>
      <c r="C10300" t="s">
        <v>2062</v>
      </c>
      <c r="D10300" t="s">
        <v>4024</v>
      </c>
      <c r="E10300" t="s">
        <v>4025</v>
      </c>
      <c r="F10300" s="859" t="s">
        <v>14506</v>
      </c>
    </row>
    <row r="10301" spans="1:6">
      <c r="A10301" t="s">
        <v>3967</v>
      </c>
      <c r="B10301" t="s">
        <v>4023</v>
      </c>
      <c r="C10301" t="s">
        <v>2062</v>
      </c>
      <c r="D10301" t="s">
        <v>4024</v>
      </c>
      <c r="E10301" t="s">
        <v>4025</v>
      </c>
      <c r="F10301" s="859" t="s">
        <v>14509</v>
      </c>
    </row>
    <row r="10302" spans="1:6">
      <c r="A10302" t="s">
        <v>3967</v>
      </c>
      <c r="B10302" t="s">
        <v>4023</v>
      </c>
      <c r="C10302" t="s">
        <v>2062</v>
      </c>
      <c r="D10302" t="s">
        <v>4024</v>
      </c>
      <c r="E10302" t="s">
        <v>4025</v>
      </c>
      <c r="F10302" s="859" t="s">
        <v>14513</v>
      </c>
    </row>
    <row r="10303" spans="1:6">
      <c r="A10303" t="s">
        <v>3967</v>
      </c>
      <c r="B10303" t="s">
        <v>4023</v>
      </c>
      <c r="C10303" t="s">
        <v>2062</v>
      </c>
      <c r="D10303" t="s">
        <v>4024</v>
      </c>
      <c r="E10303" t="s">
        <v>4025</v>
      </c>
      <c r="F10303" s="859" t="s">
        <v>14517</v>
      </c>
    </row>
    <row r="10304" spans="1:6">
      <c r="A10304" t="s">
        <v>3967</v>
      </c>
      <c r="B10304" t="s">
        <v>4023</v>
      </c>
      <c r="C10304" t="s">
        <v>2062</v>
      </c>
      <c r="D10304" t="s">
        <v>4024</v>
      </c>
      <c r="E10304" t="s">
        <v>4025</v>
      </c>
      <c r="F10304" s="859" t="s">
        <v>14521</v>
      </c>
    </row>
    <row r="10305" spans="1:6">
      <c r="A10305" t="s">
        <v>3967</v>
      </c>
      <c r="B10305" t="s">
        <v>4023</v>
      </c>
      <c r="C10305" t="s">
        <v>2062</v>
      </c>
      <c r="D10305" t="s">
        <v>4024</v>
      </c>
      <c r="E10305" t="s">
        <v>4025</v>
      </c>
      <c r="F10305" s="859" t="s">
        <v>14525</v>
      </c>
    </row>
    <row r="10306" spans="1:6">
      <c r="A10306" t="s">
        <v>3967</v>
      </c>
      <c r="B10306" t="s">
        <v>4023</v>
      </c>
      <c r="C10306" t="s">
        <v>2062</v>
      </c>
      <c r="D10306" t="s">
        <v>4024</v>
      </c>
      <c r="E10306" t="s">
        <v>4025</v>
      </c>
      <c r="F10306" s="859" t="s">
        <v>14529</v>
      </c>
    </row>
    <row r="10307" spans="1:6">
      <c r="A10307" t="s">
        <v>3967</v>
      </c>
      <c r="B10307" t="s">
        <v>4023</v>
      </c>
      <c r="C10307" t="s">
        <v>2062</v>
      </c>
      <c r="D10307" t="s">
        <v>4024</v>
      </c>
      <c r="E10307" t="s">
        <v>4025</v>
      </c>
      <c r="F10307" s="859" t="s">
        <v>14533</v>
      </c>
    </row>
    <row r="10308" spans="1:6">
      <c r="A10308" t="s">
        <v>3967</v>
      </c>
      <c r="B10308" t="s">
        <v>4023</v>
      </c>
      <c r="C10308" t="s">
        <v>2062</v>
      </c>
      <c r="D10308" t="s">
        <v>4024</v>
      </c>
      <c r="E10308" t="s">
        <v>4025</v>
      </c>
      <c r="F10308" s="859" t="s">
        <v>14536</v>
      </c>
    </row>
    <row r="10309" spans="1:6">
      <c r="A10309" t="s">
        <v>3967</v>
      </c>
      <c r="B10309" t="s">
        <v>4023</v>
      </c>
      <c r="C10309" t="s">
        <v>2062</v>
      </c>
      <c r="D10309" t="s">
        <v>4024</v>
      </c>
      <c r="E10309" t="s">
        <v>4025</v>
      </c>
      <c r="F10309" s="859" t="s">
        <v>14540</v>
      </c>
    </row>
    <row r="10310" spans="1:6">
      <c r="A10310" t="s">
        <v>3967</v>
      </c>
      <c r="B10310" t="s">
        <v>4023</v>
      </c>
      <c r="C10310" t="s">
        <v>2062</v>
      </c>
      <c r="D10310" t="s">
        <v>4024</v>
      </c>
      <c r="E10310" t="s">
        <v>4025</v>
      </c>
      <c r="F10310" s="859" t="s">
        <v>14544</v>
      </c>
    </row>
    <row r="10311" spans="1:6">
      <c r="A10311" t="s">
        <v>3967</v>
      </c>
      <c r="B10311" t="s">
        <v>4023</v>
      </c>
      <c r="C10311" t="s">
        <v>2062</v>
      </c>
      <c r="D10311" t="s">
        <v>4024</v>
      </c>
      <c r="E10311" t="s">
        <v>4025</v>
      </c>
      <c r="F10311" s="859" t="s">
        <v>14548</v>
      </c>
    </row>
    <row r="10312" spans="1:6">
      <c r="A10312" t="s">
        <v>3967</v>
      </c>
      <c r="B10312" t="s">
        <v>4023</v>
      </c>
      <c r="C10312" t="s">
        <v>2062</v>
      </c>
      <c r="D10312" t="s">
        <v>4024</v>
      </c>
      <c r="E10312" t="s">
        <v>4025</v>
      </c>
      <c r="F10312" s="859" t="s">
        <v>14552</v>
      </c>
    </row>
    <row r="10313" spans="1:6">
      <c r="A10313" t="s">
        <v>3967</v>
      </c>
      <c r="B10313" t="s">
        <v>4023</v>
      </c>
      <c r="C10313" t="s">
        <v>2062</v>
      </c>
      <c r="D10313" t="s">
        <v>4024</v>
      </c>
      <c r="E10313" t="s">
        <v>4025</v>
      </c>
      <c r="F10313" s="859" t="s">
        <v>14556</v>
      </c>
    </row>
    <row r="10314" spans="1:6">
      <c r="A10314" t="s">
        <v>3967</v>
      </c>
      <c r="B10314" t="s">
        <v>4023</v>
      </c>
      <c r="C10314" t="s">
        <v>2062</v>
      </c>
      <c r="D10314" t="s">
        <v>4024</v>
      </c>
      <c r="E10314" t="s">
        <v>4025</v>
      </c>
      <c r="F10314" s="859" t="s">
        <v>14560</v>
      </c>
    </row>
    <row r="10315" spans="1:6">
      <c r="A10315" t="s">
        <v>3967</v>
      </c>
      <c r="B10315" t="s">
        <v>4023</v>
      </c>
      <c r="C10315" t="s">
        <v>2062</v>
      </c>
      <c r="D10315" t="s">
        <v>4024</v>
      </c>
      <c r="E10315" t="s">
        <v>4025</v>
      </c>
      <c r="F10315" s="859" t="s">
        <v>14564</v>
      </c>
    </row>
    <row r="10316" spans="1:6">
      <c r="A10316" t="s">
        <v>3967</v>
      </c>
      <c r="B10316" t="s">
        <v>4023</v>
      </c>
      <c r="C10316" t="s">
        <v>2062</v>
      </c>
      <c r="D10316" t="s">
        <v>4024</v>
      </c>
      <c r="E10316" t="s">
        <v>4025</v>
      </c>
      <c r="F10316" s="859" t="s">
        <v>14567</v>
      </c>
    </row>
    <row r="10317" spans="1:6">
      <c r="A10317" t="s">
        <v>3967</v>
      </c>
      <c r="B10317" t="s">
        <v>4023</v>
      </c>
      <c r="C10317" t="s">
        <v>2062</v>
      </c>
      <c r="D10317" t="s">
        <v>4024</v>
      </c>
      <c r="E10317" t="s">
        <v>4025</v>
      </c>
      <c r="F10317" s="859" t="s">
        <v>14571</v>
      </c>
    </row>
    <row r="10318" spans="1:6">
      <c r="A10318" t="s">
        <v>3967</v>
      </c>
      <c r="B10318" t="s">
        <v>4023</v>
      </c>
      <c r="C10318" t="s">
        <v>2062</v>
      </c>
      <c r="D10318" t="s">
        <v>4024</v>
      </c>
      <c r="E10318" t="s">
        <v>4025</v>
      </c>
      <c r="F10318" s="859" t="s">
        <v>14574</v>
      </c>
    </row>
    <row r="10319" spans="1:6">
      <c r="A10319" t="s">
        <v>3967</v>
      </c>
      <c r="B10319" t="s">
        <v>4023</v>
      </c>
      <c r="C10319" t="s">
        <v>2062</v>
      </c>
      <c r="D10319" t="s">
        <v>4024</v>
      </c>
      <c r="E10319" t="s">
        <v>4025</v>
      </c>
      <c r="F10319" s="859" t="s">
        <v>14577</v>
      </c>
    </row>
    <row r="10320" spans="1:6">
      <c r="A10320" t="s">
        <v>3967</v>
      </c>
      <c r="B10320" t="s">
        <v>4023</v>
      </c>
      <c r="C10320" t="s">
        <v>2062</v>
      </c>
      <c r="D10320" t="s">
        <v>4024</v>
      </c>
      <c r="E10320" t="s">
        <v>4025</v>
      </c>
      <c r="F10320" s="859" t="s">
        <v>14581</v>
      </c>
    </row>
    <row r="10321" spans="1:6">
      <c r="A10321" t="s">
        <v>3967</v>
      </c>
      <c r="B10321" t="s">
        <v>4023</v>
      </c>
      <c r="C10321" t="s">
        <v>2062</v>
      </c>
      <c r="D10321" t="s">
        <v>4024</v>
      </c>
      <c r="E10321" t="s">
        <v>4025</v>
      </c>
      <c r="F10321" s="859" t="s">
        <v>14585</v>
      </c>
    </row>
    <row r="10322" spans="1:6">
      <c r="A10322" t="s">
        <v>3967</v>
      </c>
      <c r="B10322" t="s">
        <v>4023</v>
      </c>
      <c r="C10322" t="s">
        <v>2062</v>
      </c>
      <c r="D10322" t="s">
        <v>4024</v>
      </c>
      <c r="E10322" t="s">
        <v>4025</v>
      </c>
      <c r="F10322" s="859" t="s">
        <v>14588</v>
      </c>
    </row>
    <row r="10323" spans="1:6">
      <c r="A10323" t="s">
        <v>3967</v>
      </c>
      <c r="B10323" t="s">
        <v>4023</v>
      </c>
      <c r="C10323" t="s">
        <v>2062</v>
      </c>
      <c r="D10323" t="s">
        <v>4024</v>
      </c>
      <c r="E10323" t="s">
        <v>4025</v>
      </c>
      <c r="F10323" s="859" t="s">
        <v>14591</v>
      </c>
    </row>
    <row r="10324" spans="1:6">
      <c r="A10324" t="s">
        <v>3967</v>
      </c>
      <c r="B10324" t="s">
        <v>4023</v>
      </c>
      <c r="C10324" t="s">
        <v>2062</v>
      </c>
      <c r="D10324" t="s">
        <v>4024</v>
      </c>
      <c r="E10324" t="s">
        <v>4025</v>
      </c>
      <c r="F10324" s="859" t="s">
        <v>14595</v>
      </c>
    </row>
    <row r="10325" spans="1:6">
      <c r="A10325" t="s">
        <v>3967</v>
      </c>
      <c r="B10325" t="s">
        <v>4023</v>
      </c>
      <c r="C10325" t="s">
        <v>2062</v>
      </c>
      <c r="D10325" t="s">
        <v>4024</v>
      </c>
      <c r="E10325" t="s">
        <v>4025</v>
      </c>
      <c r="F10325" s="859" t="s">
        <v>14598</v>
      </c>
    </row>
    <row r="10326" spans="1:6">
      <c r="A10326" t="s">
        <v>3967</v>
      </c>
      <c r="B10326" t="s">
        <v>4023</v>
      </c>
      <c r="C10326" t="s">
        <v>2062</v>
      </c>
      <c r="D10326" t="s">
        <v>4024</v>
      </c>
      <c r="E10326" t="s">
        <v>4025</v>
      </c>
      <c r="F10326" s="859" t="s">
        <v>14602</v>
      </c>
    </row>
    <row r="10327" spans="1:6">
      <c r="A10327" t="s">
        <v>3967</v>
      </c>
      <c r="B10327" t="s">
        <v>4023</v>
      </c>
      <c r="C10327" t="s">
        <v>2062</v>
      </c>
      <c r="D10327" t="s">
        <v>4024</v>
      </c>
      <c r="E10327" t="s">
        <v>4025</v>
      </c>
      <c r="F10327" s="859" t="s">
        <v>14606</v>
      </c>
    </row>
    <row r="10328" spans="1:6">
      <c r="A10328" t="s">
        <v>3967</v>
      </c>
      <c r="B10328" t="s">
        <v>4023</v>
      </c>
      <c r="C10328" t="s">
        <v>2062</v>
      </c>
      <c r="D10328" t="s">
        <v>4024</v>
      </c>
      <c r="E10328" t="s">
        <v>4025</v>
      </c>
      <c r="F10328" s="859" t="s">
        <v>14610</v>
      </c>
    </row>
    <row r="10329" spans="1:6">
      <c r="A10329" t="s">
        <v>3967</v>
      </c>
      <c r="B10329" t="s">
        <v>4023</v>
      </c>
      <c r="C10329" t="s">
        <v>2062</v>
      </c>
      <c r="D10329" t="s">
        <v>4024</v>
      </c>
      <c r="E10329" t="s">
        <v>4025</v>
      </c>
      <c r="F10329" s="859" t="s">
        <v>14614</v>
      </c>
    </row>
    <row r="10330" spans="1:6">
      <c r="A10330" t="s">
        <v>3967</v>
      </c>
      <c r="B10330" t="s">
        <v>4023</v>
      </c>
      <c r="C10330" t="s">
        <v>2062</v>
      </c>
      <c r="D10330" t="s">
        <v>4024</v>
      </c>
      <c r="E10330" t="s">
        <v>4025</v>
      </c>
      <c r="F10330" s="859" t="s">
        <v>14617</v>
      </c>
    </row>
    <row r="10331" spans="1:6">
      <c r="A10331" t="s">
        <v>3967</v>
      </c>
      <c r="B10331" t="s">
        <v>4023</v>
      </c>
      <c r="C10331" t="s">
        <v>2062</v>
      </c>
      <c r="D10331" t="s">
        <v>4024</v>
      </c>
      <c r="E10331" t="s">
        <v>4025</v>
      </c>
      <c r="F10331" s="859" t="s">
        <v>14620</v>
      </c>
    </row>
    <row r="10332" spans="1:6">
      <c r="A10332" t="s">
        <v>3967</v>
      </c>
      <c r="B10332" t="s">
        <v>4023</v>
      </c>
      <c r="C10332" t="s">
        <v>2062</v>
      </c>
      <c r="D10332" t="s">
        <v>4024</v>
      </c>
      <c r="E10332" t="s">
        <v>4025</v>
      </c>
      <c r="F10332" s="859" t="s">
        <v>14624</v>
      </c>
    </row>
    <row r="10333" spans="1:6">
      <c r="A10333" t="s">
        <v>3967</v>
      </c>
      <c r="B10333" t="s">
        <v>4023</v>
      </c>
      <c r="C10333" t="s">
        <v>2062</v>
      </c>
      <c r="D10333" t="s">
        <v>4024</v>
      </c>
      <c r="E10333" t="s">
        <v>4025</v>
      </c>
      <c r="F10333" s="859" t="s">
        <v>14627</v>
      </c>
    </row>
    <row r="10334" spans="1:6">
      <c r="A10334" t="s">
        <v>3967</v>
      </c>
      <c r="B10334" t="s">
        <v>4023</v>
      </c>
      <c r="C10334" t="s">
        <v>2062</v>
      </c>
      <c r="D10334" t="s">
        <v>4024</v>
      </c>
      <c r="E10334" t="s">
        <v>4025</v>
      </c>
      <c r="F10334" s="859" t="s">
        <v>14631</v>
      </c>
    </row>
    <row r="10335" spans="1:6">
      <c r="A10335" t="s">
        <v>3967</v>
      </c>
      <c r="B10335" t="s">
        <v>4023</v>
      </c>
      <c r="C10335" t="s">
        <v>2062</v>
      </c>
      <c r="D10335" t="s">
        <v>4024</v>
      </c>
      <c r="E10335" t="s">
        <v>4025</v>
      </c>
      <c r="F10335" s="859" t="s">
        <v>14635</v>
      </c>
    </row>
    <row r="10336" spans="1:6">
      <c r="A10336" t="s">
        <v>3967</v>
      </c>
      <c r="B10336" t="s">
        <v>4023</v>
      </c>
      <c r="C10336" t="s">
        <v>2062</v>
      </c>
      <c r="D10336" t="s">
        <v>4024</v>
      </c>
      <c r="E10336" t="s">
        <v>4025</v>
      </c>
      <c r="F10336" s="859" t="s">
        <v>14639</v>
      </c>
    </row>
    <row r="10337" spans="1:6">
      <c r="A10337" t="s">
        <v>3967</v>
      </c>
      <c r="B10337" t="s">
        <v>4023</v>
      </c>
      <c r="C10337" t="s">
        <v>2062</v>
      </c>
      <c r="D10337" t="s">
        <v>4024</v>
      </c>
      <c r="E10337" t="s">
        <v>4025</v>
      </c>
      <c r="F10337" s="859" t="s">
        <v>14643</v>
      </c>
    </row>
    <row r="10338" spans="1:6">
      <c r="A10338" t="s">
        <v>3967</v>
      </c>
      <c r="B10338" t="s">
        <v>4023</v>
      </c>
      <c r="C10338" t="s">
        <v>2062</v>
      </c>
      <c r="D10338" t="s">
        <v>4024</v>
      </c>
      <c r="E10338" t="s">
        <v>4025</v>
      </c>
      <c r="F10338" s="859" t="s">
        <v>14647</v>
      </c>
    </row>
    <row r="10339" spans="1:6">
      <c r="A10339" t="s">
        <v>3967</v>
      </c>
      <c r="B10339" t="s">
        <v>4023</v>
      </c>
      <c r="C10339" t="s">
        <v>2062</v>
      </c>
      <c r="D10339" t="s">
        <v>4024</v>
      </c>
      <c r="E10339" t="s">
        <v>4025</v>
      </c>
      <c r="F10339" s="859" t="s">
        <v>14650</v>
      </c>
    </row>
    <row r="10340" spans="1:6">
      <c r="A10340" t="s">
        <v>3967</v>
      </c>
      <c r="B10340" t="s">
        <v>4023</v>
      </c>
      <c r="C10340" t="s">
        <v>2062</v>
      </c>
      <c r="D10340" t="s">
        <v>4024</v>
      </c>
      <c r="E10340" t="s">
        <v>4025</v>
      </c>
      <c r="F10340" s="859" t="s">
        <v>14653</v>
      </c>
    </row>
    <row r="10341" spans="1:6">
      <c r="A10341" t="s">
        <v>3967</v>
      </c>
      <c r="B10341" t="s">
        <v>4023</v>
      </c>
      <c r="C10341" t="s">
        <v>2062</v>
      </c>
      <c r="D10341" t="s">
        <v>4024</v>
      </c>
      <c r="E10341" t="s">
        <v>4025</v>
      </c>
      <c r="F10341" s="859" t="s">
        <v>14656</v>
      </c>
    </row>
    <row r="10342" spans="1:6">
      <c r="A10342" t="s">
        <v>3967</v>
      </c>
      <c r="B10342" t="s">
        <v>4023</v>
      </c>
      <c r="C10342" t="s">
        <v>2062</v>
      </c>
      <c r="D10342" t="s">
        <v>4024</v>
      </c>
      <c r="E10342" t="s">
        <v>4025</v>
      </c>
      <c r="F10342" s="859" t="s">
        <v>14660</v>
      </c>
    </row>
    <row r="10343" spans="1:6">
      <c r="A10343" t="s">
        <v>3967</v>
      </c>
      <c r="B10343" t="s">
        <v>4023</v>
      </c>
      <c r="C10343" t="s">
        <v>2062</v>
      </c>
      <c r="D10343" t="s">
        <v>4024</v>
      </c>
      <c r="E10343" t="s">
        <v>4025</v>
      </c>
      <c r="F10343" s="859" t="s">
        <v>14664</v>
      </c>
    </row>
    <row r="10344" spans="1:6">
      <c r="A10344" t="s">
        <v>3967</v>
      </c>
      <c r="B10344" t="s">
        <v>4023</v>
      </c>
      <c r="C10344" t="s">
        <v>2062</v>
      </c>
      <c r="D10344" t="s">
        <v>4024</v>
      </c>
      <c r="E10344" t="s">
        <v>4025</v>
      </c>
      <c r="F10344" s="859" t="s">
        <v>14668</v>
      </c>
    </row>
    <row r="10345" spans="1:6">
      <c r="A10345" t="s">
        <v>3967</v>
      </c>
      <c r="B10345" t="s">
        <v>4023</v>
      </c>
      <c r="C10345" t="s">
        <v>2062</v>
      </c>
      <c r="D10345" t="s">
        <v>4024</v>
      </c>
      <c r="E10345" t="s">
        <v>4025</v>
      </c>
      <c r="F10345" s="859" t="s">
        <v>14669</v>
      </c>
    </row>
    <row r="10346" spans="1:6">
      <c r="A10346" t="s">
        <v>3967</v>
      </c>
      <c r="B10346" t="s">
        <v>4023</v>
      </c>
      <c r="C10346" t="s">
        <v>2062</v>
      </c>
      <c r="D10346" t="s">
        <v>4024</v>
      </c>
      <c r="E10346" t="s">
        <v>4025</v>
      </c>
      <c r="F10346" s="859" t="s">
        <v>14672</v>
      </c>
    </row>
    <row r="10347" spans="1:6">
      <c r="A10347" t="s">
        <v>3967</v>
      </c>
      <c r="B10347" t="s">
        <v>4023</v>
      </c>
      <c r="C10347" t="s">
        <v>2062</v>
      </c>
      <c r="D10347" t="s">
        <v>4024</v>
      </c>
      <c r="E10347" t="s">
        <v>4025</v>
      </c>
      <c r="F10347" s="859" t="s">
        <v>14673</v>
      </c>
    </row>
    <row r="10348" spans="1:6">
      <c r="A10348" t="s">
        <v>3967</v>
      </c>
      <c r="B10348" t="s">
        <v>4023</v>
      </c>
      <c r="C10348" t="s">
        <v>2062</v>
      </c>
      <c r="D10348" t="s">
        <v>4024</v>
      </c>
      <c r="E10348" t="s">
        <v>4025</v>
      </c>
      <c r="F10348" s="859" t="s">
        <v>14676</v>
      </c>
    </row>
    <row r="10349" spans="1:6">
      <c r="A10349" t="s">
        <v>3967</v>
      </c>
      <c r="B10349" t="s">
        <v>4023</v>
      </c>
      <c r="C10349" t="s">
        <v>2062</v>
      </c>
      <c r="D10349" t="s">
        <v>4024</v>
      </c>
      <c r="E10349" t="s">
        <v>4025</v>
      </c>
      <c r="F10349" s="859" t="s">
        <v>14679</v>
      </c>
    </row>
    <row r="10350" spans="1:6">
      <c r="A10350" t="s">
        <v>3967</v>
      </c>
      <c r="B10350" t="s">
        <v>4023</v>
      </c>
      <c r="C10350" t="s">
        <v>2062</v>
      </c>
      <c r="D10350" t="s">
        <v>4024</v>
      </c>
      <c r="E10350" t="s">
        <v>4025</v>
      </c>
      <c r="F10350" s="859" t="s">
        <v>14682</v>
      </c>
    </row>
    <row r="10351" spans="1:6">
      <c r="A10351" t="s">
        <v>3967</v>
      </c>
      <c r="B10351" t="s">
        <v>4023</v>
      </c>
      <c r="C10351" t="s">
        <v>2062</v>
      </c>
      <c r="D10351" t="s">
        <v>4024</v>
      </c>
      <c r="E10351" t="s">
        <v>4025</v>
      </c>
      <c r="F10351" s="859" t="s">
        <v>14686</v>
      </c>
    </row>
    <row r="10352" spans="1:6">
      <c r="A10352" t="s">
        <v>3967</v>
      </c>
      <c r="B10352" t="s">
        <v>4023</v>
      </c>
      <c r="C10352" t="s">
        <v>2062</v>
      </c>
      <c r="D10352" t="s">
        <v>4024</v>
      </c>
      <c r="E10352" t="s">
        <v>4025</v>
      </c>
      <c r="F10352" s="859" t="s">
        <v>14689</v>
      </c>
    </row>
    <row r="10353" spans="1:6">
      <c r="A10353" t="s">
        <v>3967</v>
      </c>
      <c r="B10353" t="s">
        <v>4023</v>
      </c>
      <c r="C10353" t="s">
        <v>2062</v>
      </c>
      <c r="D10353" t="s">
        <v>4024</v>
      </c>
      <c r="E10353" t="s">
        <v>4025</v>
      </c>
      <c r="F10353" s="859" t="s">
        <v>14693</v>
      </c>
    </row>
    <row r="10354" spans="1:6">
      <c r="A10354" t="s">
        <v>3967</v>
      </c>
      <c r="B10354" t="s">
        <v>4023</v>
      </c>
      <c r="C10354" t="s">
        <v>2062</v>
      </c>
      <c r="D10354" t="s">
        <v>4024</v>
      </c>
      <c r="E10354" t="s">
        <v>4025</v>
      </c>
      <c r="F10354" s="859" t="s">
        <v>14696</v>
      </c>
    </row>
    <row r="10355" spans="1:6">
      <c r="A10355" t="s">
        <v>3967</v>
      </c>
      <c r="B10355" t="s">
        <v>4023</v>
      </c>
      <c r="C10355" t="s">
        <v>2062</v>
      </c>
      <c r="D10355" t="s">
        <v>4024</v>
      </c>
      <c r="E10355" t="s">
        <v>4025</v>
      </c>
      <c r="F10355" s="859" t="s">
        <v>14700</v>
      </c>
    </row>
    <row r="10356" spans="1:6">
      <c r="A10356" t="s">
        <v>3967</v>
      </c>
      <c r="B10356" t="s">
        <v>4023</v>
      </c>
      <c r="C10356" t="s">
        <v>2062</v>
      </c>
      <c r="D10356" t="s">
        <v>4024</v>
      </c>
      <c r="E10356" t="s">
        <v>4025</v>
      </c>
      <c r="F10356" s="859" t="s">
        <v>14703</v>
      </c>
    </row>
    <row r="10357" spans="1:6">
      <c r="A10357" t="s">
        <v>3967</v>
      </c>
      <c r="B10357" t="s">
        <v>4023</v>
      </c>
      <c r="C10357" t="s">
        <v>2062</v>
      </c>
      <c r="D10357" t="s">
        <v>4024</v>
      </c>
      <c r="E10357" t="s">
        <v>4025</v>
      </c>
      <c r="F10357" s="859" t="s">
        <v>14707</v>
      </c>
    </row>
    <row r="10358" spans="1:6">
      <c r="A10358" t="s">
        <v>3967</v>
      </c>
      <c r="B10358" t="s">
        <v>4023</v>
      </c>
      <c r="C10358" t="s">
        <v>2062</v>
      </c>
      <c r="D10358" t="s">
        <v>4024</v>
      </c>
      <c r="E10358" t="s">
        <v>4025</v>
      </c>
      <c r="F10358" s="859" t="s">
        <v>14711</v>
      </c>
    </row>
    <row r="10359" spans="1:6">
      <c r="A10359" t="s">
        <v>3967</v>
      </c>
      <c r="B10359" t="s">
        <v>4023</v>
      </c>
      <c r="C10359" t="s">
        <v>2062</v>
      </c>
      <c r="D10359" t="s">
        <v>4024</v>
      </c>
      <c r="E10359" t="s">
        <v>4025</v>
      </c>
      <c r="F10359" s="859" t="s">
        <v>14715</v>
      </c>
    </row>
    <row r="10360" spans="1:6">
      <c r="A10360" t="s">
        <v>3967</v>
      </c>
      <c r="B10360" t="s">
        <v>4023</v>
      </c>
      <c r="C10360" t="s">
        <v>2062</v>
      </c>
      <c r="D10360" t="s">
        <v>4024</v>
      </c>
      <c r="E10360" t="s">
        <v>4025</v>
      </c>
      <c r="F10360" s="859" t="s">
        <v>14718</v>
      </c>
    </row>
    <row r="10361" spans="1:6">
      <c r="A10361" t="s">
        <v>3967</v>
      </c>
      <c r="B10361" t="s">
        <v>4023</v>
      </c>
      <c r="C10361" t="s">
        <v>2062</v>
      </c>
      <c r="D10361" t="s">
        <v>4024</v>
      </c>
      <c r="E10361" t="s">
        <v>4025</v>
      </c>
      <c r="F10361" s="859" t="s">
        <v>14722</v>
      </c>
    </row>
    <row r="10362" spans="1:6">
      <c r="A10362" t="s">
        <v>3967</v>
      </c>
      <c r="B10362" t="s">
        <v>4023</v>
      </c>
      <c r="C10362" t="s">
        <v>2062</v>
      </c>
      <c r="D10362" t="s">
        <v>4024</v>
      </c>
      <c r="E10362" t="s">
        <v>4025</v>
      </c>
      <c r="F10362" s="859" t="s">
        <v>14726</v>
      </c>
    </row>
    <row r="10363" spans="1:6">
      <c r="A10363" t="s">
        <v>3967</v>
      </c>
      <c r="B10363" t="s">
        <v>4023</v>
      </c>
      <c r="C10363" t="s">
        <v>2062</v>
      </c>
      <c r="D10363" t="s">
        <v>4024</v>
      </c>
      <c r="E10363" t="s">
        <v>4025</v>
      </c>
      <c r="F10363" s="859" t="s">
        <v>14729</v>
      </c>
    </row>
    <row r="10364" spans="1:6">
      <c r="A10364" t="s">
        <v>3967</v>
      </c>
      <c r="B10364" t="s">
        <v>4023</v>
      </c>
      <c r="C10364" t="s">
        <v>2062</v>
      </c>
      <c r="D10364" t="s">
        <v>4024</v>
      </c>
      <c r="E10364" t="s">
        <v>4025</v>
      </c>
      <c r="F10364" s="859" t="s">
        <v>14732</v>
      </c>
    </row>
    <row r="10365" spans="1:6">
      <c r="A10365" t="s">
        <v>3967</v>
      </c>
      <c r="B10365" t="s">
        <v>4023</v>
      </c>
      <c r="C10365" t="s">
        <v>2062</v>
      </c>
      <c r="D10365" t="s">
        <v>4024</v>
      </c>
      <c r="E10365" t="s">
        <v>4025</v>
      </c>
      <c r="F10365" s="859" t="s">
        <v>14736</v>
      </c>
    </row>
    <row r="10366" spans="1:6">
      <c r="A10366" t="s">
        <v>3967</v>
      </c>
      <c r="B10366" t="s">
        <v>4023</v>
      </c>
      <c r="C10366" t="s">
        <v>2062</v>
      </c>
      <c r="D10366" t="s">
        <v>4024</v>
      </c>
      <c r="E10366" t="s">
        <v>4025</v>
      </c>
      <c r="F10366" s="859" t="s">
        <v>14739</v>
      </c>
    </row>
    <row r="10367" spans="1:6">
      <c r="A10367" t="s">
        <v>3967</v>
      </c>
      <c r="B10367" t="s">
        <v>4023</v>
      </c>
      <c r="C10367" t="s">
        <v>2062</v>
      </c>
      <c r="D10367" t="s">
        <v>4024</v>
      </c>
      <c r="E10367" t="s">
        <v>4025</v>
      </c>
      <c r="F10367" s="859" t="s">
        <v>14743</v>
      </c>
    </row>
    <row r="10368" spans="1:6">
      <c r="A10368" t="s">
        <v>3967</v>
      </c>
      <c r="B10368" t="s">
        <v>4023</v>
      </c>
      <c r="C10368" t="s">
        <v>2062</v>
      </c>
      <c r="D10368" t="s">
        <v>4024</v>
      </c>
      <c r="E10368" t="s">
        <v>4025</v>
      </c>
      <c r="F10368" s="859" t="s">
        <v>14746</v>
      </c>
    </row>
    <row r="10369" spans="1:6">
      <c r="A10369" t="s">
        <v>3967</v>
      </c>
      <c r="B10369" t="s">
        <v>4023</v>
      </c>
      <c r="C10369" t="s">
        <v>2062</v>
      </c>
      <c r="D10369" t="s">
        <v>4024</v>
      </c>
      <c r="E10369" t="s">
        <v>4025</v>
      </c>
      <c r="F10369" s="859" t="s">
        <v>14750</v>
      </c>
    </row>
    <row r="10370" spans="1:6">
      <c r="A10370" t="s">
        <v>3967</v>
      </c>
      <c r="B10370" t="s">
        <v>4023</v>
      </c>
      <c r="C10370" t="s">
        <v>2062</v>
      </c>
      <c r="D10370" t="s">
        <v>4024</v>
      </c>
      <c r="E10370" t="s">
        <v>4025</v>
      </c>
      <c r="F10370" s="859" t="s">
        <v>14754</v>
      </c>
    </row>
    <row r="10371" spans="1:6">
      <c r="A10371" t="s">
        <v>3967</v>
      </c>
      <c r="B10371" t="s">
        <v>4023</v>
      </c>
      <c r="C10371" t="s">
        <v>2062</v>
      </c>
      <c r="D10371" t="s">
        <v>4024</v>
      </c>
      <c r="E10371" t="s">
        <v>4025</v>
      </c>
      <c r="F10371" s="859" t="s">
        <v>14758</v>
      </c>
    </row>
    <row r="10372" spans="1:6">
      <c r="A10372" t="s">
        <v>3967</v>
      </c>
      <c r="B10372" t="s">
        <v>4023</v>
      </c>
      <c r="C10372" t="s">
        <v>2062</v>
      </c>
      <c r="D10372" t="s">
        <v>4024</v>
      </c>
      <c r="E10372" t="s">
        <v>4025</v>
      </c>
      <c r="F10372" s="859" t="s">
        <v>14761</v>
      </c>
    </row>
    <row r="10373" spans="1:6">
      <c r="A10373" t="s">
        <v>3967</v>
      </c>
      <c r="B10373" t="s">
        <v>4023</v>
      </c>
      <c r="C10373" t="s">
        <v>2062</v>
      </c>
      <c r="D10373" t="s">
        <v>4024</v>
      </c>
      <c r="E10373" t="s">
        <v>4025</v>
      </c>
      <c r="F10373" s="859" t="s">
        <v>14764</v>
      </c>
    </row>
    <row r="10374" spans="1:6">
      <c r="A10374" t="s">
        <v>3967</v>
      </c>
      <c r="B10374" t="s">
        <v>4023</v>
      </c>
      <c r="C10374" t="s">
        <v>2062</v>
      </c>
      <c r="D10374" t="s">
        <v>4024</v>
      </c>
      <c r="E10374" t="s">
        <v>4025</v>
      </c>
      <c r="F10374" s="859" t="s">
        <v>14768</v>
      </c>
    </row>
    <row r="10375" spans="1:6">
      <c r="A10375" t="s">
        <v>3967</v>
      </c>
      <c r="B10375" t="s">
        <v>4023</v>
      </c>
      <c r="C10375" t="s">
        <v>2062</v>
      </c>
      <c r="D10375" t="s">
        <v>4024</v>
      </c>
      <c r="E10375" t="s">
        <v>4025</v>
      </c>
      <c r="F10375" s="859" t="s">
        <v>14771</v>
      </c>
    </row>
    <row r="10376" spans="1:6">
      <c r="A10376" t="s">
        <v>3967</v>
      </c>
      <c r="B10376" t="s">
        <v>4023</v>
      </c>
      <c r="C10376" t="s">
        <v>2062</v>
      </c>
      <c r="D10376" t="s">
        <v>4024</v>
      </c>
      <c r="E10376" t="s">
        <v>4025</v>
      </c>
      <c r="F10376" s="859" t="s">
        <v>14775</v>
      </c>
    </row>
    <row r="10377" spans="1:6">
      <c r="A10377" t="s">
        <v>3967</v>
      </c>
      <c r="B10377" t="s">
        <v>4023</v>
      </c>
      <c r="C10377" t="s">
        <v>2062</v>
      </c>
      <c r="D10377" t="s">
        <v>4024</v>
      </c>
      <c r="E10377" t="s">
        <v>4025</v>
      </c>
      <c r="F10377" s="859" t="s">
        <v>14778</v>
      </c>
    </row>
    <row r="10378" spans="1:6">
      <c r="A10378" t="s">
        <v>3967</v>
      </c>
      <c r="B10378" t="s">
        <v>4023</v>
      </c>
      <c r="C10378" t="s">
        <v>2062</v>
      </c>
      <c r="D10378" t="s">
        <v>4024</v>
      </c>
      <c r="E10378" t="s">
        <v>4025</v>
      </c>
      <c r="F10378" s="859" t="s">
        <v>14782</v>
      </c>
    </row>
    <row r="10379" spans="1:6">
      <c r="A10379" t="s">
        <v>3967</v>
      </c>
      <c r="B10379" t="s">
        <v>4023</v>
      </c>
      <c r="C10379" t="s">
        <v>2062</v>
      </c>
      <c r="D10379" t="s">
        <v>4024</v>
      </c>
      <c r="E10379" t="s">
        <v>4025</v>
      </c>
      <c r="F10379" s="859" t="s">
        <v>14786</v>
      </c>
    </row>
    <row r="10380" spans="1:6">
      <c r="A10380" t="s">
        <v>3967</v>
      </c>
      <c r="B10380" t="s">
        <v>4023</v>
      </c>
      <c r="C10380" t="s">
        <v>2062</v>
      </c>
      <c r="D10380" t="s">
        <v>4024</v>
      </c>
      <c r="E10380" t="s">
        <v>4025</v>
      </c>
      <c r="F10380" s="859" t="s">
        <v>14790</v>
      </c>
    </row>
    <row r="10381" spans="1:6">
      <c r="A10381" t="s">
        <v>3967</v>
      </c>
      <c r="B10381" t="s">
        <v>4023</v>
      </c>
      <c r="C10381" t="s">
        <v>2062</v>
      </c>
      <c r="D10381" t="s">
        <v>4024</v>
      </c>
      <c r="E10381" t="s">
        <v>4025</v>
      </c>
      <c r="F10381" s="859" t="s">
        <v>14793</v>
      </c>
    </row>
    <row r="10382" spans="1:6">
      <c r="A10382" t="s">
        <v>3967</v>
      </c>
      <c r="B10382" t="s">
        <v>4023</v>
      </c>
      <c r="C10382" t="s">
        <v>2062</v>
      </c>
      <c r="D10382" t="s">
        <v>4024</v>
      </c>
      <c r="E10382" t="s">
        <v>4025</v>
      </c>
      <c r="F10382" s="859" t="s">
        <v>14797</v>
      </c>
    </row>
    <row r="10383" spans="1:6">
      <c r="A10383" t="s">
        <v>3967</v>
      </c>
      <c r="B10383" t="s">
        <v>4023</v>
      </c>
      <c r="C10383" t="s">
        <v>2062</v>
      </c>
      <c r="D10383" t="s">
        <v>4024</v>
      </c>
      <c r="E10383" t="s">
        <v>4025</v>
      </c>
      <c r="F10383" s="859" t="s">
        <v>14798</v>
      </c>
    </row>
    <row r="10384" spans="1:6">
      <c r="A10384" t="s">
        <v>3967</v>
      </c>
      <c r="B10384" t="s">
        <v>4023</v>
      </c>
      <c r="C10384" t="s">
        <v>2062</v>
      </c>
      <c r="D10384" t="s">
        <v>4024</v>
      </c>
      <c r="E10384" t="s">
        <v>4025</v>
      </c>
      <c r="F10384" s="859" t="s">
        <v>14802</v>
      </c>
    </row>
    <row r="10385" spans="1:6">
      <c r="A10385" t="s">
        <v>3967</v>
      </c>
      <c r="B10385" t="s">
        <v>4023</v>
      </c>
      <c r="C10385" t="s">
        <v>2062</v>
      </c>
      <c r="D10385" t="s">
        <v>4024</v>
      </c>
      <c r="E10385" t="s">
        <v>4025</v>
      </c>
      <c r="F10385" s="859" t="s">
        <v>14805</v>
      </c>
    </row>
    <row r="10386" spans="1:6">
      <c r="A10386" t="s">
        <v>3967</v>
      </c>
      <c r="B10386" t="s">
        <v>4023</v>
      </c>
      <c r="C10386" t="s">
        <v>2062</v>
      </c>
      <c r="D10386" t="s">
        <v>4024</v>
      </c>
      <c r="E10386" t="s">
        <v>4025</v>
      </c>
      <c r="F10386" s="859" t="s">
        <v>14809</v>
      </c>
    </row>
    <row r="10387" spans="1:6">
      <c r="A10387" t="s">
        <v>3967</v>
      </c>
      <c r="B10387" t="s">
        <v>4023</v>
      </c>
      <c r="C10387" t="s">
        <v>2062</v>
      </c>
      <c r="D10387" t="s">
        <v>4024</v>
      </c>
      <c r="E10387" t="s">
        <v>4025</v>
      </c>
      <c r="F10387" s="859" t="s">
        <v>14812</v>
      </c>
    </row>
    <row r="10388" spans="1:6">
      <c r="A10388" t="s">
        <v>3967</v>
      </c>
      <c r="B10388" t="s">
        <v>4023</v>
      </c>
      <c r="C10388" t="s">
        <v>2062</v>
      </c>
      <c r="D10388" t="s">
        <v>4024</v>
      </c>
      <c r="E10388" t="s">
        <v>4025</v>
      </c>
      <c r="F10388" s="859" t="s">
        <v>14816</v>
      </c>
    </row>
    <row r="10389" spans="1:6">
      <c r="A10389" t="s">
        <v>3967</v>
      </c>
      <c r="B10389" t="s">
        <v>4023</v>
      </c>
      <c r="C10389" t="s">
        <v>2062</v>
      </c>
      <c r="D10389" t="s">
        <v>4024</v>
      </c>
      <c r="E10389" t="s">
        <v>4025</v>
      </c>
      <c r="F10389" s="859" t="s">
        <v>14820</v>
      </c>
    </row>
    <row r="10390" spans="1:6">
      <c r="A10390" t="s">
        <v>3967</v>
      </c>
      <c r="B10390" t="s">
        <v>4023</v>
      </c>
      <c r="C10390" t="s">
        <v>2062</v>
      </c>
      <c r="D10390" t="s">
        <v>4024</v>
      </c>
      <c r="E10390" t="s">
        <v>4025</v>
      </c>
      <c r="F10390" s="859" t="s">
        <v>14824</v>
      </c>
    </row>
    <row r="10391" spans="1:6">
      <c r="A10391" t="s">
        <v>3967</v>
      </c>
      <c r="B10391" t="s">
        <v>4023</v>
      </c>
      <c r="C10391" t="s">
        <v>2062</v>
      </c>
      <c r="D10391" t="s">
        <v>4024</v>
      </c>
      <c r="E10391" t="s">
        <v>4025</v>
      </c>
      <c r="F10391" s="859" t="s">
        <v>14827</v>
      </c>
    </row>
    <row r="10392" spans="1:6">
      <c r="A10392" t="s">
        <v>3967</v>
      </c>
      <c r="B10392" t="s">
        <v>4023</v>
      </c>
      <c r="C10392" t="s">
        <v>2062</v>
      </c>
      <c r="D10392" t="s">
        <v>4024</v>
      </c>
      <c r="E10392" t="s">
        <v>4025</v>
      </c>
      <c r="F10392" s="859" t="s">
        <v>14830</v>
      </c>
    </row>
    <row r="10393" spans="1:6">
      <c r="A10393" t="s">
        <v>3967</v>
      </c>
      <c r="B10393" t="s">
        <v>4023</v>
      </c>
      <c r="C10393" t="s">
        <v>2062</v>
      </c>
      <c r="D10393" t="s">
        <v>4024</v>
      </c>
      <c r="E10393" t="s">
        <v>4025</v>
      </c>
      <c r="F10393" s="859" t="s">
        <v>14834</v>
      </c>
    </row>
    <row r="10394" spans="1:6">
      <c r="A10394" t="s">
        <v>3967</v>
      </c>
      <c r="B10394" t="s">
        <v>4023</v>
      </c>
      <c r="C10394" t="s">
        <v>2062</v>
      </c>
      <c r="D10394" t="s">
        <v>4024</v>
      </c>
      <c r="E10394" t="s">
        <v>4025</v>
      </c>
      <c r="F10394" s="859" t="s">
        <v>14837</v>
      </c>
    </row>
    <row r="10395" spans="1:6">
      <c r="A10395" t="s">
        <v>3967</v>
      </c>
      <c r="B10395" t="s">
        <v>4023</v>
      </c>
      <c r="C10395" t="s">
        <v>2062</v>
      </c>
      <c r="D10395" t="s">
        <v>4024</v>
      </c>
      <c r="E10395" t="s">
        <v>4025</v>
      </c>
      <c r="F10395" s="859" t="s">
        <v>14841</v>
      </c>
    </row>
    <row r="10396" spans="1:6">
      <c r="A10396" t="s">
        <v>3967</v>
      </c>
      <c r="B10396" t="s">
        <v>4023</v>
      </c>
      <c r="C10396" t="s">
        <v>2062</v>
      </c>
      <c r="D10396" t="s">
        <v>4024</v>
      </c>
      <c r="E10396" t="s">
        <v>4025</v>
      </c>
      <c r="F10396" s="859" t="s">
        <v>14845</v>
      </c>
    </row>
    <row r="10397" spans="1:6">
      <c r="A10397" t="s">
        <v>3967</v>
      </c>
      <c r="B10397" t="s">
        <v>4023</v>
      </c>
      <c r="C10397" t="s">
        <v>2062</v>
      </c>
      <c r="D10397" t="s">
        <v>4024</v>
      </c>
      <c r="E10397" t="s">
        <v>4025</v>
      </c>
      <c r="F10397" s="859" t="s">
        <v>14848</v>
      </c>
    </row>
    <row r="10398" spans="1:6">
      <c r="A10398" t="s">
        <v>3967</v>
      </c>
      <c r="B10398" t="s">
        <v>4023</v>
      </c>
      <c r="C10398" t="s">
        <v>2062</v>
      </c>
      <c r="D10398" t="s">
        <v>4024</v>
      </c>
      <c r="E10398" t="s">
        <v>4025</v>
      </c>
      <c r="F10398" s="859" t="s">
        <v>14851</v>
      </c>
    </row>
    <row r="10399" spans="1:6">
      <c r="A10399" t="s">
        <v>3967</v>
      </c>
      <c r="B10399" t="s">
        <v>4023</v>
      </c>
      <c r="C10399" t="s">
        <v>2062</v>
      </c>
      <c r="D10399" t="s">
        <v>4024</v>
      </c>
      <c r="E10399" t="s">
        <v>4025</v>
      </c>
      <c r="F10399" s="859" t="s">
        <v>14855</v>
      </c>
    </row>
    <row r="10400" spans="1:6">
      <c r="A10400" t="s">
        <v>3967</v>
      </c>
      <c r="B10400" t="s">
        <v>4023</v>
      </c>
      <c r="C10400" t="s">
        <v>2062</v>
      </c>
      <c r="D10400" t="s">
        <v>4024</v>
      </c>
      <c r="E10400" t="s">
        <v>4025</v>
      </c>
      <c r="F10400" s="859" t="s">
        <v>14859</v>
      </c>
    </row>
    <row r="10401" spans="1:6">
      <c r="A10401" t="s">
        <v>3967</v>
      </c>
      <c r="B10401" t="s">
        <v>4023</v>
      </c>
      <c r="C10401" t="s">
        <v>2062</v>
      </c>
      <c r="D10401" t="s">
        <v>4024</v>
      </c>
      <c r="E10401" t="s">
        <v>4025</v>
      </c>
      <c r="F10401" s="859" t="s">
        <v>14863</v>
      </c>
    </row>
    <row r="10402" spans="1:6">
      <c r="A10402" t="s">
        <v>3967</v>
      </c>
      <c r="B10402" t="s">
        <v>4023</v>
      </c>
      <c r="C10402" t="s">
        <v>2062</v>
      </c>
      <c r="D10402" t="s">
        <v>4024</v>
      </c>
      <c r="E10402" t="s">
        <v>4025</v>
      </c>
      <c r="F10402" s="859" t="s">
        <v>14867</v>
      </c>
    </row>
    <row r="10403" spans="1:6">
      <c r="A10403" t="s">
        <v>3967</v>
      </c>
      <c r="B10403" t="s">
        <v>4023</v>
      </c>
      <c r="C10403" t="s">
        <v>2062</v>
      </c>
      <c r="D10403" t="s">
        <v>4024</v>
      </c>
      <c r="E10403" t="s">
        <v>4025</v>
      </c>
      <c r="F10403" s="859" t="s">
        <v>14870</v>
      </c>
    </row>
    <row r="10404" spans="1:6">
      <c r="A10404" t="s">
        <v>3967</v>
      </c>
      <c r="B10404" t="s">
        <v>4023</v>
      </c>
      <c r="C10404" t="s">
        <v>2062</v>
      </c>
      <c r="D10404" t="s">
        <v>4024</v>
      </c>
      <c r="E10404" t="s">
        <v>4025</v>
      </c>
      <c r="F10404" s="859" t="s">
        <v>14874</v>
      </c>
    </row>
    <row r="10405" spans="1:6">
      <c r="A10405" t="s">
        <v>3967</v>
      </c>
      <c r="B10405" t="s">
        <v>4023</v>
      </c>
      <c r="C10405" t="s">
        <v>2062</v>
      </c>
      <c r="D10405" t="s">
        <v>4024</v>
      </c>
      <c r="E10405" t="s">
        <v>4025</v>
      </c>
      <c r="F10405" s="859" t="s">
        <v>14878</v>
      </c>
    </row>
    <row r="10406" spans="1:6">
      <c r="A10406" t="s">
        <v>3967</v>
      </c>
      <c r="B10406" t="s">
        <v>4023</v>
      </c>
      <c r="C10406" t="s">
        <v>2062</v>
      </c>
      <c r="D10406" t="s">
        <v>4024</v>
      </c>
      <c r="E10406" t="s">
        <v>4025</v>
      </c>
      <c r="F10406" s="859" t="s">
        <v>14882</v>
      </c>
    </row>
    <row r="10407" spans="1:6">
      <c r="A10407" t="s">
        <v>3967</v>
      </c>
      <c r="B10407" t="s">
        <v>4023</v>
      </c>
      <c r="C10407" t="s">
        <v>2062</v>
      </c>
      <c r="D10407" t="s">
        <v>4024</v>
      </c>
      <c r="E10407" t="s">
        <v>4025</v>
      </c>
      <c r="F10407" s="859" t="s">
        <v>14886</v>
      </c>
    </row>
    <row r="10408" spans="1:6">
      <c r="A10408" t="s">
        <v>3967</v>
      </c>
      <c r="B10408" t="s">
        <v>4023</v>
      </c>
      <c r="C10408" t="s">
        <v>2062</v>
      </c>
      <c r="D10408" t="s">
        <v>4024</v>
      </c>
      <c r="E10408" t="s">
        <v>4025</v>
      </c>
      <c r="F10408" s="859" t="s">
        <v>14890</v>
      </c>
    </row>
    <row r="10409" spans="1:6">
      <c r="A10409" t="s">
        <v>3967</v>
      </c>
      <c r="B10409" t="s">
        <v>4023</v>
      </c>
      <c r="C10409" t="s">
        <v>2062</v>
      </c>
      <c r="D10409" t="s">
        <v>4024</v>
      </c>
      <c r="E10409" t="s">
        <v>4025</v>
      </c>
      <c r="F10409" s="859" t="s">
        <v>14894</v>
      </c>
    </row>
    <row r="10410" spans="1:6">
      <c r="A10410" t="s">
        <v>3967</v>
      </c>
      <c r="B10410" t="s">
        <v>4023</v>
      </c>
      <c r="C10410" t="s">
        <v>2062</v>
      </c>
      <c r="D10410" t="s">
        <v>4024</v>
      </c>
      <c r="E10410" t="s">
        <v>4025</v>
      </c>
      <c r="F10410" s="859" t="s">
        <v>14898</v>
      </c>
    </row>
    <row r="10411" spans="1:6">
      <c r="A10411" t="s">
        <v>3967</v>
      </c>
      <c r="B10411" t="s">
        <v>4023</v>
      </c>
      <c r="C10411" t="s">
        <v>2062</v>
      </c>
      <c r="D10411" t="s">
        <v>4024</v>
      </c>
      <c r="E10411" t="s">
        <v>4025</v>
      </c>
      <c r="F10411" s="859" t="s">
        <v>14901</v>
      </c>
    </row>
    <row r="10412" spans="1:6">
      <c r="A10412" t="s">
        <v>3967</v>
      </c>
      <c r="B10412" t="s">
        <v>4023</v>
      </c>
      <c r="C10412" t="s">
        <v>2062</v>
      </c>
      <c r="D10412" t="s">
        <v>4024</v>
      </c>
      <c r="E10412" t="s">
        <v>4025</v>
      </c>
      <c r="F10412" s="859" t="s">
        <v>14905</v>
      </c>
    </row>
    <row r="10413" spans="1:6">
      <c r="A10413" t="s">
        <v>3967</v>
      </c>
      <c r="B10413" t="s">
        <v>4023</v>
      </c>
      <c r="C10413" t="s">
        <v>2062</v>
      </c>
      <c r="D10413" t="s">
        <v>4024</v>
      </c>
      <c r="E10413" t="s">
        <v>4025</v>
      </c>
      <c r="F10413" s="859" t="s">
        <v>14908</v>
      </c>
    </row>
    <row r="10414" spans="1:6">
      <c r="A10414" t="s">
        <v>3967</v>
      </c>
      <c r="B10414" t="s">
        <v>4023</v>
      </c>
      <c r="C10414" t="s">
        <v>2062</v>
      </c>
      <c r="D10414" t="s">
        <v>4024</v>
      </c>
      <c r="E10414" t="s">
        <v>4025</v>
      </c>
      <c r="F10414" s="859" t="s">
        <v>14912</v>
      </c>
    </row>
    <row r="10415" spans="1:6">
      <c r="A10415" t="s">
        <v>3967</v>
      </c>
      <c r="B10415" t="s">
        <v>4023</v>
      </c>
      <c r="C10415" t="s">
        <v>2062</v>
      </c>
      <c r="D10415" t="s">
        <v>4024</v>
      </c>
      <c r="E10415" t="s">
        <v>4025</v>
      </c>
      <c r="F10415" s="859" t="s">
        <v>14916</v>
      </c>
    </row>
    <row r="10416" spans="1:6">
      <c r="A10416" t="s">
        <v>3967</v>
      </c>
      <c r="B10416" t="s">
        <v>4023</v>
      </c>
      <c r="C10416" t="s">
        <v>2062</v>
      </c>
      <c r="D10416" t="s">
        <v>4024</v>
      </c>
      <c r="E10416" t="s">
        <v>4025</v>
      </c>
      <c r="F10416" s="859" t="s">
        <v>14919</v>
      </c>
    </row>
    <row r="10417" spans="1:6">
      <c r="A10417" t="s">
        <v>3967</v>
      </c>
      <c r="B10417" t="s">
        <v>4023</v>
      </c>
      <c r="C10417" t="s">
        <v>2062</v>
      </c>
      <c r="D10417" t="s">
        <v>4024</v>
      </c>
      <c r="E10417" t="s">
        <v>4025</v>
      </c>
      <c r="F10417" s="859" t="s">
        <v>14923</v>
      </c>
    </row>
    <row r="10418" spans="1:6">
      <c r="A10418" t="s">
        <v>3967</v>
      </c>
      <c r="B10418" t="s">
        <v>4023</v>
      </c>
      <c r="C10418" t="s">
        <v>2062</v>
      </c>
      <c r="D10418" t="s">
        <v>4024</v>
      </c>
      <c r="E10418" t="s">
        <v>4025</v>
      </c>
      <c r="F10418" s="859" t="s">
        <v>14927</v>
      </c>
    </row>
    <row r="10419" spans="1:6">
      <c r="A10419" t="s">
        <v>3967</v>
      </c>
      <c r="B10419" t="s">
        <v>4023</v>
      </c>
      <c r="C10419" t="s">
        <v>2062</v>
      </c>
      <c r="D10419" t="s">
        <v>4024</v>
      </c>
      <c r="E10419" t="s">
        <v>4025</v>
      </c>
      <c r="F10419" s="859" t="s">
        <v>14931</v>
      </c>
    </row>
    <row r="10420" spans="1:6">
      <c r="A10420" t="s">
        <v>3967</v>
      </c>
      <c r="B10420" t="s">
        <v>4023</v>
      </c>
      <c r="C10420" t="s">
        <v>2062</v>
      </c>
      <c r="D10420" t="s">
        <v>4024</v>
      </c>
      <c r="E10420" t="s">
        <v>4025</v>
      </c>
      <c r="F10420" s="859" t="s">
        <v>14935</v>
      </c>
    </row>
    <row r="10421" spans="1:6">
      <c r="A10421" t="s">
        <v>3967</v>
      </c>
      <c r="B10421" t="s">
        <v>4023</v>
      </c>
      <c r="C10421" t="s">
        <v>2062</v>
      </c>
      <c r="D10421" t="s">
        <v>4024</v>
      </c>
      <c r="E10421" t="s">
        <v>4025</v>
      </c>
      <c r="F10421" s="859" t="s">
        <v>14939</v>
      </c>
    </row>
    <row r="10422" spans="1:6">
      <c r="A10422" t="s">
        <v>3967</v>
      </c>
      <c r="B10422" t="s">
        <v>4023</v>
      </c>
      <c r="C10422" t="s">
        <v>2062</v>
      </c>
      <c r="D10422" t="s">
        <v>4024</v>
      </c>
      <c r="E10422" t="s">
        <v>4025</v>
      </c>
      <c r="F10422" s="859" t="s">
        <v>14943</v>
      </c>
    </row>
    <row r="10423" spans="1:6">
      <c r="A10423" t="s">
        <v>3967</v>
      </c>
      <c r="B10423" t="s">
        <v>4023</v>
      </c>
      <c r="C10423" t="s">
        <v>2062</v>
      </c>
      <c r="D10423" t="s">
        <v>4024</v>
      </c>
      <c r="E10423" t="s">
        <v>4025</v>
      </c>
      <c r="F10423" s="859" t="s">
        <v>14947</v>
      </c>
    </row>
    <row r="10424" spans="1:6">
      <c r="A10424" t="s">
        <v>3967</v>
      </c>
      <c r="B10424" t="s">
        <v>4023</v>
      </c>
      <c r="C10424" t="s">
        <v>2062</v>
      </c>
      <c r="D10424" t="s">
        <v>4024</v>
      </c>
      <c r="E10424" t="s">
        <v>4025</v>
      </c>
      <c r="F10424" s="859" t="s">
        <v>14951</v>
      </c>
    </row>
    <row r="10425" spans="1:6">
      <c r="A10425" t="s">
        <v>3967</v>
      </c>
      <c r="B10425" t="s">
        <v>4023</v>
      </c>
      <c r="C10425" t="s">
        <v>2062</v>
      </c>
      <c r="D10425" t="s">
        <v>4024</v>
      </c>
      <c r="E10425" t="s">
        <v>4025</v>
      </c>
      <c r="F10425" s="859" t="s">
        <v>14954</v>
      </c>
    </row>
    <row r="10426" spans="1:6">
      <c r="A10426" t="s">
        <v>3967</v>
      </c>
      <c r="B10426" t="s">
        <v>4023</v>
      </c>
      <c r="C10426" t="s">
        <v>2062</v>
      </c>
      <c r="D10426" t="s">
        <v>4024</v>
      </c>
      <c r="E10426" t="s">
        <v>4025</v>
      </c>
      <c r="F10426" s="859" t="s">
        <v>14958</v>
      </c>
    </row>
    <row r="10427" spans="1:6">
      <c r="A10427" t="s">
        <v>3967</v>
      </c>
      <c r="B10427" t="s">
        <v>4023</v>
      </c>
      <c r="C10427" t="s">
        <v>2062</v>
      </c>
      <c r="D10427" t="s">
        <v>4024</v>
      </c>
      <c r="E10427" t="s">
        <v>4025</v>
      </c>
      <c r="F10427" s="859" t="s">
        <v>14961</v>
      </c>
    </row>
    <row r="10428" spans="1:6">
      <c r="A10428" t="s">
        <v>3967</v>
      </c>
      <c r="B10428" t="s">
        <v>4023</v>
      </c>
      <c r="C10428" t="s">
        <v>2062</v>
      </c>
      <c r="D10428" t="s">
        <v>4024</v>
      </c>
      <c r="E10428" t="s">
        <v>4025</v>
      </c>
      <c r="F10428" s="859" t="s">
        <v>14964</v>
      </c>
    </row>
    <row r="10429" spans="1:6">
      <c r="A10429" t="s">
        <v>3967</v>
      </c>
      <c r="B10429" t="s">
        <v>4023</v>
      </c>
      <c r="C10429" t="s">
        <v>2062</v>
      </c>
      <c r="D10429" t="s">
        <v>4024</v>
      </c>
      <c r="E10429" t="s">
        <v>4025</v>
      </c>
      <c r="F10429" s="859" t="s">
        <v>14968</v>
      </c>
    </row>
    <row r="10430" spans="1:6">
      <c r="A10430" t="s">
        <v>3967</v>
      </c>
      <c r="B10430" t="s">
        <v>4023</v>
      </c>
      <c r="C10430" t="s">
        <v>2062</v>
      </c>
      <c r="D10430" t="s">
        <v>4024</v>
      </c>
      <c r="E10430" t="s">
        <v>4025</v>
      </c>
      <c r="F10430" s="859" t="s">
        <v>14972</v>
      </c>
    </row>
    <row r="10431" spans="1:6">
      <c r="A10431" t="s">
        <v>3967</v>
      </c>
      <c r="B10431" t="s">
        <v>4023</v>
      </c>
      <c r="C10431" t="s">
        <v>2062</v>
      </c>
      <c r="D10431" t="s">
        <v>4024</v>
      </c>
      <c r="E10431" t="s">
        <v>4025</v>
      </c>
      <c r="F10431" s="859" t="s">
        <v>14976</v>
      </c>
    </row>
    <row r="10432" spans="1:6">
      <c r="A10432" t="s">
        <v>3967</v>
      </c>
      <c r="B10432" t="s">
        <v>4023</v>
      </c>
      <c r="C10432" t="s">
        <v>2062</v>
      </c>
      <c r="D10432" t="s">
        <v>4024</v>
      </c>
      <c r="E10432" t="s">
        <v>4025</v>
      </c>
      <c r="F10432" s="859" t="s">
        <v>14980</v>
      </c>
    </row>
    <row r="10433" spans="1:6">
      <c r="A10433" t="s">
        <v>3967</v>
      </c>
      <c r="B10433" t="s">
        <v>4023</v>
      </c>
      <c r="C10433" t="s">
        <v>2062</v>
      </c>
      <c r="D10433" t="s">
        <v>4024</v>
      </c>
      <c r="E10433" t="s">
        <v>4025</v>
      </c>
      <c r="F10433" s="859" t="s">
        <v>14984</v>
      </c>
    </row>
    <row r="10434" spans="1:6">
      <c r="A10434" t="s">
        <v>3967</v>
      </c>
      <c r="B10434" t="s">
        <v>4023</v>
      </c>
      <c r="C10434" t="s">
        <v>2062</v>
      </c>
      <c r="D10434" t="s">
        <v>4024</v>
      </c>
      <c r="E10434" t="s">
        <v>4025</v>
      </c>
      <c r="F10434" s="859" t="s">
        <v>14988</v>
      </c>
    </row>
    <row r="10435" spans="1:6">
      <c r="A10435" t="s">
        <v>3967</v>
      </c>
      <c r="B10435" t="s">
        <v>4023</v>
      </c>
      <c r="C10435" t="s">
        <v>2062</v>
      </c>
      <c r="D10435" t="s">
        <v>4024</v>
      </c>
      <c r="E10435" t="s">
        <v>4025</v>
      </c>
      <c r="F10435" s="859" t="s">
        <v>14992</v>
      </c>
    </row>
    <row r="10436" spans="1:6">
      <c r="A10436" t="s">
        <v>3967</v>
      </c>
      <c r="B10436" t="s">
        <v>4023</v>
      </c>
      <c r="C10436" t="s">
        <v>2062</v>
      </c>
      <c r="D10436" t="s">
        <v>4024</v>
      </c>
      <c r="E10436" t="s">
        <v>4025</v>
      </c>
      <c r="F10436" s="859" t="s">
        <v>14996</v>
      </c>
    </row>
    <row r="10437" spans="1:6">
      <c r="A10437" t="s">
        <v>3967</v>
      </c>
      <c r="B10437" t="s">
        <v>4023</v>
      </c>
      <c r="C10437" t="s">
        <v>2062</v>
      </c>
      <c r="D10437" t="s">
        <v>4024</v>
      </c>
      <c r="E10437" t="s">
        <v>4025</v>
      </c>
      <c r="F10437" s="859" t="s">
        <v>14999</v>
      </c>
    </row>
    <row r="10438" spans="1:6">
      <c r="A10438" t="s">
        <v>3967</v>
      </c>
      <c r="B10438" t="s">
        <v>4023</v>
      </c>
      <c r="C10438" t="s">
        <v>2062</v>
      </c>
      <c r="D10438" t="s">
        <v>4024</v>
      </c>
      <c r="E10438" t="s">
        <v>4025</v>
      </c>
      <c r="F10438" s="859" t="s">
        <v>15002</v>
      </c>
    </row>
    <row r="10439" spans="1:6">
      <c r="A10439" t="s">
        <v>3967</v>
      </c>
      <c r="B10439" t="s">
        <v>4023</v>
      </c>
      <c r="C10439" t="s">
        <v>2062</v>
      </c>
      <c r="D10439" t="s">
        <v>4024</v>
      </c>
      <c r="E10439" t="s">
        <v>4025</v>
      </c>
      <c r="F10439" s="859" t="s">
        <v>15005</v>
      </c>
    </row>
    <row r="10440" spans="1:6">
      <c r="A10440" t="s">
        <v>3967</v>
      </c>
      <c r="B10440" t="s">
        <v>4023</v>
      </c>
      <c r="C10440" t="s">
        <v>2062</v>
      </c>
      <c r="D10440" t="s">
        <v>4024</v>
      </c>
      <c r="E10440" t="s">
        <v>4025</v>
      </c>
      <c r="F10440" s="859" t="s">
        <v>15009</v>
      </c>
    </row>
    <row r="10441" spans="1:6">
      <c r="A10441" t="s">
        <v>3967</v>
      </c>
      <c r="B10441" t="s">
        <v>4023</v>
      </c>
      <c r="C10441" t="s">
        <v>2062</v>
      </c>
      <c r="D10441" t="s">
        <v>4024</v>
      </c>
      <c r="E10441" t="s">
        <v>4025</v>
      </c>
      <c r="F10441" s="859" t="s">
        <v>15013</v>
      </c>
    </row>
    <row r="10442" spans="1:6">
      <c r="A10442" t="s">
        <v>3967</v>
      </c>
      <c r="B10442" t="s">
        <v>4023</v>
      </c>
      <c r="C10442" t="s">
        <v>2062</v>
      </c>
      <c r="D10442" t="s">
        <v>4024</v>
      </c>
      <c r="E10442" t="s">
        <v>4025</v>
      </c>
      <c r="F10442" s="859" t="s">
        <v>15016</v>
      </c>
    </row>
    <row r="10443" spans="1:6">
      <c r="A10443" t="s">
        <v>3967</v>
      </c>
      <c r="B10443" t="s">
        <v>4023</v>
      </c>
      <c r="C10443" t="s">
        <v>2062</v>
      </c>
      <c r="D10443" t="s">
        <v>4024</v>
      </c>
      <c r="E10443" t="s">
        <v>4025</v>
      </c>
      <c r="F10443" s="859" t="s">
        <v>15019</v>
      </c>
    </row>
    <row r="10444" spans="1:6">
      <c r="A10444" t="s">
        <v>3967</v>
      </c>
      <c r="B10444" t="s">
        <v>4023</v>
      </c>
      <c r="C10444" t="s">
        <v>2062</v>
      </c>
      <c r="D10444" t="s">
        <v>4024</v>
      </c>
      <c r="E10444" t="s">
        <v>4025</v>
      </c>
      <c r="F10444" s="859" t="s">
        <v>15022</v>
      </c>
    </row>
    <row r="10445" spans="1:6">
      <c r="A10445" t="s">
        <v>3967</v>
      </c>
      <c r="B10445" t="s">
        <v>4023</v>
      </c>
      <c r="C10445" t="s">
        <v>2062</v>
      </c>
      <c r="D10445" t="s">
        <v>4024</v>
      </c>
      <c r="E10445" t="s">
        <v>4025</v>
      </c>
      <c r="F10445" s="859" t="s">
        <v>15025</v>
      </c>
    </row>
    <row r="10446" spans="1:6">
      <c r="A10446" t="s">
        <v>3967</v>
      </c>
      <c r="B10446" t="s">
        <v>4023</v>
      </c>
      <c r="C10446" t="s">
        <v>2062</v>
      </c>
      <c r="D10446" t="s">
        <v>4024</v>
      </c>
      <c r="E10446" t="s">
        <v>4025</v>
      </c>
      <c r="F10446" s="859" t="s">
        <v>15029</v>
      </c>
    </row>
    <row r="10447" spans="1:6">
      <c r="A10447" t="s">
        <v>3967</v>
      </c>
      <c r="B10447" t="s">
        <v>4023</v>
      </c>
      <c r="C10447" t="s">
        <v>2062</v>
      </c>
      <c r="D10447" t="s">
        <v>4024</v>
      </c>
      <c r="E10447" t="s">
        <v>4025</v>
      </c>
      <c r="F10447" s="859" t="s">
        <v>15033</v>
      </c>
    </row>
    <row r="10448" spans="1:6">
      <c r="A10448" t="s">
        <v>3967</v>
      </c>
      <c r="B10448" t="s">
        <v>4023</v>
      </c>
      <c r="C10448" t="s">
        <v>2062</v>
      </c>
      <c r="D10448" t="s">
        <v>4024</v>
      </c>
      <c r="E10448" t="s">
        <v>4025</v>
      </c>
      <c r="F10448" s="859" t="s">
        <v>15037</v>
      </c>
    </row>
    <row r="10449" spans="1:6">
      <c r="A10449" t="s">
        <v>3967</v>
      </c>
      <c r="B10449" t="s">
        <v>4023</v>
      </c>
      <c r="C10449" t="s">
        <v>2062</v>
      </c>
      <c r="D10449" t="s">
        <v>4024</v>
      </c>
      <c r="E10449" t="s">
        <v>4025</v>
      </c>
      <c r="F10449" s="859" t="s">
        <v>15040</v>
      </c>
    </row>
    <row r="10450" spans="1:6">
      <c r="A10450" t="s">
        <v>3967</v>
      </c>
      <c r="B10450" t="s">
        <v>4023</v>
      </c>
      <c r="C10450" t="s">
        <v>2062</v>
      </c>
      <c r="D10450" t="s">
        <v>4024</v>
      </c>
      <c r="E10450" t="s">
        <v>4025</v>
      </c>
      <c r="F10450" s="859" t="s">
        <v>15043</v>
      </c>
    </row>
    <row r="10451" spans="1:6">
      <c r="A10451" t="s">
        <v>3967</v>
      </c>
      <c r="B10451" t="s">
        <v>4023</v>
      </c>
      <c r="C10451" t="s">
        <v>2062</v>
      </c>
      <c r="D10451" t="s">
        <v>4024</v>
      </c>
      <c r="E10451" t="s">
        <v>4025</v>
      </c>
      <c r="F10451" s="859" t="s">
        <v>15046</v>
      </c>
    </row>
    <row r="10452" spans="1:6">
      <c r="A10452" t="s">
        <v>3967</v>
      </c>
      <c r="B10452" t="s">
        <v>4023</v>
      </c>
      <c r="C10452" t="s">
        <v>2062</v>
      </c>
      <c r="D10452" t="s">
        <v>4024</v>
      </c>
      <c r="E10452" t="s">
        <v>4025</v>
      </c>
      <c r="F10452" s="859" t="s">
        <v>15050</v>
      </c>
    </row>
    <row r="10453" spans="1:6">
      <c r="A10453" t="s">
        <v>3967</v>
      </c>
      <c r="B10453" t="s">
        <v>4023</v>
      </c>
      <c r="C10453" t="s">
        <v>2062</v>
      </c>
      <c r="D10453" t="s">
        <v>4024</v>
      </c>
      <c r="E10453" t="s">
        <v>4025</v>
      </c>
      <c r="F10453" s="859" t="s">
        <v>15054</v>
      </c>
    </row>
    <row r="10454" spans="1:6">
      <c r="A10454" t="s">
        <v>3967</v>
      </c>
      <c r="B10454" t="s">
        <v>4023</v>
      </c>
      <c r="C10454" t="s">
        <v>2062</v>
      </c>
      <c r="D10454" t="s">
        <v>4024</v>
      </c>
      <c r="E10454" t="s">
        <v>4025</v>
      </c>
      <c r="F10454" s="859" t="s">
        <v>15058</v>
      </c>
    </row>
    <row r="10455" spans="1:6">
      <c r="A10455" t="s">
        <v>3967</v>
      </c>
      <c r="B10455" t="s">
        <v>4023</v>
      </c>
      <c r="C10455" t="s">
        <v>2062</v>
      </c>
      <c r="D10455" t="s">
        <v>4024</v>
      </c>
      <c r="E10455" t="s">
        <v>4025</v>
      </c>
      <c r="F10455" s="859" t="s">
        <v>15062</v>
      </c>
    </row>
    <row r="10456" spans="1:6">
      <c r="A10456" t="s">
        <v>3967</v>
      </c>
      <c r="B10456" t="s">
        <v>4023</v>
      </c>
      <c r="C10456" t="s">
        <v>2062</v>
      </c>
      <c r="D10456" t="s">
        <v>4024</v>
      </c>
      <c r="E10456" t="s">
        <v>4025</v>
      </c>
      <c r="F10456" s="859" t="s">
        <v>15065</v>
      </c>
    </row>
    <row r="10457" spans="1:6">
      <c r="A10457" t="s">
        <v>3967</v>
      </c>
      <c r="B10457" t="s">
        <v>4023</v>
      </c>
      <c r="C10457" t="s">
        <v>2062</v>
      </c>
      <c r="D10457" t="s">
        <v>4024</v>
      </c>
      <c r="E10457" t="s">
        <v>4025</v>
      </c>
      <c r="F10457" s="859" t="s">
        <v>15069</v>
      </c>
    </row>
    <row r="10458" spans="1:6">
      <c r="A10458" t="s">
        <v>3967</v>
      </c>
      <c r="B10458" t="s">
        <v>4023</v>
      </c>
      <c r="C10458" t="s">
        <v>2062</v>
      </c>
      <c r="D10458" t="s">
        <v>4024</v>
      </c>
      <c r="E10458" t="s">
        <v>4025</v>
      </c>
      <c r="F10458" s="859" t="s">
        <v>15073</v>
      </c>
    </row>
    <row r="10459" spans="1:6">
      <c r="A10459" t="s">
        <v>3967</v>
      </c>
      <c r="B10459" t="s">
        <v>4023</v>
      </c>
      <c r="C10459" t="s">
        <v>2062</v>
      </c>
      <c r="D10459" t="s">
        <v>4024</v>
      </c>
      <c r="E10459" t="s">
        <v>4025</v>
      </c>
      <c r="F10459" s="859" t="s">
        <v>15076</v>
      </c>
    </row>
    <row r="10460" spans="1:6">
      <c r="A10460" t="s">
        <v>3967</v>
      </c>
      <c r="B10460" t="s">
        <v>4023</v>
      </c>
      <c r="C10460" t="s">
        <v>2062</v>
      </c>
      <c r="D10460" t="s">
        <v>4024</v>
      </c>
      <c r="E10460" t="s">
        <v>4025</v>
      </c>
      <c r="F10460" s="859" t="s">
        <v>15080</v>
      </c>
    </row>
    <row r="10461" spans="1:6">
      <c r="A10461" t="s">
        <v>3967</v>
      </c>
      <c r="B10461" t="s">
        <v>4023</v>
      </c>
      <c r="C10461" t="s">
        <v>2062</v>
      </c>
      <c r="D10461" t="s">
        <v>4024</v>
      </c>
      <c r="E10461" t="s">
        <v>4025</v>
      </c>
      <c r="F10461" s="859" t="s">
        <v>15084</v>
      </c>
    </row>
    <row r="10462" spans="1:6">
      <c r="A10462" t="s">
        <v>3967</v>
      </c>
      <c r="B10462" t="s">
        <v>4023</v>
      </c>
      <c r="C10462" t="s">
        <v>2062</v>
      </c>
      <c r="D10462" t="s">
        <v>4024</v>
      </c>
      <c r="E10462" t="s">
        <v>4025</v>
      </c>
      <c r="F10462" s="859" t="s">
        <v>15088</v>
      </c>
    </row>
    <row r="10463" spans="1:6">
      <c r="A10463" t="s">
        <v>3967</v>
      </c>
      <c r="B10463" t="s">
        <v>4023</v>
      </c>
      <c r="C10463" t="s">
        <v>2062</v>
      </c>
      <c r="D10463" t="s">
        <v>4024</v>
      </c>
      <c r="E10463" t="s">
        <v>4025</v>
      </c>
      <c r="F10463" s="859" t="s">
        <v>15092</v>
      </c>
    </row>
    <row r="10464" spans="1:6">
      <c r="A10464" t="s">
        <v>3967</v>
      </c>
      <c r="B10464" t="s">
        <v>4023</v>
      </c>
      <c r="C10464" t="s">
        <v>2062</v>
      </c>
      <c r="D10464" t="s">
        <v>4024</v>
      </c>
      <c r="E10464" t="s">
        <v>4025</v>
      </c>
      <c r="F10464" s="859" t="s">
        <v>15096</v>
      </c>
    </row>
    <row r="10465" spans="1:6">
      <c r="A10465" t="s">
        <v>3967</v>
      </c>
      <c r="B10465" t="s">
        <v>4023</v>
      </c>
      <c r="C10465" t="s">
        <v>2062</v>
      </c>
      <c r="D10465" t="s">
        <v>4024</v>
      </c>
      <c r="E10465" t="s">
        <v>4025</v>
      </c>
      <c r="F10465" s="859" t="s">
        <v>15100</v>
      </c>
    </row>
    <row r="10466" spans="1:6">
      <c r="A10466" t="s">
        <v>3967</v>
      </c>
      <c r="B10466" t="s">
        <v>4023</v>
      </c>
      <c r="C10466" t="s">
        <v>2062</v>
      </c>
      <c r="D10466" t="s">
        <v>4024</v>
      </c>
      <c r="E10466" t="s">
        <v>4025</v>
      </c>
      <c r="F10466" s="859" t="s">
        <v>15104</v>
      </c>
    </row>
    <row r="10467" spans="1:6">
      <c r="A10467" t="s">
        <v>3967</v>
      </c>
      <c r="B10467" t="s">
        <v>4023</v>
      </c>
      <c r="C10467" t="s">
        <v>2062</v>
      </c>
      <c r="D10467" t="s">
        <v>4024</v>
      </c>
      <c r="E10467" t="s">
        <v>4025</v>
      </c>
      <c r="F10467" s="859" t="s">
        <v>15107</v>
      </c>
    </row>
    <row r="10468" spans="1:6">
      <c r="A10468" t="s">
        <v>3967</v>
      </c>
      <c r="B10468" t="s">
        <v>4023</v>
      </c>
      <c r="C10468" t="s">
        <v>2062</v>
      </c>
      <c r="D10468" t="s">
        <v>4024</v>
      </c>
      <c r="E10468" t="s">
        <v>4025</v>
      </c>
      <c r="F10468" s="859" t="s">
        <v>15110</v>
      </c>
    </row>
    <row r="10469" spans="1:6">
      <c r="A10469" t="s">
        <v>3967</v>
      </c>
      <c r="B10469" t="s">
        <v>4023</v>
      </c>
      <c r="C10469" t="s">
        <v>2062</v>
      </c>
      <c r="D10469" t="s">
        <v>4024</v>
      </c>
      <c r="E10469" t="s">
        <v>4025</v>
      </c>
      <c r="F10469" s="859" t="s">
        <v>15114</v>
      </c>
    </row>
    <row r="10470" spans="1:6">
      <c r="A10470" t="s">
        <v>3967</v>
      </c>
      <c r="B10470" t="s">
        <v>4023</v>
      </c>
      <c r="C10470" t="s">
        <v>2062</v>
      </c>
      <c r="D10470" t="s">
        <v>4024</v>
      </c>
      <c r="E10470" t="s">
        <v>4025</v>
      </c>
      <c r="F10470" s="859" t="s">
        <v>15118</v>
      </c>
    </row>
    <row r="10471" spans="1:6">
      <c r="A10471" t="s">
        <v>3967</v>
      </c>
      <c r="B10471" t="s">
        <v>4023</v>
      </c>
      <c r="C10471" t="s">
        <v>2062</v>
      </c>
      <c r="D10471" t="s">
        <v>4024</v>
      </c>
      <c r="E10471" t="s">
        <v>4025</v>
      </c>
      <c r="F10471" s="859" t="s">
        <v>15122</v>
      </c>
    </row>
    <row r="10472" spans="1:6">
      <c r="A10472" t="s">
        <v>3967</v>
      </c>
      <c r="B10472" t="s">
        <v>4023</v>
      </c>
      <c r="C10472" t="s">
        <v>2062</v>
      </c>
      <c r="D10472" t="s">
        <v>4024</v>
      </c>
      <c r="E10472" t="s">
        <v>4025</v>
      </c>
      <c r="F10472" s="859" t="s">
        <v>15126</v>
      </c>
    </row>
    <row r="10473" spans="1:6">
      <c r="A10473" t="s">
        <v>3967</v>
      </c>
      <c r="B10473" t="s">
        <v>4023</v>
      </c>
      <c r="C10473" t="s">
        <v>2062</v>
      </c>
      <c r="D10473" t="s">
        <v>4024</v>
      </c>
      <c r="E10473" t="s">
        <v>4025</v>
      </c>
      <c r="F10473" s="859" t="s">
        <v>15130</v>
      </c>
    </row>
    <row r="10474" spans="1:6">
      <c r="A10474" t="s">
        <v>3967</v>
      </c>
      <c r="B10474" t="s">
        <v>4023</v>
      </c>
      <c r="C10474" t="s">
        <v>2062</v>
      </c>
      <c r="D10474" t="s">
        <v>4024</v>
      </c>
      <c r="E10474" t="s">
        <v>4025</v>
      </c>
      <c r="F10474" s="859" t="s">
        <v>15134</v>
      </c>
    </row>
    <row r="10475" spans="1:6">
      <c r="A10475" t="s">
        <v>3967</v>
      </c>
      <c r="B10475" t="s">
        <v>4023</v>
      </c>
      <c r="C10475" t="s">
        <v>2062</v>
      </c>
      <c r="D10475" t="s">
        <v>4024</v>
      </c>
      <c r="E10475" t="s">
        <v>4025</v>
      </c>
      <c r="F10475" s="859" t="s">
        <v>15137</v>
      </c>
    </row>
    <row r="10476" spans="1:6">
      <c r="A10476" t="s">
        <v>3967</v>
      </c>
      <c r="B10476" t="s">
        <v>4023</v>
      </c>
      <c r="C10476" t="s">
        <v>2062</v>
      </c>
      <c r="D10476" t="s">
        <v>4024</v>
      </c>
      <c r="E10476" t="s">
        <v>4025</v>
      </c>
      <c r="F10476" s="859" t="s">
        <v>15141</v>
      </c>
    </row>
    <row r="10477" spans="1:6">
      <c r="A10477" t="s">
        <v>3967</v>
      </c>
      <c r="B10477" t="s">
        <v>4023</v>
      </c>
      <c r="C10477" t="s">
        <v>2062</v>
      </c>
      <c r="D10477" t="s">
        <v>4024</v>
      </c>
      <c r="E10477" t="s">
        <v>4025</v>
      </c>
      <c r="F10477" s="859" t="s">
        <v>15145</v>
      </c>
    </row>
    <row r="10478" spans="1:6">
      <c r="A10478" t="s">
        <v>3967</v>
      </c>
      <c r="B10478" t="s">
        <v>4023</v>
      </c>
      <c r="C10478" t="s">
        <v>2062</v>
      </c>
      <c r="D10478" t="s">
        <v>4024</v>
      </c>
      <c r="E10478" t="s">
        <v>4025</v>
      </c>
      <c r="F10478" s="859" t="s">
        <v>15149</v>
      </c>
    </row>
    <row r="10479" spans="1:6">
      <c r="A10479" t="s">
        <v>3967</v>
      </c>
      <c r="B10479" t="s">
        <v>4023</v>
      </c>
      <c r="C10479" t="s">
        <v>2062</v>
      </c>
      <c r="D10479" t="s">
        <v>4024</v>
      </c>
      <c r="E10479" t="s">
        <v>4025</v>
      </c>
      <c r="F10479" s="859" t="s">
        <v>15153</v>
      </c>
    </row>
    <row r="10480" spans="1:6">
      <c r="A10480" t="s">
        <v>3967</v>
      </c>
      <c r="B10480" t="s">
        <v>4023</v>
      </c>
      <c r="C10480" t="s">
        <v>2062</v>
      </c>
      <c r="D10480" t="s">
        <v>4024</v>
      </c>
      <c r="E10480" t="s">
        <v>4025</v>
      </c>
      <c r="F10480" s="859" t="s">
        <v>15157</v>
      </c>
    </row>
    <row r="10481" spans="1:6">
      <c r="A10481" t="s">
        <v>3967</v>
      </c>
      <c r="B10481" t="s">
        <v>4023</v>
      </c>
      <c r="C10481" t="s">
        <v>2062</v>
      </c>
      <c r="D10481" t="s">
        <v>4024</v>
      </c>
      <c r="E10481" t="s">
        <v>4025</v>
      </c>
      <c r="F10481" s="859" t="s">
        <v>15158</v>
      </c>
    </row>
    <row r="10482" spans="1:6">
      <c r="A10482" t="s">
        <v>3967</v>
      </c>
      <c r="B10482" t="s">
        <v>4023</v>
      </c>
      <c r="C10482" t="s">
        <v>2062</v>
      </c>
      <c r="D10482" t="s">
        <v>4024</v>
      </c>
      <c r="E10482" t="s">
        <v>4025</v>
      </c>
      <c r="F10482" s="859" t="s">
        <v>15161</v>
      </c>
    </row>
    <row r="10483" spans="1:6">
      <c r="A10483" t="s">
        <v>3967</v>
      </c>
      <c r="B10483" t="s">
        <v>4023</v>
      </c>
      <c r="C10483" t="s">
        <v>2062</v>
      </c>
      <c r="D10483" t="s">
        <v>4024</v>
      </c>
      <c r="E10483" t="s">
        <v>4025</v>
      </c>
      <c r="F10483" s="859" t="s">
        <v>15164</v>
      </c>
    </row>
    <row r="10484" spans="1:6">
      <c r="A10484" t="s">
        <v>3967</v>
      </c>
      <c r="B10484" t="s">
        <v>4023</v>
      </c>
      <c r="C10484" t="s">
        <v>2062</v>
      </c>
      <c r="D10484" t="s">
        <v>4024</v>
      </c>
      <c r="E10484" t="s">
        <v>4025</v>
      </c>
      <c r="F10484" s="859" t="s">
        <v>15167</v>
      </c>
    </row>
    <row r="10485" spans="1:6">
      <c r="A10485" t="s">
        <v>3967</v>
      </c>
      <c r="B10485" t="s">
        <v>4023</v>
      </c>
      <c r="C10485" t="s">
        <v>2062</v>
      </c>
      <c r="D10485" t="s">
        <v>4024</v>
      </c>
      <c r="E10485" t="s">
        <v>4025</v>
      </c>
      <c r="F10485" s="859" t="s">
        <v>15170</v>
      </c>
    </row>
    <row r="10486" spans="1:6">
      <c r="A10486" t="s">
        <v>3967</v>
      </c>
      <c r="B10486" t="s">
        <v>4023</v>
      </c>
      <c r="C10486" t="s">
        <v>2062</v>
      </c>
      <c r="D10486" t="s">
        <v>4024</v>
      </c>
      <c r="E10486" t="s">
        <v>4025</v>
      </c>
      <c r="F10486" s="859" t="s">
        <v>15173</v>
      </c>
    </row>
    <row r="10487" spans="1:6">
      <c r="A10487" t="s">
        <v>3967</v>
      </c>
      <c r="B10487" t="s">
        <v>4023</v>
      </c>
      <c r="C10487" t="s">
        <v>2062</v>
      </c>
      <c r="D10487" t="s">
        <v>4024</v>
      </c>
      <c r="E10487" t="s">
        <v>4025</v>
      </c>
      <c r="F10487" s="859" t="s">
        <v>15176</v>
      </c>
    </row>
    <row r="10488" spans="1:6">
      <c r="A10488" t="s">
        <v>3967</v>
      </c>
      <c r="B10488" t="s">
        <v>4023</v>
      </c>
      <c r="C10488" t="s">
        <v>2062</v>
      </c>
      <c r="D10488" t="s">
        <v>4024</v>
      </c>
      <c r="E10488" t="s">
        <v>4025</v>
      </c>
      <c r="F10488" s="859" t="s">
        <v>15179</v>
      </c>
    </row>
    <row r="10489" spans="1:6">
      <c r="A10489" t="s">
        <v>3967</v>
      </c>
      <c r="B10489" t="s">
        <v>4023</v>
      </c>
      <c r="C10489" t="s">
        <v>2062</v>
      </c>
      <c r="D10489" t="s">
        <v>4024</v>
      </c>
      <c r="E10489" t="s">
        <v>4025</v>
      </c>
      <c r="F10489" s="859" t="s">
        <v>15182</v>
      </c>
    </row>
    <row r="10490" spans="1:6">
      <c r="A10490" t="s">
        <v>3967</v>
      </c>
      <c r="B10490" t="s">
        <v>4023</v>
      </c>
      <c r="C10490" t="s">
        <v>2062</v>
      </c>
      <c r="D10490" t="s">
        <v>4024</v>
      </c>
      <c r="E10490" t="s">
        <v>4025</v>
      </c>
      <c r="F10490" s="859" t="s">
        <v>15186</v>
      </c>
    </row>
    <row r="10491" spans="1:6">
      <c r="A10491" t="s">
        <v>3967</v>
      </c>
      <c r="B10491" t="s">
        <v>4023</v>
      </c>
      <c r="C10491" t="s">
        <v>2062</v>
      </c>
      <c r="D10491" t="s">
        <v>4024</v>
      </c>
      <c r="E10491" t="s">
        <v>4025</v>
      </c>
      <c r="F10491" s="859" t="s">
        <v>15190</v>
      </c>
    </row>
    <row r="10492" spans="1:6">
      <c r="A10492" t="s">
        <v>3967</v>
      </c>
      <c r="B10492" t="s">
        <v>4023</v>
      </c>
      <c r="C10492" t="s">
        <v>2062</v>
      </c>
      <c r="D10492" t="s">
        <v>4024</v>
      </c>
      <c r="E10492" t="s">
        <v>4025</v>
      </c>
      <c r="F10492" s="859" t="s">
        <v>15194</v>
      </c>
    </row>
    <row r="10493" spans="1:6">
      <c r="A10493" t="s">
        <v>3967</v>
      </c>
      <c r="B10493" t="s">
        <v>4023</v>
      </c>
      <c r="C10493" t="s">
        <v>2062</v>
      </c>
      <c r="D10493" t="s">
        <v>4024</v>
      </c>
      <c r="E10493" t="s">
        <v>4025</v>
      </c>
      <c r="F10493" s="859" t="s">
        <v>15198</v>
      </c>
    </row>
    <row r="10494" spans="1:6">
      <c r="A10494" t="s">
        <v>3967</v>
      </c>
      <c r="B10494" t="s">
        <v>4023</v>
      </c>
      <c r="C10494" t="s">
        <v>2062</v>
      </c>
      <c r="D10494" t="s">
        <v>4024</v>
      </c>
      <c r="E10494" t="s">
        <v>4025</v>
      </c>
      <c r="F10494" s="859" t="s">
        <v>15202</v>
      </c>
    </row>
    <row r="10495" spans="1:6">
      <c r="A10495" t="s">
        <v>3967</v>
      </c>
      <c r="B10495" t="s">
        <v>4023</v>
      </c>
      <c r="C10495" t="s">
        <v>2062</v>
      </c>
      <c r="D10495" t="s">
        <v>4024</v>
      </c>
      <c r="E10495" t="s">
        <v>4025</v>
      </c>
      <c r="F10495" s="859" t="s">
        <v>15203</v>
      </c>
    </row>
    <row r="10496" spans="1:6">
      <c r="A10496" t="s">
        <v>3967</v>
      </c>
      <c r="B10496" t="s">
        <v>4023</v>
      </c>
      <c r="C10496" t="s">
        <v>2062</v>
      </c>
      <c r="D10496" t="s">
        <v>4024</v>
      </c>
      <c r="E10496" t="s">
        <v>4025</v>
      </c>
      <c r="F10496" s="859" t="s">
        <v>15207</v>
      </c>
    </row>
    <row r="10497" spans="1:6">
      <c r="A10497" t="s">
        <v>3967</v>
      </c>
      <c r="B10497" t="s">
        <v>4023</v>
      </c>
      <c r="C10497" t="s">
        <v>2062</v>
      </c>
      <c r="D10497" t="s">
        <v>4024</v>
      </c>
      <c r="E10497" t="s">
        <v>4025</v>
      </c>
      <c r="F10497" s="859" t="s">
        <v>15211</v>
      </c>
    </row>
    <row r="10498" spans="1:6">
      <c r="A10498" t="s">
        <v>3967</v>
      </c>
      <c r="B10498" t="s">
        <v>4023</v>
      </c>
      <c r="C10498" t="s">
        <v>2062</v>
      </c>
      <c r="D10498" t="s">
        <v>4024</v>
      </c>
      <c r="E10498" t="s">
        <v>4025</v>
      </c>
      <c r="F10498" s="859" t="s">
        <v>15212</v>
      </c>
    </row>
    <row r="10499" spans="1:6">
      <c r="A10499" t="s">
        <v>3967</v>
      </c>
      <c r="B10499" t="s">
        <v>4023</v>
      </c>
      <c r="C10499" t="s">
        <v>2062</v>
      </c>
      <c r="D10499" t="s">
        <v>4024</v>
      </c>
      <c r="E10499" t="s">
        <v>4025</v>
      </c>
      <c r="F10499" s="859" t="s">
        <v>15216</v>
      </c>
    </row>
    <row r="10500" spans="1:6">
      <c r="A10500" t="s">
        <v>3967</v>
      </c>
      <c r="B10500" t="s">
        <v>4023</v>
      </c>
      <c r="C10500" t="s">
        <v>2062</v>
      </c>
      <c r="D10500" t="s">
        <v>4024</v>
      </c>
      <c r="E10500" t="s">
        <v>4025</v>
      </c>
      <c r="F10500" s="859" t="s">
        <v>15219</v>
      </c>
    </row>
    <row r="10501" spans="1:6">
      <c r="A10501" t="s">
        <v>3967</v>
      </c>
      <c r="B10501" t="s">
        <v>4023</v>
      </c>
      <c r="C10501" t="s">
        <v>2062</v>
      </c>
      <c r="D10501" t="s">
        <v>4024</v>
      </c>
      <c r="E10501" t="s">
        <v>4025</v>
      </c>
      <c r="F10501" s="859" t="s">
        <v>15223</v>
      </c>
    </row>
    <row r="10502" spans="1:6">
      <c r="A10502" t="s">
        <v>3967</v>
      </c>
      <c r="B10502" t="s">
        <v>4023</v>
      </c>
      <c r="C10502" t="s">
        <v>2062</v>
      </c>
      <c r="D10502" t="s">
        <v>4024</v>
      </c>
      <c r="E10502" t="s">
        <v>4025</v>
      </c>
      <c r="F10502" s="859" t="s">
        <v>15226</v>
      </c>
    </row>
    <row r="10503" spans="1:6">
      <c r="A10503" t="s">
        <v>3967</v>
      </c>
      <c r="B10503" t="s">
        <v>4023</v>
      </c>
      <c r="C10503" t="s">
        <v>2062</v>
      </c>
      <c r="D10503" t="s">
        <v>4024</v>
      </c>
      <c r="E10503" t="s">
        <v>4025</v>
      </c>
      <c r="F10503" s="859" t="s">
        <v>15230</v>
      </c>
    </row>
    <row r="10504" spans="1:6">
      <c r="A10504" t="s">
        <v>3967</v>
      </c>
      <c r="B10504" t="s">
        <v>4023</v>
      </c>
      <c r="C10504" t="s">
        <v>2062</v>
      </c>
      <c r="D10504" t="s">
        <v>4024</v>
      </c>
      <c r="E10504" t="s">
        <v>4025</v>
      </c>
      <c r="F10504" s="859" t="s">
        <v>15234</v>
      </c>
    </row>
    <row r="10505" spans="1:6">
      <c r="A10505" t="s">
        <v>3967</v>
      </c>
      <c r="B10505" t="s">
        <v>4023</v>
      </c>
      <c r="C10505" t="s">
        <v>2062</v>
      </c>
      <c r="D10505" t="s">
        <v>4024</v>
      </c>
      <c r="E10505" t="s">
        <v>4025</v>
      </c>
      <c r="F10505" s="859" t="s">
        <v>15238</v>
      </c>
    </row>
    <row r="10506" spans="1:6">
      <c r="A10506" t="s">
        <v>3967</v>
      </c>
      <c r="B10506" t="s">
        <v>4023</v>
      </c>
      <c r="C10506" t="s">
        <v>2062</v>
      </c>
      <c r="D10506" t="s">
        <v>4024</v>
      </c>
      <c r="E10506" t="s">
        <v>4025</v>
      </c>
      <c r="F10506" s="859" t="s">
        <v>15241</v>
      </c>
    </row>
    <row r="10507" spans="1:6">
      <c r="A10507" t="s">
        <v>3967</v>
      </c>
      <c r="B10507" t="s">
        <v>4023</v>
      </c>
      <c r="C10507" t="s">
        <v>2062</v>
      </c>
      <c r="D10507" t="s">
        <v>4024</v>
      </c>
      <c r="E10507" t="s">
        <v>4025</v>
      </c>
      <c r="F10507" s="859" t="s">
        <v>15245</v>
      </c>
    </row>
    <row r="10508" spans="1:6">
      <c r="A10508" t="s">
        <v>3967</v>
      </c>
      <c r="B10508" t="s">
        <v>4023</v>
      </c>
      <c r="C10508" t="s">
        <v>2062</v>
      </c>
      <c r="D10508" t="s">
        <v>4024</v>
      </c>
      <c r="E10508" t="s">
        <v>4025</v>
      </c>
      <c r="F10508" s="859" t="s">
        <v>15249</v>
      </c>
    </row>
    <row r="10509" spans="1:6">
      <c r="A10509" t="s">
        <v>3967</v>
      </c>
      <c r="B10509" t="s">
        <v>4023</v>
      </c>
      <c r="C10509" t="s">
        <v>2062</v>
      </c>
      <c r="D10509" t="s">
        <v>4024</v>
      </c>
      <c r="E10509" t="s">
        <v>4025</v>
      </c>
      <c r="F10509" s="859" t="s">
        <v>15253</v>
      </c>
    </row>
    <row r="10510" spans="1:6">
      <c r="A10510" t="s">
        <v>3967</v>
      </c>
      <c r="B10510" t="s">
        <v>4023</v>
      </c>
      <c r="C10510" t="s">
        <v>2062</v>
      </c>
      <c r="D10510" t="s">
        <v>4024</v>
      </c>
      <c r="E10510" t="s">
        <v>4025</v>
      </c>
      <c r="F10510" s="859" t="s">
        <v>15257</v>
      </c>
    </row>
    <row r="10511" spans="1:6">
      <c r="A10511" t="s">
        <v>3967</v>
      </c>
      <c r="B10511" t="s">
        <v>4023</v>
      </c>
      <c r="C10511" t="s">
        <v>2062</v>
      </c>
      <c r="D10511" t="s">
        <v>4024</v>
      </c>
      <c r="E10511" t="s">
        <v>4025</v>
      </c>
      <c r="F10511" s="859" t="s">
        <v>15261</v>
      </c>
    </row>
    <row r="10512" spans="1:6">
      <c r="A10512" t="s">
        <v>3967</v>
      </c>
      <c r="B10512" t="s">
        <v>4023</v>
      </c>
      <c r="C10512" t="s">
        <v>2062</v>
      </c>
      <c r="D10512" t="s">
        <v>4024</v>
      </c>
      <c r="E10512" t="s">
        <v>4025</v>
      </c>
      <c r="F10512" s="859" t="s">
        <v>15265</v>
      </c>
    </row>
    <row r="10513" spans="1:6">
      <c r="A10513" t="s">
        <v>3967</v>
      </c>
      <c r="B10513" t="s">
        <v>4023</v>
      </c>
      <c r="C10513" t="s">
        <v>2062</v>
      </c>
      <c r="D10513" t="s">
        <v>4024</v>
      </c>
      <c r="E10513" t="s">
        <v>4025</v>
      </c>
      <c r="F10513" s="859" t="s">
        <v>15268</v>
      </c>
    </row>
    <row r="10514" spans="1:6">
      <c r="A10514" t="s">
        <v>3967</v>
      </c>
      <c r="B10514" t="s">
        <v>4023</v>
      </c>
      <c r="C10514" t="s">
        <v>2062</v>
      </c>
      <c r="D10514" t="s">
        <v>4024</v>
      </c>
      <c r="E10514" t="s">
        <v>4025</v>
      </c>
      <c r="F10514" s="859" t="s">
        <v>15271</v>
      </c>
    </row>
    <row r="10515" spans="1:6">
      <c r="A10515" t="s">
        <v>3967</v>
      </c>
      <c r="B10515" t="s">
        <v>4023</v>
      </c>
      <c r="C10515" t="s">
        <v>2062</v>
      </c>
      <c r="D10515" t="s">
        <v>4024</v>
      </c>
      <c r="E10515" t="s">
        <v>4025</v>
      </c>
      <c r="F10515" s="859" t="s">
        <v>15274</v>
      </c>
    </row>
    <row r="10516" spans="1:6">
      <c r="A10516" t="s">
        <v>3967</v>
      </c>
      <c r="B10516" t="s">
        <v>4023</v>
      </c>
      <c r="C10516" t="s">
        <v>2062</v>
      </c>
      <c r="D10516" t="s">
        <v>4024</v>
      </c>
      <c r="E10516" t="s">
        <v>4025</v>
      </c>
      <c r="F10516" s="859" t="s">
        <v>15278</v>
      </c>
    </row>
    <row r="10517" spans="1:6">
      <c r="A10517" t="s">
        <v>3967</v>
      </c>
      <c r="B10517" t="s">
        <v>4023</v>
      </c>
      <c r="C10517" t="s">
        <v>2062</v>
      </c>
      <c r="D10517" t="s">
        <v>4024</v>
      </c>
      <c r="E10517" t="s">
        <v>4025</v>
      </c>
      <c r="F10517" s="859" t="s">
        <v>15282</v>
      </c>
    </row>
    <row r="10518" spans="1:6">
      <c r="A10518" t="s">
        <v>3967</v>
      </c>
      <c r="B10518" t="s">
        <v>4023</v>
      </c>
      <c r="C10518" t="s">
        <v>2062</v>
      </c>
      <c r="D10518" t="s">
        <v>4024</v>
      </c>
      <c r="E10518" t="s">
        <v>4025</v>
      </c>
      <c r="F10518" s="859" t="s">
        <v>15286</v>
      </c>
    </row>
    <row r="10519" spans="1:6">
      <c r="A10519" t="s">
        <v>3967</v>
      </c>
      <c r="B10519" t="s">
        <v>4023</v>
      </c>
      <c r="C10519" t="s">
        <v>2062</v>
      </c>
      <c r="D10519" t="s">
        <v>4024</v>
      </c>
      <c r="E10519" t="s">
        <v>4025</v>
      </c>
      <c r="F10519" s="859" t="s">
        <v>15289</v>
      </c>
    </row>
    <row r="10520" spans="1:6">
      <c r="A10520" t="s">
        <v>3967</v>
      </c>
      <c r="B10520" t="s">
        <v>4023</v>
      </c>
      <c r="C10520" t="s">
        <v>2062</v>
      </c>
      <c r="D10520" t="s">
        <v>4024</v>
      </c>
      <c r="E10520" t="s">
        <v>4025</v>
      </c>
      <c r="F10520" s="859" t="s">
        <v>15293</v>
      </c>
    </row>
    <row r="10521" spans="1:6">
      <c r="A10521" t="s">
        <v>3967</v>
      </c>
      <c r="B10521" t="s">
        <v>4023</v>
      </c>
      <c r="C10521" t="s">
        <v>2062</v>
      </c>
      <c r="D10521" t="s">
        <v>4024</v>
      </c>
      <c r="E10521" t="s">
        <v>4025</v>
      </c>
      <c r="F10521" s="859" t="s">
        <v>15297</v>
      </c>
    </row>
    <row r="10522" spans="1:6">
      <c r="A10522" t="s">
        <v>3967</v>
      </c>
      <c r="B10522" t="s">
        <v>4023</v>
      </c>
      <c r="C10522" t="s">
        <v>2062</v>
      </c>
      <c r="D10522" t="s">
        <v>4024</v>
      </c>
      <c r="E10522" t="s">
        <v>4025</v>
      </c>
      <c r="F10522" s="859" t="s">
        <v>15300</v>
      </c>
    </row>
    <row r="10523" spans="1:6">
      <c r="A10523" t="s">
        <v>3967</v>
      </c>
      <c r="B10523" t="s">
        <v>4023</v>
      </c>
      <c r="C10523" t="s">
        <v>2062</v>
      </c>
      <c r="D10523" t="s">
        <v>4024</v>
      </c>
      <c r="E10523" t="s">
        <v>4025</v>
      </c>
      <c r="F10523" s="859" t="s">
        <v>15304</v>
      </c>
    </row>
    <row r="10524" spans="1:6">
      <c r="A10524" t="s">
        <v>3967</v>
      </c>
      <c r="B10524" t="s">
        <v>4023</v>
      </c>
      <c r="C10524" t="s">
        <v>2062</v>
      </c>
      <c r="D10524" t="s">
        <v>4024</v>
      </c>
      <c r="E10524" t="s">
        <v>4025</v>
      </c>
      <c r="F10524" s="859" t="s">
        <v>15308</v>
      </c>
    </row>
    <row r="10525" spans="1:6">
      <c r="A10525" t="s">
        <v>3967</v>
      </c>
      <c r="B10525" t="s">
        <v>4023</v>
      </c>
      <c r="C10525" t="s">
        <v>2062</v>
      </c>
      <c r="D10525" t="s">
        <v>4024</v>
      </c>
      <c r="E10525" t="s">
        <v>4025</v>
      </c>
      <c r="F10525" s="859" t="s">
        <v>15312</v>
      </c>
    </row>
    <row r="10526" spans="1:6">
      <c r="A10526" t="s">
        <v>3967</v>
      </c>
      <c r="B10526" t="s">
        <v>4023</v>
      </c>
      <c r="C10526" t="s">
        <v>2062</v>
      </c>
      <c r="D10526" t="s">
        <v>4024</v>
      </c>
      <c r="E10526" t="s">
        <v>4025</v>
      </c>
      <c r="F10526" s="859" t="s">
        <v>15315</v>
      </c>
    </row>
    <row r="10527" spans="1:6">
      <c r="A10527" t="s">
        <v>3967</v>
      </c>
      <c r="B10527" t="s">
        <v>4023</v>
      </c>
      <c r="C10527" t="s">
        <v>2062</v>
      </c>
      <c r="D10527" t="s">
        <v>4024</v>
      </c>
      <c r="E10527" t="s">
        <v>4025</v>
      </c>
      <c r="F10527" s="859" t="s">
        <v>15318</v>
      </c>
    </row>
    <row r="10528" spans="1:6">
      <c r="A10528" t="s">
        <v>3967</v>
      </c>
      <c r="B10528" t="s">
        <v>4023</v>
      </c>
      <c r="C10528" t="s">
        <v>2062</v>
      </c>
      <c r="D10528" t="s">
        <v>4024</v>
      </c>
      <c r="E10528" t="s">
        <v>4025</v>
      </c>
      <c r="F10528" s="859" t="s">
        <v>15322</v>
      </c>
    </row>
    <row r="10529" spans="1:6">
      <c r="A10529" t="s">
        <v>3967</v>
      </c>
      <c r="B10529" t="s">
        <v>4023</v>
      </c>
      <c r="C10529" t="s">
        <v>2062</v>
      </c>
      <c r="D10529" t="s">
        <v>4024</v>
      </c>
      <c r="E10529" t="s">
        <v>4025</v>
      </c>
      <c r="F10529" s="859" t="s">
        <v>15325</v>
      </c>
    </row>
    <row r="10530" spans="1:6">
      <c r="A10530" t="s">
        <v>3967</v>
      </c>
      <c r="B10530" t="s">
        <v>4023</v>
      </c>
      <c r="C10530" t="s">
        <v>2062</v>
      </c>
      <c r="D10530" t="s">
        <v>4024</v>
      </c>
      <c r="E10530" t="s">
        <v>4025</v>
      </c>
      <c r="F10530" s="859" t="s">
        <v>15329</v>
      </c>
    </row>
    <row r="10531" spans="1:6">
      <c r="A10531" t="s">
        <v>3967</v>
      </c>
      <c r="B10531" t="s">
        <v>4023</v>
      </c>
      <c r="C10531" t="s">
        <v>2062</v>
      </c>
      <c r="D10531" t="s">
        <v>4024</v>
      </c>
      <c r="E10531" t="s">
        <v>4025</v>
      </c>
      <c r="F10531" s="859" t="s">
        <v>15332</v>
      </c>
    </row>
    <row r="10532" spans="1:6">
      <c r="A10532" t="s">
        <v>3967</v>
      </c>
      <c r="B10532" t="s">
        <v>4023</v>
      </c>
      <c r="C10532" t="s">
        <v>2062</v>
      </c>
      <c r="D10532" t="s">
        <v>4024</v>
      </c>
      <c r="E10532" t="s">
        <v>4025</v>
      </c>
      <c r="F10532" s="859" t="s">
        <v>15336</v>
      </c>
    </row>
    <row r="10533" spans="1:6">
      <c r="A10533" t="s">
        <v>3967</v>
      </c>
      <c r="B10533" t="s">
        <v>4023</v>
      </c>
      <c r="C10533" t="s">
        <v>2062</v>
      </c>
      <c r="D10533" t="s">
        <v>4024</v>
      </c>
      <c r="E10533" t="s">
        <v>4025</v>
      </c>
      <c r="F10533" s="859" t="s">
        <v>15339</v>
      </c>
    </row>
    <row r="10534" spans="1:6">
      <c r="A10534" t="s">
        <v>3967</v>
      </c>
      <c r="B10534" t="s">
        <v>4023</v>
      </c>
      <c r="C10534" t="s">
        <v>2062</v>
      </c>
      <c r="D10534" t="s">
        <v>4024</v>
      </c>
      <c r="E10534" t="s">
        <v>4025</v>
      </c>
      <c r="F10534" s="859" t="s">
        <v>15343</v>
      </c>
    </row>
    <row r="10535" spans="1:6">
      <c r="A10535" t="s">
        <v>3967</v>
      </c>
      <c r="B10535" t="s">
        <v>4023</v>
      </c>
      <c r="C10535" t="s">
        <v>2062</v>
      </c>
      <c r="D10535" t="s">
        <v>4024</v>
      </c>
      <c r="E10535" t="s">
        <v>4025</v>
      </c>
      <c r="F10535" s="859" t="s">
        <v>15347</v>
      </c>
    </row>
    <row r="10536" spans="1:6">
      <c r="A10536" t="s">
        <v>3967</v>
      </c>
      <c r="B10536" t="s">
        <v>4023</v>
      </c>
      <c r="C10536" t="s">
        <v>2062</v>
      </c>
      <c r="D10536" t="s">
        <v>4024</v>
      </c>
      <c r="E10536" t="s">
        <v>4025</v>
      </c>
      <c r="F10536" s="859" t="s">
        <v>15351</v>
      </c>
    </row>
    <row r="10537" spans="1:6">
      <c r="A10537" t="s">
        <v>3967</v>
      </c>
      <c r="B10537" t="s">
        <v>4023</v>
      </c>
      <c r="C10537" t="s">
        <v>2062</v>
      </c>
      <c r="D10537" t="s">
        <v>4024</v>
      </c>
      <c r="E10537" t="s">
        <v>4025</v>
      </c>
      <c r="F10537" s="859" t="s">
        <v>15355</v>
      </c>
    </row>
    <row r="10538" spans="1:6">
      <c r="A10538" t="s">
        <v>3967</v>
      </c>
      <c r="B10538" t="s">
        <v>4023</v>
      </c>
      <c r="C10538" t="s">
        <v>2062</v>
      </c>
      <c r="D10538" t="s">
        <v>4024</v>
      </c>
      <c r="E10538" t="s">
        <v>4025</v>
      </c>
      <c r="F10538" s="859" t="s">
        <v>15358</v>
      </c>
    </row>
    <row r="10539" spans="1:6">
      <c r="A10539" t="s">
        <v>3967</v>
      </c>
      <c r="B10539" t="s">
        <v>4023</v>
      </c>
      <c r="C10539" t="s">
        <v>2062</v>
      </c>
      <c r="D10539" t="s">
        <v>4024</v>
      </c>
      <c r="E10539" t="s">
        <v>4025</v>
      </c>
      <c r="F10539" s="859" t="s">
        <v>15361</v>
      </c>
    </row>
    <row r="10540" spans="1:6">
      <c r="A10540" t="s">
        <v>3967</v>
      </c>
      <c r="B10540" t="s">
        <v>4023</v>
      </c>
      <c r="C10540" t="s">
        <v>2062</v>
      </c>
      <c r="D10540" t="s">
        <v>4024</v>
      </c>
      <c r="E10540" t="s">
        <v>4025</v>
      </c>
      <c r="F10540" s="859" t="s">
        <v>15364</v>
      </c>
    </row>
    <row r="10541" spans="1:6">
      <c r="A10541" t="s">
        <v>3967</v>
      </c>
      <c r="B10541" t="s">
        <v>4023</v>
      </c>
      <c r="C10541" t="s">
        <v>2062</v>
      </c>
      <c r="D10541" t="s">
        <v>4024</v>
      </c>
      <c r="E10541" t="s">
        <v>4025</v>
      </c>
      <c r="F10541" s="859" t="s">
        <v>15368</v>
      </c>
    </row>
    <row r="10542" spans="1:6">
      <c r="A10542" t="s">
        <v>3967</v>
      </c>
      <c r="B10542" t="s">
        <v>4023</v>
      </c>
      <c r="C10542" t="s">
        <v>2062</v>
      </c>
      <c r="D10542" t="s">
        <v>4024</v>
      </c>
      <c r="E10542" t="s">
        <v>4025</v>
      </c>
      <c r="F10542" s="859" t="s">
        <v>15372</v>
      </c>
    </row>
    <row r="10543" spans="1:6">
      <c r="A10543" t="s">
        <v>3967</v>
      </c>
      <c r="B10543" t="s">
        <v>4023</v>
      </c>
      <c r="C10543" t="s">
        <v>2062</v>
      </c>
      <c r="D10543" t="s">
        <v>4024</v>
      </c>
      <c r="E10543" t="s">
        <v>4025</v>
      </c>
      <c r="F10543" s="859" t="s">
        <v>15375</v>
      </c>
    </row>
    <row r="10544" spans="1:6">
      <c r="A10544" t="s">
        <v>3967</v>
      </c>
      <c r="B10544" t="s">
        <v>4023</v>
      </c>
      <c r="C10544" t="s">
        <v>2062</v>
      </c>
      <c r="D10544" t="s">
        <v>4024</v>
      </c>
      <c r="E10544" t="s">
        <v>4025</v>
      </c>
      <c r="F10544" s="859" t="s">
        <v>15378</v>
      </c>
    </row>
    <row r="10545" spans="1:6">
      <c r="A10545" t="s">
        <v>3967</v>
      </c>
      <c r="B10545" t="s">
        <v>4023</v>
      </c>
      <c r="C10545" t="s">
        <v>2062</v>
      </c>
      <c r="D10545" t="s">
        <v>4024</v>
      </c>
      <c r="E10545" t="s">
        <v>4025</v>
      </c>
      <c r="F10545" s="859" t="s">
        <v>15382</v>
      </c>
    </row>
    <row r="10546" spans="1:6">
      <c r="A10546" t="s">
        <v>3967</v>
      </c>
      <c r="B10546" t="s">
        <v>4023</v>
      </c>
      <c r="C10546" t="s">
        <v>2062</v>
      </c>
      <c r="D10546" t="s">
        <v>4024</v>
      </c>
      <c r="E10546" t="s">
        <v>4025</v>
      </c>
      <c r="F10546" s="859" t="s">
        <v>15386</v>
      </c>
    </row>
    <row r="10547" spans="1:6">
      <c r="A10547" t="s">
        <v>3967</v>
      </c>
      <c r="B10547" t="s">
        <v>4023</v>
      </c>
      <c r="C10547" t="s">
        <v>2062</v>
      </c>
      <c r="D10547" t="s">
        <v>4024</v>
      </c>
      <c r="E10547" t="s">
        <v>4025</v>
      </c>
      <c r="F10547" s="859" t="s">
        <v>15390</v>
      </c>
    </row>
    <row r="10548" spans="1:6">
      <c r="A10548" t="s">
        <v>3967</v>
      </c>
      <c r="B10548" t="s">
        <v>4023</v>
      </c>
      <c r="C10548" t="s">
        <v>2062</v>
      </c>
      <c r="D10548" t="s">
        <v>4024</v>
      </c>
      <c r="E10548" t="s">
        <v>4025</v>
      </c>
      <c r="F10548" s="859" t="s">
        <v>15394</v>
      </c>
    </row>
    <row r="10549" spans="1:6">
      <c r="A10549" t="s">
        <v>3967</v>
      </c>
      <c r="B10549" t="s">
        <v>4023</v>
      </c>
      <c r="C10549" t="s">
        <v>2062</v>
      </c>
      <c r="D10549" t="s">
        <v>4024</v>
      </c>
      <c r="E10549" t="s">
        <v>4025</v>
      </c>
      <c r="F10549" s="859" t="s">
        <v>15398</v>
      </c>
    </row>
    <row r="10550" spans="1:6">
      <c r="A10550" t="s">
        <v>3967</v>
      </c>
      <c r="B10550" t="s">
        <v>4023</v>
      </c>
      <c r="C10550" t="s">
        <v>2062</v>
      </c>
      <c r="D10550" t="s">
        <v>4024</v>
      </c>
      <c r="E10550" t="s">
        <v>4025</v>
      </c>
      <c r="F10550" s="859" t="s">
        <v>15399</v>
      </c>
    </row>
    <row r="10551" spans="1:6">
      <c r="A10551" t="s">
        <v>3967</v>
      </c>
      <c r="B10551" t="s">
        <v>4023</v>
      </c>
      <c r="C10551" t="s">
        <v>2062</v>
      </c>
      <c r="D10551" t="s">
        <v>4024</v>
      </c>
      <c r="E10551" t="s">
        <v>4025</v>
      </c>
      <c r="F10551" s="859" t="s">
        <v>15403</v>
      </c>
    </row>
    <row r="10552" spans="1:6">
      <c r="A10552" t="s">
        <v>3967</v>
      </c>
      <c r="B10552" t="s">
        <v>4023</v>
      </c>
      <c r="C10552" t="s">
        <v>2062</v>
      </c>
      <c r="D10552" t="s">
        <v>4024</v>
      </c>
      <c r="E10552" t="s">
        <v>4025</v>
      </c>
      <c r="F10552" s="859" t="s">
        <v>15407</v>
      </c>
    </row>
    <row r="10553" spans="1:6">
      <c r="A10553" t="s">
        <v>3967</v>
      </c>
      <c r="B10553" t="s">
        <v>4023</v>
      </c>
      <c r="C10553" t="s">
        <v>2062</v>
      </c>
      <c r="D10553" t="s">
        <v>4024</v>
      </c>
      <c r="E10553" t="s">
        <v>4025</v>
      </c>
      <c r="F10553" s="859" t="s">
        <v>15410</v>
      </c>
    </row>
    <row r="10554" spans="1:6">
      <c r="A10554" t="s">
        <v>3967</v>
      </c>
      <c r="B10554" t="s">
        <v>4023</v>
      </c>
      <c r="C10554" t="s">
        <v>2062</v>
      </c>
      <c r="D10554" t="s">
        <v>4024</v>
      </c>
      <c r="E10554" t="s">
        <v>4025</v>
      </c>
      <c r="F10554" s="859" t="s">
        <v>15413</v>
      </c>
    </row>
    <row r="10555" spans="1:6">
      <c r="A10555" t="s">
        <v>3967</v>
      </c>
      <c r="B10555" t="s">
        <v>4023</v>
      </c>
      <c r="C10555" t="s">
        <v>2062</v>
      </c>
      <c r="D10555" t="s">
        <v>4024</v>
      </c>
      <c r="E10555" t="s">
        <v>4025</v>
      </c>
      <c r="F10555" s="859" t="s">
        <v>15417</v>
      </c>
    </row>
    <row r="10556" spans="1:6">
      <c r="A10556" t="s">
        <v>3967</v>
      </c>
      <c r="B10556" t="s">
        <v>4023</v>
      </c>
      <c r="C10556" t="s">
        <v>2062</v>
      </c>
      <c r="D10556" t="s">
        <v>4024</v>
      </c>
      <c r="E10556" t="s">
        <v>4025</v>
      </c>
      <c r="F10556" s="859" t="s">
        <v>15420</v>
      </c>
    </row>
    <row r="10557" spans="1:6">
      <c r="A10557" t="s">
        <v>3967</v>
      </c>
      <c r="B10557" t="s">
        <v>4023</v>
      </c>
      <c r="C10557" t="s">
        <v>2062</v>
      </c>
      <c r="D10557" t="s">
        <v>4024</v>
      </c>
      <c r="E10557" t="s">
        <v>4025</v>
      </c>
      <c r="F10557" s="859" t="s">
        <v>15423</v>
      </c>
    </row>
    <row r="10558" spans="1:6">
      <c r="A10558" t="s">
        <v>3967</v>
      </c>
      <c r="B10558" t="s">
        <v>4023</v>
      </c>
      <c r="C10558" t="s">
        <v>2062</v>
      </c>
      <c r="D10558" t="s">
        <v>4024</v>
      </c>
      <c r="E10558" t="s">
        <v>4025</v>
      </c>
      <c r="F10558" s="859" t="s">
        <v>15427</v>
      </c>
    </row>
    <row r="10559" spans="1:6">
      <c r="A10559" t="s">
        <v>3967</v>
      </c>
      <c r="B10559" t="s">
        <v>4023</v>
      </c>
      <c r="C10559" t="s">
        <v>2062</v>
      </c>
      <c r="D10559" t="s">
        <v>4024</v>
      </c>
      <c r="E10559" t="s">
        <v>4025</v>
      </c>
      <c r="F10559" s="859" t="s">
        <v>15431</v>
      </c>
    </row>
    <row r="10560" spans="1:6">
      <c r="A10560" t="s">
        <v>3967</v>
      </c>
      <c r="B10560" t="s">
        <v>4023</v>
      </c>
      <c r="C10560" t="s">
        <v>2062</v>
      </c>
      <c r="D10560" t="s">
        <v>4024</v>
      </c>
      <c r="E10560" t="s">
        <v>4025</v>
      </c>
      <c r="F10560" s="859" t="s">
        <v>15434</v>
      </c>
    </row>
    <row r="10561" spans="1:6">
      <c r="A10561" t="s">
        <v>3967</v>
      </c>
      <c r="B10561" t="s">
        <v>4023</v>
      </c>
      <c r="C10561" t="s">
        <v>2062</v>
      </c>
      <c r="D10561" t="s">
        <v>4024</v>
      </c>
      <c r="E10561" t="s">
        <v>4025</v>
      </c>
      <c r="F10561" s="859" t="s">
        <v>15438</v>
      </c>
    </row>
    <row r="10562" spans="1:6">
      <c r="A10562" t="s">
        <v>3967</v>
      </c>
      <c r="B10562" t="s">
        <v>4023</v>
      </c>
      <c r="C10562" t="s">
        <v>2062</v>
      </c>
      <c r="D10562" t="s">
        <v>4024</v>
      </c>
      <c r="E10562" t="s">
        <v>4025</v>
      </c>
      <c r="F10562" s="859" t="s">
        <v>15441</v>
      </c>
    </row>
    <row r="10563" spans="1:6">
      <c r="A10563" t="s">
        <v>3967</v>
      </c>
      <c r="B10563" t="s">
        <v>4023</v>
      </c>
      <c r="C10563" t="s">
        <v>2062</v>
      </c>
      <c r="D10563" t="s">
        <v>4024</v>
      </c>
      <c r="E10563" t="s">
        <v>4025</v>
      </c>
      <c r="F10563" s="859" t="s">
        <v>15445</v>
      </c>
    </row>
    <row r="10564" spans="1:6">
      <c r="A10564" t="s">
        <v>3967</v>
      </c>
      <c r="B10564" t="s">
        <v>4023</v>
      </c>
      <c r="C10564" t="s">
        <v>2062</v>
      </c>
      <c r="D10564" t="s">
        <v>4024</v>
      </c>
      <c r="E10564" t="s">
        <v>4025</v>
      </c>
      <c r="F10564" s="859" t="s">
        <v>15449</v>
      </c>
    </row>
    <row r="10565" spans="1:6">
      <c r="A10565" t="s">
        <v>3967</v>
      </c>
      <c r="B10565" t="s">
        <v>4023</v>
      </c>
      <c r="C10565" t="s">
        <v>2062</v>
      </c>
      <c r="D10565" t="s">
        <v>4024</v>
      </c>
      <c r="E10565" t="s">
        <v>4025</v>
      </c>
      <c r="F10565" s="859" t="s">
        <v>15453</v>
      </c>
    </row>
    <row r="10566" spans="1:6">
      <c r="A10566" t="s">
        <v>3967</v>
      </c>
      <c r="B10566" t="s">
        <v>4023</v>
      </c>
      <c r="C10566" t="s">
        <v>2062</v>
      </c>
      <c r="D10566" t="s">
        <v>4024</v>
      </c>
      <c r="E10566" t="s">
        <v>4025</v>
      </c>
      <c r="F10566" s="859" t="s">
        <v>15457</v>
      </c>
    </row>
    <row r="10567" spans="1:6">
      <c r="A10567" t="s">
        <v>3967</v>
      </c>
      <c r="B10567" t="s">
        <v>4023</v>
      </c>
      <c r="C10567" t="s">
        <v>2062</v>
      </c>
      <c r="D10567" t="s">
        <v>4024</v>
      </c>
      <c r="E10567" t="s">
        <v>4025</v>
      </c>
      <c r="F10567" s="859" t="s">
        <v>15461</v>
      </c>
    </row>
    <row r="10568" spans="1:6">
      <c r="A10568" t="s">
        <v>3967</v>
      </c>
      <c r="B10568" t="s">
        <v>4023</v>
      </c>
      <c r="C10568" t="s">
        <v>2062</v>
      </c>
      <c r="D10568" t="s">
        <v>4024</v>
      </c>
      <c r="E10568" t="s">
        <v>4025</v>
      </c>
      <c r="F10568" s="859" t="s">
        <v>15465</v>
      </c>
    </row>
    <row r="10569" spans="1:6">
      <c r="A10569" t="s">
        <v>3967</v>
      </c>
      <c r="B10569" t="s">
        <v>4023</v>
      </c>
      <c r="C10569" t="s">
        <v>2062</v>
      </c>
      <c r="D10569" t="s">
        <v>4024</v>
      </c>
      <c r="E10569" t="s">
        <v>4025</v>
      </c>
      <c r="F10569" s="859" t="s">
        <v>15469</v>
      </c>
    </row>
    <row r="10570" spans="1:6">
      <c r="A10570" t="s">
        <v>3967</v>
      </c>
      <c r="B10570" t="s">
        <v>4023</v>
      </c>
      <c r="C10570" t="s">
        <v>2062</v>
      </c>
      <c r="D10570" t="s">
        <v>4024</v>
      </c>
      <c r="E10570" t="s">
        <v>4025</v>
      </c>
      <c r="F10570" s="859" t="s">
        <v>15473</v>
      </c>
    </row>
    <row r="10571" spans="1:6">
      <c r="A10571" t="s">
        <v>3967</v>
      </c>
      <c r="B10571" t="s">
        <v>4023</v>
      </c>
      <c r="C10571" t="s">
        <v>2062</v>
      </c>
      <c r="D10571" t="s">
        <v>4024</v>
      </c>
      <c r="E10571" t="s">
        <v>4025</v>
      </c>
      <c r="F10571" s="859" t="s">
        <v>15477</v>
      </c>
    </row>
    <row r="10572" spans="1:6">
      <c r="A10572" t="s">
        <v>3967</v>
      </c>
      <c r="B10572" t="s">
        <v>4023</v>
      </c>
      <c r="C10572" t="s">
        <v>2062</v>
      </c>
      <c r="D10572" t="s">
        <v>4024</v>
      </c>
      <c r="E10572" t="s">
        <v>4025</v>
      </c>
      <c r="F10572" s="859" t="s">
        <v>15481</v>
      </c>
    </row>
    <row r="10573" spans="1:6">
      <c r="A10573" t="s">
        <v>3967</v>
      </c>
      <c r="B10573" t="s">
        <v>4023</v>
      </c>
      <c r="C10573" t="s">
        <v>2062</v>
      </c>
      <c r="D10573" t="s">
        <v>4024</v>
      </c>
      <c r="E10573" t="s">
        <v>4025</v>
      </c>
      <c r="F10573" s="859" t="s">
        <v>15482</v>
      </c>
    </row>
    <row r="10574" spans="1:6">
      <c r="A10574" t="s">
        <v>3967</v>
      </c>
      <c r="B10574" t="s">
        <v>4023</v>
      </c>
      <c r="C10574" t="s">
        <v>2062</v>
      </c>
      <c r="D10574" t="s">
        <v>4024</v>
      </c>
      <c r="E10574" t="s">
        <v>4025</v>
      </c>
      <c r="F10574" s="859" t="s">
        <v>15486</v>
      </c>
    </row>
    <row r="10575" spans="1:6">
      <c r="A10575" t="s">
        <v>3967</v>
      </c>
      <c r="B10575" t="s">
        <v>4023</v>
      </c>
      <c r="C10575" t="s">
        <v>2062</v>
      </c>
      <c r="D10575" t="s">
        <v>4024</v>
      </c>
      <c r="E10575" t="s">
        <v>4025</v>
      </c>
      <c r="F10575" s="859" t="s">
        <v>15490</v>
      </c>
    </row>
    <row r="10576" spans="1:6">
      <c r="A10576" t="s">
        <v>3967</v>
      </c>
      <c r="B10576" t="s">
        <v>4023</v>
      </c>
      <c r="C10576" t="s">
        <v>2062</v>
      </c>
      <c r="D10576" t="s">
        <v>4024</v>
      </c>
      <c r="E10576" t="s">
        <v>4025</v>
      </c>
      <c r="F10576" s="859" t="s">
        <v>15494</v>
      </c>
    </row>
    <row r="10577" spans="1:6">
      <c r="A10577" t="s">
        <v>3967</v>
      </c>
      <c r="B10577" t="s">
        <v>4023</v>
      </c>
      <c r="C10577" t="s">
        <v>2062</v>
      </c>
      <c r="D10577" t="s">
        <v>4024</v>
      </c>
      <c r="E10577" t="s">
        <v>4025</v>
      </c>
      <c r="F10577" s="859" t="s">
        <v>15495</v>
      </c>
    </row>
    <row r="10578" spans="1:6">
      <c r="A10578" t="s">
        <v>3967</v>
      </c>
      <c r="B10578" t="s">
        <v>4023</v>
      </c>
      <c r="C10578" t="s">
        <v>2062</v>
      </c>
      <c r="D10578" t="s">
        <v>4024</v>
      </c>
      <c r="E10578" t="s">
        <v>4025</v>
      </c>
      <c r="F10578" s="859" t="s">
        <v>15498</v>
      </c>
    </row>
    <row r="10579" spans="1:6">
      <c r="A10579" t="s">
        <v>3967</v>
      </c>
      <c r="B10579" t="s">
        <v>4023</v>
      </c>
      <c r="C10579" t="s">
        <v>2062</v>
      </c>
      <c r="D10579" t="s">
        <v>4024</v>
      </c>
      <c r="E10579" t="s">
        <v>4025</v>
      </c>
      <c r="F10579" s="859" t="s">
        <v>15502</v>
      </c>
    </row>
    <row r="10580" spans="1:6">
      <c r="A10580" t="s">
        <v>3967</v>
      </c>
      <c r="B10580" t="s">
        <v>4023</v>
      </c>
      <c r="C10580" t="s">
        <v>2062</v>
      </c>
      <c r="D10580" t="s">
        <v>4024</v>
      </c>
      <c r="E10580" t="s">
        <v>4025</v>
      </c>
      <c r="F10580" s="859" t="s">
        <v>15506</v>
      </c>
    </row>
    <row r="10581" spans="1:6">
      <c r="A10581" t="s">
        <v>3967</v>
      </c>
      <c r="B10581" t="s">
        <v>4023</v>
      </c>
      <c r="C10581" t="s">
        <v>2062</v>
      </c>
      <c r="D10581" t="s">
        <v>4024</v>
      </c>
      <c r="E10581" t="s">
        <v>4025</v>
      </c>
      <c r="F10581" s="859" t="s">
        <v>15510</v>
      </c>
    </row>
    <row r="10582" spans="1:6">
      <c r="A10582" t="s">
        <v>3967</v>
      </c>
      <c r="B10582" t="s">
        <v>4023</v>
      </c>
      <c r="C10582" t="s">
        <v>2062</v>
      </c>
      <c r="D10582" t="s">
        <v>4024</v>
      </c>
      <c r="E10582" t="s">
        <v>4025</v>
      </c>
      <c r="F10582" s="859" t="s">
        <v>15514</v>
      </c>
    </row>
    <row r="10583" spans="1:6">
      <c r="A10583" t="s">
        <v>3967</v>
      </c>
      <c r="B10583" t="s">
        <v>4023</v>
      </c>
      <c r="C10583" t="s">
        <v>2062</v>
      </c>
      <c r="D10583" t="s">
        <v>4024</v>
      </c>
      <c r="E10583" t="s">
        <v>4025</v>
      </c>
      <c r="F10583" s="859" t="s">
        <v>15518</v>
      </c>
    </row>
    <row r="10584" spans="1:6">
      <c r="A10584" t="s">
        <v>3967</v>
      </c>
      <c r="B10584" t="s">
        <v>4023</v>
      </c>
      <c r="C10584" t="s">
        <v>2062</v>
      </c>
      <c r="D10584" t="s">
        <v>4024</v>
      </c>
      <c r="E10584" t="s">
        <v>4025</v>
      </c>
      <c r="F10584" s="859" t="s">
        <v>15521</v>
      </c>
    </row>
    <row r="10585" spans="1:6">
      <c r="A10585" t="s">
        <v>3967</v>
      </c>
      <c r="B10585" t="s">
        <v>4023</v>
      </c>
      <c r="C10585" t="s">
        <v>2062</v>
      </c>
      <c r="D10585" t="s">
        <v>4024</v>
      </c>
      <c r="E10585" t="s">
        <v>4025</v>
      </c>
      <c r="F10585" s="859" t="s">
        <v>15524</v>
      </c>
    </row>
    <row r="10586" spans="1:6">
      <c r="A10586" t="s">
        <v>3967</v>
      </c>
      <c r="B10586" t="s">
        <v>4023</v>
      </c>
      <c r="C10586" t="s">
        <v>2062</v>
      </c>
      <c r="D10586" t="s">
        <v>4024</v>
      </c>
      <c r="E10586" t="s">
        <v>4025</v>
      </c>
      <c r="F10586" s="859" t="s">
        <v>15527</v>
      </c>
    </row>
    <row r="10587" spans="1:6">
      <c r="A10587" t="s">
        <v>3967</v>
      </c>
      <c r="B10587" t="s">
        <v>4023</v>
      </c>
      <c r="C10587" t="s">
        <v>2062</v>
      </c>
      <c r="D10587" t="s">
        <v>4024</v>
      </c>
      <c r="E10587" t="s">
        <v>4025</v>
      </c>
      <c r="F10587" s="859" t="s">
        <v>15531</v>
      </c>
    </row>
    <row r="10588" spans="1:6">
      <c r="A10588" t="s">
        <v>3967</v>
      </c>
      <c r="B10588" t="s">
        <v>4023</v>
      </c>
      <c r="C10588" t="s">
        <v>2062</v>
      </c>
      <c r="D10588" t="s">
        <v>4024</v>
      </c>
      <c r="E10588" t="s">
        <v>4025</v>
      </c>
      <c r="F10588" s="859" t="s">
        <v>15535</v>
      </c>
    </row>
    <row r="10589" spans="1:6">
      <c r="A10589" t="s">
        <v>3967</v>
      </c>
      <c r="B10589" t="s">
        <v>4023</v>
      </c>
      <c r="C10589" t="s">
        <v>2062</v>
      </c>
      <c r="D10589" t="s">
        <v>4024</v>
      </c>
      <c r="E10589" t="s">
        <v>4025</v>
      </c>
      <c r="F10589" s="859" t="s">
        <v>15539</v>
      </c>
    </row>
    <row r="10590" spans="1:6">
      <c r="A10590" t="s">
        <v>3967</v>
      </c>
      <c r="B10590" t="s">
        <v>4023</v>
      </c>
      <c r="C10590" t="s">
        <v>2062</v>
      </c>
      <c r="D10590" t="s">
        <v>4024</v>
      </c>
      <c r="E10590" t="s">
        <v>4025</v>
      </c>
      <c r="F10590" s="859" t="s">
        <v>15542</v>
      </c>
    </row>
    <row r="10591" spans="1:6">
      <c r="A10591" t="s">
        <v>3967</v>
      </c>
      <c r="B10591" t="s">
        <v>4023</v>
      </c>
      <c r="C10591" t="s">
        <v>2062</v>
      </c>
      <c r="D10591" t="s">
        <v>4024</v>
      </c>
      <c r="E10591" t="s">
        <v>4025</v>
      </c>
      <c r="F10591" s="859" t="s">
        <v>15546</v>
      </c>
    </row>
    <row r="10592" spans="1:6">
      <c r="A10592" t="s">
        <v>3967</v>
      </c>
      <c r="B10592" t="s">
        <v>4023</v>
      </c>
      <c r="C10592" t="s">
        <v>2062</v>
      </c>
      <c r="D10592" t="s">
        <v>4024</v>
      </c>
      <c r="E10592" t="s">
        <v>4025</v>
      </c>
      <c r="F10592" s="859" t="s">
        <v>15550</v>
      </c>
    </row>
    <row r="10593" spans="1:6">
      <c r="A10593" t="s">
        <v>3967</v>
      </c>
      <c r="B10593" t="s">
        <v>4023</v>
      </c>
      <c r="C10593" t="s">
        <v>2062</v>
      </c>
      <c r="D10593" t="s">
        <v>4024</v>
      </c>
      <c r="E10593" t="s">
        <v>4025</v>
      </c>
      <c r="F10593" s="859" t="s">
        <v>15554</v>
      </c>
    </row>
    <row r="10594" spans="1:6">
      <c r="A10594" t="s">
        <v>3967</v>
      </c>
      <c r="B10594" t="s">
        <v>4023</v>
      </c>
      <c r="C10594" t="s">
        <v>2062</v>
      </c>
      <c r="D10594" t="s">
        <v>4024</v>
      </c>
      <c r="E10594" t="s">
        <v>4025</v>
      </c>
      <c r="F10594" s="859" t="s">
        <v>15558</v>
      </c>
    </row>
    <row r="10595" spans="1:6">
      <c r="A10595" t="s">
        <v>3967</v>
      </c>
      <c r="B10595" t="s">
        <v>4023</v>
      </c>
      <c r="C10595" t="s">
        <v>2062</v>
      </c>
      <c r="D10595" t="s">
        <v>4024</v>
      </c>
      <c r="E10595" t="s">
        <v>4025</v>
      </c>
      <c r="F10595" s="859" t="s">
        <v>15562</v>
      </c>
    </row>
    <row r="10596" spans="1:6">
      <c r="A10596" t="s">
        <v>3967</v>
      </c>
      <c r="B10596" t="s">
        <v>4023</v>
      </c>
      <c r="C10596" t="s">
        <v>2062</v>
      </c>
      <c r="D10596" t="s">
        <v>4024</v>
      </c>
      <c r="E10596" t="s">
        <v>4025</v>
      </c>
      <c r="F10596" s="859" t="s">
        <v>15565</v>
      </c>
    </row>
    <row r="10597" spans="1:6">
      <c r="A10597" t="s">
        <v>3967</v>
      </c>
      <c r="B10597" t="s">
        <v>4023</v>
      </c>
      <c r="C10597" t="s">
        <v>2062</v>
      </c>
      <c r="D10597" t="s">
        <v>4024</v>
      </c>
      <c r="E10597" t="s">
        <v>4025</v>
      </c>
      <c r="F10597" s="859" t="s">
        <v>15569</v>
      </c>
    </row>
    <row r="10598" spans="1:6">
      <c r="A10598" t="s">
        <v>3967</v>
      </c>
      <c r="B10598" t="s">
        <v>4023</v>
      </c>
      <c r="C10598" t="s">
        <v>2062</v>
      </c>
      <c r="D10598" t="s">
        <v>4024</v>
      </c>
      <c r="E10598" t="s">
        <v>4025</v>
      </c>
      <c r="F10598" s="859" t="s">
        <v>15573</v>
      </c>
    </row>
    <row r="10599" spans="1:6">
      <c r="A10599" t="s">
        <v>3967</v>
      </c>
      <c r="B10599" t="s">
        <v>4023</v>
      </c>
      <c r="C10599" t="s">
        <v>2062</v>
      </c>
      <c r="D10599" t="s">
        <v>4024</v>
      </c>
      <c r="E10599" t="s">
        <v>4025</v>
      </c>
      <c r="F10599" s="859" t="s">
        <v>15577</v>
      </c>
    </row>
    <row r="10600" spans="1:6">
      <c r="A10600" t="s">
        <v>3967</v>
      </c>
      <c r="B10600" t="s">
        <v>4023</v>
      </c>
      <c r="C10600" t="s">
        <v>2062</v>
      </c>
      <c r="D10600" t="s">
        <v>4024</v>
      </c>
      <c r="E10600" t="s">
        <v>4025</v>
      </c>
      <c r="F10600" s="859" t="s">
        <v>15581</v>
      </c>
    </row>
    <row r="10601" spans="1:6">
      <c r="A10601" t="s">
        <v>3967</v>
      </c>
      <c r="B10601" t="s">
        <v>4023</v>
      </c>
      <c r="C10601" t="s">
        <v>2062</v>
      </c>
      <c r="D10601" t="s">
        <v>4024</v>
      </c>
      <c r="E10601" t="s">
        <v>4025</v>
      </c>
      <c r="F10601" s="859" t="s">
        <v>15585</v>
      </c>
    </row>
    <row r="10602" spans="1:6">
      <c r="A10602" t="s">
        <v>3967</v>
      </c>
      <c r="B10602" t="s">
        <v>4023</v>
      </c>
      <c r="C10602" t="s">
        <v>2062</v>
      </c>
      <c r="D10602" t="s">
        <v>4024</v>
      </c>
      <c r="E10602" t="s">
        <v>4025</v>
      </c>
      <c r="F10602" s="859" t="s">
        <v>15589</v>
      </c>
    </row>
    <row r="10603" spans="1:6">
      <c r="A10603" t="s">
        <v>3967</v>
      </c>
      <c r="B10603" t="s">
        <v>4023</v>
      </c>
      <c r="C10603" t="s">
        <v>2062</v>
      </c>
      <c r="D10603" t="s">
        <v>4024</v>
      </c>
      <c r="E10603" t="s">
        <v>4025</v>
      </c>
      <c r="F10603" s="859" t="s">
        <v>15593</v>
      </c>
    </row>
    <row r="10604" spans="1:6">
      <c r="A10604" t="s">
        <v>3967</v>
      </c>
      <c r="B10604" t="s">
        <v>4023</v>
      </c>
      <c r="C10604" t="s">
        <v>2062</v>
      </c>
      <c r="D10604" t="s">
        <v>4024</v>
      </c>
      <c r="E10604" t="s">
        <v>4025</v>
      </c>
      <c r="F10604" s="859" t="s">
        <v>15596</v>
      </c>
    </row>
    <row r="10605" spans="1:6">
      <c r="A10605" t="s">
        <v>3967</v>
      </c>
      <c r="B10605" t="s">
        <v>4023</v>
      </c>
      <c r="C10605" t="s">
        <v>2062</v>
      </c>
      <c r="D10605" t="s">
        <v>4024</v>
      </c>
      <c r="E10605" t="s">
        <v>4025</v>
      </c>
      <c r="F10605" s="859" t="s">
        <v>15600</v>
      </c>
    </row>
    <row r="10606" spans="1:6">
      <c r="A10606" t="s">
        <v>3967</v>
      </c>
      <c r="B10606" t="s">
        <v>4023</v>
      </c>
      <c r="C10606" t="s">
        <v>2062</v>
      </c>
      <c r="D10606" t="s">
        <v>4024</v>
      </c>
      <c r="E10606" t="s">
        <v>4025</v>
      </c>
      <c r="F10606" s="859" t="s">
        <v>15603</v>
      </c>
    </row>
    <row r="10607" spans="1:6">
      <c r="A10607" t="s">
        <v>3967</v>
      </c>
      <c r="B10607" t="s">
        <v>4023</v>
      </c>
      <c r="C10607" t="s">
        <v>2062</v>
      </c>
      <c r="D10607" t="s">
        <v>4024</v>
      </c>
      <c r="E10607" t="s">
        <v>4025</v>
      </c>
      <c r="F10607" s="859" t="s">
        <v>15606</v>
      </c>
    </row>
    <row r="10608" spans="1:6">
      <c r="A10608" t="s">
        <v>3967</v>
      </c>
      <c r="B10608" t="s">
        <v>4023</v>
      </c>
      <c r="C10608" t="s">
        <v>2062</v>
      </c>
      <c r="D10608" t="s">
        <v>4024</v>
      </c>
      <c r="E10608" t="s">
        <v>4025</v>
      </c>
      <c r="F10608" s="859" t="s">
        <v>15610</v>
      </c>
    </row>
    <row r="10609" spans="1:6">
      <c r="A10609" t="s">
        <v>3967</v>
      </c>
      <c r="B10609" t="s">
        <v>4023</v>
      </c>
      <c r="C10609" t="s">
        <v>2062</v>
      </c>
      <c r="D10609" t="s">
        <v>4024</v>
      </c>
      <c r="E10609" t="s">
        <v>4025</v>
      </c>
      <c r="F10609" s="859" t="s">
        <v>15613</v>
      </c>
    </row>
    <row r="10610" spans="1:6">
      <c r="A10610" t="s">
        <v>3967</v>
      </c>
      <c r="B10610" t="s">
        <v>4023</v>
      </c>
      <c r="C10610" t="s">
        <v>2062</v>
      </c>
      <c r="D10610" t="s">
        <v>4024</v>
      </c>
      <c r="E10610" t="s">
        <v>4025</v>
      </c>
      <c r="F10610" s="859" t="s">
        <v>15617</v>
      </c>
    </row>
    <row r="10611" spans="1:6">
      <c r="A10611" t="s">
        <v>3967</v>
      </c>
      <c r="B10611" t="s">
        <v>4023</v>
      </c>
      <c r="C10611" t="s">
        <v>2062</v>
      </c>
      <c r="D10611" t="s">
        <v>4024</v>
      </c>
      <c r="E10611" t="s">
        <v>4025</v>
      </c>
      <c r="F10611" s="859" t="s">
        <v>15621</v>
      </c>
    </row>
    <row r="10612" spans="1:6">
      <c r="A10612" t="s">
        <v>3967</v>
      </c>
      <c r="B10612" t="s">
        <v>4023</v>
      </c>
      <c r="C10612" t="s">
        <v>2062</v>
      </c>
      <c r="D10612" t="s">
        <v>4024</v>
      </c>
      <c r="E10612" t="s">
        <v>4025</v>
      </c>
      <c r="F10612" s="859" t="s">
        <v>15622</v>
      </c>
    </row>
    <row r="10613" spans="1:6">
      <c r="A10613" t="s">
        <v>3967</v>
      </c>
      <c r="B10613" t="s">
        <v>4023</v>
      </c>
      <c r="C10613" t="s">
        <v>2062</v>
      </c>
      <c r="D10613" t="s">
        <v>4024</v>
      </c>
      <c r="E10613" t="s">
        <v>4025</v>
      </c>
      <c r="F10613" s="859" t="s">
        <v>15626</v>
      </c>
    </row>
    <row r="10614" spans="1:6">
      <c r="A10614" t="s">
        <v>3967</v>
      </c>
      <c r="B10614" t="s">
        <v>4023</v>
      </c>
      <c r="C10614" t="s">
        <v>2062</v>
      </c>
      <c r="D10614" t="s">
        <v>4024</v>
      </c>
      <c r="E10614" t="s">
        <v>4025</v>
      </c>
      <c r="F10614" s="859" t="s">
        <v>15630</v>
      </c>
    </row>
    <row r="10615" spans="1:6">
      <c r="A10615" t="s">
        <v>3967</v>
      </c>
      <c r="B10615" t="s">
        <v>4023</v>
      </c>
      <c r="C10615" t="s">
        <v>2062</v>
      </c>
      <c r="D10615" t="s">
        <v>4024</v>
      </c>
      <c r="E10615" t="s">
        <v>4025</v>
      </c>
      <c r="F10615" s="859" t="s">
        <v>15634</v>
      </c>
    </row>
    <row r="10616" spans="1:6">
      <c r="A10616" t="s">
        <v>3967</v>
      </c>
      <c r="B10616" t="s">
        <v>4023</v>
      </c>
      <c r="C10616" t="s">
        <v>2062</v>
      </c>
      <c r="D10616" t="s">
        <v>4024</v>
      </c>
      <c r="E10616" t="s">
        <v>4025</v>
      </c>
      <c r="F10616" s="859" t="s">
        <v>15637</v>
      </c>
    </row>
    <row r="10617" spans="1:6">
      <c r="A10617" t="s">
        <v>3967</v>
      </c>
      <c r="B10617" t="s">
        <v>4023</v>
      </c>
      <c r="C10617" t="s">
        <v>2062</v>
      </c>
      <c r="D10617" t="s">
        <v>4024</v>
      </c>
      <c r="E10617" t="s">
        <v>4025</v>
      </c>
      <c r="F10617" s="859" t="s">
        <v>15641</v>
      </c>
    </row>
    <row r="10618" spans="1:6">
      <c r="A10618" t="s">
        <v>3967</v>
      </c>
      <c r="B10618" t="s">
        <v>4023</v>
      </c>
      <c r="C10618" t="s">
        <v>2062</v>
      </c>
      <c r="D10618" t="s">
        <v>4024</v>
      </c>
      <c r="E10618" t="s">
        <v>4025</v>
      </c>
      <c r="F10618" s="859" t="s">
        <v>15645</v>
      </c>
    </row>
    <row r="10619" spans="1:6">
      <c r="A10619" t="s">
        <v>3967</v>
      </c>
      <c r="B10619" t="s">
        <v>4023</v>
      </c>
      <c r="C10619" t="s">
        <v>2062</v>
      </c>
      <c r="D10619" t="s">
        <v>4024</v>
      </c>
      <c r="E10619" t="s">
        <v>4025</v>
      </c>
      <c r="F10619" s="859" t="s">
        <v>15649</v>
      </c>
    </row>
    <row r="10620" spans="1:6">
      <c r="A10620" t="s">
        <v>3967</v>
      </c>
      <c r="B10620" t="s">
        <v>4023</v>
      </c>
      <c r="C10620" t="s">
        <v>2062</v>
      </c>
      <c r="D10620" t="s">
        <v>4024</v>
      </c>
      <c r="E10620" t="s">
        <v>4025</v>
      </c>
      <c r="F10620" s="859" t="s">
        <v>15650</v>
      </c>
    </row>
    <row r="10621" spans="1:6">
      <c r="A10621" t="s">
        <v>3967</v>
      </c>
      <c r="B10621" t="s">
        <v>4023</v>
      </c>
      <c r="C10621" t="s">
        <v>2062</v>
      </c>
      <c r="D10621" t="s">
        <v>4024</v>
      </c>
      <c r="E10621" t="s">
        <v>4025</v>
      </c>
      <c r="F10621" s="859" t="s">
        <v>15653</v>
      </c>
    </row>
    <row r="10622" spans="1:6">
      <c r="A10622" t="s">
        <v>3967</v>
      </c>
      <c r="B10622" t="s">
        <v>4023</v>
      </c>
      <c r="C10622" t="s">
        <v>2062</v>
      </c>
      <c r="D10622" t="s">
        <v>4024</v>
      </c>
      <c r="E10622" t="s">
        <v>4025</v>
      </c>
      <c r="F10622" s="859" t="s">
        <v>15657</v>
      </c>
    </row>
    <row r="10623" spans="1:6">
      <c r="A10623" t="s">
        <v>3967</v>
      </c>
      <c r="B10623" t="s">
        <v>4023</v>
      </c>
      <c r="C10623" t="s">
        <v>2062</v>
      </c>
      <c r="D10623" t="s">
        <v>4024</v>
      </c>
      <c r="E10623" t="s">
        <v>4025</v>
      </c>
      <c r="F10623" s="859" t="s">
        <v>15661</v>
      </c>
    </row>
    <row r="10624" spans="1:6">
      <c r="A10624" t="s">
        <v>3967</v>
      </c>
      <c r="B10624" t="s">
        <v>4023</v>
      </c>
      <c r="C10624" t="s">
        <v>2062</v>
      </c>
      <c r="D10624" t="s">
        <v>4024</v>
      </c>
      <c r="E10624" t="s">
        <v>4025</v>
      </c>
      <c r="F10624" s="859" t="s">
        <v>15664</v>
      </c>
    </row>
    <row r="10625" spans="1:6">
      <c r="A10625" t="s">
        <v>3967</v>
      </c>
      <c r="B10625" t="s">
        <v>4023</v>
      </c>
      <c r="C10625" t="s">
        <v>2062</v>
      </c>
      <c r="D10625" t="s">
        <v>4024</v>
      </c>
      <c r="E10625" t="s">
        <v>4025</v>
      </c>
      <c r="F10625" s="859" t="s">
        <v>15668</v>
      </c>
    </row>
    <row r="10626" spans="1:6">
      <c r="A10626" t="s">
        <v>3967</v>
      </c>
      <c r="B10626" t="s">
        <v>4023</v>
      </c>
      <c r="C10626" t="s">
        <v>2062</v>
      </c>
      <c r="D10626" t="s">
        <v>4024</v>
      </c>
      <c r="E10626" t="s">
        <v>4025</v>
      </c>
      <c r="F10626" s="859" t="s">
        <v>15672</v>
      </c>
    </row>
    <row r="10627" spans="1:6">
      <c r="A10627" t="s">
        <v>3967</v>
      </c>
      <c r="B10627" t="s">
        <v>4023</v>
      </c>
      <c r="C10627" t="s">
        <v>2062</v>
      </c>
      <c r="D10627" t="s">
        <v>4024</v>
      </c>
      <c r="E10627" t="s">
        <v>4025</v>
      </c>
      <c r="F10627" s="859" t="s">
        <v>15676</v>
      </c>
    </row>
    <row r="10628" spans="1:6">
      <c r="A10628" t="s">
        <v>3967</v>
      </c>
      <c r="B10628" t="s">
        <v>4023</v>
      </c>
      <c r="C10628" t="s">
        <v>2062</v>
      </c>
      <c r="D10628" t="s">
        <v>4024</v>
      </c>
      <c r="E10628" t="s">
        <v>4025</v>
      </c>
      <c r="F10628" s="859" t="s">
        <v>15680</v>
      </c>
    </row>
    <row r="10629" spans="1:6">
      <c r="A10629" t="s">
        <v>3967</v>
      </c>
      <c r="B10629" t="s">
        <v>4023</v>
      </c>
      <c r="C10629" t="s">
        <v>2062</v>
      </c>
      <c r="D10629" t="s">
        <v>4024</v>
      </c>
      <c r="E10629" t="s">
        <v>4025</v>
      </c>
      <c r="F10629" s="859" t="s">
        <v>15684</v>
      </c>
    </row>
    <row r="10630" spans="1:6">
      <c r="A10630" t="s">
        <v>3967</v>
      </c>
      <c r="B10630" t="s">
        <v>4023</v>
      </c>
      <c r="C10630" t="s">
        <v>2062</v>
      </c>
      <c r="D10630" t="s">
        <v>4024</v>
      </c>
      <c r="E10630" t="s">
        <v>4025</v>
      </c>
      <c r="F10630" s="859" t="s">
        <v>15688</v>
      </c>
    </row>
    <row r="10631" spans="1:6">
      <c r="A10631" t="s">
        <v>3967</v>
      </c>
      <c r="B10631" t="s">
        <v>4023</v>
      </c>
      <c r="C10631" t="s">
        <v>2062</v>
      </c>
      <c r="D10631" t="s">
        <v>4024</v>
      </c>
      <c r="E10631" t="s">
        <v>4025</v>
      </c>
      <c r="F10631" s="859" t="s">
        <v>15692</v>
      </c>
    </row>
    <row r="10632" spans="1:6">
      <c r="A10632" t="s">
        <v>3967</v>
      </c>
      <c r="B10632" t="s">
        <v>4023</v>
      </c>
      <c r="C10632" t="s">
        <v>2062</v>
      </c>
      <c r="D10632" t="s">
        <v>4024</v>
      </c>
      <c r="E10632" t="s">
        <v>4025</v>
      </c>
      <c r="F10632" s="859" t="s">
        <v>15695</v>
      </c>
    </row>
    <row r="10633" spans="1:6">
      <c r="A10633" t="s">
        <v>3967</v>
      </c>
      <c r="B10633" t="s">
        <v>4023</v>
      </c>
      <c r="C10633" t="s">
        <v>2062</v>
      </c>
      <c r="D10633" t="s">
        <v>4024</v>
      </c>
      <c r="E10633" t="s">
        <v>4025</v>
      </c>
      <c r="F10633" s="859" t="s">
        <v>15699</v>
      </c>
    </row>
    <row r="10634" spans="1:6">
      <c r="A10634" t="s">
        <v>3967</v>
      </c>
      <c r="B10634" t="s">
        <v>4023</v>
      </c>
      <c r="C10634" t="s">
        <v>2062</v>
      </c>
      <c r="D10634" t="s">
        <v>4024</v>
      </c>
      <c r="E10634" t="s">
        <v>4025</v>
      </c>
      <c r="F10634" s="859" t="s">
        <v>15703</v>
      </c>
    </row>
    <row r="10635" spans="1:6">
      <c r="A10635" t="s">
        <v>3967</v>
      </c>
      <c r="B10635" t="s">
        <v>4023</v>
      </c>
      <c r="C10635" t="s">
        <v>2062</v>
      </c>
      <c r="D10635" t="s">
        <v>4024</v>
      </c>
      <c r="E10635" t="s">
        <v>4025</v>
      </c>
      <c r="F10635" s="859" t="s">
        <v>15707</v>
      </c>
    </row>
    <row r="10636" spans="1:6">
      <c r="A10636" t="s">
        <v>3967</v>
      </c>
      <c r="B10636" t="s">
        <v>4023</v>
      </c>
      <c r="C10636" t="s">
        <v>2062</v>
      </c>
      <c r="D10636" t="s">
        <v>4024</v>
      </c>
      <c r="E10636" t="s">
        <v>4025</v>
      </c>
      <c r="F10636" s="859" t="s">
        <v>15711</v>
      </c>
    </row>
    <row r="10637" spans="1:6">
      <c r="A10637" t="s">
        <v>3967</v>
      </c>
      <c r="B10637" t="s">
        <v>4023</v>
      </c>
      <c r="C10637" t="s">
        <v>2062</v>
      </c>
      <c r="D10637" t="s">
        <v>4024</v>
      </c>
      <c r="E10637" t="s">
        <v>4025</v>
      </c>
      <c r="F10637" s="859" t="s">
        <v>15715</v>
      </c>
    </row>
    <row r="10638" spans="1:6">
      <c r="A10638" t="s">
        <v>3967</v>
      </c>
      <c r="B10638" t="s">
        <v>4023</v>
      </c>
      <c r="C10638" t="s">
        <v>2062</v>
      </c>
      <c r="D10638" t="s">
        <v>4024</v>
      </c>
      <c r="E10638" t="s">
        <v>4025</v>
      </c>
      <c r="F10638" s="859" t="s">
        <v>15719</v>
      </c>
    </row>
    <row r="10639" spans="1:6">
      <c r="A10639" t="s">
        <v>3967</v>
      </c>
      <c r="B10639" t="s">
        <v>4023</v>
      </c>
      <c r="C10639" t="s">
        <v>2062</v>
      </c>
      <c r="D10639" t="s">
        <v>4024</v>
      </c>
      <c r="E10639" t="s">
        <v>4025</v>
      </c>
      <c r="F10639" s="859" t="s">
        <v>15722</v>
      </c>
    </row>
    <row r="10640" spans="1:6">
      <c r="A10640" t="s">
        <v>3967</v>
      </c>
      <c r="B10640" t="s">
        <v>4023</v>
      </c>
      <c r="C10640" t="s">
        <v>2062</v>
      </c>
      <c r="D10640" t="s">
        <v>4024</v>
      </c>
      <c r="E10640" t="s">
        <v>4025</v>
      </c>
      <c r="F10640" s="859" t="s">
        <v>15725</v>
      </c>
    </row>
    <row r="10641" spans="1:6">
      <c r="A10641" t="s">
        <v>3967</v>
      </c>
      <c r="B10641" t="s">
        <v>4023</v>
      </c>
      <c r="C10641" t="s">
        <v>2062</v>
      </c>
      <c r="D10641" t="s">
        <v>4024</v>
      </c>
      <c r="E10641" t="s">
        <v>4025</v>
      </c>
      <c r="F10641" s="859" t="s">
        <v>15728</v>
      </c>
    </row>
    <row r="10642" spans="1:6">
      <c r="A10642" t="s">
        <v>3967</v>
      </c>
      <c r="B10642" t="s">
        <v>4023</v>
      </c>
      <c r="C10642" t="s">
        <v>2062</v>
      </c>
      <c r="D10642" t="s">
        <v>4024</v>
      </c>
      <c r="E10642" t="s">
        <v>4025</v>
      </c>
      <c r="F10642" s="859" t="s">
        <v>15731</v>
      </c>
    </row>
    <row r="10643" spans="1:6">
      <c r="A10643" t="s">
        <v>3967</v>
      </c>
      <c r="B10643" t="s">
        <v>4023</v>
      </c>
      <c r="C10643" t="s">
        <v>2062</v>
      </c>
      <c r="D10643" t="s">
        <v>4024</v>
      </c>
      <c r="E10643" t="s">
        <v>4025</v>
      </c>
      <c r="F10643" s="859" t="s">
        <v>15735</v>
      </c>
    </row>
    <row r="10644" spans="1:6">
      <c r="A10644" t="s">
        <v>3967</v>
      </c>
      <c r="B10644" t="s">
        <v>4023</v>
      </c>
      <c r="C10644" t="s">
        <v>2062</v>
      </c>
      <c r="D10644" t="s">
        <v>4024</v>
      </c>
      <c r="E10644" t="s">
        <v>4025</v>
      </c>
      <c r="F10644" s="859" t="s">
        <v>15736</v>
      </c>
    </row>
    <row r="10645" spans="1:6">
      <c r="A10645" t="s">
        <v>3967</v>
      </c>
      <c r="B10645" t="s">
        <v>4023</v>
      </c>
      <c r="C10645" t="s">
        <v>2062</v>
      </c>
      <c r="D10645" t="s">
        <v>4024</v>
      </c>
      <c r="E10645" t="s">
        <v>4025</v>
      </c>
      <c r="F10645" s="859" t="s">
        <v>15740</v>
      </c>
    </row>
    <row r="10646" spans="1:6">
      <c r="A10646" t="s">
        <v>3967</v>
      </c>
      <c r="B10646" t="s">
        <v>4023</v>
      </c>
      <c r="C10646" t="s">
        <v>2062</v>
      </c>
      <c r="D10646" t="s">
        <v>4024</v>
      </c>
      <c r="E10646" t="s">
        <v>4025</v>
      </c>
      <c r="F10646" s="859" t="s">
        <v>15744</v>
      </c>
    </row>
    <row r="10647" spans="1:6">
      <c r="A10647" t="s">
        <v>3967</v>
      </c>
      <c r="B10647" t="s">
        <v>4023</v>
      </c>
      <c r="C10647" t="s">
        <v>2062</v>
      </c>
      <c r="D10647" t="s">
        <v>4024</v>
      </c>
      <c r="E10647" t="s">
        <v>4025</v>
      </c>
      <c r="F10647" s="859" t="s">
        <v>15748</v>
      </c>
    </row>
    <row r="10648" spans="1:6">
      <c r="A10648" t="s">
        <v>3967</v>
      </c>
      <c r="B10648" t="s">
        <v>4023</v>
      </c>
      <c r="C10648" t="s">
        <v>2062</v>
      </c>
      <c r="D10648" t="s">
        <v>4024</v>
      </c>
      <c r="E10648" t="s">
        <v>4025</v>
      </c>
      <c r="F10648" s="859" t="s">
        <v>15752</v>
      </c>
    </row>
    <row r="10649" spans="1:6">
      <c r="A10649" t="s">
        <v>3967</v>
      </c>
      <c r="B10649" t="s">
        <v>4023</v>
      </c>
      <c r="C10649" t="s">
        <v>2062</v>
      </c>
      <c r="D10649" t="s">
        <v>4024</v>
      </c>
      <c r="E10649" t="s">
        <v>4025</v>
      </c>
      <c r="F10649" s="859" t="s">
        <v>15756</v>
      </c>
    </row>
    <row r="10650" spans="1:6">
      <c r="A10650" t="s">
        <v>3967</v>
      </c>
      <c r="B10650" t="s">
        <v>4023</v>
      </c>
      <c r="C10650" t="s">
        <v>2062</v>
      </c>
      <c r="D10650" t="s">
        <v>4024</v>
      </c>
      <c r="E10650" t="s">
        <v>4025</v>
      </c>
      <c r="F10650" s="859" t="s">
        <v>15760</v>
      </c>
    </row>
    <row r="10651" spans="1:6">
      <c r="A10651" t="s">
        <v>3967</v>
      </c>
      <c r="B10651" t="s">
        <v>4023</v>
      </c>
      <c r="C10651" t="s">
        <v>2062</v>
      </c>
      <c r="D10651" t="s">
        <v>4024</v>
      </c>
      <c r="E10651" t="s">
        <v>4025</v>
      </c>
      <c r="F10651" s="859" t="s">
        <v>15764</v>
      </c>
    </row>
    <row r="10652" spans="1:6">
      <c r="A10652" t="s">
        <v>3967</v>
      </c>
      <c r="B10652" t="s">
        <v>4023</v>
      </c>
      <c r="C10652" t="s">
        <v>2062</v>
      </c>
      <c r="D10652" t="s">
        <v>4024</v>
      </c>
      <c r="E10652" t="s">
        <v>4025</v>
      </c>
      <c r="F10652" s="859" t="s">
        <v>15768</v>
      </c>
    </row>
    <row r="10653" spans="1:6">
      <c r="A10653" t="s">
        <v>3967</v>
      </c>
      <c r="B10653" t="s">
        <v>4023</v>
      </c>
      <c r="C10653" t="s">
        <v>2062</v>
      </c>
      <c r="D10653" t="s">
        <v>4024</v>
      </c>
      <c r="E10653" t="s">
        <v>4025</v>
      </c>
      <c r="F10653" s="859" t="s">
        <v>15772</v>
      </c>
    </row>
    <row r="10654" spans="1:6">
      <c r="A10654" t="s">
        <v>3967</v>
      </c>
      <c r="B10654" t="s">
        <v>4023</v>
      </c>
      <c r="C10654" t="s">
        <v>2062</v>
      </c>
      <c r="D10654" t="s">
        <v>4024</v>
      </c>
      <c r="E10654" t="s">
        <v>4025</v>
      </c>
      <c r="F10654" s="859" t="s">
        <v>15776</v>
      </c>
    </row>
    <row r="10655" spans="1:6">
      <c r="A10655" t="s">
        <v>3967</v>
      </c>
      <c r="B10655" t="s">
        <v>4023</v>
      </c>
      <c r="C10655" t="s">
        <v>2062</v>
      </c>
      <c r="D10655" t="s">
        <v>4024</v>
      </c>
      <c r="E10655" t="s">
        <v>4025</v>
      </c>
      <c r="F10655" s="859" t="s">
        <v>15780</v>
      </c>
    </row>
    <row r="10656" spans="1:6">
      <c r="A10656" t="s">
        <v>3967</v>
      </c>
      <c r="B10656" t="s">
        <v>4023</v>
      </c>
      <c r="C10656" t="s">
        <v>2062</v>
      </c>
      <c r="D10656" t="s">
        <v>4024</v>
      </c>
      <c r="E10656" t="s">
        <v>4025</v>
      </c>
      <c r="F10656" s="859" t="s">
        <v>15784</v>
      </c>
    </row>
    <row r="10657" spans="1:6">
      <c r="A10657" t="s">
        <v>3967</v>
      </c>
      <c r="B10657" t="s">
        <v>4023</v>
      </c>
      <c r="C10657" t="s">
        <v>2062</v>
      </c>
      <c r="D10657" t="s">
        <v>4024</v>
      </c>
      <c r="E10657" t="s">
        <v>4025</v>
      </c>
      <c r="F10657" s="859" t="s">
        <v>15787</v>
      </c>
    </row>
    <row r="10658" spans="1:6">
      <c r="A10658" t="s">
        <v>3967</v>
      </c>
      <c r="B10658" t="s">
        <v>4023</v>
      </c>
      <c r="C10658" t="s">
        <v>2062</v>
      </c>
      <c r="D10658" t="s">
        <v>4024</v>
      </c>
      <c r="E10658" t="s">
        <v>4025</v>
      </c>
      <c r="F10658" s="859" t="s">
        <v>15791</v>
      </c>
    </row>
    <row r="10659" spans="1:6">
      <c r="A10659" t="s">
        <v>3967</v>
      </c>
      <c r="B10659" t="s">
        <v>4023</v>
      </c>
      <c r="C10659" t="s">
        <v>2062</v>
      </c>
      <c r="D10659" t="s">
        <v>4024</v>
      </c>
      <c r="E10659" t="s">
        <v>4025</v>
      </c>
      <c r="F10659" s="859" t="s">
        <v>15794</v>
      </c>
    </row>
    <row r="10660" spans="1:6">
      <c r="A10660" t="s">
        <v>3967</v>
      </c>
      <c r="B10660" t="s">
        <v>4023</v>
      </c>
      <c r="C10660" t="s">
        <v>2062</v>
      </c>
      <c r="D10660" t="s">
        <v>4024</v>
      </c>
      <c r="E10660" t="s">
        <v>4025</v>
      </c>
      <c r="F10660" s="859" t="s">
        <v>15798</v>
      </c>
    </row>
    <row r="10661" spans="1:6">
      <c r="A10661" t="s">
        <v>3967</v>
      </c>
      <c r="B10661" t="s">
        <v>4023</v>
      </c>
      <c r="C10661" t="s">
        <v>2062</v>
      </c>
      <c r="D10661" t="s">
        <v>4024</v>
      </c>
      <c r="E10661" t="s">
        <v>4025</v>
      </c>
      <c r="F10661" s="859" t="s">
        <v>15802</v>
      </c>
    </row>
    <row r="10662" spans="1:6">
      <c r="A10662" t="s">
        <v>3967</v>
      </c>
      <c r="B10662" t="s">
        <v>4023</v>
      </c>
      <c r="C10662" t="s">
        <v>2062</v>
      </c>
      <c r="D10662" t="s">
        <v>4024</v>
      </c>
      <c r="E10662" t="s">
        <v>4025</v>
      </c>
      <c r="F10662" s="859" t="s">
        <v>15805</v>
      </c>
    </row>
    <row r="10663" spans="1:6">
      <c r="A10663" t="s">
        <v>3967</v>
      </c>
      <c r="B10663" t="s">
        <v>4023</v>
      </c>
      <c r="C10663" t="s">
        <v>2062</v>
      </c>
      <c r="D10663" t="s">
        <v>4024</v>
      </c>
      <c r="E10663" t="s">
        <v>4025</v>
      </c>
      <c r="F10663" s="859" t="s">
        <v>15809</v>
      </c>
    </row>
    <row r="10664" spans="1:6">
      <c r="A10664" t="s">
        <v>3967</v>
      </c>
      <c r="B10664" t="s">
        <v>4023</v>
      </c>
      <c r="C10664" t="s">
        <v>2062</v>
      </c>
      <c r="D10664" t="s">
        <v>4024</v>
      </c>
      <c r="E10664" t="s">
        <v>4025</v>
      </c>
      <c r="F10664" s="859" t="s">
        <v>15813</v>
      </c>
    </row>
    <row r="10665" spans="1:6">
      <c r="A10665" t="s">
        <v>3967</v>
      </c>
      <c r="B10665" t="s">
        <v>4023</v>
      </c>
      <c r="C10665" t="s">
        <v>2062</v>
      </c>
      <c r="D10665" t="s">
        <v>4024</v>
      </c>
      <c r="E10665" t="s">
        <v>4025</v>
      </c>
      <c r="F10665" s="859" t="s">
        <v>15817</v>
      </c>
    </row>
    <row r="10666" spans="1:6">
      <c r="A10666" t="s">
        <v>3967</v>
      </c>
      <c r="B10666" t="s">
        <v>4023</v>
      </c>
      <c r="C10666" t="s">
        <v>2062</v>
      </c>
      <c r="D10666" t="s">
        <v>4024</v>
      </c>
      <c r="E10666" t="s">
        <v>4025</v>
      </c>
      <c r="F10666" s="859" t="s">
        <v>15820</v>
      </c>
    </row>
    <row r="10667" spans="1:6">
      <c r="A10667" t="s">
        <v>3967</v>
      </c>
      <c r="B10667" t="s">
        <v>4023</v>
      </c>
      <c r="C10667" t="s">
        <v>2062</v>
      </c>
      <c r="D10667" t="s">
        <v>4024</v>
      </c>
      <c r="E10667" t="s">
        <v>4025</v>
      </c>
      <c r="F10667" s="859" t="s">
        <v>15824</v>
      </c>
    </row>
    <row r="10668" spans="1:6">
      <c r="A10668" t="s">
        <v>3967</v>
      </c>
      <c r="B10668" t="s">
        <v>4023</v>
      </c>
      <c r="C10668" t="s">
        <v>2062</v>
      </c>
      <c r="D10668" t="s">
        <v>4024</v>
      </c>
      <c r="E10668" t="s">
        <v>4025</v>
      </c>
      <c r="F10668" s="859" t="s">
        <v>15827</v>
      </c>
    </row>
    <row r="10669" spans="1:6">
      <c r="A10669" t="s">
        <v>3967</v>
      </c>
      <c r="B10669" t="s">
        <v>4023</v>
      </c>
      <c r="C10669" t="s">
        <v>2062</v>
      </c>
      <c r="D10669" t="s">
        <v>4024</v>
      </c>
      <c r="E10669" t="s">
        <v>4025</v>
      </c>
      <c r="F10669" s="859" t="s">
        <v>15830</v>
      </c>
    </row>
    <row r="10670" spans="1:6">
      <c r="A10670" t="s">
        <v>3967</v>
      </c>
      <c r="B10670" t="s">
        <v>4023</v>
      </c>
      <c r="C10670" t="s">
        <v>2062</v>
      </c>
      <c r="D10670" t="s">
        <v>4024</v>
      </c>
      <c r="E10670" t="s">
        <v>4025</v>
      </c>
      <c r="F10670" s="859" t="s">
        <v>15833</v>
      </c>
    </row>
    <row r="10671" spans="1:6">
      <c r="A10671" t="s">
        <v>3967</v>
      </c>
      <c r="B10671" t="s">
        <v>4023</v>
      </c>
      <c r="C10671" t="s">
        <v>2062</v>
      </c>
      <c r="D10671" t="s">
        <v>4024</v>
      </c>
      <c r="E10671" t="s">
        <v>4025</v>
      </c>
      <c r="F10671" s="859" t="s">
        <v>15836</v>
      </c>
    </row>
    <row r="10672" spans="1:6">
      <c r="A10672" t="s">
        <v>3967</v>
      </c>
      <c r="B10672" t="s">
        <v>4023</v>
      </c>
      <c r="C10672" t="s">
        <v>2062</v>
      </c>
      <c r="D10672" t="s">
        <v>4024</v>
      </c>
      <c r="E10672" t="s">
        <v>4025</v>
      </c>
      <c r="F10672" s="859" t="s">
        <v>15839</v>
      </c>
    </row>
    <row r="10673" spans="1:6">
      <c r="A10673" t="s">
        <v>3967</v>
      </c>
      <c r="B10673" t="s">
        <v>4023</v>
      </c>
      <c r="C10673" t="s">
        <v>2062</v>
      </c>
      <c r="D10673" t="s">
        <v>4024</v>
      </c>
      <c r="E10673" t="s">
        <v>4025</v>
      </c>
      <c r="F10673" s="859" t="s">
        <v>15842</v>
      </c>
    </row>
    <row r="10674" spans="1:6">
      <c r="A10674" t="s">
        <v>3967</v>
      </c>
      <c r="B10674" t="s">
        <v>4023</v>
      </c>
      <c r="C10674" t="s">
        <v>2062</v>
      </c>
      <c r="D10674" t="s">
        <v>4024</v>
      </c>
      <c r="E10674" t="s">
        <v>4025</v>
      </c>
      <c r="F10674" s="859" t="s">
        <v>15845</v>
      </c>
    </row>
    <row r="10675" spans="1:6">
      <c r="A10675" t="s">
        <v>3967</v>
      </c>
      <c r="B10675" t="s">
        <v>4023</v>
      </c>
      <c r="C10675" t="s">
        <v>2062</v>
      </c>
      <c r="D10675" t="s">
        <v>4024</v>
      </c>
      <c r="E10675" t="s">
        <v>4025</v>
      </c>
      <c r="F10675" s="859" t="s">
        <v>15849</v>
      </c>
    </row>
    <row r="10676" spans="1:6">
      <c r="A10676" t="s">
        <v>3967</v>
      </c>
      <c r="B10676" t="s">
        <v>4023</v>
      </c>
      <c r="C10676" t="s">
        <v>2062</v>
      </c>
      <c r="D10676" t="s">
        <v>4024</v>
      </c>
      <c r="E10676" t="s">
        <v>4025</v>
      </c>
      <c r="F10676" s="859" t="s">
        <v>15852</v>
      </c>
    </row>
    <row r="10677" spans="1:6">
      <c r="A10677" t="s">
        <v>3967</v>
      </c>
      <c r="B10677" t="s">
        <v>4023</v>
      </c>
      <c r="C10677" t="s">
        <v>2062</v>
      </c>
      <c r="D10677" t="s">
        <v>4024</v>
      </c>
      <c r="E10677" t="s">
        <v>4025</v>
      </c>
      <c r="F10677" s="859" t="s">
        <v>15855</v>
      </c>
    </row>
    <row r="10678" spans="1:6">
      <c r="A10678" t="s">
        <v>3967</v>
      </c>
      <c r="B10678" t="s">
        <v>4023</v>
      </c>
      <c r="C10678" t="s">
        <v>2062</v>
      </c>
      <c r="D10678" t="s">
        <v>4024</v>
      </c>
      <c r="E10678" t="s">
        <v>4025</v>
      </c>
      <c r="F10678" s="859" t="s">
        <v>15858</v>
      </c>
    </row>
    <row r="10679" spans="1:6">
      <c r="A10679" t="s">
        <v>3967</v>
      </c>
      <c r="B10679" t="s">
        <v>4023</v>
      </c>
      <c r="C10679" t="s">
        <v>2062</v>
      </c>
      <c r="D10679" t="s">
        <v>4024</v>
      </c>
      <c r="E10679" t="s">
        <v>4025</v>
      </c>
      <c r="F10679" s="859" t="s">
        <v>15862</v>
      </c>
    </row>
    <row r="10680" spans="1:6">
      <c r="A10680" t="s">
        <v>3967</v>
      </c>
      <c r="B10680" t="s">
        <v>4023</v>
      </c>
      <c r="C10680" t="s">
        <v>2062</v>
      </c>
      <c r="D10680" t="s">
        <v>4024</v>
      </c>
      <c r="E10680" t="s">
        <v>4025</v>
      </c>
      <c r="F10680" s="859" t="s">
        <v>15865</v>
      </c>
    </row>
    <row r="10681" spans="1:6">
      <c r="A10681" t="s">
        <v>3967</v>
      </c>
      <c r="B10681" t="s">
        <v>4023</v>
      </c>
      <c r="C10681" t="s">
        <v>2062</v>
      </c>
      <c r="D10681" t="s">
        <v>4024</v>
      </c>
      <c r="E10681" t="s">
        <v>4025</v>
      </c>
      <c r="F10681" s="859" t="s">
        <v>15866</v>
      </c>
    </row>
    <row r="10682" spans="1:6">
      <c r="A10682" t="s">
        <v>3967</v>
      </c>
      <c r="B10682" t="s">
        <v>4023</v>
      </c>
      <c r="C10682" t="s">
        <v>2062</v>
      </c>
      <c r="D10682" t="s">
        <v>4024</v>
      </c>
      <c r="E10682" t="s">
        <v>4025</v>
      </c>
      <c r="F10682" s="859" t="s">
        <v>15870</v>
      </c>
    </row>
    <row r="10683" spans="1:6">
      <c r="A10683" t="s">
        <v>3967</v>
      </c>
      <c r="B10683" t="s">
        <v>4023</v>
      </c>
      <c r="C10683" t="s">
        <v>2062</v>
      </c>
      <c r="D10683" t="s">
        <v>4024</v>
      </c>
      <c r="E10683" t="s">
        <v>4025</v>
      </c>
      <c r="F10683" s="859" t="s">
        <v>15873</v>
      </c>
    </row>
    <row r="10684" spans="1:6">
      <c r="A10684" t="s">
        <v>3967</v>
      </c>
      <c r="B10684" t="s">
        <v>4023</v>
      </c>
      <c r="C10684" t="s">
        <v>2062</v>
      </c>
      <c r="D10684" t="s">
        <v>4024</v>
      </c>
      <c r="E10684" t="s">
        <v>4025</v>
      </c>
      <c r="F10684" s="859" t="s">
        <v>15877</v>
      </c>
    </row>
    <row r="10685" spans="1:6">
      <c r="A10685" t="s">
        <v>3967</v>
      </c>
      <c r="B10685" t="s">
        <v>4023</v>
      </c>
      <c r="C10685" t="s">
        <v>2062</v>
      </c>
      <c r="D10685" t="s">
        <v>4024</v>
      </c>
      <c r="E10685" t="s">
        <v>4025</v>
      </c>
      <c r="F10685" s="859" t="s">
        <v>15881</v>
      </c>
    </row>
    <row r="10686" spans="1:6">
      <c r="A10686" t="s">
        <v>3967</v>
      </c>
      <c r="B10686" t="s">
        <v>4023</v>
      </c>
      <c r="C10686" t="s">
        <v>2062</v>
      </c>
      <c r="D10686" t="s">
        <v>4024</v>
      </c>
      <c r="E10686" t="s">
        <v>4025</v>
      </c>
      <c r="F10686" s="859" t="s">
        <v>15884</v>
      </c>
    </row>
    <row r="10687" spans="1:6">
      <c r="A10687" t="s">
        <v>3967</v>
      </c>
      <c r="B10687" t="s">
        <v>4023</v>
      </c>
      <c r="C10687" t="s">
        <v>2062</v>
      </c>
      <c r="D10687" t="s">
        <v>4024</v>
      </c>
      <c r="E10687" t="s">
        <v>4025</v>
      </c>
      <c r="F10687" s="859" t="s">
        <v>15887</v>
      </c>
    </row>
    <row r="10688" spans="1:6">
      <c r="A10688" t="s">
        <v>3967</v>
      </c>
      <c r="B10688" t="s">
        <v>4023</v>
      </c>
      <c r="C10688" t="s">
        <v>2062</v>
      </c>
      <c r="D10688" t="s">
        <v>4024</v>
      </c>
      <c r="E10688" t="s">
        <v>4025</v>
      </c>
      <c r="F10688" s="859" t="s">
        <v>15891</v>
      </c>
    </row>
    <row r="10689" spans="1:6">
      <c r="A10689" t="s">
        <v>3967</v>
      </c>
      <c r="B10689" t="s">
        <v>4023</v>
      </c>
      <c r="C10689" t="s">
        <v>2062</v>
      </c>
      <c r="D10689" t="s">
        <v>4024</v>
      </c>
      <c r="E10689" t="s">
        <v>4025</v>
      </c>
      <c r="F10689" s="859" t="s">
        <v>15895</v>
      </c>
    </row>
    <row r="10690" spans="1:6">
      <c r="A10690" t="s">
        <v>3967</v>
      </c>
      <c r="B10690" t="s">
        <v>4023</v>
      </c>
      <c r="C10690" t="s">
        <v>2062</v>
      </c>
      <c r="D10690" t="s">
        <v>4024</v>
      </c>
      <c r="E10690" t="s">
        <v>4025</v>
      </c>
      <c r="F10690" s="859" t="s">
        <v>15899</v>
      </c>
    </row>
    <row r="10691" spans="1:6">
      <c r="A10691" t="s">
        <v>3967</v>
      </c>
      <c r="B10691" t="s">
        <v>4023</v>
      </c>
      <c r="C10691" t="s">
        <v>2062</v>
      </c>
      <c r="D10691" t="s">
        <v>4024</v>
      </c>
      <c r="E10691" t="s">
        <v>4025</v>
      </c>
      <c r="F10691" s="859" t="s">
        <v>15903</v>
      </c>
    </row>
    <row r="10692" spans="1:6">
      <c r="A10692" t="s">
        <v>3967</v>
      </c>
      <c r="B10692" t="s">
        <v>4023</v>
      </c>
      <c r="C10692" t="s">
        <v>2062</v>
      </c>
      <c r="D10692" t="s">
        <v>4024</v>
      </c>
      <c r="E10692" t="s">
        <v>4025</v>
      </c>
      <c r="F10692" s="859" t="s">
        <v>15906</v>
      </c>
    </row>
    <row r="10693" spans="1:6">
      <c r="A10693" t="s">
        <v>3967</v>
      </c>
      <c r="B10693" t="s">
        <v>4023</v>
      </c>
      <c r="C10693" t="s">
        <v>2062</v>
      </c>
      <c r="D10693" t="s">
        <v>4024</v>
      </c>
      <c r="E10693" t="s">
        <v>4025</v>
      </c>
      <c r="F10693" s="859" t="s">
        <v>15910</v>
      </c>
    </row>
    <row r="10694" spans="1:6">
      <c r="A10694" t="s">
        <v>3967</v>
      </c>
      <c r="B10694" t="s">
        <v>4023</v>
      </c>
      <c r="C10694" t="s">
        <v>2062</v>
      </c>
      <c r="D10694" t="s">
        <v>4024</v>
      </c>
      <c r="E10694" t="s">
        <v>4025</v>
      </c>
      <c r="F10694" s="859" t="s">
        <v>15913</v>
      </c>
    </row>
    <row r="10695" spans="1:6">
      <c r="A10695" t="s">
        <v>3967</v>
      </c>
      <c r="B10695" t="s">
        <v>4023</v>
      </c>
      <c r="C10695" t="s">
        <v>2062</v>
      </c>
      <c r="D10695" t="s">
        <v>4024</v>
      </c>
      <c r="E10695" t="s">
        <v>4025</v>
      </c>
      <c r="F10695" s="859" t="s">
        <v>15916</v>
      </c>
    </row>
    <row r="10696" spans="1:6">
      <c r="A10696" t="s">
        <v>3967</v>
      </c>
      <c r="B10696" t="s">
        <v>4023</v>
      </c>
      <c r="C10696" t="s">
        <v>2062</v>
      </c>
      <c r="D10696" t="s">
        <v>4024</v>
      </c>
      <c r="E10696" t="s">
        <v>4025</v>
      </c>
      <c r="F10696" s="859" t="s">
        <v>15919</v>
      </c>
    </row>
    <row r="10697" spans="1:6">
      <c r="A10697" t="s">
        <v>3967</v>
      </c>
      <c r="B10697" t="s">
        <v>4023</v>
      </c>
      <c r="C10697" t="s">
        <v>2062</v>
      </c>
      <c r="D10697" t="s">
        <v>4024</v>
      </c>
      <c r="E10697" t="s">
        <v>4025</v>
      </c>
      <c r="F10697" s="859" t="s">
        <v>15922</v>
      </c>
    </row>
    <row r="10698" spans="1:6">
      <c r="A10698" t="s">
        <v>3967</v>
      </c>
      <c r="B10698" t="s">
        <v>4023</v>
      </c>
      <c r="C10698" t="s">
        <v>2062</v>
      </c>
      <c r="D10698" t="s">
        <v>4024</v>
      </c>
      <c r="E10698" t="s">
        <v>4025</v>
      </c>
      <c r="F10698" s="859" t="s">
        <v>15923</v>
      </c>
    </row>
    <row r="10699" spans="1:6">
      <c r="A10699" t="s">
        <v>3967</v>
      </c>
      <c r="B10699" t="s">
        <v>4023</v>
      </c>
      <c r="C10699" t="s">
        <v>2062</v>
      </c>
      <c r="D10699" t="s">
        <v>4024</v>
      </c>
      <c r="E10699" t="s">
        <v>4025</v>
      </c>
      <c r="F10699" s="859" t="s">
        <v>15927</v>
      </c>
    </row>
    <row r="10700" spans="1:6">
      <c r="A10700" t="s">
        <v>3967</v>
      </c>
      <c r="B10700" t="s">
        <v>4023</v>
      </c>
      <c r="C10700" t="s">
        <v>2062</v>
      </c>
      <c r="D10700" t="s">
        <v>4024</v>
      </c>
      <c r="E10700" t="s">
        <v>4025</v>
      </c>
      <c r="F10700" s="859" t="s">
        <v>15931</v>
      </c>
    </row>
    <row r="10701" spans="1:6">
      <c r="A10701" t="s">
        <v>3967</v>
      </c>
      <c r="B10701" t="s">
        <v>4023</v>
      </c>
      <c r="C10701" t="s">
        <v>2062</v>
      </c>
      <c r="D10701" t="s">
        <v>4024</v>
      </c>
      <c r="E10701" t="s">
        <v>4025</v>
      </c>
      <c r="F10701" s="859" t="s">
        <v>15935</v>
      </c>
    </row>
    <row r="10702" spans="1:6">
      <c r="A10702" t="s">
        <v>3967</v>
      </c>
      <c r="B10702" t="s">
        <v>4023</v>
      </c>
      <c r="C10702" t="s">
        <v>2062</v>
      </c>
      <c r="D10702" t="s">
        <v>4024</v>
      </c>
      <c r="E10702" t="s">
        <v>4025</v>
      </c>
      <c r="F10702" s="859" t="s">
        <v>15939</v>
      </c>
    </row>
    <row r="10703" spans="1:6">
      <c r="A10703" t="s">
        <v>3967</v>
      </c>
      <c r="B10703" t="s">
        <v>4023</v>
      </c>
      <c r="C10703" t="s">
        <v>2062</v>
      </c>
      <c r="D10703" t="s">
        <v>4024</v>
      </c>
      <c r="E10703" t="s">
        <v>4025</v>
      </c>
      <c r="F10703" s="859" t="s">
        <v>15942</v>
      </c>
    </row>
    <row r="10704" spans="1:6">
      <c r="A10704" t="s">
        <v>3967</v>
      </c>
      <c r="B10704" t="s">
        <v>4023</v>
      </c>
      <c r="C10704" t="s">
        <v>2062</v>
      </c>
      <c r="D10704" t="s">
        <v>4024</v>
      </c>
      <c r="E10704" t="s">
        <v>4025</v>
      </c>
      <c r="F10704" s="859" t="s">
        <v>15946</v>
      </c>
    </row>
    <row r="10705" spans="1:6">
      <c r="A10705" t="s">
        <v>3967</v>
      </c>
      <c r="B10705" t="s">
        <v>4023</v>
      </c>
      <c r="C10705" t="s">
        <v>2062</v>
      </c>
      <c r="D10705" t="s">
        <v>4024</v>
      </c>
      <c r="E10705" t="s">
        <v>4025</v>
      </c>
      <c r="F10705" s="859" t="s">
        <v>15950</v>
      </c>
    </row>
    <row r="10706" spans="1:6">
      <c r="A10706" t="s">
        <v>3967</v>
      </c>
      <c r="B10706" t="s">
        <v>4023</v>
      </c>
      <c r="C10706" t="s">
        <v>2062</v>
      </c>
      <c r="D10706" t="s">
        <v>4024</v>
      </c>
      <c r="E10706" t="s">
        <v>4025</v>
      </c>
      <c r="F10706" s="859" t="s">
        <v>15954</v>
      </c>
    </row>
    <row r="10707" spans="1:6">
      <c r="A10707" t="s">
        <v>3967</v>
      </c>
      <c r="B10707" t="s">
        <v>4023</v>
      </c>
      <c r="C10707" t="s">
        <v>2062</v>
      </c>
      <c r="D10707" t="s">
        <v>4024</v>
      </c>
      <c r="E10707" t="s">
        <v>4025</v>
      </c>
      <c r="F10707" s="859" t="s">
        <v>15958</v>
      </c>
    </row>
    <row r="10708" spans="1:6">
      <c r="A10708" t="s">
        <v>3967</v>
      </c>
      <c r="B10708" t="s">
        <v>4023</v>
      </c>
      <c r="C10708" t="s">
        <v>2062</v>
      </c>
      <c r="D10708" t="s">
        <v>4024</v>
      </c>
      <c r="E10708" t="s">
        <v>4025</v>
      </c>
      <c r="F10708" s="859" t="s">
        <v>15962</v>
      </c>
    </row>
    <row r="10709" spans="1:6">
      <c r="A10709" t="s">
        <v>3967</v>
      </c>
      <c r="B10709" t="s">
        <v>4023</v>
      </c>
      <c r="C10709" t="s">
        <v>2062</v>
      </c>
      <c r="D10709" t="s">
        <v>4024</v>
      </c>
      <c r="E10709" t="s">
        <v>4025</v>
      </c>
      <c r="F10709" s="859" t="s">
        <v>15966</v>
      </c>
    </row>
    <row r="10710" spans="1:6">
      <c r="A10710" t="s">
        <v>3967</v>
      </c>
      <c r="B10710" t="s">
        <v>4023</v>
      </c>
      <c r="C10710" t="s">
        <v>2062</v>
      </c>
      <c r="D10710" t="s">
        <v>4024</v>
      </c>
      <c r="E10710" t="s">
        <v>4025</v>
      </c>
      <c r="F10710" s="859" t="s">
        <v>15967</v>
      </c>
    </row>
    <row r="10711" spans="1:6">
      <c r="A10711" t="s">
        <v>3967</v>
      </c>
      <c r="B10711" t="s">
        <v>4023</v>
      </c>
      <c r="C10711" t="s">
        <v>2062</v>
      </c>
      <c r="D10711" t="s">
        <v>4024</v>
      </c>
      <c r="E10711" t="s">
        <v>4025</v>
      </c>
      <c r="F10711" s="859" t="s">
        <v>15971</v>
      </c>
    </row>
    <row r="10712" spans="1:6">
      <c r="A10712" t="s">
        <v>3967</v>
      </c>
      <c r="B10712" t="s">
        <v>4023</v>
      </c>
      <c r="C10712" t="s">
        <v>2062</v>
      </c>
      <c r="D10712" t="s">
        <v>4024</v>
      </c>
      <c r="E10712" t="s">
        <v>4025</v>
      </c>
      <c r="F10712" s="859" t="s">
        <v>15975</v>
      </c>
    </row>
    <row r="10713" spans="1:6">
      <c r="A10713" t="s">
        <v>3967</v>
      </c>
      <c r="B10713" t="s">
        <v>4023</v>
      </c>
      <c r="C10713" t="s">
        <v>2062</v>
      </c>
      <c r="D10713" t="s">
        <v>4024</v>
      </c>
      <c r="E10713" t="s">
        <v>4025</v>
      </c>
      <c r="F10713" s="859" t="s">
        <v>15978</v>
      </c>
    </row>
    <row r="10714" spans="1:6">
      <c r="A10714" t="s">
        <v>3967</v>
      </c>
      <c r="B10714" t="s">
        <v>4023</v>
      </c>
      <c r="C10714" t="s">
        <v>2062</v>
      </c>
      <c r="D10714" t="s">
        <v>4024</v>
      </c>
      <c r="E10714" t="s">
        <v>4025</v>
      </c>
      <c r="F10714" s="859" t="s">
        <v>15979</v>
      </c>
    </row>
    <row r="10715" spans="1:6">
      <c r="A10715" t="s">
        <v>3967</v>
      </c>
      <c r="B10715" t="s">
        <v>4023</v>
      </c>
      <c r="C10715" t="s">
        <v>2062</v>
      </c>
      <c r="D10715" t="s">
        <v>4024</v>
      </c>
      <c r="E10715" t="s">
        <v>4025</v>
      </c>
      <c r="F10715" s="859" t="s">
        <v>15983</v>
      </c>
    </row>
    <row r="10716" spans="1:6">
      <c r="A10716" t="s">
        <v>3967</v>
      </c>
      <c r="B10716" t="s">
        <v>4023</v>
      </c>
      <c r="C10716" t="s">
        <v>2062</v>
      </c>
      <c r="D10716" t="s">
        <v>4024</v>
      </c>
      <c r="E10716" t="s">
        <v>4025</v>
      </c>
      <c r="F10716" s="859" t="s">
        <v>15987</v>
      </c>
    </row>
    <row r="10717" spans="1:6">
      <c r="A10717" t="s">
        <v>3967</v>
      </c>
      <c r="B10717" t="s">
        <v>4023</v>
      </c>
      <c r="C10717" t="s">
        <v>2062</v>
      </c>
      <c r="D10717" t="s">
        <v>4024</v>
      </c>
      <c r="E10717" t="s">
        <v>4025</v>
      </c>
      <c r="F10717" s="859" t="s">
        <v>15990</v>
      </c>
    </row>
    <row r="10718" spans="1:6">
      <c r="A10718" t="s">
        <v>3967</v>
      </c>
      <c r="B10718" t="s">
        <v>4023</v>
      </c>
      <c r="C10718" t="s">
        <v>2062</v>
      </c>
      <c r="D10718" t="s">
        <v>4024</v>
      </c>
      <c r="E10718" t="s">
        <v>4025</v>
      </c>
      <c r="F10718" s="859" t="s">
        <v>15994</v>
      </c>
    </row>
    <row r="10719" spans="1:6">
      <c r="A10719" t="s">
        <v>3967</v>
      </c>
      <c r="B10719" t="s">
        <v>4023</v>
      </c>
      <c r="C10719" t="s">
        <v>2062</v>
      </c>
      <c r="D10719" t="s">
        <v>4024</v>
      </c>
      <c r="E10719" t="s">
        <v>4025</v>
      </c>
      <c r="F10719" s="859" t="s">
        <v>15998</v>
      </c>
    </row>
    <row r="10720" spans="1:6">
      <c r="A10720" t="s">
        <v>3967</v>
      </c>
      <c r="B10720" t="s">
        <v>4023</v>
      </c>
      <c r="C10720" t="s">
        <v>2062</v>
      </c>
      <c r="D10720" t="s">
        <v>4024</v>
      </c>
      <c r="E10720" t="s">
        <v>4025</v>
      </c>
      <c r="F10720" s="859" t="s">
        <v>16002</v>
      </c>
    </row>
    <row r="10721" spans="1:6">
      <c r="A10721" t="s">
        <v>3967</v>
      </c>
      <c r="B10721" t="s">
        <v>4023</v>
      </c>
      <c r="C10721" t="s">
        <v>2062</v>
      </c>
      <c r="D10721" t="s">
        <v>4024</v>
      </c>
      <c r="E10721" t="s">
        <v>4025</v>
      </c>
      <c r="F10721" s="859" t="s">
        <v>16005</v>
      </c>
    </row>
    <row r="10722" spans="1:6">
      <c r="A10722" t="s">
        <v>3967</v>
      </c>
      <c r="B10722" t="s">
        <v>4023</v>
      </c>
      <c r="C10722" t="s">
        <v>2062</v>
      </c>
      <c r="D10722" t="s">
        <v>4024</v>
      </c>
      <c r="E10722" t="s">
        <v>4025</v>
      </c>
      <c r="F10722" s="859" t="s">
        <v>16009</v>
      </c>
    </row>
    <row r="10723" spans="1:6">
      <c r="A10723" t="s">
        <v>3967</v>
      </c>
      <c r="B10723" t="s">
        <v>4023</v>
      </c>
      <c r="C10723" t="s">
        <v>2062</v>
      </c>
      <c r="D10723" t="s">
        <v>4024</v>
      </c>
      <c r="E10723" t="s">
        <v>4025</v>
      </c>
      <c r="F10723" s="859" t="s">
        <v>16010</v>
      </c>
    </row>
    <row r="10724" spans="1:6">
      <c r="A10724" t="s">
        <v>3967</v>
      </c>
      <c r="B10724" t="s">
        <v>4023</v>
      </c>
      <c r="C10724" t="s">
        <v>2062</v>
      </c>
      <c r="D10724" t="s">
        <v>4024</v>
      </c>
      <c r="E10724" t="s">
        <v>4025</v>
      </c>
      <c r="F10724" s="859" t="s">
        <v>16014</v>
      </c>
    </row>
    <row r="10725" spans="1:6">
      <c r="A10725" t="s">
        <v>3967</v>
      </c>
      <c r="B10725" t="s">
        <v>4023</v>
      </c>
      <c r="C10725" t="s">
        <v>2062</v>
      </c>
      <c r="D10725" t="s">
        <v>4024</v>
      </c>
      <c r="E10725" t="s">
        <v>4025</v>
      </c>
      <c r="F10725" s="859" t="s">
        <v>16018</v>
      </c>
    </row>
    <row r="10726" spans="1:6">
      <c r="A10726" t="s">
        <v>3967</v>
      </c>
      <c r="B10726" t="s">
        <v>4023</v>
      </c>
      <c r="C10726" t="s">
        <v>2062</v>
      </c>
      <c r="D10726" t="s">
        <v>4024</v>
      </c>
      <c r="E10726" t="s">
        <v>4025</v>
      </c>
      <c r="F10726" s="859" t="s">
        <v>16021</v>
      </c>
    </row>
    <row r="10727" spans="1:6">
      <c r="A10727" t="s">
        <v>3967</v>
      </c>
      <c r="B10727" t="s">
        <v>4023</v>
      </c>
      <c r="C10727" t="s">
        <v>2062</v>
      </c>
      <c r="D10727" t="s">
        <v>4024</v>
      </c>
      <c r="E10727" t="s">
        <v>4025</v>
      </c>
      <c r="F10727" s="859" t="s">
        <v>16025</v>
      </c>
    </row>
    <row r="10728" spans="1:6">
      <c r="A10728" t="s">
        <v>3967</v>
      </c>
      <c r="B10728" t="s">
        <v>4023</v>
      </c>
      <c r="C10728" t="s">
        <v>2062</v>
      </c>
      <c r="D10728" t="s">
        <v>4024</v>
      </c>
      <c r="E10728" t="s">
        <v>4025</v>
      </c>
      <c r="F10728" s="859" t="s">
        <v>16029</v>
      </c>
    </row>
    <row r="10729" spans="1:6">
      <c r="A10729" t="s">
        <v>3967</v>
      </c>
      <c r="B10729" t="s">
        <v>4023</v>
      </c>
      <c r="C10729" t="s">
        <v>2062</v>
      </c>
      <c r="D10729" t="s">
        <v>4024</v>
      </c>
      <c r="E10729" t="s">
        <v>4025</v>
      </c>
      <c r="F10729" s="859" t="s">
        <v>16033</v>
      </c>
    </row>
    <row r="10730" spans="1:6">
      <c r="A10730" t="s">
        <v>3967</v>
      </c>
      <c r="B10730" t="s">
        <v>4023</v>
      </c>
      <c r="C10730" t="s">
        <v>2062</v>
      </c>
      <c r="D10730" t="s">
        <v>4024</v>
      </c>
      <c r="E10730" t="s">
        <v>4025</v>
      </c>
      <c r="F10730" s="859" t="s">
        <v>16037</v>
      </c>
    </row>
    <row r="10731" spans="1:6">
      <c r="A10731" t="s">
        <v>3967</v>
      </c>
      <c r="B10731" t="s">
        <v>4023</v>
      </c>
      <c r="C10731" t="s">
        <v>2062</v>
      </c>
      <c r="D10731" t="s">
        <v>4024</v>
      </c>
      <c r="E10731" t="s">
        <v>4025</v>
      </c>
      <c r="F10731" s="859" t="s">
        <v>16041</v>
      </c>
    </row>
    <row r="10732" spans="1:6">
      <c r="A10732" t="s">
        <v>3967</v>
      </c>
      <c r="B10732" t="s">
        <v>4023</v>
      </c>
      <c r="C10732" t="s">
        <v>2062</v>
      </c>
      <c r="D10732" t="s">
        <v>4024</v>
      </c>
      <c r="E10732" t="s">
        <v>4025</v>
      </c>
      <c r="F10732" s="859" t="s">
        <v>16044</v>
      </c>
    </row>
    <row r="10733" spans="1:6">
      <c r="A10733" t="s">
        <v>3967</v>
      </c>
      <c r="B10733" t="s">
        <v>4023</v>
      </c>
      <c r="C10733" t="s">
        <v>2062</v>
      </c>
      <c r="D10733" t="s">
        <v>4024</v>
      </c>
      <c r="E10733" t="s">
        <v>4025</v>
      </c>
      <c r="F10733" s="859" t="s">
        <v>16048</v>
      </c>
    </row>
    <row r="10734" spans="1:6">
      <c r="A10734" t="s">
        <v>3967</v>
      </c>
      <c r="B10734" t="s">
        <v>4023</v>
      </c>
      <c r="C10734" t="s">
        <v>2062</v>
      </c>
      <c r="D10734" t="s">
        <v>4024</v>
      </c>
      <c r="E10734" t="s">
        <v>4025</v>
      </c>
      <c r="F10734" s="859" t="s">
        <v>16052</v>
      </c>
    </row>
    <row r="10735" spans="1:6">
      <c r="A10735" t="s">
        <v>3967</v>
      </c>
      <c r="B10735" t="s">
        <v>4023</v>
      </c>
      <c r="C10735" t="s">
        <v>2062</v>
      </c>
      <c r="D10735" t="s">
        <v>4024</v>
      </c>
      <c r="E10735" t="s">
        <v>4025</v>
      </c>
      <c r="F10735" s="859" t="s">
        <v>16056</v>
      </c>
    </row>
    <row r="10736" spans="1:6">
      <c r="A10736" t="s">
        <v>3967</v>
      </c>
      <c r="B10736" t="s">
        <v>4023</v>
      </c>
      <c r="C10736" t="s">
        <v>2062</v>
      </c>
      <c r="D10736" t="s">
        <v>4024</v>
      </c>
      <c r="E10736" t="s">
        <v>4025</v>
      </c>
      <c r="F10736" s="859" t="s">
        <v>16060</v>
      </c>
    </row>
    <row r="10737" spans="1:6">
      <c r="A10737" t="s">
        <v>3967</v>
      </c>
      <c r="B10737" t="s">
        <v>4023</v>
      </c>
      <c r="C10737" t="s">
        <v>2062</v>
      </c>
      <c r="D10737" t="s">
        <v>4024</v>
      </c>
      <c r="E10737" t="s">
        <v>4025</v>
      </c>
      <c r="F10737" s="859" t="s">
        <v>16064</v>
      </c>
    </row>
    <row r="10738" spans="1:6">
      <c r="A10738" t="s">
        <v>3967</v>
      </c>
      <c r="B10738" t="s">
        <v>4023</v>
      </c>
      <c r="C10738" t="s">
        <v>2062</v>
      </c>
      <c r="D10738" t="s">
        <v>4024</v>
      </c>
      <c r="E10738" t="s">
        <v>4025</v>
      </c>
      <c r="F10738" s="859" t="s">
        <v>16067</v>
      </c>
    </row>
    <row r="10739" spans="1:6">
      <c r="A10739" t="s">
        <v>3967</v>
      </c>
      <c r="B10739" t="s">
        <v>4023</v>
      </c>
      <c r="C10739" t="s">
        <v>2062</v>
      </c>
      <c r="D10739" t="s">
        <v>4024</v>
      </c>
      <c r="E10739" t="s">
        <v>4025</v>
      </c>
      <c r="F10739" s="859" t="s">
        <v>16071</v>
      </c>
    </row>
    <row r="10740" spans="1:6">
      <c r="A10740" t="s">
        <v>3967</v>
      </c>
      <c r="B10740" t="s">
        <v>4023</v>
      </c>
      <c r="C10740" t="s">
        <v>2062</v>
      </c>
      <c r="D10740" t="s">
        <v>4024</v>
      </c>
      <c r="E10740" t="s">
        <v>4025</v>
      </c>
      <c r="F10740" s="859" t="s">
        <v>16075</v>
      </c>
    </row>
    <row r="10741" spans="1:6">
      <c r="A10741" t="s">
        <v>3967</v>
      </c>
      <c r="B10741" t="s">
        <v>4023</v>
      </c>
      <c r="C10741" t="s">
        <v>2062</v>
      </c>
      <c r="D10741" t="s">
        <v>4024</v>
      </c>
      <c r="E10741" t="s">
        <v>4025</v>
      </c>
      <c r="F10741" s="859" t="s">
        <v>16079</v>
      </c>
    </row>
    <row r="10742" spans="1:6">
      <c r="A10742" t="s">
        <v>3967</v>
      </c>
      <c r="B10742" t="s">
        <v>4023</v>
      </c>
      <c r="C10742" t="s">
        <v>2062</v>
      </c>
      <c r="D10742" t="s">
        <v>4024</v>
      </c>
      <c r="E10742" t="s">
        <v>4025</v>
      </c>
      <c r="F10742" s="859" t="s">
        <v>16083</v>
      </c>
    </row>
    <row r="10743" spans="1:6">
      <c r="A10743" t="s">
        <v>3967</v>
      </c>
      <c r="B10743" t="s">
        <v>4023</v>
      </c>
      <c r="C10743" t="s">
        <v>2062</v>
      </c>
      <c r="D10743" t="s">
        <v>4024</v>
      </c>
      <c r="E10743" t="s">
        <v>4025</v>
      </c>
      <c r="F10743" s="859" t="s">
        <v>16086</v>
      </c>
    </row>
    <row r="10744" spans="1:6">
      <c r="A10744" t="s">
        <v>3967</v>
      </c>
      <c r="B10744" t="s">
        <v>4023</v>
      </c>
      <c r="C10744" t="s">
        <v>2062</v>
      </c>
      <c r="D10744" t="s">
        <v>4024</v>
      </c>
      <c r="E10744" t="s">
        <v>4025</v>
      </c>
      <c r="F10744" s="859" t="s">
        <v>16087</v>
      </c>
    </row>
    <row r="10745" spans="1:6">
      <c r="A10745" t="s">
        <v>3967</v>
      </c>
      <c r="B10745" t="s">
        <v>4023</v>
      </c>
      <c r="C10745" t="s">
        <v>2062</v>
      </c>
      <c r="D10745" t="s">
        <v>4024</v>
      </c>
      <c r="E10745" t="s">
        <v>4025</v>
      </c>
      <c r="F10745" s="859" t="s">
        <v>16091</v>
      </c>
    </row>
    <row r="10746" spans="1:6">
      <c r="A10746" t="s">
        <v>3967</v>
      </c>
      <c r="B10746" t="s">
        <v>4023</v>
      </c>
      <c r="C10746" t="s">
        <v>2062</v>
      </c>
      <c r="D10746" t="s">
        <v>4024</v>
      </c>
      <c r="E10746" t="s">
        <v>4025</v>
      </c>
      <c r="F10746" s="859" t="s">
        <v>16095</v>
      </c>
    </row>
    <row r="10747" spans="1:6">
      <c r="A10747" t="s">
        <v>3967</v>
      </c>
      <c r="B10747" t="s">
        <v>4023</v>
      </c>
      <c r="C10747" t="s">
        <v>2062</v>
      </c>
      <c r="D10747" t="s">
        <v>4024</v>
      </c>
      <c r="E10747" t="s">
        <v>4025</v>
      </c>
      <c r="F10747" s="859" t="s">
        <v>16096</v>
      </c>
    </row>
    <row r="10748" spans="1:6">
      <c r="A10748" t="s">
        <v>3967</v>
      </c>
      <c r="B10748" t="s">
        <v>4023</v>
      </c>
      <c r="C10748" t="s">
        <v>2062</v>
      </c>
      <c r="D10748" t="s">
        <v>4024</v>
      </c>
      <c r="E10748" t="s">
        <v>4025</v>
      </c>
      <c r="F10748" s="859" t="s">
        <v>16100</v>
      </c>
    </row>
    <row r="10749" spans="1:6">
      <c r="A10749" t="s">
        <v>3967</v>
      </c>
      <c r="B10749" t="s">
        <v>4023</v>
      </c>
      <c r="C10749" t="s">
        <v>2062</v>
      </c>
      <c r="D10749" t="s">
        <v>4024</v>
      </c>
      <c r="E10749" t="s">
        <v>4025</v>
      </c>
      <c r="F10749" s="859" t="s">
        <v>16104</v>
      </c>
    </row>
    <row r="10750" spans="1:6">
      <c r="A10750" t="s">
        <v>3967</v>
      </c>
      <c r="B10750" t="s">
        <v>4023</v>
      </c>
      <c r="C10750" t="s">
        <v>2062</v>
      </c>
      <c r="D10750" t="s">
        <v>4024</v>
      </c>
      <c r="E10750" t="s">
        <v>4025</v>
      </c>
      <c r="F10750" s="859" t="s">
        <v>16107</v>
      </c>
    </row>
    <row r="10751" spans="1:6">
      <c r="A10751" t="s">
        <v>3967</v>
      </c>
      <c r="B10751" t="s">
        <v>4023</v>
      </c>
      <c r="C10751" t="s">
        <v>2062</v>
      </c>
      <c r="D10751" t="s">
        <v>4024</v>
      </c>
      <c r="E10751" t="s">
        <v>4025</v>
      </c>
      <c r="F10751" s="859" t="s">
        <v>16111</v>
      </c>
    </row>
    <row r="10752" spans="1:6">
      <c r="A10752" t="s">
        <v>3967</v>
      </c>
      <c r="B10752" t="s">
        <v>4023</v>
      </c>
      <c r="C10752" t="s">
        <v>2062</v>
      </c>
      <c r="D10752" t="s">
        <v>4024</v>
      </c>
      <c r="E10752" t="s">
        <v>4025</v>
      </c>
      <c r="F10752" s="859" t="s">
        <v>16115</v>
      </c>
    </row>
    <row r="10753" spans="1:6">
      <c r="A10753" t="s">
        <v>3967</v>
      </c>
      <c r="B10753" t="s">
        <v>4023</v>
      </c>
      <c r="C10753" t="s">
        <v>2062</v>
      </c>
      <c r="D10753" t="s">
        <v>4024</v>
      </c>
      <c r="E10753" t="s">
        <v>4025</v>
      </c>
      <c r="F10753" s="859" t="s">
        <v>16119</v>
      </c>
    </row>
    <row r="10754" spans="1:6">
      <c r="A10754" t="s">
        <v>3967</v>
      </c>
      <c r="B10754" t="s">
        <v>4023</v>
      </c>
      <c r="C10754" t="s">
        <v>2062</v>
      </c>
      <c r="D10754" t="s">
        <v>4024</v>
      </c>
      <c r="E10754" t="s">
        <v>4025</v>
      </c>
      <c r="F10754" s="859" t="s">
        <v>16122</v>
      </c>
    </row>
    <row r="10755" spans="1:6">
      <c r="A10755" t="s">
        <v>3967</v>
      </c>
      <c r="B10755" t="s">
        <v>4023</v>
      </c>
      <c r="C10755" t="s">
        <v>2062</v>
      </c>
      <c r="D10755" t="s">
        <v>4024</v>
      </c>
      <c r="E10755" t="s">
        <v>4025</v>
      </c>
      <c r="F10755" s="859" t="s">
        <v>16125</v>
      </c>
    </row>
    <row r="10756" spans="1:6">
      <c r="A10756" t="s">
        <v>3967</v>
      </c>
      <c r="B10756" t="s">
        <v>4023</v>
      </c>
      <c r="C10756" t="s">
        <v>2062</v>
      </c>
      <c r="D10756" t="s">
        <v>4024</v>
      </c>
      <c r="E10756" t="s">
        <v>4025</v>
      </c>
      <c r="F10756" s="859" t="s">
        <v>16126</v>
      </c>
    </row>
    <row r="10757" spans="1:6">
      <c r="A10757" t="s">
        <v>3967</v>
      </c>
      <c r="B10757" t="s">
        <v>4023</v>
      </c>
      <c r="C10757" t="s">
        <v>2062</v>
      </c>
      <c r="D10757" t="s">
        <v>4024</v>
      </c>
      <c r="E10757" t="s">
        <v>4025</v>
      </c>
      <c r="F10757" s="859" t="s">
        <v>16130</v>
      </c>
    </row>
    <row r="10758" spans="1:6">
      <c r="A10758" t="s">
        <v>3967</v>
      </c>
      <c r="B10758" t="s">
        <v>4023</v>
      </c>
      <c r="C10758" t="s">
        <v>2062</v>
      </c>
      <c r="D10758" t="s">
        <v>4024</v>
      </c>
      <c r="E10758" t="s">
        <v>4025</v>
      </c>
      <c r="F10758" s="859" t="s">
        <v>16134</v>
      </c>
    </row>
    <row r="10759" spans="1:6">
      <c r="A10759" t="s">
        <v>3967</v>
      </c>
      <c r="B10759" t="s">
        <v>4023</v>
      </c>
      <c r="C10759" t="s">
        <v>2062</v>
      </c>
      <c r="D10759" t="s">
        <v>4024</v>
      </c>
      <c r="E10759" t="s">
        <v>4025</v>
      </c>
      <c r="F10759" s="859" t="s">
        <v>16138</v>
      </c>
    </row>
    <row r="10760" spans="1:6">
      <c r="A10760" t="s">
        <v>3967</v>
      </c>
      <c r="B10760" t="s">
        <v>4023</v>
      </c>
      <c r="C10760" t="s">
        <v>2062</v>
      </c>
      <c r="D10760" t="s">
        <v>4024</v>
      </c>
      <c r="E10760" t="s">
        <v>4025</v>
      </c>
      <c r="F10760" s="859" t="s">
        <v>16142</v>
      </c>
    </row>
    <row r="10761" spans="1:6">
      <c r="A10761" t="s">
        <v>3967</v>
      </c>
      <c r="B10761" t="s">
        <v>4023</v>
      </c>
      <c r="C10761" t="s">
        <v>2062</v>
      </c>
      <c r="D10761" t="s">
        <v>4024</v>
      </c>
      <c r="E10761" t="s">
        <v>4025</v>
      </c>
      <c r="F10761" s="859" t="s">
        <v>16146</v>
      </c>
    </row>
    <row r="10762" spans="1:6">
      <c r="A10762" t="s">
        <v>3967</v>
      </c>
      <c r="B10762" t="s">
        <v>4023</v>
      </c>
      <c r="C10762" t="s">
        <v>2062</v>
      </c>
      <c r="D10762" t="s">
        <v>4024</v>
      </c>
      <c r="E10762" t="s">
        <v>4025</v>
      </c>
      <c r="F10762" s="859" t="s">
        <v>16149</v>
      </c>
    </row>
    <row r="10763" spans="1:6">
      <c r="A10763" t="s">
        <v>3967</v>
      </c>
      <c r="B10763" t="s">
        <v>4023</v>
      </c>
      <c r="C10763" t="s">
        <v>2062</v>
      </c>
      <c r="D10763" t="s">
        <v>4024</v>
      </c>
      <c r="E10763" t="s">
        <v>4025</v>
      </c>
      <c r="F10763" s="859" t="s">
        <v>16153</v>
      </c>
    </row>
    <row r="10764" spans="1:6">
      <c r="A10764" t="s">
        <v>3967</v>
      </c>
      <c r="B10764" t="s">
        <v>4023</v>
      </c>
      <c r="C10764" t="s">
        <v>2062</v>
      </c>
      <c r="D10764" t="s">
        <v>4024</v>
      </c>
      <c r="E10764" t="s">
        <v>4025</v>
      </c>
      <c r="F10764" s="859" t="s">
        <v>16154</v>
      </c>
    </row>
    <row r="10765" spans="1:6">
      <c r="A10765" t="s">
        <v>3967</v>
      </c>
      <c r="B10765" t="s">
        <v>4023</v>
      </c>
      <c r="C10765" t="s">
        <v>2062</v>
      </c>
      <c r="D10765" t="s">
        <v>4024</v>
      </c>
      <c r="E10765" t="s">
        <v>4025</v>
      </c>
      <c r="F10765" s="859" t="s">
        <v>16158</v>
      </c>
    </row>
    <row r="10766" spans="1:6">
      <c r="A10766" t="s">
        <v>3967</v>
      </c>
      <c r="B10766" t="s">
        <v>4023</v>
      </c>
      <c r="C10766" t="s">
        <v>2062</v>
      </c>
      <c r="D10766" t="s">
        <v>4024</v>
      </c>
      <c r="E10766" t="s">
        <v>4025</v>
      </c>
      <c r="F10766" s="859" t="s">
        <v>16161</v>
      </c>
    </row>
    <row r="10767" spans="1:6">
      <c r="A10767" t="s">
        <v>3967</v>
      </c>
      <c r="B10767" t="s">
        <v>4023</v>
      </c>
      <c r="C10767" t="s">
        <v>2062</v>
      </c>
      <c r="D10767" t="s">
        <v>4024</v>
      </c>
      <c r="E10767" t="s">
        <v>4025</v>
      </c>
      <c r="F10767" s="859" t="s">
        <v>16164</v>
      </c>
    </row>
    <row r="10768" spans="1:6">
      <c r="A10768" t="s">
        <v>3967</v>
      </c>
      <c r="B10768" t="s">
        <v>4023</v>
      </c>
      <c r="C10768" t="s">
        <v>2062</v>
      </c>
      <c r="D10768" t="s">
        <v>4024</v>
      </c>
      <c r="E10768" t="s">
        <v>4025</v>
      </c>
      <c r="F10768" s="859" t="s">
        <v>16168</v>
      </c>
    </row>
    <row r="10769" spans="1:6">
      <c r="A10769" t="s">
        <v>3967</v>
      </c>
      <c r="B10769" t="s">
        <v>4023</v>
      </c>
      <c r="C10769" t="s">
        <v>2062</v>
      </c>
      <c r="D10769" t="s">
        <v>4024</v>
      </c>
      <c r="E10769" t="s">
        <v>4025</v>
      </c>
      <c r="F10769" s="859" t="s">
        <v>16172</v>
      </c>
    </row>
    <row r="10770" spans="1:6">
      <c r="A10770" t="s">
        <v>3967</v>
      </c>
      <c r="B10770" t="s">
        <v>4023</v>
      </c>
      <c r="C10770" t="s">
        <v>2062</v>
      </c>
      <c r="D10770" t="s">
        <v>4024</v>
      </c>
      <c r="E10770" t="s">
        <v>4025</v>
      </c>
      <c r="F10770" s="859" t="s">
        <v>16176</v>
      </c>
    </row>
    <row r="10771" spans="1:6">
      <c r="A10771" t="s">
        <v>3967</v>
      </c>
      <c r="B10771" t="s">
        <v>4023</v>
      </c>
      <c r="C10771" t="s">
        <v>2062</v>
      </c>
      <c r="D10771" t="s">
        <v>4024</v>
      </c>
      <c r="E10771" t="s">
        <v>4025</v>
      </c>
      <c r="F10771" s="859" t="s">
        <v>16180</v>
      </c>
    </row>
    <row r="10772" spans="1:6">
      <c r="A10772" t="s">
        <v>3967</v>
      </c>
      <c r="B10772" t="s">
        <v>4023</v>
      </c>
      <c r="C10772" t="s">
        <v>2062</v>
      </c>
      <c r="D10772" t="s">
        <v>4024</v>
      </c>
      <c r="E10772" t="s">
        <v>4025</v>
      </c>
      <c r="F10772" s="859" t="s">
        <v>16184</v>
      </c>
    </row>
    <row r="10773" spans="1:6">
      <c r="A10773" t="s">
        <v>3967</v>
      </c>
      <c r="B10773" t="s">
        <v>4023</v>
      </c>
      <c r="C10773" t="s">
        <v>2062</v>
      </c>
      <c r="D10773" t="s">
        <v>4024</v>
      </c>
      <c r="E10773" t="s">
        <v>4025</v>
      </c>
      <c r="F10773" s="859" t="s">
        <v>16187</v>
      </c>
    </row>
    <row r="10774" spans="1:6">
      <c r="A10774" t="s">
        <v>3967</v>
      </c>
      <c r="B10774" t="s">
        <v>4023</v>
      </c>
      <c r="C10774" t="s">
        <v>2062</v>
      </c>
      <c r="D10774" t="s">
        <v>4024</v>
      </c>
      <c r="E10774" t="s">
        <v>4025</v>
      </c>
      <c r="F10774" s="859" t="s">
        <v>16188</v>
      </c>
    </row>
    <row r="10775" spans="1:6">
      <c r="A10775" t="s">
        <v>3967</v>
      </c>
      <c r="B10775" t="s">
        <v>4023</v>
      </c>
      <c r="C10775" t="s">
        <v>2062</v>
      </c>
      <c r="D10775" t="s">
        <v>4024</v>
      </c>
      <c r="E10775" t="s">
        <v>4025</v>
      </c>
      <c r="F10775" s="859" t="s">
        <v>16189</v>
      </c>
    </row>
    <row r="10776" spans="1:6">
      <c r="A10776" t="s">
        <v>3967</v>
      </c>
      <c r="B10776" t="s">
        <v>4023</v>
      </c>
      <c r="C10776" t="s">
        <v>2062</v>
      </c>
      <c r="D10776" t="s">
        <v>4024</v>
      </c>
      <c r="E10776" t="s">
        <v>4025</v>
      </c>
      <c r="F10776" s="859" t="s">
        <v>16192</v>
      </c>
    </row>
    <row r="10777" spans="1:6">
      <c r="A10777" t="s">
        <v>3967</v>
      </c>
      <c r="B10777" t="s">
        <v>4023</v>
      </c>
      <c r="C10777" t="s">
        <v>2062</v>
      </c>
      <c r="D10777" t="s">
        <v>4024</v>
      </c>
      <c r="E10777" t="s">
        <v>4025</v>
      </c>
      <c r="F10777" s="859" t="s">
        <v>16196</v>
      </c>
    </row>
    <row r="10778" spans="1:6">
      <c r="A10778" t="s">
        <v>3967</v>
      </c>
      <c r="B10778" t="s">
        <v>4023</v>
      </c>
      <c r="C10778" t="s">
        <v>2062</v>
      </c>
      <c r="D10778" t="s">
        <v>4024</v>
      </c>
      <c r="E10778" t="s">
        <v>4025</v>
      </c>
      <c r="F10778" s="859" t="s">
        <v>16200</v>
      </c>
    </row>
    <row r="10779" spans="1:6">
      <c r="A10779" t="s">
        <v>3967</v>
      </c>
      <c r="B10779" t="s">
        <v>4023</v>
      </c>
      <c r="C10779" t="s">
        <v>2062</v>
      </c>
      <c r="D10779" t="s">
        <v>4024</v>
      </c>
      <c r="E10779" t="s">
        <v>4025</v>
      </c>
      <c r="F10779" s="859" t="s">
        <v>16201</v>
      </c>
    </row>
    <row r="10780" spans="1:6">
      <c r="A10780" t="s">
        <v>3967</v>
      </c>
      <c r="B10780" t="s">
        <v>4023</v>
      </c>
      <c r="C10780" t="s">
        <v>2062</v>
      </c>
      <c r="D10780" t="s">
        <v>4024</v>
      </c>
      <c r="E10780" t="s">
        <v>4025</v>
      </c>
      <c r="F10780" s="859" t="s">
        <v>16205</v>
      </c>
    </row>
    <row r="10781" spans="1:6">
      <c r="A10781" t="s">
        <v>3967</v>
      </c>
      <c r="B10781" t="s">
        <v>4023</v>
      </c>
      <c r="C10781" t="s">
        <v>2062</v>
      </c>
      <c r="D10781" t="s">
        <v>4024</v>
      </c>
      <c r="E10781" t="s">
        <v>4025</v>
      </c>
      <c r="F10781" s="859" t="s">
        <v>16209</v>
      </c>
    </row>
    <row r="10782" spans="1:6">
      <c r="A10782" t="s">
        <v>3967</v>
      </c>
      <c r="B10782" t="s">
        <v>4023</v>
      </c>
      <c r="C10782" t="s">
        <v>2062</v>
      </c>
      <c r="D10782" t="s">
        <v>4024</v>
      </c>
      <c r="E10782" t="s">
        <v>4025</v>
      </c>
      <c r="F10782" s="859" t="s">
        <v>16213</v>
      </c>
    </row>
    <row r="10783" spans="1:6">
      <c r="A10783" t="s">
        <v>3967</v>
      </c>
      <c r="B10783" t="s">
        <v>4023</v>
      </c>
      <c r="C10783" t="s">
        <v>2062</v>
      </c>
      <c r="D10783" t="s">
        <v>4024</v>
      </c>
      <c r="E10783" t="s">
        <v>4025</v>
      </c>
      <c r="F10783" s="859" t="s">
        <v>16216</v>
      </c>
    </row>
    <row r="10784" spans="1:6">
      <c r="A10784" t="s">
        <v>3967</v>
      </c>
      <c r="B10784" t="s">
        <v>4023</v>
      </c>
      <c r="C10784" t="s">
        <v>2062</v>
      </c>
      <c r="D10784" t="s">
        <v>4024</v>
      </c>
      <c r="E10784" t="s">
        <v>4025</v>
      </c>
      <c r="F10784" s="859" t="s">
        <v>16220</v>
      </c>
    </row>
    <row r="10785" spans="1:6">
      <c r="A10785" t="s">
        <v>3967</v>
      </c>
      <c r="B10785" t="s">
        <v>4023</v>
      </c>
      <c r="C10785" t="s">
        <v>2062</v>
      </c>
      <c r="D10785" t="s">
        <v>4024</v>
      </c>
      <c r="E10785" t="s">
        <v>4025</v>
      </c>
      <c r="F10785" s="859" t="s">
        <v>16224</v>
      </c>
    </row>
    <row r="10786" spans="1:6">
      <c r="A10786" t="s">
        <v>3967</v>
      </c>
      <c r="B10786" t="s">
        <v>4023</v>
      </c>
      <c r="C10786" t="s">
        <v>2062</v>
      </c>
      <c r="D10786" t="s">
        <v>4024</v>
      </c>
      <c r="E10786" t="s">
        <v>4025</v>
      </c>
      <c r="F10786" s="859" t="s">
        <v>16228</v>
      </c>
    </row>
    <row r="10787" spans="1:6">
      <c r="A10787" t="s">
        <v>3967</v>
      </c>
      <c r="B10787" t="s">
        <v>4023</v>
      </c>
      <c r="C10787" t="s">
        <v>2062</v>
      </c>
      <c r="D10787" t="s">
        <v>4024</v>
      </c>
      <c r="E10787" t="s">
        <v>4025</v>
      </c>
      <c r="F10787" s="859" t="s">
        <v>16231</v>
      </c>
    </row>
    <row r="10788" spans="1:6">
      <c r="A10788" t="s">
        <v>3967</v>
      </c>
      <c r="B10788" t="s">
        <v>4023</v>
      </c>
      <c r="C10788" t="s">
        <v>2062</v>
      </c>
      <c r="D10788" t="s">
        <v>4024</v>
      </c>
      <c r="E10788" t="s">
        <v>4025</v>
      </c>
      <c r="F10788" s="859" t="s">
        <v>16235</v>
      </c>
    </row>
    <row r="10789" spans="1:6">
      <c r="A10789" t="s">
        <v>3967</v>
      </c>
      <c r="B10789" t="s">
        <v>4023</v>
      </c>
      <c r="C10789" t="s">
        <v>2062</v>
      </c>
      <c r="D10789" t="s">
        <v>4024</v>
      </c>
      <c r="E10789" t="s">
        <v>4025</v>
      </c>
      <c r="F10789" s="859" t="s">
        <v>16239</v>
      </c>
    </row>
    <row r="10790" spans="1:6">
      <c r="A10790" t="s">
        <v>3967</v>
      </c>
      <c r="B10790" t="s">
        <v>4023</v>
      </c>
      <c r="C10790" t="s">
        <v>2062</v>
      </c>
      <c r="D10790" t="s">
        <v>4024</v>
      </c>
      <c r="E10790" t="s">
        <v>4025</v>
      </c>
      <c r="F10790" s="859" t="s">
        <v>16240</v>
      </c>
    </row>
    <row r="10791" spans="1:6">
      <c r="A10791" t="s">
        <v>3967</v>
      </c>
      <c r="B10791" t="s">
        <v>4023</v>
      </c>
      <c r="C10791" t="s">
        <v>2062</v>
      </c>
      <c r="D10791" t="s">
        <v>4024</v>
      </c>
      <c r="E10791" t="s">
        <v>4025</v>
      </c>
      <c r="F10791" s="859" t="s">
        <v>16243</v>
      </c>
    </row>
    <row r="10792" spans="1:6">
      <c r="A10792" t="s">
        <v>3967</v>
      </c>
      <c r="B10792" t="s">
        <v>4023</v>
      </c>
      <c r="C10792" t="s">
        <v>2062</v>
      </c>
      <c r="D10792" t="s">
        <v>4024</v>
      </c>
      <c r="E10792" t="s">
        <v>4025</v>
      </c>
      <c r="F10792" s="859" t="s">
        <v>16247</v>
      </c>
    </row>
    <row r="10793" spans="1:6">
      <c r="A10793" t="s">
        <v>3967</v>
      </c>
      <c r="B10793" t="s">
        <v>4023</v>
      </c>
      <c r="C10793" t="s">
        <v>2062</v>
      </c>
      <c r="D10793" t="s">
        <v>4024</v>
      </c>
      <c r="E10793" t="s">
        <v>4025</v>
      </c>
      <c r="F10793" s="859" t="s">
        <v>16251</v>
      </c>
    </row>
    <row r="10794" spans="1:6">
      <c r="A10794" t="s">
        <v>3967</v>
      </c>
      <c r="B10794" t="s">
        <v>4023</v>
      </c>
      <c r="C10794" t="s">
        <v>2062</v>
      </c>
      <c r="D10794" t="s">
        <v>4024</v>
      </c>
      <c r="E10794" t="s">
        <v>4025</v>
      </c>
      <c r="F10794" s="859" t="s">
        <v>16255</v>
      </c>
    </row>
    <row r="10795" spans="1:6">
      <c r="A10795" t="s">
        <v>3967</v>
      </c>
      <c r="B10795" t="s">
        <v>4023</v>
      </c>
      <c r="C10795" t="s">
        <v>2062</v>
      </c>
      <c r="D10795" t="s">
        <v>4024</v>
      </c>
      <c r="E10795" t="s">
        <v>4025</v>
      </c>
      <c r="F10795" s="859" t="s">
        <v>16259</v>
      </c>
    </row>
    <row r="10796" spans="1:6">
      <c r="A10796" t="s">
        <v>3967</v>
      </c>
      <c r="B10796" t="s">
        <v>4023</v>
      </c>
      <c r="C10796" t="s">
        <v>2062</v>
      </c>
      <c r="D10796" t="s">
        <v>4024</v>
      </c>
      <c r="E10796" t="s">
        <v>4025</v>
      </c>
      <c r="F10796" s="859" t="s">
        <v>16263</v>
      </c>
    </row>
    <row r="10797" spans="1:6">
      <c r="A10797" t="s">
        <v>3967</v>
      </c>
      <c r="B10797" t="s">
        <v>4023</v>
      </c>
      <c r="C10797" t="s">
        <v>2062</v>
      </c>
      <c r="D10797" t="s">
        <v>4024</v>
      </c>
      <c r="E10797" t="s">
        <v>4025</v>
      </c>
      <c r="F10797" s="859" t="s">
        <v>16266</v>
      </c>
    </row>
    <row r="10798" spans="1:6">
      <c r="A10798" t="s">
        <v>3967</v>
      </c>
      <c r="B10798" t="s">
        <v>4023</v>
      </c>
      <c r="C10798" t="s">
        <v>2062</v>
      </c>
      <c r="D10798" t="s">
        <v>4024</v>
      </c>
      <c r="E10798" t="s">
        <v>4025</v>
      </c>
      <c r="F10798" s="859" t="s">
        <v>16270</v>
      </c>
    </row>
    <row r="10799" spans="1:6">
      <c r="A10799" t="s">
        <v>3967</v>
      </c>
      <c r="B10799" t="s">
        <v>4023</v>
      </c>
      <c r="C10799" t="s">
        <v>2062</v>
      </c>
      <c r="D10799" t="s">
        <v>4024</v>
      </c>
      <c r="E10799" t="s">
        <v>4025</v>
      </c>
      <c r="F10799" s="859" t="s">
        <v>16274</v>
      </c>
    </row>
    <row r="10800" spans="1:6">
      <c r="A10800" t="s">
        <v>3967</v>
      </c>
      <c r="B10800" t="s">
        <v>4023</v>
      </c>
      <c r="C10800" t="s">
        <v>2062</v>
      </c>
      <c r="D10800" t="s">
        <v>4024</v>
      </c>
      <c r="E10800" t="s">
        <v>4025</v>
      </c>
      <c r="F10800" s="859" t="s">
        <v>16277</v>
      </c>
    </row>
    <row r="10801" spans="1:6">
      <c r="A10801" t="s">
        <v>3967</v>
      </c>
      <c r="B10801" t="s">
        <v>4023</v>
      </c>
      <c r="C10801" t="s">
        <v>2062</v>
      </c>
      <c r="D10801" t="s">
        <v>4024</v>
      </c>
      <c r="E10801" t="s">
        <v>4025</v>
      </c>
      <c r="F10801" s="859" t="s">
        <v>16281</v>
      </c>
    </row>
    <row r="10802" spans="1:6">
      <c r="A10802" t="s">
        <v>3967</v>
      </c>
      <c r="B10802" t="s">
        <v>4023</v>
      </c>
      <c r="C10802" t="s">
        <v>2062</v>
      </c>
      <c r="D10802" t="s">
        <v>4024</v>
      </c>
      <c r="E10802" t="s">
        <v>4025</v>
      </c>
      <c r="F10802" s="859" t="s">
        <v>16285</v>
      </c>
    </row>
    <row r="10803" spans="1:6">
      <c r="A10803" t="s">
        <v>3967</v>
      </c>
      <c r="B10803" t="s">
        <v>4023</v>
      </c>
      <c r="C10803" t="s">
        <v>2062</v>
      </c>
      <c r="D10803" t="s">
        <v>4024</v>
      </c>
      <c r="E10803" t="s">
        <v>4025</v>
      </c>
      <c r="F10803" s="859" t="s">
        <v>16289</v>
      </c>
    </row>
    <row r="10804" spans="1:6">
      <c r="A10804" t="s">
        <v>3967</v>
      </c>
      <c r="B10804" t="s">
        <v>4023</v>
      </c>
      <c r="C10804" t="s">
        <v>2062</v>
      </c>
      <c r="D10804" t="s">
        <v>4024</v>
      </c>
      <c r="E10804" t="s">
        <v>4025</v>
      </c>
      <c r="F10804" s="859" t="s">
        <v>16290</v>
      </c>
    </row>
    <row r="10805" spans="1:6">
      <c r="A10805" t="s">
        <v>3967</v>
      </c>
      <c r="B10805" t="s">
        <v>4023</v>
      </c>
      <c r="C10805" t="s">
        <v>2062</v>
      </c>
      <c r="D10805" t="s">
        <v>4024</v>
      </c>
      <c r="E10805" t="s">
        <v>4025</v>
      </c>
      <c r="F10805" s="859" t="s">
        <v>16291</v>
      </c>
    </row>
    <row r="10806" spans="1:6">
      <c r="A10806" t="s">
        <v>3967</v>
      </c>
      <c r="B10806" t="s">
        <v>4023</v>
      </c>
      <c r="C10806" t="s">
        <v>2062</v>
      </c>
      <c r="D10806" t="s">
        <v>4024</v>
      </c>
      <c r="E10806" t="s">
        <v>4025</v>
      </c>
      <c r="F10806" s="859" t="s">
        <v>16295</v>
      </c>
    </row>
    <row r="10807" spans="1:6">
      <c r="A10807" t="s">
        <v>3967</v>
      </c>
      <c r="B10807" t="s">
        <v>4023</v>
      </c>
      <c r="C10807" t="s">
        <v>2062</v>
      </c>
      <c r="D10807" t="s">
        <v>4024</v>
      </c>
      <c r="E10807" t="s">
        <v>4025</v>
      </c>
      <c r="F10807" s="859" t="s">
        <v>16296</v>
      </c>
    </row>
    <row r="10808" spans="1:6">
      <c r="A10808" t="s">
        <v>3967</v>
      </c>
      <c r="B10808" t="s">
        <v>4023</v>
      </c>
      <c r="C10808" t="s">
        <v>2062</v>
      </c>
      <c r="D10808" t="s">
        <v>4024</v>
      </c>
      <c r="E10808" t="s">
        <v>4025</v>
      </c>
      <c r="F10808" s="859" t="s">
        <v>16297</v>
      </c>
    </row>
    <row r="10809" spans="1:6">
      <c r="A10809" t="s">
        <v>3967</v>
      </c>
      <c r="B10809" t="s">
        <v>4023</v>
      </c>
      <c r="C10809" t="s">
        <v>2062</v>
      </c>
      <c r="D10809" t="s">
        <v>4024</v>
      </c>
      <c r="E10809" t="s">
        <v>4025</v>
      </c>
      <c r="F10809" s="859" t="s">
        <v>16301</v>
      </c>
    </row>
    <row r="10810" spans="1:6">
      <c r="A10810" t="s">
        <v>3967</v>
      </c>
      <c r="B10810" t="s">
        <v>4023</v>
      </c>
      <c r="C10810" t="s">
        <v>2062</v>
      </c>
      <c r="D10810" t="s">
        <v>4024</v>
      </c>
      <c r="E10810" t="s">
        <v>4025</v>
      </c>
      <c r="F10810" s="859" t="s">
        <v>16305</v>
      </c>
    </row>
    <row r="10811" spans="1:6">
      <c r="A10811" t="s">
        <v>3967</v>
      </c>
      <c r="B10811" t="s">
        <v>4023</v>
      </c>
      <c r="C10811" t="s">
        <v>2062</v>
      </c>
      <c r="D10811" t="s">
        <v>4024</v>
      </c>
      <c r="E10811" t="s">
        <v>4025</v>
      </c>
      <c r="F10811" s="859" t="s">
        <v>16309</v>
      </c>
    </row>
    <row r="10812" spans="1:6">
      <c r="A10812" t="s">
        <v>3967</v>
      </c>
      <c r="B10812" t="s">
        <v>4023</v>
      </c>
      <c r="C10812" t="s">
        <v>2062</v>
      </c>
      <c r="D10812" t="s">
        <v>4024</v>
      </c>
      <c r="E10812" t="s">
        <v>4025</v>
      </c>
      <c r="F10812" s="859" t="s">
        <v>16313</v>
      </c>
    </row>
    <row r="10813" spans="1:6">
      <c r="A10813" t="s">
        <v>3967</v>
      </c>
      <c r="B10813" t="s">
        <v>4023</v>
      </c>
      <c r="C10813" t="s">
        <v>2062</v>
      </c>
      <c r="D10813" t="s">
        <v>4024</v>
      </c>
      <c r="E10813" t="s">
        <v>4025</v>
      </c>
      <c r="F10813" s="859" t="s">
        <v>16314</v>
      </c>
    </row>
    <row r="10814" spans="1:6">
      <c r="A10814" t="s">
        <v>3967</v>
      </c>
      <c r="B10814" t="s">
        <v>4023</v>
      </c>
      <c r="C10814" t="s">
        <v>2062</v>
      </c>
      <c r="D10814" t="s">
        <v>4024</v>
      </c>
      <c r="E10814" t="s">
        <v>4025</v>
      </c>
      <c r="F10814" s="859" t="s">
        <v>16318</v>
      </c>
    </row>
    <row r="10815" spans="1:6">
      <c r="A10815" t="s">
        <v>3967</v>
      </c>
      <c r="B10815" t="s">
        <v>4023</v>
      </c>
      <c r="C10815" t="s">
        <v>2062</v>
      </c>
      <c r="D10815" t="s">
        <v>4024</v>
      </c>
      <c r="E10815" t="s">
        <v>4025</v>
      </c>
      <c r="F10815" s="859" t="s">
        <v>16322</v>
      </c>
    </row>
    <row r="10816" spans="1:6">
      <c r="A10816" t="s">
        <v>3967</v>
      </c>
      <c r="B10816" t="s">
        <v>4023</v>
      </c>
      <c r="C10816" t="s">
        <v>2062</v>
      </c>
      <c r="D10816" t="s">
        <v>4024</v>
      </c>
      <c r="E10816" t="s">
        <v>4025</v>
      </c>
      <c r="F10816" s="859" t="s">
        <v>16326</v>
      </c>
    </row>
    <row r="10817" spans="1:6">
      <c r="A10817" t="s">
        <v>3967</v>
      </c>
      <c r="B10817" t="s">
        <v>4023</v>
      </c>
      <c r="C10817" t="s">
        <v>2062</v>
      </c>
      <c r="D10817" t="s">
        <v>4024</v>
      </c>
      <c r="E10817" t="s">
        <v>4025</v>
      </c>
      <c r="F10817" s="859" t="s">
        <v>16330</v>
      </c>
    </row>
    <row r="10818" spans="1:6">
      <c r="A10818" t="s">
        <v>3967</v>
      </c>
      <c r="B10818" t="s">
        <v>4023</v>
      </c>
      <c r="C10818" t="s">
        <v>2062</v>
      </c>
      <c r="D10818" t="s">
        <v>4024</v>
      </c>
      <c r="E10818" t="s">
        <v>4025</v>
      </c>
      <c r="F10818" s="859" t="s">
        <v>16334</v>
      </c>
    </row>
    <row r="10819" spans="1:6">
      <c r="A10819" t="s">
        <v>3967</v>
      </c>
      <c r="B10819" t="s">
        <v>4023</v>
      </c>
      <c r="C10819" t="s">
        <v>2062</v>
      </c>
      <c r="D10819" t="s">
        <v>4024</v>
      </c>
      <c r="E10819" t="s">
        <v>4025</v>
      </c>
      <c r="F10819" s="859" t="s">
        <v>16338</v>
      </c>
    </row>
    <row r="10820" spans="1:6">
      <c r="A10820" t="s">
        <v>3967</v>
      </c>
      <c r="B10820" t="s">
        <v>4023</v>
      </c>
      <c r="C10820" t="s">
        <v>2062</v>
      </c>
      <c r="D10820" t="s">
        <v>4024</v>
      </c>
      <c r="E10820" t="s">
        <v>4025</v>
      </c>
      <c r="F10820" s="859" t="s">
        <v>16339</v>
      </c>
    </row>
    <row r="10821" spans="1:6">
      <c r="A10821" t="s">
        <v>3967</v>
      </c>
      <c r="B10821" t="s">
        <v>4023</v>
      </c>
      <c r="C10821" t="s">
        <v>2062</v>
      </c>
      <c r="D10821" t="s">
        <v>4024</v>
      </c>
      <c r="E10821" t="s">
        <v>4025</v>
      </c>
      <c r="F10821" s="859" t="s">
        <v>16342</v>
      </c>
    </row>
    <row r="10822" spans="1:6">
      <c r="A10822" t="s">
        <v>3967</v>
      </c>
      <c r="B10822" t="s">
        <v>4023</v>
      </c>
      <c r="C10822" t="s">
        <v>2062</v>
      </c>
      <c r="D10822" t="s">
        <v>4024</v>
      </c>
      <c r="E10822" t="s">
        <v>4025</v>
      </c>
      <c r="F10822" s="859" t="s">
        <v>16346</v>
      </c>
    </row>
    <row r="10823" spans="1:6">
      <c r="A10823" t="s">
        <v>3967</v>
      </c>
      <c r="B10823" t="s">
        <v>4023</v>
      </c>
      <c r="C10823" t="s">
        <v>2062</v>
      </c>
      <c r="D10823" t="s">
        <v>4024</v>
      </c>
      <c r="E10823" t="s">
        <v>4025</v>
      </c>
      <c r="F10823" s="859" t="s">
        <v>16350</v>
      </c>
    </row>
    <row r="10824" spans="1:6">
      <c r="A10824" t="s">
        <v>3967</v>
      </c>
      <c r="B10824" t="s">
        <v>4023</v>
      </c>
      <c r="C10824" t="s">
        <v>2062</v>
      </c>
      <c r="D10824" t="s">
        <v>4024</v>
      </c>
      <c r="E10824" t="s">
        <v>4025</v>
      </c>
      <c r="F10824" s="859" t="s">
        <v>16354</v>
      </c>
    </row>
    <row r="10825" spans="1:6">
      <c r="A10825" t="s">
        <v>3967</v>
      </c>
      <c r="B10825" t="s">
        <v>4023</v>
      </c>
      <c r="C10825" t="s">
        <v>2062</v>
      </c>
      <c r="D10825" t="s">
        <v>4024</v>
      </c>
      <c r="E10825" t="s">
        <v>4025</v>
      </c>
      <c r="F10825" s="859" t="s">
        <v>16358</v>
      </c>
    </row>
    <row r="10826" spans="1:6">
      <c r="A10826" t="s">
        <v>3967</v>
      </c>
      <c r="B10826" t="s">
        <v>4023</v>
      </c>
      <c r="C10826" t="s">
        <v>2062</v>
      </c>
      <c r="D10826" t="s">
        <v>4024</v>
      </c>
      <c r="E10826" t="s">
        <v>4025</v>
      </c>
      <c r="F10826" s="859" t="s">
        <v>16362</v>
      </c>
    </row>
    <row r="10827" spans="1:6">
      <c r="A10827" t="s">
        <v>3967</v>
      </c>
      <c r="B10827" t="s">
        <v>4023</v>
      </c>
      <c r="C10827" t="s">
        <v>2062</v>
      </c>
      <c r="D10827" t="s">
        <v>4024</v>
      </c>
      <c r="E10827" t="s">
        <v>4025</v>
      </c>
      <c r="F10827" s="859" t="s">
        <v>16366</v>
      </c>
    </row>
    <row r="10828" spans="1:6">
      <c r="A10828" t="s">
        <v>3967</v>
      </c>
      <c r="B10828" t="s">
        <v>4023</v>
      </c>
      <c r="C10828" t="s">
        <v>2062</v>
      </c>
      <c r="D10828" t="s">
        <v>4024</v>
      </c>
      <c r="E10828" t="s">
        <v>4025</v>
      </c>
      <c r="F10828" s="859" t="s">
        <v>16370</v>
      </c>
    </row>
    <row r="10829" spans="1:6">
      <c r="A10829" t="s">
        <v>3967</v>
      </c>
      <c r="B10829" t="s">
        <v>4023</v>
      </c>
      <c r="C10829" t="s">
        <v>2062</v>
      </c>
      <c r="D10829" t="s">
        <v>4024</v>
      </c>
      <c r="E10829" t="s">
        <v>4025</v>
      </c>
      <c r="F10829" s="859" t="s">
        <v>16371</v>
      </c>
    </row>
    <row r="10830" spans="1:6">
      <c r="A10830" t="s">
        <v>3967</v>
      </c>
      <c r="B10830" t="s">
        <v>4023</v>
      </c>
      <c r="C10830" t="s">
        <v>2062</v>
      </c>
      <c r="D10830" t="s">
        <v>4024</v>
      </c>
      <c r="E10830" t="s">
        <v>4025</v>
      </c>
      <c r="F10830" s="859" t="s">
        <v>16375</v>
      </c>
    </row>
    <row r="10831" spans="1:6">
      <c r="A10831" t="s">
        <v>3967</v>
      </c>
      <c r="B10831" t="s">
        <v>4023</v>
      </c>
      <c r="C10831" t="s">
        <v>2062</v>
      </c>
      <c r="D10831" t="s">
        <v>4024</v>
      </c>
      <c r="E10831" t="s">
        <v>4025</v>
      </c>
      <c r="F10831" s="859" t="s">
        <v>16379</v>
      </c>
    </row>
    <row r="10832" spans="1:6">
      <c r="A10832" t="s">
        <v>3967</v>
      </c>
      <c r="B10832" t="s">
        <v>4023</v>
      </c>
      <c r="C10832" t="s">
        <v>2062</v>
      </c>
      <c r="D10832" t="s">
        <v>4024</v>
      </c>
      <c r="E10832" t="s">
        <v>4025</v>
      </c>
      <c r="F10832" s="859" t="s">
        <v>16383</v>
      </c>
    </row>
    <row r="10833" spans="1:6">
      <c r="A10833" t="s">
        <v>3967</v>
      </c>
      <c r="B10833" t="s">
        <v>4023</v>
      </c>
      <c r="C10833" t="s">
        <v>2062</v>
      </c>
      <c r="D10833" t="s">
        <v>4024</v>
      </c>
      <c r="E10833" t="s">
        <v>4025</v>
      </c>
      <c r="F10833" s="859" t="s">
        <v>16387</v>
      </c>
    </row>
    <row r="10834" spans="1:6">
      <c r="A10834" t="s">
        <v>3967</v>
      </c>
      <c r="B10834" t="s">
        <v>4023</v>
      </c>
      <c r="C10834" t="s">
        <v>2062</v>
      </c>
      <c r="D10834" t="s">
        <v>4024</v>
      </c>
      <c r="E10834" t="s">
        <v>4025</v>
      </c>
      <c r="F10834" s="859" t="s">
        <v>16391</v>
      </c>
    </row>
    <row r="10835" spans="1:6">
      <c r="A10835" t="s">
        <v>3967</v>
      </c>
      <c r="B10835" t="s">
        <v>4023</v>
      </c>
      <c r="C10835" t="s">
        <v>2062</v>
      </c>
      <c r="D10835" t="s">
        <v>4024</v>
      </c>
      <c r="E10835" t="s">
        <v>4025</v>
      </c>
      <c r="F10835" s="859" t="s">
        <v>16394</v>
      </c>
    </row>
    <row r="10836" spans="1:6">
      <c r="A10836" t="s">
        <v>3967</v>
      </c>
      <c r="B10836" t="s">
        <v>4023</v>
      </c>
      <c r="C10836" t="s">
        <v>2062</v>
      </c>
      <c r="D10836" t="s">
        <v>4024</v>
      </c>
      <c r="E10836" t="s">
        <v>4025</v>
      </c>
      <c r="F10836" s="859" t="s">
        <v>16398</v>
      </c>
    </row>
    <row r="10837" spans="1:6">
      <c r="A10837" t="s">
        <v>3967</v>
      </c>
      <c r="B10837" t="s">
        <v>4023</v>
      </c>
      <c r="C10837" t="s">
        <v>2062</v>
      </c>
      <c r="D10837" t="s">
        <v>4024</v>
      </c>
      <c r="E10837" t="s">
        <v>4025</v>
      </c>
      <c r="F10837" s="859" t="s">
        <v>16399</v>
      </c>
    </row>
    <row r="10838" spans="1:6">
      <c r="A10838" t="s">
        <v>3967</v>
      </c>
      <c r="B10838" t="s">
        <v>4023</v>
      </c>
      <c r="C10838" t="s">
        <v>2062</v>
      </c>
      <c r="D10838" t="s">
        <v>4024</v>
      </c>
      <c r="E10838" t="s">
        <v>4025</v>
      </c>
      <c r="F10838" s="859" t="s">
        <v>16400</v>
      </c>
    </row>
    <row r="10839" spans="1:6">
      <c r="A10839" t="s">
        <v>3967</v>
      </c>
      <c r="B10839" t="s">
        <v>4023</v>
      </c>
      <c r="C10839" t="s">
        <v>2062</v>
      </c>
      <c r="D10839" t="s">
        <v>4024</v>
      </c>
      <c r="E10839" t="s">
        <v>4025</v>
      </c>
      <c r="F10839" s="859" t="s">
        <v>16404</v>
      </c>
    </row>
    <row r="10840" spans="1:6">
      <c r="A10840" t="s">
        <v>3967</v>
      </c>
      <c r="B10840" t="s">
        <v>4023</v>
      </c>
      <c r="C10840" t="s">
        <v>2062</v>
      </c>
      <c r="D10840" t="s">
        <v>4024</v>
      </c>
      <c r="E10840" t="s">
        <v>4025</v>
      </c>
      <c r="F10840" s="859" t="s">
        <v>16407</v>
      </c>
    </row>
    <row r="10841" spans="1:6">
      <c r="A10841" t="s">
        <v>3967</v>
      </c>
      <c r="B10841" t="s">
        <v>4023</v>
      </c>
      <c r="C10841" t="s">
        <v>2062</v>
      </c>
      <c r="D10841" t="s">
        <v>4024</v>
      </c>
      <c r="E10841" t="s">
        <v>4025</v>
      </c>
      <c r="F10841" s="859" t="s">
        <v>16410</v>
      </c>
    </row>
    <row r="10842" spans="1:6">
      <c r="A10842" t="s">
        <v>3967</v>
      </c>
      <c r="B10842" t="s">
        <v>4023</v>
      </c>
      <c r="C10842" t="s">
        <v>2062</v>
      </c>
      <c r="D10842" t="s">
        <v>4024</v>
      </c>
      <c r="E10842" t="s">
        <v>4025</v>
      </c>
      <c r="F10842" s="859" t="s">
        <v>16411</v>
      </c>
    </row>
    <row r="10843" spans="1:6">
      <c r="A10843" t="s">
        <v>3967</v>
      </c>
      <c r="B10843" t="s">
        <v>4023</v>
      </c>
      <c r="C10843" t="s">
        <v>2062</v>
      </c>
      <c r="D10843" t="s">
        <v>4024</v>
      </c>
      <c r="E10843" t="s">
        <v>4025</v>
      </c>
      <c r="F10843" s="859" t="s">
        <v>16415</v>
      </c>
    </row>
    <row r="10844" spans="1:6">
      <c r="A10844" t="s">
        <v>3967</v>
      </c>
      <c r="B10844" t="s">
        <v>4023</v>
      </c>
      <c r="C10844" t="s">
        <v>2062</v>
      </c>
      <c r="D10844" t="s">
        <v>4024</v>
      </c>
      <c r="E10844" t="s">
        <v>4025</v>
      </c>
      <c r="F10844" s="859" t="s">
        <v>16419</v>
      </c>
    </row>
    <row r="10845" spans="1:6">
      <c r="A10845" t="s">
        <v>3967</v>
      </c>
      <c r="B10845" t="s">
        <v>4023</v>
      </c>
      <c r="C10845" t="s">
        <v>2062</v>
      </c>
      <c r="D10845" t="s">
        <v>4024</v>
      </c>
      <c r="E10845" t="s">
        <v>4025</v>
      </c>
      <c r="F10845" s="859" t="s">
        <v>16423</v>
      </c>
    </row>
    <row r="10846" spans="1:6">
      <c r="A10846" t="s">
        <v>3967</v>
      </c>
      <c r="B10846" t="s">
        <v>4023</v>
      </c>
      <c r="C10846" t="s">
        <v>2062</v>
      </c>
      <c r="D10846" t="s">
        <v>4024</v>
      </c>
      <c r="E10846" t="s">
        <v>4025</v>
      </c>
      <c r="F10846" s="859" t="s">
        <v>16424</v>
      </c>
    </row>
    <row r="10847" spans="1:6">
      <c r="A10847" t="s">
        <v>3967</v>
      </c>
      <c r="B10847" t="s">
        <v>4023</v>
      </c>
      <c r="C10847" t="s">
        <v>2062</v>
      </c>
      <c r="D10847" t="s">
        <v>4024</v>
      </c>
      <c r="E10847" t="s">
        <v>4025</v>
      </c>
      <c r="F10847" s="859" t="s">
        <v>16428</v>
      </c>
    </row>
    <row r="10848" spans="1:6">
      <c r="A10848" t="s">
        <v>3967</v>
      </c>
      <c r="B10848" t="s">
        <v>4023</v>
      </c>
      <c r="C10848" t="s">
        <v>2062</v>
      </c>
      <c r="D10848" t="s">
        <v>4024</v>
      </c>
      <c r="E10848" t="s">
        <v>4025</v>
      </c>
      <c r="F10848" s="859" t="s">
        <v>16432</v>
      </c>
    </row>
    <row r="10849" spans="1:6">
      <c r="A10849" t="s">
        <v>3967</v>
      </c>
      <c r="B10849" t="s">
        <v>4023</v>
      </c>
      <c r="C10849" t="s">
        <v>2062</v>
      </c>
      <c r="D10849" t="s">
        <v>4024</v>
      </c>
      <c r="E10849" t="s">
        <v>4025</v>
      </c>
      <c r="F10849" s="859" t="s">
        <v>16436</v>
      </c>
    </row>
    <row r="10850" spans="1:6">
      <c r="A10850" t="s">
        <v>3967</v>
      </c>
      <c r="B10850" t="s">
        <v>4023</v>
      </c>
      <c r="C10850" t="s">
        <v>2062</v>
      </c>
      <c r="D10850" t="s">
        <v>4024</v>
      </c>
      <c r="E10850" t="s">
        <v>4025</v>
      </c>
      <c r="F10850" s="859" t="s">
        <v>16440</v>
      </c>
    </row>
    <row r="10851" spans="1:6">
      <c r="A10851" t="s">
        <v>3967</v>
      </c>
      <c r="B10851" t="s">
        <v>4023</v>
      </c>
      <c r="C10851" t="s">
        <v>2062</v>
      </c>
      <c r="D10851" t="s">
        <v>4024</v>
      </c>
      <c r="E10851" t="s">
        <v>4025</v>
      </c>
      <c r="F10851" s="859" t="s">
        <v>16444</v>
      </c>
    </row>
    <row r="10852" spans="1:6">
      <c r="A10852" t="s">
        <v>3967</v>
      </c>
      <c r="B10852" t="s">
        <v>4023</v>
      </c>
      <c r="C10852" t="s">
        <v>2062</v>
      </c>
      <c r="D10852" t="s">
        <v>4024</v>
      </c>
      <c r="E10852" t="s">
        <v>4025</v>
      </c>
      <c r="F10852" s="859" t="s">
        <v>16448</v>
      </c>
    </row>
    <row r="10853" spans="1:6">
      <c r="A10853" t="s">
        <v>3967</v>
      </c>
      <c r="B10853" t="s">
        <v>4023</v>
      </c>
      <c r="C10853" t="s">
        <v>2062</v>
      </c>
      <c r="D10853" t="s">
        <v>4024</v>
      </c>
      <c r="E10853" t="s">
        <v>4025</v>
      </c>
      <c r="F10853" s="859" t="s">
        <v>16452</v>
      </c>
    </row>
    <row r="10854" spans="1:6">
      <c r="A10854" t="s">
        <v>3967</v>
      </c>
      <c r="B10854" t="s">
        <v>4023</v>
      </c>
      <c r="C10854" t="s">
        <v>2062</v>
      </c>
      <c r="D10854" t="s">
        <v>4024</v>
      </c>
      <c r="E10854" t="s">
        <v>4025</v>
      </c>
      <c r="F10854" s="859" t="s">
        <v>16456</v>
      </c>
    </row>
    <row r="10855" spans="1:6">
      <c r="A10855" t="s">
        <v>3967</v>
      </c>
      <c r="B10855" t="s">
        <v>4023</v>
      </c>
      <c r="C10855" t="s">
        <v>2062</v>
      </c>
      <c r="D10855" t="s">
        <v>4024</v>
      </c>
      <c r="E10855" t="s">
        <v>4025</v>
      </c>
      <c r="F10855" s="859" t="s">
        <v>16460</v>
      </c>
    </row>
    <row r="10856" spans="1:6">
      <c r="A10856" t="s">
        <v>3967</v>
      </c>
      <c r="B10856" t="s">
        <v>4023</v>
      </c>
      <c r="C10856" t="s">
        <v>2062</v>
      </c>
      <c r="D10856" t="s">
        <v>4024</v>
      </c>
      <c r="E10856" t="s">
        <v>4025</v>
      </c>
      <c r="F10856" s="859" t="s">
        <v>16463</v>
      </c>
    </row>
    <row r="10857" spans="1:6">
      <c r="A10857" t="s">
        <v>3967</v>
      </c>
      <c r="B10857" t="s">
        <v>4023</v>
      </c>
      <c r="C10857" t="s">
        <v>2062</v>
      </c>
      <c r="D10857" t="s">
        <v>4024</v>
      </c>
      <c r="E10857" t="s">
        <v>4025</v>
      </c>
      <c r="F10857" s="859" t="s">
        <v>16467</v>
      </c>
    </row>
    <row r="10858" spans="1:6">
      <c r="A10858" t="s">
        <v>3967</v>
      </c>
      <c r="B10858" t="s">
        <v>4023</v>
      </c>
      <c r="C10858" t="s">
        <v>2062</v>
      </c>
      <c r="D10858" t="s">
        <v>4024</v>
      </c>
      <c r="E10858" t="s">
        <v>4025</v>
      </c>
      <c r="F10858" s="859" t="s">
        <v>16470</v>
      </c>
    </row>
    <row r="10859" spans="1:6">
      <c r="A10859" t="s">
        <v>3967</v>
      </c>
      <c r="B10859" t="s">
        <v>4023</v>
      </c>
      <c r="C10859" t="s">
        <v>2062</v>
      </c>
      <c r="D10859" t="s">
        <v>4024</v>
      </c>
      <c r="E10859" t="s">
        <v>4025</v>
      </c>
      <c r="F10859" s="859" t="s">
        <v>16474</v>
      </c>
    </row>
    <row r="10860" spans="1:6">
      <c r="A10860" t="s">
        <v>3967</v>
      </c>
      <c r="B10860" t="s">
        <v>4023</v>
      </c>
      <c r="C10860" t="s">
        <v>2062</v>
      </c>
      <c r="D10860" t="s">
        <v>4024</v>
      </c>
      <c r="E10860" t="s">
        <v>4025</v>
      </c>
      <c r="F10860" s="859" t="s">
        <v>16475</v>
      </c>
    </row>
    <row r="10861" spans="1:6">
      <c r="A10861" t="s">
        <v>3967</v>
      </c>
      <c r="B10861" t="s">
        <v>4023</v>
      </c>
      <c r="C10861" t="s">
        <v>2062</v>
      </c>
      <c r="D10861" t="s">
        <v>4024</v>
      </c>
      <c r="E10861" t="s">
        <v>4025</v>
      </c>
      <c r="F10861" s="859" t="s">
        <v>16479</v>
      </c>
    </row>
    <row r="10862" spans="1:6">
      <c r="A10862" t="s">
        <v>3967</v>
      </c>
      <c r="B10862" t="s">
        <v>4023</v>
      </c>
      <c r="C10862" t="s">
        <v>2062</v>
      </c>
      <c r="D10862" t="s">
        <v>4024</v>
      </c>
      <c r="E10862" t="s">
        <v>4025</v>
      </c>
      <c r="F10862" s="859" t="s">
        <v>16483</v>
      </c>
    </row>
    <row r="10863" spans="1:6">
      <c r="A10863" t="s">
        <v>3967</v>
      </c>
      <c r="B10863" t="s">
        <v>4023</v>
      </c>
      <c r="C10863" t="s">
        <v>2062</v>
      </c>
      <c r="D10863" t="s">
        <v>4024</v>
      </c>
      <c r="E10863" t="s">
        <v>4025</v>
      </c>
      <c r="F10863" s="859" t="s">
        <v>16487</v>
      </c>
    </row>
    <row r="10864" spans="1:6">
      <c r="A10864" t="s">
        <v>3967</v>
      </c>
      <c r="B10864" t="s">
        <v>4023</v>
      </c>
      <c r="C10864" t="s">
        <v>2062</v>
      </c>
      <c r="D10864" t="s">
        <v>4024</v>
      </c>
      <c r="E10864" t="s">
        <v>4025</v>
      </c>
      <c r="F10864" s="859" t="s">
        <v>16488</v>
      </c>
    </row>
    <row r="10865" spans="1:6">
      <c r="A10865" t="s">
        <v>3967</v>
      </c>
      <c r="B10865" t="s">
        <v>4023</v>
      </c>
      <c r="C10865" t="s">
        <v>2062</v>
      </c>
      <c r="D10865" t="s">
        <v>4024</v>
      </c>
      <c r="E10865" t="s">
        <v>4025</v>
      </c>
      <c r="F10865" s="859" t="s">
        <v>16492</v>
      </c>
    </row>
    <row r="10866" spans="1:6">
      <c r="A10866" t="s">
        <v>3967</v>
      </c>
      <c r="B10866" t="s">
        <v>4023</v>
      </c>
      <c r="C10866" t="s">
        <v>2062</v>
      </c>
      <c r="D10866" t="s">
        <v>4024</v>
      </c>
      <c r="E10866" t="s">
        <v>4025</v>
      </c>
      <c r="F10866" s="859" t="s">
        <v>16496</v>
      </c>
    </row>
    <row r="10867" spans="1:6">
      <c r="A10867" t="s">
        <v>3967</v>
      </c>
      <c r="B10867" t="s">
        <v>4023</v>
      </c>
      <c r="C10867" t="s">
        <v>2062</v>
      </c>
      <c r="D10867" t="s">
        <v>4024</v>
      </c>
      <c r="E10867" t="s">
        <v>4025</v>
      </c>
      <c r="F10867" s="859" t="s">
        <v>16497</v>
      </c>
    </row>
    <row r="10868" spans="1:6">
      <c r="A10868" t="s">
        <v>3967</v>
      </c>
      <c r="B10868" t="s">
        <v>4023</v>
      </c>
      <c r="C10868" t="s">
        <v>2062</v>
      </c>
      <c r="D10868" t="s">
        <v>4024</v>
      </c>
      <c r="E10868" t="s">
        <v>4025</v>
      </c>
      <c r="F10868" s="859" t="s">
        <v>16501</v>
      </c>
    </row>
    <row r="10869" spans="1:6">
      <c r="A10869" t="s">
        <v>3967</v>
      </c>
      <c r="B10869" t="s">
        <v>4023</v>
      </c>
      <c r="C10869" t="s">
        <v>2062</v>
      </c>
      <c r="D10869" t="s">
        <v>4024</v>
      </c>
      <c r="E10869" t="s">
        <v>4025</v>
      </c>
      <c r="F10869" s="859" t="s">
        <v>16502</v>
      </c>
    </row>
    <row r="10870" spans="1:6">
      <c r="A10870" t="s">
        <v>3967</v>
      </c>
      <c r="B10870" t="s">
        <v>4023</v>
      </c>
      <c r="C10870" t="s">
        <v>2062</v>
      </c>
      <c r="D10870" t="s">
        <v>4024</v>
      </c>
      <c r="E10870" t="s">
        <v>4025</v>
      </c>
      <c r="F10870" s="859" t="s">
        <v>16505</v>
      </c>
    </row>
    <row r="10871" spans="1:6">
      <c r="A10871" t="s">
        <v>3967</v>
      </c>
      <c r="B10871" t="s">
        <v>4023</v>
      </c>
      <c r="C10871" t="s">
        <v>2062</v>
      </c>
      <c r="D10871" t="s">
        <v>4024</v>
      </c>
      <c r="E10871" t="s">
        <v>4025</v>
      </c>
      <c r="F10871" s="859" t="s">
        <v>16509</v>
      </c>
    </row>
    <row r="10872" spans="1:6">
      <c r="A10872" t="s">
        <v>3967</v>
      </c>
      <c r="B10872" t="s">
        <v>4023</v>
      </c>
      <c r="C10872" t="s">
        <v>2062</v>
      </c>
      <c r="D10872" t="s">
        <v>4024</v>
      </c>
      <c r="E10872" t="s">
        <v>4025</v>
      </c>
      <c r="F10872" s="859" t="s">
        <v>16513</v>
      </c>
    </row>
    <row r="10873" spans="1:6">
      <c r="A10873" t="s">
        <v>3967</v>
      </c>
      <c r="B10873" t="s">
        <v>4023</v>
      </c>
      <c r="C10873" t="s">
        <v>2062</v>
      </c>
      <c r="D10873" t="s">
        <v>4024</v>
      </c>
      <c r="E10873" t="s">
        <v>4025</v>
      </c>
      <c r="F10873" s="859" t="s">
        <v>16517</v>
      </c>
    </row>
    <row r="10874" spans="1:6">
      <c r="A10874" t="s">
        <v>3967</v>
      </c>
      <c r="B10874" t="s">
        <v>4023</v>
      </c>
      <c r="C10874" t="s">
        <v>2062</v>
      </c>
      <c r="D10874" t="s">
        <v>4024</v>
      </c>
      <c r="E10874" t="s">
        <v>4025</v>
      </c>
      <c r="F10874" s="859" t="s">
        <v>16521</v>
      </c>
    </row>
    <row r="10875" spans="1:6">
      <c r="A10875" t="s">
        <v>3967</v>
      </c>
      <c r="B10875" t="s">
        <v>4023</v>
      </c>
      <c r="C10875" t="s">
        <v>2062</v>
      </c>
      <c r="D10875" t="s">
        <v>4024</v>
      </c>
      <c r="E10875" t="s">
        <v>4025</v>
      </c>
      <c r="F10875" s="859" t="s">
        <v>16525</v>
      </c>
    </row>
    <row r="10876" spans="1:6">
      <c r="A10876" t="s">
        <v>3967</v>
      </c>
      <c r="B10876" t="s">
        <v>4023</v>
      </c>
      <c r="C10876" t="s">
        <v>2062</v>
      </c>
      <c r="D10876" t="s">
        <v>4024</v>
      </c>
      <c r="E10876" t="s">
        <v>4025</v>
      </c>
      <c r="F10876" s="859" t="s">
        <v>16529</v>
      </c>
    </row>
    <row r="10877" spans="1:6">
      <c r="A10877" t="s">
        <v>3967</v>
      </c>
      <c r="B10877" t="s">
        <v>4023</v>
      </c>
      <c r="C10877" t="s">
        <v>2062</v>
      </c>
      <c r="D10877" t="s">
        <v>4024</v>
      </c>
      <c r="E10877" t="s">
        <v>4025</v>
      </c>
      <c r="F10877" s="859" t="s">
        <v>16533</v>
      </c>
    </row>
    <row r="10878" spans="1:6">
      <c r="A10878" t="s">
        <v>3967</v>
      </c>
      <c r="B10878" t="s">
        <v>4023</v>
      </c>
      <c r="C10878" t="s">
        <v>2062</v>
      </c>
      <c r="D10878" t="s">
        <v>4024</v>
      </c>
      <c r="E10878" t="s">
        <v>4025</v>
      </c>
      <c r="F10878" s="859" t="s">
        <v>16537</v>
      </c>
    </row>
    <row r="10879" spans="1:6">
      <c r="A10879" t="s">
        <v>3967</v>
      </c>
      <c r="B10879" t="s">
        <v>4023</v>
      </c>
      <c r="C10879" t="s">
        <v>2062</v>
      </c>
      <c r="D10879" t="s">
        <v>4024</v>
      </c>
      <c r="E10879" t="s">
        <v>4025</v>
      </c>
      <c r="F10879" s="859" t="s">
        <v>16538</v>
      </c>
    </row>
    <row r="10880" spans="1:6">
      <c r="A10880" t="s">
        <v>3967</v>
      </c>
      <c r="B10880" t="s">
        <v>4023</v>
      </c>
      <c r="C10880" t="s">
        <v>2062</v>
      </c>
      <c r="D10880" t="s">
        <v>4024</v>
      </c>
      <c r="E10880" t="s">
        <v>4025</v>
      </c>
      <c r="F10880" s="859" t="s">
        <v>16542</v>
      </c>
    </row>
    <row r="10881" spans="1:6">
      <c r="A10881" t="s">
        <v>3967</v>
      </c>
      <c r="B10881" t="s">
        <v>4023</v>
      </c>
      <c r="C10881" t="s">
        <v>2062</v>
      </c>
      <c r="D10881" t="s">
        <v>4024</v>
      </c>
      <c r="E10881" t="s">
        <v>4025</v>
      </c>
      <c r="F10881" s="859" t="s">
        <v>16546</v>
      </c>
    </row>
    <row r="10882" spans="1:6">
      <c r="A10882" t="s">
        <v>3967</v>
      </c>
      <c r="B10882" t="s">
        <v>4023</v>
      </c>
      <c r="C10882" t="s">
        <v>2062</v>
      </c>
      <c r="D10882" t="s">
        <v>4024</v>
      </c>
      <c r="E10882" t="s">
        <v>4025</v>
      </c>
      <c r="F10882" s="859" t="s">
        <v>16550</v>
      </c>
    </row>
    <row r="10883" spans="1:6">
      <c r="A10883" t="s">
        <v>3967</v>
      </c>
      <c r="B10883" t="s">
        <v>4023</v>
      </c>
      <c r="C10883" t="s">
        <v>2062</v>
      </c>
      <c r="D10883" t="s">
        <v>4024</v>
      </c>
      <c r="E10883" t="s">
        <v>4025</v>
      </c>
      <c r="F10883" s="859" t="s">
        <v>16554</v>
      </c>
    </row>
    <row r="10884" spans="1:6">
      <c r="A10884" t="s">
        <v>3967</v>
      </c>
      <c r="B10884" t="s">
        <v>4023</v>
      </c>
      <c r="C10884" t="s">
        <v>2062</v>
      </c>
      <c r="D10884" t="s">
        <v>4024</v>
      </c>
      <c r="E10884" t="s">
        <v>4025</v>
      </c>
      <c r="F10884" s="859" t="s">
        <v>16558</v>
      </c>
    </row>
    <row r="10885" spans="1:6">
      <c r="A10885" t="s">
        <v>3967</v>
      </c>
      <c r="B10885" t="s">
        <v>4023</v>
      </c>
      <c r="C10885" t="s">
        <v>2062</v>
      </c>
      <c r="D10885" t="s">
        <v>4024</v>
      </c>
      <c r="E10885" t="s">
        <v>4025</v>
      </c>
      <c r="F10885" s="859" t="s">
        <v>16562</v>
      </c>
    </row>
    <row r="10886" spans="1:6">
      <c r="A10886" t="s">
        <v>3967</v>
      </c>
      <c r="B10886" t="s">
        <v>4023</v>
      </c>
      <c r="C10886" t="s">
        <v>2062</v>
      </c>
      <c r="D10886" t="s">
        <v>4024</v>
      </c>
      <c r="E10886" t="s">
        <v>4025</v>
      </c>
      <c r="F10886" s="859" t="s">
        <v>16566</v>
      </c>
    </row>
    <row r="10887" spans="1:6">
      <c r="A10887" t="s">
        <v>3967</v>
      </c>
      <c r="B10887" t="s">
        <v>4023</v>
      </c>
      <c r="C10887" t="s">
        <v>2062</v>
      </c>
      <c r="D10887" t="s">
        <v>4024</v>
      </c>
      <c r="E10887" t="s">
        <v>4025</v>
      </c>
      <c r="F10887" s="859" t="s">
        <v>16567</v>
      </c>
    </row>
    <row r="10888" spans="1:6">
      <c r="A10888" t="s">
        <v>3967</v>
      </c>
      <c r="B10888" t="s">
        <v>4023</v>
      </c>
      <c r="C10888" t="s">
        <v>2062</v>
      </c>
      <c r="D10888" t="s">
        <v>4024</v>
      </c>
      <c r="E10888" t="s">
        <v>4025</v>
      </c>
      <c r="F10888" s="859" t="s">
        <v>16571</v>
      </c>
    </row>
    <row r="10889" spans="1:6">
      <c r="A10889" t="s">
        <v>3967</v>
      </c>
      <c r="B10889" t="s">
        <v>4023</v>
      </c>
      <c r="C10889" t="s">
        <v>2062</v>
      </c>
      <c r="D10889" t="s">
        <v>4024</v>
      </c>
      <c r="E10889" t="s">
        <v>4025</v>
      </c>
      <c r="F10889" s="859" t="s">
        <v>16575</v>
      </c>
    </row>
    <row r="10890" spans="1:6">
      <c r="A10890" t="s">
        <v>3967</v>
      </c>
      <c r="B10890" t="s">
        <v>4023</v>
      </c>
      <c r="C10890" t="s">
        <v>2062</v>
      </c>
      <c r="D10890" t="s">
        <v>4024</v>
      </c>
      <c r="E10890" t="s">
        <v>4025</v>
      </c>
      <c r="F10890" s="859" t="s">
        <v>16579</v>
      </c>
    </row>
    <row r="10891" spans="1:6">
      <c r="A10891" t="s">
        <v>3967</v>
      </c>
      <c r="B10891" t="s">
        <v>4023</v>
      </c>
      <c r="C10891" t="s">
        <v>2062</v>
      </c>
      <c r="D10891" t="s">
        <v>4024</v>
      </c>
      <c r="E10891" t="s">
        <v>4025</v>
      </c>
      <c r="F10891" s="859" t="s">
        <v>16583</v>
      </c>
    </row>
    <row r="10892" spans="1:6">
      <c r="A10892" t="s">
        <v>3967</v>
      </c>
      <c r="B10892" t="s">
        <v>4023</v>
      </c>
      <c r="C10892" t="s">
        <v>2062</v>
      </c>
      <c r="D10892" t="s">
        <v>4024</v>
      </c>
      <c r="E10892" t="s">
        <v>4025</v>
      </c>
      <c r="F10892" s="859" t="s">
        <v>16587</v>
      </c>
    </row>
    <row r="10893" spans="1:6">
      <c r="A10893" t="s">
        <v>3967</v>
      </c>
      <c r="B10893" t="s">
        <v>4023</v>
      </c>
      <c r="C10893" t="s">
        <v>2062</v>
      </c>
      <c r="D10893" t="s">
        <v>4024</v>
      </c>
      <c r="E10893" t="s">
        <v>4025</v>
      </c>
      <c r="F10893" s="859" t="s">
        <v>16591</v>
      </c>
    </row>
    <row r="10894" spans="1:6">
      <c r="A10894" t="s">
        <v>3967</v>
      </c>
      <c r="B10894" t="s">
        <v>4023</v>
      </c>
      <c r="C10894" t="s">
        <v>2062</v>
      </c>
      <c r="D10894" t="s">
        <v>4024</v>
      </c>
      <c r="E10894" t="s">
        <v>4025</v>
      </c>
      <c r="F10894" s="859" t="s">
        <v>16595</v>
      </c>
    </row>
    <row r="10895" spans="1:6">
      <c r="A10895" t="s">
        <v>3967</v>
      </c>
      <c r="B10895" t="s">
        <v>4023</v>
      </c>
      <c r="C10895" t="s">
        <v>2062</v>
      </c>
      <c r="D10895" t="s">
        <v>4024</v>
      </c>
      <c r="E10895" t="s">
        <v>4025</v>
      </c>
      <c r="F10895" s="859" t="s">
        <v>16596</v>
      </c>
    </row>
    <row r="10896" spans="1:6">
      <c r="A10896" t="s">
        <v>3967</v>
      </c>
      <c r="B10896" t="s">
        <v>4023</v>
      </c>
      <c r="C10896" t="s">
        <v>2062</v>
      </c>
      <c r="D10896" t="s">
        <v>4024</v>
      </c>
      <c r="E10896" t="s">
        <v>4025</v>
      </c>
      <c r="F10896" s="859" t="s">
        <v>16597</v>
      </c>
    </row>
    <row r="10897" spans="1:6">
      <c r="A10897" t="s">
        <v>3967</v>
      </c>
      <c r="B10897" t="s">
        <v>4023</v>
      </c>
      <c r="C10897" t="s">
        <v>2062</v>
      </c>
      <c r="D10897" t="s">
        <v>4024</v>
      </c>
      <c r="E10897" t="s">
        <v>4025</v>
      </c>
      <c r="F10897" s="859" t="s">
        <v>16598</v>
      </c>
    </row>
    <row r="10898" spans="1:6">
      <c r="A10898" t="s">
        <v>3967</v>
      </c>
      <c r="B10898" t="s">
        <v>4023</v>
      </c>
      <c r="C10898" t="s">
        <v>2062</v>
      </c>
      <c r="D10898" t="s">
        <v>4024</v>
      </c>
      <c r="E10898" t="s">
        <v>4025</v>
      </c>
      <c r="F10898" s="859" t="s">
        <v>16602</v>
      </c>
    </row>
    <row r="10899" spans="1:6">
      <c r="A10899" t="s">
        <v>3967</v>
      </c>
      <c r="B10899" t="s">
        <v>4023</v>
      </c>
      <c r="C10899" t="s">
        <v>2062</v>
      </c>
      <c r="D10899" t="s">
        <v>4024</v>
      </c>
      <c r="E10899" t="s">
        <v>4025</v>
      </c>
      <c r="F10899" s="859" t="s">
        <v>16606</v>
      </c>
    </row>
    <row r="10900" spans="1:6">
      <c r="A10900" t="s">
        <v>3967</v>
      </c>
      <c r="B10900" t="s">
        <v>4023</v>
      </c>
      <c r="C10900" t="s">
        <v>2062</v>
      </c>
      <c r="D10900" t="s">
        <v>4024</v>
      </c>
      <c r="E10900" t="s">
        <v>4025</v>
      </c>
      <c r="F10900" s="859" t="s">
        <v>16609</v>
      </c>
    </row>
    <row r="10901" spans="1:6">
      <c r="A10901" t="s">
        <v>3967</v>
      </c>
      <c r="B10901" t="s">
        <v>4023</v>
      </c>
      <c r="C10901" t="s">
        <v>2062</v>
      </c>
      <c r="D10901" t="s">
        <v>4024</v>
      </c>
      <c r="E10901" t="s">
        <v>4025</v>
      </c>
      <c r="F10901" s="859" t="s">
        <v>16613</v>
      </c>
    </row>
    <row r="10902" spans="1:6">
      <c r="A10902" t="s">
        <v>3967</v>
      </c>
      <c r="B10902" t="s">
        <v>4023</v>
      </c>
      <c r="C10902" t="s">
        <v>2062</v>
      </c>
      <c r="D10902" t="s">
        <v>4024</v>
      </c>
      <c r="E10902" t="s">
        <v>4025</v>
      </c>
      <c r="F10902" s="859" t="s">
        <v>16617</v>
      </c>
    </row>
    <row r="10903" spans="1:6">
      <c r="A10903" t="s">
        <v>3967</v>
      </c>
      <c r="B10903" t="s">
        <v>4023</v>
      </c>
      <c r="C10903" t="s">
        <v>2062</v>
      </c>
      <c r="D10903" t="s">
        <v>4024</v>
      </c>
      <c r="E10903" t="s">
        <v>4025</v>
      </c>
      <c r="F10903" s="859" t="s">
        <v>16621</v>
      </c>
    </row>
    <row r="10904" spans="1:6">
      <c r="A10904" t="s">
        <v>3967</v>
      </c>
      <c r="B10904" t="s">
        <v>4023</v>
      </c>
      <c r="C10904" t="s">
        <v>2062</v>
      </c>
      <c r="D10904" t="s">
        <v>4024</v>
      </c>
      <c r="E10904" t="s">
        <v>4025</v>
      </c>
      <c r="F10904" s="859" t="s">
        <v>16624</v>
      </c>
    </row>
    <row r="10905" spans="1:6">
      <c r="A10905" t="s">
        <v>3967</v>
      </c>
      <c r="B10905" t="s">
        <v>4023</v>
      </c>
      <c r="C10905" t="s">
        <v>2062</v>
      </c>
      <c r="D10905" t="s">
        <v>4024</v>
      </c>
      <c r="E10905" t="s">
        <v>4025</v>
      </c>
      <c r="F10905" s="859" t="s">
        <v>16625</v>
      </c>
    </row>
    <row r="10906" spans="1:6">
      <c r="A10906" t="s">
        <v>3967</v>
      </c>
      <c r="B10906" t="s">
        <v>4023</v>
      </c>
      <c r="C10906" t="s">
        <v>2062</v>
      </c>
      <c r="D10906" t="s">
        <v>4024</v>
      </c>
      <c r="E10906" t="s">
        <v>4025</v>
      </c>
      <c r="F10906" s="859" t="s">
        <v>16629</v>
      </c>
    </row>
    <row r="10907" spans="1:6">
      <c r="A10907" t="s">
        <v>3967</v>
      </c>
      <c r="B10907" t="s">
        <v>4023</v>
      </c>
      <c r="C10907" t="s">
        <v>2062</v>
      </c>
      <c r="D10907" t="s">
        <v>4024</v>
      </c>
      <c r="E10907" t="s">
        <v>4025</v>
      </c>
      <c r="F10907" s="859" t="s">
        <v>16633</v>
      </c>
    </row>
    <row r="10908" spans="1:6">
      <c r="A10908" t="s">
        <v>3967</v>
      </c>
      <c r="B10908" t="s">
        <v>4023</v>
      </c>
      <c r="C10908" t="s">
        <v>2062</v>
      </c>
      <c r="D10908" t="s">
        <v>4024</v>
      </c>
      <c r="E10908" t="s">
        <v>4025</v>
      </c>
      <c r="F10908" s="859" t="s">
        <v>16637</v>
      </c>
    </row>
    <row r="10909" spans="1:6">
      <c r="A10909" t="s">
        <v>3967</v>
      </c>
      <c r="B10909" t="s">
        <v>4023</v>
      </c>
      <c r="C10909" t="s">
        <v>2062</v>
      </c>
      <c r="D10909" t="s">
        <v>4024</v>
      </c>
      <c r="E10909" t="s">
        <v>4025</v>
      </c>
      <c r="F10909" s="859" t="s">
        <v>16640</v>
      </c>
    </row>
    <row r="10910" spans="1:6">
      <c r="A10910" t="s">
        <v>3967</v>
      </c>
      <c r="B10910" t="s">
        <v>4023</v>
      </c>
      <c r="C10910" t="s">
        <v>2062</v>
      </c>
      <c r="D10910" t="s">
        <v>4024</v>
      </c>
      <c r="E10910" t="s">
        <v>4025</v>
      </c>
      <c r="F10910" s="859" t="s">
        <v>16641</v>
      </c>
    </row>
    <row r="10911" spans="1:6">
      <c r="A10911" t="s">
        <v>3967</v>
      </c>
      <c r="B10911" t="s">
        <v>4023</v>
      </c>
      <c r="C10911" t="s">
        <v>2062</v>
      </c>
      <c r="D10911" t="s">
        <v>4024</v>
      </c>
      <c r="E10911" t="s">
        <v>4025</v>
      </c>
      <c r="F10911" s="859" t="s">
        <v>16642</v>
      </c>
    </row>
    <row r="10912" spans="1:6">
      <c r="A10912" t="s">
        <v>3967</v>
      </c>
      <c r="B10912" t="s">
        <v>4023</v>
      </c>
      <c r="C10912" t="s">
        <v>2062</v>
      </c>
      <c r="D10912" t="s">
        <v>4024</v>
      </c>
      <c r="E10912" t="s">
        <v>4025</v>
      </c>
      <c r="F10912" s="859" t="s">
        <v>16646</v>
      </c>
    </row>
    <row r="10913" spans="1:6">
      <c r="A10913" t="s">
        <v>3967</v>
      </c>
      <c r="B10913" t="s">
        <v>4023</v>
      </c>
      <c r="C10913" t="s">
        <v>2062</v>
      </c>
      <c r="D10913" t="s">
        <v>4024</v>
      </c>
      <c r="E10913" t="s">
        <v>4025</v>
      </c>
      <c r="F10913" s="859" t="s">
        <v>16650</v>
      </c>
    </row>
    <row r="10914" spans="1:6">
      <c r="A10914" t="s">
        <v>3967</v>
      </c>
      <c r="B10914" t="s">
        <v>4023</v>
      </c>
      <c r="C10914" t="s">
        <v>2062</v>
      </c>
      <c r="D10914" t="s">
        <v>4024</v>
      </c>
      <c r="E10914" t="s">
        <v>4025</v>
      </c>
      <c r="F10914" s="859" t="s">
        <v>16654</v>
      </c>
    </row>
    <row r="10915" spans="1:6">
      <c r="A10915" t="s">
        <v>3967</v>
      </c>
      <c r="B10915" t="s">
        <v>4023</v>
      </c>
      <c r="C10915" t="s">
        <v>2062</v>
      </c>
      <c r="D10915" t="s">
        <v>4024</v>
      </c>
      <c r="E10915" t="s">
        <v>4025</v>
      </c>
      <c r="F10915" s="859" t="s">
        <v>16658</v>
      </c>
    </row>
    <row r="10916" spans="1:6">
      <c r="A10916" t="s">
        <v>3967</v>
      </c>
      <c r="B10916" t="s">
        <v>4023</v>
      </c>
      <c r="C10916" t="s">
        <v>2062</v>
      </c>
      <c r="D10916" t="s">
        <v>4024</v>
      </c>
      <c r="E10916" t="s">
        <v>4025</v>
      </c>
      <c r="F10916" s="859" t="s">
        <v>16662</v>
      </c>
    </row>
    <row r="10917" spans="1:6">
      <c r="A10917" t="s">
        <v>3967</v>
      </c>
      <c r="B10917" t="s">
        <v>4023</v>
      </c>
      <c r="C10917" t="s">
        <v>2062</v>
      </c>
      <c r="D10917" t="s">
        <v>4024</v>
      </c>
      <c r="E10917" t="s">
        <v>4025</v>
      </c>
      <c r="F10917" s="859" t="s">
        <v>16665</v>
      </c>
    </row>
    <row r="10918" spans="1:6">
      <c r="A10918" t="s">
        <v>3967</v>
      </c>
      <c r="B10918" t="s">
        <v>4023</v>
      </c>
      <c r="C10918" t="s">
        <v>2062</v>
      </c>
      <c r="D10918" t="s">
        <v>4024</v>
      </c>
      <c r="E10918" t="s">
        <v>4025</v>
      </c>
      <c r="F10918" s="859" t="s">
        <v>16666</v>
      </c>
    </row>
    <row r="10919" spans="1:6">
      <c r="A10919" t="s">
        <v>3967</v>
      </c>
      <c r="B10919" t="s">
        <v>4023</v>
      </c>
      <c r="C10919" t="s">
        <v>2062</v>
      </c>
      <c r="D10919" t="s">
        <v>4024</v>
      </c>
      <c r="E10919" t="s">
        <v>4025</v>
      </c>
      <c r="F10919" s="859" t="s">
        <v>16670</v>
      </c>
    </row>
    <row r="10920" spans="1:6">
      <c r="A10920" t="s">
        <v>3967</v>
      </c>
      <c r="B10920" t="s">
        <v>4023</v>
      </c>
      <c r="C10920" t="s">
        <v>2062</v>
      </c>
      <c r="D10920" t="s">
        <v>4024</v>
      </c>
      <c r="E10920" t="s">
        <v>4025</v>
      </c>
      <c r="F10920" s="859" t="s">
        <v>16671</v>
      </c>
    </row>
    <row r="10921" spans="1:6">
      <c r="A10921" t="s">
        <v>3967</v>
      </c>
      <c r="B10921" t="s">
        <v>4023</v>
      </c>
      <c r="C10921" t="s">
        <v>2062</v>
      </c>
      <c r="D10921" t="s">
        <v>4024</v>
      </c>
      <c r="E10921" t="s">
        <v>4025</v>
      </c>
      <c r="F10921" s="859" t="s">
        <v>16675</v>
      </c>
    </row>
    <row r="10922" spans="1:6">
      <c r="A10922" t="s">
        <v>3967</v>
      </c>
      <c r="B10922" t="s">
        <v>4023</v>
      </c>
      <c r="C10922" t="s">
        <v>2062</v>
      </c>
      <c r="D10922" t="s">
        <v>4024</v>
      </c>
      <c r="E10922" t="s">
        <v>4025</v>
      </c>
      <c r="F10922" s="859" t="s">
        <v>16678</v>
      </c>
    </row>
    <row r="10923" spans="1:6">
      <c r="A10923" t="s">
        <v>3967</v>
      </c>
      <c r="B10923" t="s">
        <v>4023</v>
      </c>
      <c r="C10923" t="s">
        <v>2062</v>
      </c>
      <c r="D10923" t="s">
        <v>4024</v>
      </c>
      <c r="E10923" t="s">
        <v>4025</v>
      </c>
      <c r="F10923" s="859" t="s">
        <v>16682</v>
      </c>
    </row>
    <row r="10924" spans="1:6">
      <c r="A10924" t="s">
        <v>3967</v>
      </c>
      <c r="B10924" t="s">
        <v>4023</v>
      </c>
      <c r="C10924" t="s">
        <v>2062</v>
      </c>
      <c r="D10924" t="s">
        <v>4024</v>
      </c>
      <c r="E10924" t="s">
        <v>4025</v>
      </c>
      <c r="F10924" s="859" t="s">
        <v>16686</v>
      </c>
    </row>
    <row r="10925" spans="1:6">
      <c r="A10925" t="s">
        <v>3967</v>
      </c>
      <c r="B10925" t="s">
        <v>4023</v>
      </c>
      <c r="C10925" t="s">
        <v>2062</v>
      </c>
      <c r="D10925" t="s">
        <v>4024</v>
      </c>
      <c r="E10925" t="s">
        <v>4025</v>
      </c>
      <c r="F10925" s="859" t="s">
        <v>16690</v>
      </c>
    </row>
    <row r="10926" spans="1:6">
      <c r="A10926" t="s">
        <v>3967</v>
      </c>
      <c r="B10926" t="s">
        <v>4023</v>
      </c>
      <c r="C10926" t="s">
        <v>2062</v>
      </c>
      <c r="D10926" t="s">
        <v>4024</v>
      </c>
      <c r="E10926" t="s">
        <v>4025</v>
      </c>
      <c r="F10926" s="859" t="s">
        <v>16691</v>
      </c>
    </row>
    <row r="10927" spans="1:6">
      <c r="A10927" t="s">
        <v>3967</v>
      </c>
      <c r="B10927" t="s">
        <v>4023</v>
      </c>
      <c r="C10927" t="s">
        <v>2062</v>
      </c>
      <c r="D10927" t="s">
        <v>4024</v>
      </c>
      <c r="E10927" t="s">
        <v>4025</v>
      </c>
      <c r="F10927" s="859" t="s">
        <v>16692</v>
      </c>
    </row>
    <row r="10928" spans="1:6">
      <c r="A10928" t="s">
        <v>3967</v>
      </c>
      <c r="B10928" t="s">
        <v>4023</v>
      </c>
      <c r="C10928" t="s">
        <v>2062</v>
      </c>
      <c r="D10928" t="s">
        <v>4024</v>
      </c>
      <c r="E10928" t="s">
        <v>4025</v>
      </c>
      <c r="F10928" s="859" t="s">
        <v>16693</v>
      </c>
    </row>
    <row r="10929" spans="1:6">
      <c r="A10929" t="s">
        <v>3967</v>
      </c>
      <c r="B10929" t="s">
        <v>4023</v>
      </c>
      <c r="C10929" t="s">
        <v>2062</v>
      </c>
      <c r="D10929" t="s">
        <v>4024</v>
      </c>
      <c r="E10929" t="s">
        <v>4025</v>
      </c>
      <c r="F10929" s="859" t="s">
        <v>16694</v>
      </c>
    </row>
    <row r="10930" spans="1:6">
      <c r="A10930" t="s">
        <v>3967</v>
      </c>
      <c r="B10930" t="s">
        <v>4023</v>
      </c>
      <c r="C10930" t="s">
        <v>2062</v>
      </c>
      <c r="D10930" t="s">
        <v>4024</v>
      </c>
      <c r="E10930" t="s">
        <v>4025</v>
      </c>
      <c r="F10930" s="859" t="s">
        <v>16695</v>
      </c>
    </row>
    <row r="10931" spans="1:6">
      <c r="A10931" t="s">
        <v>3967</v>
      </c>
      <c r="B10931" t="s">
        <v>4023</v>
      </c>
      <c r="C10931" t="s">
        <v>2062</v>
      </c>
      <c r="D10931" t="s">
        <v>4024</v>
      </c>
      <c r="E10931" t="s">
        <v>4025</v>
      </c>
      <c r="F10931" s="859" t="s">
        <v>16699</v>
      </c>
    </row>
    <row r="10932" spans="1:6">
      <c r="A10932" t="s">
        <v>3967</v>
      </c>
      <c r="B10932" t="s">
        <v>4023</v>
      </c>
      <c r="C10932" t="s">
        <v>2062</v>
      </c>
      <c r="D10932" t="s">
        <v>4024</v>
      </c>
      <c r="E10932" t="s">
        <v>4025</v>
      </c>
      <c r="F10932" s="859" t="s">
        <v>16703</v>
      </c>
    </row>
    <row r="10933" spans="1:6">
      <c r="A10933" t="s">
        <v>3967</v>
      </c>
      <c r="B10933" t="s">
        <v>4023</v>
      </c>
      <c r="C10933" t="s">
        <v>2062</v>
      </c>
      <c r="D10933" t="s">
        <v>4024</v>
      </c>
      <c r="E10933" t="s">
        <v>4025</v>
      </c>
      <c r="F10933" s="859" t="s">
        <v>16707</v>
      </c>
    </row>
    <row r="10934" spans="1:6">
      <c r="A10934" t="s">
        <v>3967</v>
      </c>
      <c r="B10934" t="s">
        <v>4023</v>
      </c>
      <c r="C10934" t="s">
        <v>2062</v>
      </c>
      <c r="D10934" t="s">
        <v>4024</v>
      </c>
      <c r="E10934" t="s">
        <v>4025</v>
      </c>
      <c r="F10934" s="859" t="s">
        <v>16711</v>
      </c>
    </row>
    <row r="10935" spans="1:6">
      <c r="A10935" t="s">
        <v>3967</v>
      </c>
      <c r="B10935" t="s">
        <v>4023</v>
      </c>
      <c r="C10935" t="s">
        <v>2062</v>
      </c>
      <c r="D10935" t="s">
        <v>4024</v>
      </c>
      <c r="E10935" t="s">
        <v>4025</v>
      </c>
      <c r="F10935" s="859" t="s">
        <v>16715</v>
      </c>
    </row>
    <row r="10936" spans="1:6">
      <c r="A10936" t="s">
        <v>3967</v>
      </c>
      <c r="B10936" t="s">
        <v>4023</v>
      </c>
      <c r="C10936" t="s">
        <v>2062</v>
      </c>
      <c r="D10936" t="s">
        <v>4024</v>
      </c>
      <c r="E10936" t="s">
        <v>4025</v>
      </c>
      <c r="F10936" s="859" t="s">
        <v>16719</v>
      </c>
    </row>
    <row r="10937" spans="1:6">
      <c r="A10937" t="s">
        <v>3967</v>
      </c>
      <c r="B10937" t="s">
        <v>4023</v>
      </c>
      <c r="C10937" t="s">
        <v>2062</v>
      </c>
      <c r="D10937" t="s">
        <v>4024</v>
      </c>
      <c r="E10937" t="s">
        <v>4025</v>
      </c>
      <c r="F10937" s="859" t="s">
        <v>16722</v>
      </c>
    </row>
    <row r="10938" spans="1:6">
      <c r="A10938" t="s">
        <v>3967</v>
      </c>
      <c r="B10938" t="s">
        <v>4023</v>
      </c>
      <c r="C10938" t="s">
        <v>2062</v>
      </c>
      <c r="D10938" t="s">
        <v>4024</v>
      </c>
      <c r="E10938" t="s">
        <v>4025</v>
      </c>
      <c r="F10938" s="859" t="s">
        <v>16726</v>
      </c>
    </row>
    <row r="10939" spans="1:6">
      <c r="A10939" t="s">
        <v>3967</v>
      </c>
      <c r="B10939" t="s">
        <v>4023</v>
      </c>
      <c r="C10939" t="s">
        <v>2062</v>
      </c>
      <c r="D10939" t="s">
        <v>4024</v>
      </c>
      <c r="E10939" t="s">
        <v>4025</v>
      </c>
      <c r="F10939" s="859" t="s">
        <v>16730</v>
      </c>
    </row>
    <row r="10940" spans="1:6">
      <c r="A10940" t="s">
        <v>3967</v>
      </c>
      <c r="B10940" t="s">
        <v>4023</v>
      </c>
      <c r="C10940" t="s">
        <v>2062</v>
      </c>
      <c r="D10940" t="s">
        <v>4024</v>
      </c>
      <c r="E10940" t="s">
        <v>4025</v>
      </c>
      <c r="F10940" s="859" t="s">
        <v>16734</v>
      </c>
    </row>
    <row r="10941" spans="1:6">
      <c r="A10941" t="s">
        <v>3967</v>
      </c>
      <c r="B10941" t="s">
        <v>4023</v>
      </c>
      <c r="C10941" t="s">
        <v>2062</v>
      </c>
      <c r="D10941" t="s">
        <v>4024</v>
      </c>
      <c r="E10941" t="s">
        <v>4025</v>
      </c>
      <c r="F10941" s="859" t="s">
        <v>16738</v>
      </c>
    </row>
    <row r="10942" spans="1:6">
      <c r="A10942" t="s">
        <v>3967</v>
      </c>
      <c r="B10942" t="s">
        <v>4023</v>
      </c>
      <c r="C10942" t="s">
        <v>2062</v>
      </c>
      <c r="D10942" t="s">
        <v>4024</v>
      </c>
      <c r="E10942" t="s">
        <v>4025</v>
      </c>
      <c r="F10942" s="859" t="s">
        <v>16739</v>
      </c>
    </row>
    <row r="10943" spans="1:6">
      <c r="A10943" t="s">
        <v>3967</v>
      </c>
      <c r="B10943" t="s">
        <v>4023</v>
      </c>
      <c r="C10943" t="s">
        <v>2062</v>
      </c>
      <c r="D10943" t="s">
        <v>4024</v>
      </c>
      <c r="E10943" t="s">
        <v>4025</v>
      </c>
      <c r="F10943" s="859" t="s">
        <v>16743</v>
      </c>
    </row>
    <row r="10944" spans="1:6">
      <c r="A10944" t="s">
        <v>3967</v>
      </c>
      <c r="B10944" t="s">
        <v>4023</v>
      </c>
      <c r="C10944" t="s">
        <v>2062</v>
      </c>
      <c r="D10944" t="s">
        <v>4024</v>
      </c>
      <c r="E10944" t="s">
        <v>4025</v>
      </c>
      <c r="F10944" s="859" t="s">
        <v>16747</v>
      </c>
    </row>
    <row r="10945" spans="1:6">
      <c r="A10945" t="s">
        <v>3967</v>
      </c>
      <c r="B10945" t="s">
        <v>4023</v>
      </c>
      <c r="C10945" t="s">
        <v>2062</v>
      </c>
      <c r="D10945" t="s">
        <v>4024</v>
      </c>
      <c r="E10945" t="s">
        <v>4025</v>
      </c>
      <c r="F10945" s="859" t="s">
        <v>16748</v>
      </c>
    </row>
    <row r="10946" spans="1:6">
      <c r="A10946" t="s">
        <v>3967</v>
      </c>
      <c r="B10946" t="s">
        <v>4023</v>
      </c>
      <c r="C10946" t="s">
        <v>2062</v>
      </c>
      <c r="D10946" t="s">
        <v>4024</v>
      </c>
      <c r="E10946" t="s">
        <v>4025</v>
      </c>
      <c r="F10946" s="859" t="s">
        <v>16749</v>
      </c>
    </row>
    <row r="10947" spans="1:6">
      <c r="A10947" t="s">
        <v>3967</v>
      </c>
      <c r="B10947" t="s">
        <v>4023</v>
      </c>
      <c r="C10947" t="s">
        <v>2062</v>
      </c>
      <c r="D10947" t="s">
        <v>4024</v>
      </c>
      <c r="E10947" t="s">
        <v>4025</v>
      </c>
      <c r="F10947" s="859" t="s">
        <v>16750</v>
      </c>
    </row>
    <row r="10948" spans="1:6">
      <c r="A10948" t="s">
        <v>3967</v>
      </c>
      <c r="B10948" t="s">
        <v>4023</v>
      </c>
      <c r="C10948" t="s">
        <v>2062</v>
      </c>
      <c r="D10948" t="s">
        <v>4024</v>
      </c>
      <c r="E10948" t="s">
        <v>4025</v>
      </c>
      <c r="F10948" s="859" t="s">
        <v>16754</v>
      </c>
    </row>
    <row r="10949" spans="1:6">
      <c r="A10949" t="s">
        <v>3967</v>
      </c>
      <c r="B10949" t="s">
        <v>4023</v>
      </c>
      <c r="C10949" t="s">
        <v>2062</v>
      </c>
      <c r="D10949" t="s">
        <v>4024</v>
      </c>
      <c r="E10949" t="s">
        <v>4025</v>
      </c>
      <c r="F10949" s="859" t="s">
        <v>16757</v>
      </c>
    </row>
    <row r="10950" spans="1:6">
      <c r="A10950" t="s">
        <v>3967</v>
      </c>
      <c r="B10950" t="s">
        <v>4023</v>
      </c>
      <c r="C10950" t="s">
        <v>2062</v>
      </c>
      <c r="D10950" t="s">
        <v>4024</v>
      </c>
      <c r="E10950" t="s">
        <v>4025</v>
      </c>
      <c r="F10950" s="859" t="s">
        <v>16761</v>
      </c>
    </row>
    <row r="10951" spans="1:6">
      <c r="A10951" t="s">
        <v>3967</v>
      </c>
      <c r="B10951" t="s">
        <v>4023</v>
      </c>
      <c r="C10951" t="s">
        <v>2062</v>
      </c>
      <c r="D10951" t="s">
        <v>4024</v>
      </c>
      <c r="E10951" t="s">
        <v>4025</v>
      </c>
      <c r="F10951" s="859" t="s">
        <v>16765</v>
      </c>
    </row>
    <row r="10952" spans="1:6">
      <c r="A10952" t="s">
        <v>3967</v>
      </c>
      <c r="B10952" t="s">
        <v>4023</v>
      </c>
      <c r="C10952" t="s">
        <v>2062</v>
      </c>
      <c r="D10952" t="s">
        <v>4024</v>
      </c>
      <c r="E10952" t="s">
        <v>4025</v>
      </c>
      <c r="F10952" s="859" t="s">
        <v>16769</v>
      </c>
    </row>
    <row r="10953" spans="1:6">
      <c r="A10953" t="s">
        <v>3967</v>
      </c>
      <c r="B10953" t="s">
        <v>4023</v>
      </c>
      <c r="C10953" t="s">
        <v>2062</v>
      </c>
      <c r="D10953" t="s">
        <v>4024</v>
      </c>
      <c r="E10953" t="s">
        <v>4025</v>
      </c>
      <c r="F10953" s="859" t="s">
        <v>16773</v>
      </c>
    </row>
    <row r="10954" spans="1:6">
      <c r="A10954" t="s">
        <v>3967</v>
      </c>
      <c r="B10954" t="s">
        <v>4023</v>
      </c>
      <c r="C10954" t="s">
        <v>2062</v>
      </c>
      <c r="D10954" t="s">
        <v>4024</v>
      </c>
      <c r="E10954" t="s">
        <v>4025</v>
      </c>
      <c r="F10954" s="859" t="s">
        <v>16777</v>
      </c>
    </row>
    <row r="10955" spans="1:6">
      <c r="A10955" t="s">
        <v>3967</v>
      </c>
      <c r="B10955" t="s">
        <v>4023</v>
      </c>
      <c r="C10955" t="s">
        <v>2062</v>
      </c>
      <c r="D10955" t="s">
        <v>4024</v>
      </c>
      <c r="E10955" t="s">
        <v>4025</v>
      </c>
      <c r="F10955" s="859" t="s">
        <v>16781</v>
      </c>
    </row>
    <row r="10956" spans="1:6">
      <c r="A10956" t="s">
        <v>3967</v>
      </c>
      <c r="B10956" t="s">
        <v>4023</v>
      </c>
      <c r="C10956" t="s">
        <v>2062</v>
      </c>
      <c r="D10956" t="s">
        <v>4024</v>
      </c>
      <c r="E10956" t="s">
        <v>4025</v>
      </c>
      <c r="F10956" s="859" t="s">
        <v>16782</v>
      </c>
    </row>
    <row r="10957" spans="1:6">
      <c r="A10957" t="s">
        <v>3967</v>
      </c>
      <c r="B10957" t="s">
        <v>4023</v>
      </c>
      <c r="C10957" t="s">
        <v>2062</v>
      </c>
      <c r="D10957" t="s">
        <v>4024</v>
      </c>
      <c r="E10957" t="s">
        <v>4025</v>
      </c>
      <c r="F10957" s="859" t="s">
        <v>16783</v>
      </c>
    </row>
    <row r="10958" spans="1:6">
      <c r="A10958" t="s">
        <v>3967</v>
      </c>
      <c r="B10958" t="s">
        <v>4023</v>
      </c>
      <c r="C10958" t="s">
        <v>2062</v>
      </c>
      <c r="D10958" t="s">
        <v>4024</v>
      </c>
      <c r="E10958" t="s">
        <v>4025</v>
      </c>
      <c r="F10958" s="859" t="s">
        <v>16787</v>
      </c>
    </row>
    <row r="10959" spans="1:6">
      <c r="A10959" t="s">
        <v>3967</v>
      </c>
      <c r="B10959" t="s">
        <v>4023</v>
      </c>
      <c r="C10959" t="s">
        <v>2062</v>
      </c>
      <c r="D10959" t="s">
        <v>4024</v>
      </c>
      <c r="E10959" t="s">
        <v>4025</v>
      </c>
      <c r="F10959" s="859" t="s">
        <v>16791</v>
      </c>
    </row>
    <row r="10960" spans="1:6">
      <c r="A10960" t="s">
        <v>3967</v>
      </c>
      <c r="B10960" t="s">
        <v>4023</v>
      </c>
      <c r="C10960" t="s">
        <v>2062</v>
      </c>
      <c r="D10960" t="s">
        <v>4024</v>
      </c>
      <c r="E10960" t="s">
        <v>4025</v>
      </c>
      <c r="F10960" s="859" t="s">
        <v>16795</v>
      </c>
    </row>
    <row r="10961" spans="1:6">
      <c r="A10961" t="s">
        <v>3967</v>
      </c>
      <c r="B10961" t="s">
        <v>4023</v>
      </c>
      <c r="C10961" t="s">
        <v>2062</v>
      </c>
      <c r="D10961" t="s">
        <v>4024</v>
      </c>
      <c r="E10961" t="s">
        <v>4025</v>
      </c>
      <c r="F10961" s="859" t="s">
        <v>16799</v>
      </c>
    </row>
    <row r="10962" spans="1:6">
      <c r="A10962" t="s">
        <v>3967</v>
      </c>
      <c r="B10962" t="s">
        <v>4023</v>
      </c>
      <c r="C10962" t="s">
        <v>2062</v>
      </c>
      <c r="D10962" t="s">
        <v>4024</v>
      </c>
      <c r="E10962" t="s">
        <v>4025</v>
      </c>
      <c r="F10962" s="859" t="s">
        <v>16800</v>
      </c>
    </row>
    <row r="10963" spans="1:6">
      <c r="A10963" t="s">
        <v>3967</v>
      </c>
      <c r="B10963" t="s">
        <v>4023</v>
      </c>
      <c r="C10963" t="s">
        <v>2062</v>
      </c>
      <c r="D10963" t="s">
        <v>4024</v>
      </c>
      <c r="E10963" t="s">
        <v>4025</v>
      </c>
      <c r="F10963" s="859" t="s">
        <v>16803</v>
      </c>
    </row>
    <row r="10964" spans="1:6">
      <c r="A10964" t="s">
        <v>3967</v>
      </c>
      <c r="B10964" t="s">
        <v>4023</v>
      </c>
      <c r="C10964" t="s">
        <v>2062</v>
      </c>
      <c r="D10964" t="s">
        <v>4024</v>
      </c>
      <c r="E10964" t="s">
        <v>4025</v>
      </c>
      <c r="F10964" s="859" t="s">
        <v>16807</v>
      </c>
    </row>
    <row r="10965" spans="1:6">
      <c r="A10965" t="s">
        <v>3967</v>
      </c>
      <c r="B10965" t="s">
        <v>4023</v>
      </c>
      <c r="C10965" t="s">
        <v>2062</v>
      </c>
      <c r="D10965" t="s">
        <v>4024</v>
      </c>
      <c r="E10965" t="s">
        <v>4025</v>
      </c>
      <c r="F10965" s="859" t="s">
        <v>16810</v>
      </c>
    </row>
    <row r="10966" spans="1:6">
      <c r="A10966" t="s">
        <v>3967</v>
      </c>
      <c r="B10966" t="s">
        <v>4023</v>
      </c>
      <c r="C10966" t="s">
        <v>2062</v>
      </c>
      <c r="D10966" t="s">
        <v>4024</v>
      </c>
      <c r="E10966" t="s">
        <v>4025</v>
      </c>
      <c r="F10966" s="859" t="s">
        <v>16814</v>
      </c>
    </row>
    <row r="10967" spans="1:6">
      <c r="A10967" t="s">
        <v>3967</v>
      </c>
      <c r="B10967" t="s">
        <v>4023</v>
      </c>
      <c r="C10967" t="s">
        <v>2062</v>
      </c>
      <c r="D10967" t="s">
        <v>4024</v>
      </c>
      <c r="E10967" t="s">
        <v>4025</v>
      </c>
      <c r="F10967" s="859" t="s">
        <v>16818</v>
      </c>
    </row>
    <row r="10968" spans="1:6">
      <c r="A10968" t="s">
        <v>3967</v>
      </c>
      <c r="B10968" t="s">
        <v>4023</v>
      </c>
      <c r="C10968" t="s">
        <v>2062</v>
      </c>
      <c r="D10968" t="s">
        <v>4024</v>
      </c>
      <c r="E10968" t="s">
        <v>4025</v>
      </c>
      <c r="F10968" s="859" t="s">
        <v>16822</v>
      </c>
    </row>
    <row r="10969" spans="1:6">
      <c r="A10969" t="s">
        <v>3967</v>
      </c>
      <c r="B10969" t="s">
        <v>4023</v>
      </c>
      <c r="C10969" t="s">
        <v>2062</v>
      </c>
      <c r="D10969" t="s">
        <v>4024</v>
      </c>
      <c r="E10969" t="s">
        <v>4025</v>
      </c>
      <c r="F10969" s="859" t="s">
        <v>16825</v>
      </c>
    </row>
    <row r="10970" spans="1:6">
      <c r="A10970" t="s">
        <v>3967</v>
      </c>
      <c r="B10970" t="s">
        <v>4023</v>
      </c>
      <c r="C10970" t="s">
        <v>2062</v>
      </c>
      <c r="D10970" t="s">
        <v>4024</v>
      </c>
      <c r="E10970" t="s">
        <v>4025</v>
      </c>
      <c r="F10970" s="859" t="s">
        <v>16829</v>
      </c>
    </row>
    <row r="10971" spans="1:6">
      <c r="A10971" t="s">
        <v>3967</v>
      </c>
      <c r="B10971" t="s">
        <v>4023</v>
      </c>
      <c r="C10971" t="s">
        <v>2062</v>
      </c>
      <c r="D10971" t="s">
        <v>4024</v>
      </c>
      <c r="E10971" t="s">
        <v>4025</v>
      </c>
      <c r="F10971" s="859" t="s">
        <v>16833</v>
      </c>
    </row>
    <row r="10972" spans="1:6">
      <c r="A10972" t="s">
        <v>3967</v>
      </c>
      <c r="B10972" t="s">
        <v>4023</v>
      </c>
      <c r="C10972" t="s">
        <v>2062</v>
      </c>
      <c r="D10972" t="s">
        <v>4024</v>
      </c>
      <c r="E10972" t="s">
        <v>4025</v>
      </c>
      <c r="F10972" s="859" t="s">
        <v>16837</v>
      </c>
    </row>
    <row r="10973" spans="1:6">
      <c r="A10973" t="s">
        <v>3967</v>
      </c>
      <c r="B10973" t="s">
        <v>4023</v>
      </c>
      <c r="C10973" t="s">
        <v>2062</v>
      </c>
      <c r="D10973" t="s">
        <v>4024</v>
      </c>
      <c r="E10973" t="s">
        <v>4025</v>
      </c>
      <c r="F10973" s="859" t="s">
        <v>16841</v>
      </c>
    </row>
    <row r="10974" spans="1:6">
      <c r="A10974" t="s">
        <v>3967</v>
      </c>
      <c r="B10974" t="s">
        <v>4023</v>
      </c>
      <c r="C10974" t="s">
        <v>2062</v>
      </c>
      <c r="D10974" t="s">
        <v>4024</v>
      </c>
      <c r="E10974" t="s">
        <v>4025</v>
      </c>
      <c r="F10974" s="859" t="s">
        <v>16845</v>
      </c>
    </row>
    <row r="10975" spans="1:6">
      <c r="A10975" t="s">
        <v>3967</v>
      </c>
      <c r="B10975" t="s">
        <v>4023</v>
      </c>
      <c r="C10975" t="s">
        <v>2062</v>
      </c>
      <c r="D10975" t="s">
        <v>4024</v>
      </c>
      <c r="E10975" t="s">
        <v>4025</v>
      </c>
      <c r="F10975" s="859" t="s">
        <v>16849</v>
      </c>
    </row>
    <row r="10976" spans="1:6">
      <c r="A10976" t="s">
        <v>3967</v>
      </c>
      <c r="B10976" t="s">
        <v>4023</v>
      </c>
      <c r="C10976" t="s">
        <v>2062</v>
      </c>
      <c r="D10976" t="s">
        <v>4024</v>
      </c>
      <c r="E10976" t="s">
        <v>4025</v>
      </c>
      <c r="F10976" s="859" t="s">
        <v>16853</v>
      </c>
    </row>
    <row r="10977" spans="1:6">
      <c r="A10977" t="s">
        <v>3967</v>
      </c>
      <c r="B10977" t="s">
        <v>4023</v>
      </c>
      <c r="C10977" t="s">
        <v>2062</v>
      </c>
      <c r="D10977" t="s">
        <v>4024</v>
      </c>
      <c r="E10977" t="s">
        <v>4025</v>
      </c>
      <c r="F10977" s="859" t="s">
        <v>16857</v>
      </c>
    </row>
    <row r="10978" spans="1:6">
      <c r="A10978" t="s">
        <v>3967</v>
      </c>
      <c r="B10978" t="s">
        <v>4023</v>
      </c>
      <c r="C10978" t="s">
        <v>2062</v>
      </c>
      <c r="D10978" t="s">
        <v>4024</v>
      </c>
      <c r="E10978" t="s">
        <v>4025</v>
      </c>
      <c r="F10978" s="859" t="s">
        <v>16861</v>
      </c>
    </row>
    <row r="10979" spans="1:6">
      <c r="A10979" t="s">
        <v>3967</v>
      </c>
      <c r="B10979" t="s">
        <v>4023</v>
      </c>
      <c r="C10979" t="s">
        <v>2062</v>
      </c>
      <c r="D10979" t="s">
        <v>4024</v>
      </c>
      <c r="E10979" t="s">
        <v>4025</v>
      </c>
      <c r="F10979" s="859" t="s">
        <v>16865</v>
      </c>
    </row>
    <row r="10980" spans="1:6">
      <c r="A10980" t="s">
        <v>3967</v>
      </c>
      <c r="B10980" t="s">
        <v>4023</v>
      </c>
      <c r="C10980" t="s">
        <v>2062</v>
      </c>
      <c r="D10980" t="s">
        <v>4024</v>
      </c>
      <c r="E10980" t="s">
        <v>4025</v>
      </c>
      <c r="F10980" s="859" t="s">
        <v>16869</v>
      </c>
    </row>
    <row r="10981" spans="1:6">
      <c r="A10981" t="s">
        <v>3967</v>
      </c>
      <c r="B10981" t="s">
        <v>4023</v>
      </c>
      <c r="C10981" t="s">
        <v>2062</v>
      </c>
      <c r="D10981" t="s">
        <v>4024</v>
      </c>
      <c r="E10981" t="s">
        <v>4025</v>
      </c>
      <c r="F10981" s="859" t="s">
        <v>16873</v>
      </c>
    </row>
    <row r="10982" spans="1:6">
      <c r="A10982" t="s">
        <v>3967</v>
      </c>
      <c r="B10982" t="s">
        <v>4023</v>
      </c>
      <c r="C10982" t="s">
        <v>2062</v>
      </c>
      <c r="D10982" t="s">
        <v>4024</v>
      </c>
      <c r="E10982" t="s">
        <v>4025</v>
      </c>
      <c r="F10982" s="859" t="s">
        <v>16877</v>
      </c>
    </row>
    <row r="10983" spans="1:6">
      <c r="A10983" t="s">
        <v>3967</v>
      </c>
      <c r="B10983" t="s">
        <v>4023</v>
      </c>
      <c r="C10983" t="s">
        <v>2062</v>
      </c>
      <c r="D10983" t="s">
        <v>4024</v>
      </c>
      <c r="E10983" t="s">
        <v>4025</v>
      </c>
      <c r="F10983" s="859" t="s">
        <v>16880</v>
      </c>
    </row>
    <row r="10984" spans="1:6">
      <c r="A10984" t="s">
        <v>3967</v>
      </c>
      <c r="B10984" t="s">
        <v>4023</v>
      </c>
      <c r="C10984" t="s">
        <v>2062</v>
      </c>
      <c r="D10984" t="s">
        <v>4024</v>
      </c>
      <c r="E10984" t="s">
        <v>4025</v>
      </c>
      <c r="F10984" s="859" t="s">
        <v>16881</v>
      </c>
    </row>
    <row r="10985" spans="1:6">
      <c r="A10985" t="s">
        <v>3967</v>
      </c>
      <c r="B10985" t="s">
        <v>4023</v>
      </c>
      <c r="C10985" t="s">
        <v>2062</v>
      </c>
      <c r="D10985" t="s">
        <v>4024</v>
      </c>
      <c r="E10985" t="s">
        <v>4025</v>
      </c>
      <c r="F10985" s="859" t="s">
        <v>16885</v>
      </c>
    </row>
    <row r="10986" spans="1:6">
      <c r="A10986" t="s">
        <v>3967</v>
      </c>
      <c r="B10986" t="s">
        <v>4023</v>
      </c>
      <c r="C10986" t="s">
        <v>2062</v>
      </c>
      <c r="D10986" t="s">
        <v>4024</v>
      </c>
      <c r="E10986" t="s">
        <v>4025</v>
      </c>
      <c r="F10986" s="859" t="s">
        <v>16889</v>
      </c>
    </row>
    <row r="10987" spans="1:6">
      <c r="A10987" t="s">
        <v>3967</v>
      </c>
      <c r="B10987" t="s">
        <v>4023</v>
      </c>
      <c r="C10987" t="s">
        <v>2062</v>
      </c>
      <c r="D10987" t="s">
        <v>4024</v>
      </c>
      <c r="E10987" t="s">
        <v>4025</v>
      </c>
      <c r="F10987" s="859" t="s">
        <v>16893</v>
      </c>
    </row>
    <row r="10988" spans="1:6">
      <c r="A10988" t="s">
        <v>3967</v>
      </c>
      <c r="B10988" t="s">
        <v>4023</v>
      </c>
      <c r="C10988" t="s">
        <v>2062</v>
      </c>
      <c r="D10988" t="s">
        <v>4024</v>
      </c>
      <c r="E10988" t="s">
        <v>4025</v>
      </c>
      <c r="F10988" s="859" t="s">
        <v>16897</v>
      </c>
    </row>
    <row r="10989" spans="1:6">
      <c r="A10989" t="s">
        <v>3967</v>
      </c>
      <c r="B10989" t="s">
        <v>4023</v>
      </c>
      <c r="C10989" t="s">
        <v>2062</v>
      </c>
      <c r="D10989" t="s">
        <v>4024</v>
      </c>
      <c r="E10989" t="s">
        <v>4025</v>
      </c>
      <c r="F10989" s="859" t="s">
        <v>16901</v>
      </c>
    </row>
    <row r="10990" spans="1:6">
      <c r="A10990" t="s">
        <v>3967</v>
      </c>
      <c r="B10990" t="s">
        <v>4023</v>
      </c>
      <c r="C10990" t="s">
        <v>2062</v>
      </c>
      <c r="D10990" t="s">
        <v>4024</v>
      </c>
      <c r="E10990" t="s">
        <v>4025</v>
      </c>
      <c r="F10990" s="859" t="s">
        <v>16905</v>
      </c>
    </row>
    <row r="10991" spans="1:6">
      <c r="A10991" t="s">
        <v>3967</v>
      </c>
      <c r="B10991" t="s">
        <v>4023</v>
      </c>
      <c r="C10991" t="s">
        <v>2062</v>
      </c>
      <c r="D10991" t="s">
        <v>4024</v>
      </c>
      <c r="E10991" t="s">
        <v>4025</v>
      </c>
      <c r="F10991" s="859" t="s">
        <v>16908</v>
      </c>
    </row>
    <row r="10992" spans="1:6">
      <c r="A10992" t="s">
        <v>3967</v>
      </c>
      <c r="B10992" t="s">
        <v>4023</v>
      </c>
      <c r="C10992" t="s">
        <v>2062</v>
      </c>
      <c r="D10992" t="s">
        <v>4024</v>
      </c>
      <c r="E10992" t="s">
        <v>4025</v>
      </c>
      <c r="F10992" s="859" t="s">
        <v>16912</v>
      </c>
    </row>
    <row r="10993" spans="1:6">
      <c r="A10993" t="s">
        <v>3967</v>
      </c>
      <c r="B10993" t="s">
        <v>4023</v>
      </c>
      <c r="C10993" t="s">
        <v>2062</v>
      </c>
      <c r="D10993" t="s">
        <v>4024</v>
      </c>
      <c r="E10993" t="s">
        <v>4025</v>
      </c>
      <c r="F10993" s="859" t="s">
        <v>16916</v>
      </c>
    </row>
    <row r="10994" spans="1:6">
      <c r="A10994" t="s">
        <v>3967</v>
      </c>
      <c r="B10994" t="s">
        <v>4023</v>
      </c>
      <c r="C10994" t="s">
        <v>2062</v>
      </c>
      <c r="D10994" t="s">
        <v>4024</v>
      </c>
      <c r="E10994" t="s">
        <v>4025</v>
      </c>
      <c r="F10994" s="859" t="s">
        <v>16920</v>
      </c>
    </row>
    <row r="10995" spans="1:6">
      <c r="A10995" t="s">
        <v>3967</v>
      </c>
      <c r="B10995" t="s">
        <v>4023</v>
      </c>
      <c r="C10995" t="s">
        <v>2062</v>
      </c>
      <c r="D10995" t="s">
        <v>4024</v>
      </c>
      <c r="E10995" t="s">
        <v>4025</v>
      </c>
      <c r="F10995" s="859" t="s">
        <v>16924</v>
      </c>
    </row>
    <row r="10996" spans="1:6">
      <c r="A10996" t="s">
        <v>3967</v>
      </c>
      <c r="B10996" t="s">
        <v>4023</v>
      </c>
      <c r="C10996" t="s">
        <v>2062</v>
      </c>
      <c r="D10996" t="s">
        <v>4024</v>
      </c>
      <c r="E10996" t="s">
        <v>4025</v>
      </c>
      <c r="F10996" s="859" t="s">
        <v>16928</v>
      </c>
    </row>
    <row r="10997" spans="1:6">
      <c r="A10997" t="s">
        <v>3967</v>
      </c>
      <c r="B10997" t="s">
        <v>4023</v>
      </c>
      <c r="C10997" t="s">
        <v>2062</v>
      </c>
      <c r="D10997" t="s">
        <v>4024</v>
      </c>
      <c r="E10997" t="s">
        <v>4025</v>
      </c>
      <c r="F10997" s="859" t="s">
        <v>16932</v>
      </c>
    </row>
    <row r="10998" spans="1:6">
      <c r="A10998" t="s">
        <v>3967</v>
      </c>
      <c r="B10998" t="s">
        <v>4023</v>
      </c>
      <c r="C10998" t="s">
        <v>2062</v>
      </c>
      <c r="D10998" t="s">
        <v>4024</v>
      </c>
      <c r="E10998" t="s">
        <v>4025</v>
      </c>
      <c r="F10998" s="859" t="s">
        <v>16933</v>
      </c>
    </row>
    <row r="10999" spans="1:6">
      <c r="A10999" t="s">
        <v>3967</v>
      </c>
      <c r="B10999" t="s">
        <v>4023</v>
      </c>
      <c r="C10999" t="s">
        <v>2062</v>
      </c>
      <c r="D10999" t="s">
        <v>4024</v>
      </c>
      <c r="E10999" t="s">
        <v>4025</v>
      </c>
      <c r="F10999" s="859" t="s">
        <v>16937</v>
      </c>
    </row>
    <row r="11000" spans="1:6">
      <c r="A11000" t="s">
        <v>3967</v>
      </c>
      <c r="B11000" t="s">
        <v>4023</v>
      </c>
      <c r="C11000" t="s">
        <v>2062</v>
      </c>
      <c r="D11000" t="s">
        <v>4024</v>
      </c>
      <c r="E11000" t="s">
        <v>4025</v>
      </c>
      <c r="F11000" s="859" t="s">
        <v>16941</v>
      </c>
    </row>
    <row r="11001" spans="1:6">
      <c r="A11001" t="s">
        <v>3967</v>
      </c>
      <c r="B11001" t="s">
        <v>4023</v>
      </c>
      <c r="C11001" t="s">
        <v>2062</v>
      </c>
      <c r="D11001" t="s">
        <v>4024</v>
      </c>
      <c r="E11001" t="s">
        <v>4025</v>
      </c>
      <c r="F11001" s="859" t="s">
        <v>16945</v>
      </c>
    </row>
    <row r="11002" spans="1:6">
      <c r="A11002" t="s">
        <v>3967</v>
      </c>
      <c r="B11002" t="s">
        <v>4023</v>
      </c>
      <c r="C11002" t="s">
        <v>2062</v>
      </c>
      <c r="D11002" t="s">
        <v>4024</v>
      </c>
      <c r="E11002" t="s">
        <v>4025</v>
      </c>
      <c r="F11002" s="859" t="s">
        <v>16949</v>
      </c>
    </row>
    <row r="11003" spans="1:6">
      <c r="A11003" t="s">
        <v>3967</v>
      </c>
      <c r="B11003" t="s">
        <v>4023</v>
      </c>
      <c r="C11003" t="s">
        <v>2062</v>
      </c>
      <c r="D11003" t="s">
        <v>4024</v>
      </c>
      <c r="E11003" t="s">
        <v>4025</v>
      </c>
      <c r="F11003" s="859" t="s">
        <v>16953</v>
      </c>
    </row>
    <row r="11004" spans="1:6">
      <c r="A11004" t="s">
        <v>3967</v>
      </c>
      <c r="B11004" t="s">
        <v>4023</v>
      </c>
      <c r="C11004" t="s">
        <v>2062</v>
      </c>
      <c r="D11004" t="s">
        <v>4024</v>
      </c>
      <c r="E11004" t="s">
        <v>4025</v>
      </c>
      <c r="F11004" s="859" t="s">
        <v>16954</v>
      </c>
    </row>
    <row r="11005" spans="1:6">
      <c r="A11005" t="s">
        <v>3967</v>
      </c>
      <c r="B11005" t="s">
        <v>4023</v>
      </c>
      <c r="C11005" t="s">
        <v>2062</v>
      </c>
      <c r="D11005" t="s">
        <v>4024</v>
      </c>
      <c r="E11005" t="s">
        <v>4025</v>
      </c>
      <c r="F11005" s="859" t="s">
        <v>16957</v>
      </c>
    </row>
    <row r="11006" spans="1:6">
      <c r="A11006" t="s">
        <v>3967</v>
      </c>
      <c r="B11006" t="s">
        <v>4023</v>
      </c>
      <c r="C11006" t="s">
        <v>2062</v>
      </c>
      <c r="D11006" t="s">
        <v>4024</v>
      </c>
      <c r="E11006" t="s">
        <v>4025</v>
      </c>
      <c r="F11006" s="859" t="s">
        <v>16961</v>
      </c>
    </row>
    <row r="11007" spans="1:6">
      <c r="A11007" t="s">
        <v>3967</v>
      </c>
      <c r="B11007" t="s">
        <v>4023</v>
      </c>
      <c r="C11007" t="s">
        <v>2062</v>
      </c>
      <c r="D11007" t="s">
        <v>4024</v>
      </c>
      <c r="E11007" t="s">
        <v>4025</v>
      </c>
      <c r="F11007" s="859" t="s">
        <v>16965</v>
      </c>
    </row>
    <row r="11008" spans="1:6">
      <c r="A11008" t="s">
        <v>3967</v>
      </c>
      <c r="B11008" t="s">
        <v>4023</v>
      </c>
      <c r="C11008" t="s">
        <v>2062</v>
      </c>
      <c r="D11008" t="s">
        <v>4024</v>
      </c>
      <c r="E11008" t="s">
        <v>4025</v>
      </c>
      <c r="F11008" s="859" t="s">
        <v>16969</v>
      </c>
    </row>
    <row r="11009" spans="1:6">
      <c r="A11009" t="s">
        <v>3967</v>
      </c>
      <c r="B11009" t="s">
        <v>4023</v>
      </c>
      <c r="C11009" t="s">
        <v>2062</v>
      </c>
      <c r="D11009" t="s">
        <v>4024</v>
      </c>
      <c r="E11009" t="s">
        <v>4025</v>
      </c>
      <c r="F11009" s="859" t="s">
        <v>16973</v>
      </c>
    </row>
    <row r="11010" spans="1:6">
      <c r="A11010" t="s">
        <v>3967</v>
      </c>
      <c r="B11010" t="s">
        <v>4023</v>
      </c>
      <c r="C11010" t="s">
        <v>2062</v>
      </c>
      <c r="D11010" t="s">
        <v>4024</v>
      </c>
      <c r="E11010" t="s">
        <v>4025</v>
      </c>
      <c r="F11010" s="859" t="s">
        <v>16977</v>
      </c>
    </row>
    <row r="11011" spans="1:6">
      <c r="A11011" t="s">
        <v>3967</v>
      </c>
      <c r="B11011" t="s">
        <v>4023</v>
      </c>
      <c r="C11011" t="s">
        <v>2062</v>
      </c>
      <c r="D11011" t="s">
        <v>4024</v>
      </c>
      <c r="E11011" t="s">
        <v>4025</v>
      </c>
      <c r="F11011" s="859" t="s">
        <v>16981</v>
      </c>
    </row>
    <row r="11012" spans="1:6">
      <c r="A11012" t="s">
        <v>3967</v>
      </c>
      <c r="B11012" t="s">
        <v>4023</v>
      </c>
      <c r="C11012" t="s">
        <v>2062</v>
      </c>
      <c r="D11012" t="s">
        <v>4024</v>
      </c>
      <c r="E11012" t="s">
        <v>4025</v>
      </c>
      <c r="F11012" s="859" t="s">
        <v>16982</v>
      </c>
    </row>
    <row r="11013" spans="1:6">
      <c r="A11013" t="s">
        <v>3967</v>
      </c>
      <c r="B11013" t="s">
        <v>4023</v>
      </c>
      <c r="C11013" t="s">
        <v>2062</v>
      </c>
      <c r="D11013" t="s">
        <v>4024</v>
      </c>
      <c r="E11013" t="s">
        <v>4025</v>
      </c>
      <c r="F11013" s="859" t="s">
        <v>16986</v>
      </c>
    </row>
    <row r="11014" spans="1:6">
      <c r="A11014" t="s">
        <v>3967</v>
      </c>
      <c r="B11014" t="s">
        <v>4023</v>
      </c>
      <c r="C11014" t="s">
        <v>2062</v>
      </c>
      <c r="D11014" t="s">
        <v>4024</v>
      </c>
      <c r="E11014" t="s">
        <v>4025</v>
      </c>
      <c r="F11014" s="859" t="s">
        <v>16989</v>
      </c>
    </row>
    <row r="11015" spans="1:6">
      <c r="A11015" t="s">
        <v>3967</v>
      </c>
      <c r="B11015" t="s">
        <v>4023</v>
      </c>
      <c r="C11015" t="s">
        <v>2062</v>
      </c>
      <c r="D11015" t="s">
        <v>4024</v>
      </c>
      <c r="E11015" t="s">
        <v>4025</v>
      </c>
      <c r="F11015" s="859" t="s">
        <v>16992</v>
      </c>
    </row>
    <row r="11016" spans="1:6">
      <c r="A11016" t="s">
        <v>3967</v>
      </c>
      <c r="B11016" t="s">
        <v>4023</v>
      </c>
      <c r="C11016" t="s">
        <v>2062</v>
      </c>
      <c r="D11016" t="s">
        <v>4024</v>
      </c>
      <c r="E11016" t="s">
        <v>4025</v>
      </c>
      <c r="F11016" s="859" t="s">
        <v>16996</v>
      </c>
    </row>
    <row r="11017" spans="1:6">
      <c r="A11017" t="s">
        <v>3967</v>
      </c>
      <c r="B11017" t="s">
        <v>4023</v>
      </c>
      <c r="C11017" t="s">
        <v>2062</v>
      </c>
      <c r="D11017" t="s">
        <v>4024</v>
      </c>
      <c r="E11017" t="s">
        <v>4025</v>
      </c>
      <c r="F11017" s="859" t="s">
        <v>16999</v>
      </c>
    </row>
    <row r="11018" spans="1:6">
      <c r="A11018" t="s">
        <v>3967</v>
      </c>
      <c r="B11018" t="s">
        <v>4023</v>
      </c>
      <c r="C11018" t="s">
        <v>2062</v>
      </c>
      <c r="D11018" t="s">
        <v>4024</v>
      </c>
      <c r="E11018" t="s">
        <v>4025</v>
      </c>
      <c r="F11018" s="859" t="s">
        <v>17002</v>
      </c>
    </row>
    <row r="11019" spans="1:6">
      <c r="A11019" t="s">
        <v>3967</v>
      </c>
      <c r="B11019" t="s">
        <v>4023</v>
      </c>
      <c r="C11019" t="s">
        <v>2062</v>
      </c>
      <c r="D11019" t="s">
        <v>4024</v>
      </c>
      <c r="E11019" t="s">
        <v>4025</v>
      </c>
      <c r="F11019" s="859" t="s">
        <v>17006</v>
      </c>
    </row>
    <row r="11020" spans="1:6">
      <c r="A11020" t="s">
        <v>3967</v>
      </c>
      <c r="B11020" t="s">
        <v>4023</v>
      </c>
      <c r="C11020" t="s">
        <v>2062</v>
      </c>
      <c r="D11020" t="s">
        <v>4024</v>
      </c>
      <c r="E11020" t="s">
        <v>4025</v>
      </c>
      <c r="F11020" s="859" t="s">
        <v>17010</v>
      </c>
    </row>
    <row r="11021" spans="1:6">
      <c r="A11021" t="s">
        <v>3967</v>
      </c>
      <c r="B11021" t="s">
        <v>4023</v>
      </c>
      <c r="C11021" t="s">
        <v>2062</v>
      </c>
      <c r="D11021" t="s">
        <v>4024</v>
      </c>
      <c r="E11021" t="s">
        <v>4025</v>
      </c>
      <c r="F11021" s="859" t="s">
        <v>17014</v>
      </c>
    </row>
    <row r="11022" spans="1:6">
      <c r="A11022" t="s">
        <v>3967</v>
      </c>
      <c r="B11022" t="s">
        <v>4023</v>
      </c>
      <c r="C11022" t="s">
        <v>2062</v>
      </c>
      <c r="D11022" t="s">
        <v>4024</v>
      </c>
      <c r="E11022" t="s">
        <v>4025</v>
      </c>
      <c r="F11022" s="859" t="s">
        <v>17018</v>
      </c>
    </row>
    <row r="11023" spans="1:6">
      <c r="A11023" t="s">
        <v>3967</v>
      </c>
      <c r="B11023" t="s">
        <v>4023</v>
      </c>
      <c r="C11023" t="s">
        <v>2062</v>
      </c>
      <c r="D11023" t="s">
        <v>4024</v>
      </c>
      <c r="E11023" t="s">
        <v>4025</v>
      </c>
      <c r="F11023" s="859" t="s">
        <v>17022</v>
      </c>
    </row>
    <row r="11024" spans="1:6">
      <c r="A11024" t="s">
        <v>3967</v>
      </c>
      <c r="B11024" t="s">
        <v>4023</v>
      </c>
      <c r="C11024" t="s">
        <v>2062</v>
      </c>
      <c r="D11024" t="s">
        <v>4024</v>
      </c>
      <c r="E11024" t="s">
        <v>4025</v>
      </c>
      <c r="F11024" s="859" t="s">
        <v>17026</v>
      </c>
    </row>
    <row r="11025" spans="1:6">
      <c r="A11025" t="s">
        <v>3967</v>
      </c>
      <c r="B11025" t="s">
        <v>4023</v>
      </c>
      <c r="C11025" t="s">
        <v>2062</v>
      </c>
      <c r="D11025" t="s">
        <v>4024</v>
      </c>
      <c r="E11025" t="s">
        <v>4025</v>
      </c>
      <c r="F11025" s="859" t="s">
        <v>17029</v>
      </c>
    </row>
    <row r="11026" spans="1:6">
      <c r="A11026" t="s">
        <v>3967</v>
      </c>
      <c r="B11026" t="s">
        <v>4023</v>
      </c>
      <c r="C11026" t="s">
        <v>2062</v>
      </c>
      <c r="D11026" t="s">
        <v>4024</v>
      </c>
      <c r="E11026" t="s">
        <v>4025</v>
      </c>
      <c r="F11026" s="859" t="s">
        <v>17032</v>
      </c>
    </row>
    <row r="11027" spans="1:6">
      <c r="A11027" t="s">
        <v>3967</v>
      </c>
      <c r="B11027" t="s">
        <v>4023</v>
      </c>
      <c r="C11027" t="s">
        <v>2062</v>
      </c>
      <c r="D11027" t="s">
        <v>4024</v>
      </c>
      <c r="E11027" t="s">
        <v>4025</v>
      </c>
      <c r="F11027" s="859" t="s">
        <v>17036</v>
      </c>
    </row>
    <row r="11028" spans="1:6">
      <c r="A11028" t="s">
        <v>3967</v>
      </c>
      <c r="B11028" t="s">
        <v>4023</v>
      </c>
      <c r="C11028" t="s">
        <v>2062</v>
      </c>
      <c r="D11028" t="s">
        <v>4024</v>
      </c>
      <c r="E11028" t="s">
        <v>4025</v>
      </c>
      <c r="F11028" s="859" t="s">
        <v>17040</v>
      </c>
    </row>
    <row r="11029" spans="1:6">
      <c r="A11029" t="s">
        <v>3967</v>
      </c>
      <c r="B11029" t="s">
        <v>4023</v>
      </c>
      <c r="C11029" t="s">
        <v>2062</v>
      </c>
      <c r="D11029" t="s">
        <v>4024</v>
      </c>
      <c r="E11029" t="s">
        <v>4025</v>
      </c>
      <c r="F11029" s="859" t="s">
        <v>17044</v>
      </c>
    </row>
    <row r="11030" spans="1:6">
      <c r="A11030" t="s">
        <v>3967</v>
      </c>
      <c r="B11030" t="s">
        <v>4023</v>
      </c>
      <c r="C11030" t="s">
        <v>2062</v>
      </c>
      <c r="D11030" t="s">
        <v>4024</v>
      </c>
      <c r="E11030" t="s">
        <v>4025</v>
      </c>
      <c r="F11030" s="859" t="s">
        <v>17048</v>
      </c>
    </row>
    <row r="11031" spans="1:6">
      <c r="A11031" t="s">
        <v>3967</v>
      </c>
      <c r="B11031" t="s">
        <v>4023</v>
      </c>
      <c r="C11031" t="s">
        <v>2062</v>
      </c>
      <c r="D11031" t="s">
        <v>4024</v>
      </c>
      <c r="E11031" t="s">
        <v>4025</v>
      </c>
      <c r="F11031" s="859" t="s">
        <v>17052</v>
      </c>
    </row>
    <row r="11032" spans="1:6">
      <c r="A11032" t="s">
        <v>3967</v>
      </c>
      <c r="B11032" t="s">
        <v>4023</v>
      </c>
      <c r="C11032" t="s">
        <v>2062</v>
      </c>
      <c r="D11032" t="s">
        <v>4024</v>
      </c>
      <c r="E11032" t="s">
        <v>4025</v>
      </c>
      <c r="F11032" s="859" t="s">
        <v>17056</v>
      </c>
    </row>
    <row r="11033" spans="1:6">
      <c r="A11033" t="s">
        <v>3967</v>
      </c>
      <c r="B11033" t="s">
        <v>4023</v>
      </c>
      <c r="C11033" t="s">
        <v>2062</v>
      </c>
      <c r="D11033" t="s">
        <v>4024</v>
      </c>
      <c r="E11033" t="s">
        <v>4025</v>
      </c>
      <c r="F11033" s="859" t="s">
        <v>17060</v>
      </c>
    </row>
    <row r="11034" spans="1:6">
      <c r="A11034" t="s">
        <v>3967</v>
      </c>
      <c r="B11034" t="s">
        <v>4023</v>
      </c>
      <c r="C11034" t="s">
        <v>2062</v>
      </c>
      <c r="D11034" t="s">
        <v>4024</v>
      </c>
      <c r="E11034" t="s">
        <v>4025</v>
      </c>
      <c r="F11034" s="859" t="s">
        <v>17063</v>
      </c>
    </row>
    <row r="11035" spans="1:6">
      <c r="A11035" t="s">
        <v>3967</v>
      </c>
      <c r="B11035" t="s">
        <v>4023</v>
      </c>
      <c r="C11035" t="s">
        <v>2062</v>
      </c>
      <c r="D11035" t="s">
        <v>4024</v>
      </c>
      <c r="E11035" t="s">
        <v>4025</v>
      </c>
      <c r="F11035" s="859" t="s">
        <v>17067</v>
      </c>
    </row>
    <row r="11036" spans="1:6">
      <c r="A11036" t="s">
        <v>3967</v>
      </c>
      <c r="B11036" t="s">
        <v>4023</v>
      </c>
      <c r="C11036" t="s">
        <v>2062</v>
      </c>
      <c r="D11036" t="s">
        <v>4024</v>
      </c>
      <c r="E11036" t="s">
        <v>4025</v>
      </c>
      <c r="F11036" s="859" t="s">
        <v>17071</v>
      </c>
    </row>
    <row r="11037" spans="1:6">
      <c r="A11037" t="s">
        <v>3967</v>
      </c>
      <c r="B11037" t="s">
        <v>4023</v>
      </c>
      <c r="C11037" t="s">
        <v>2062</v>
      </c>
      <c r="D11037" t="s">
        <v>4024</v>
      </c>
      <c r="E11037" t="s">
        <v>4025</v>
      </c>
      <c r="F11037" s="859" t="s">
        <v>17075</v>
      </c>
    </row>
    <row r="11038" spans="1:6">
      <c r="A11038" t="s">
        <v>3967</v>
      </c>
      <c r="B11038" t="s">
        <v>4023</v>
      </c>
      <c r="C11038" t="s">
        <v>2062</v>
      </c>
      <c r="D11038" t="s">
        <v>4024</v>
      </c>
      <c r="E11038" t="s">
        <v>4025</v>
      </c>
      <c r="F11038" s="859" t="s">
        <v>17079</v>
      </c>
    </row>
    <row r="11039" spans="1:6">
      <c r="A11039" t="s">
        <v>3967</v>
      </c>
      <c r="B11039" t="s">
        <v>4023</v>
      </c>
      <c r="C11039" t="s">
        <v>2062</v>
      </c>
      <c r="D11039" t="s">
        <v>4024</v>
      </c>
      <c r="E11039" t="s">
        <v>4025</v>
      </c>
      <c r="F11039" s="859" t="s">
        <v>17082</v>
      </c>
    </row>
    <row r="11040" spans="1:6">
      <c r="A11040" t="s">
        <v>3967</v>
      </c>
      <c r="B11040" t="s">
        <v>4023</v>
      </c>
      <c r="C11040" t="s">
        <v>2062</v>
      </c>
      <c r="D11040" t="s">
        <v>4024</v>
      </c>
      <c r="E11040" t="s">
        <v>4025</v>
      </c>
      <c r="F11040" s="859" t="s">
        <v>17085</v>
      </c>
    </row>
    <row r="11041" spans="1:6">
      <c r="A11041" t="s">
        <v>3967</v>
      </c>
      <c r="B11041" t="s">
        <v>4023</v>
      </c>
      <c r="C11041" t="s">
        <v>2062</v>
      </c>
      <c r="D11041" t="s">
        <v>4024</v>
      </c>
      <c r="E11041" t="s">
        <v>4025</v>
      </c>
      <c r="F11041" s="859" t="s">
        <v>17088</v>
      </c>
    </row>
    <row r="11042" spans="1:6">
      <c r="A11042" t="s">
        <v>3967</v>
      </c>
      <c r="B11042" t="s">
        <v>4023</v>
      </c>
      <c r="C11042" t="s">
        <v>2062</v>
      </c>
      <c r="D11042" t="s">
        <v>4024</v>
      </c>
      <c r="E11042" t="s">
        <v>4025</v>
      </c>
      <c r="F11042" s="859" t="s">
        <v>17092</v>
      </c>
    </row>
    <row r="11043" spans="1:6">
      <c r="A11043" t="s">
        <v>3967</v>
      </c>
      <c r="B11043" t="s">
        <v>4023</v>
      </c>
      <c r="C11043" t="s">
        <v>2062</v>
      </c>
      <c r="D11043" t="s">
        <v>4024</v>
      </c>
      <c r="E11043" t="s">
        <v>4025</v>
      </c>
      <c r="F11043" s="859" t="s">
        <v>17096</v>
      </c>
    </row>
    <row r="11044" spans="1:6">
      <c r="A11044" t="s">
        <v>3967</v>
      </c>
      <c r="B11044" t="s">
        <v>4023</v>
      </c>
      <c r="C11044" t="s">
        <v>2062</v>
      </c>
      <c r="D11044" t="s">
        <v>4024</v>
      </c>
      <c r="E11044" t="s">
        <v>4025</v>
      </c>
      <c r="F11044" s="859" t="s">
        <v>17100</v>
      </c>
    </row>
    <row r="11045" spans="1:6">
      <c r="A11045" t="s">
        <v>3967</v>
      </c>
      <c r="B11045" t="s">
        <v>4023</v>
      </c>
      <c r="C11045" t="s">
        <v>2062</v>
      </c>
      <c r="D11045" t="s">
        <v>4024</v>
      </c>
      <c r="E11045" t="s">
        <v>4025</v>
      </c>
      <c r="F11045" s="859" t="s">
        <v>17104</v>
      </c>
    </row>
    <row r="11046" spans="1:6">
      <c r="A11046" t="s">
        <v>3967</v>
      </c>
      <c r="B11046" t="s">
        <v>4023</v>
      </c>
      <c r="C11046" t="s">
        <v>2062</v>
      </c>
      <c r="D11046" t="s">
        <v>4024</v>
      </c>
      <c r="E11046" t="s">
        <v>4025</v>
      </c>
      <c r="F11046" s="859" t="s">
        <v>17108</v>
      </c>
    </row>
    <row r="11047" spans="1:6">
      <c r="A11047" t="s">
        <v>3967</v>
      </c>
      <c r="B11047" t="s">
        <v>4023</v>
      </c>
      <c r="C11047" t="s">
        <v>2062</v>
      </c>
      <c r="D11047" t="s">
        <v>4024</v>
      </c>
      <c r="E11047" t="s">
        <v>4025</v>
      </c>
      <c r="F11047" s="859" t="s">
        <v>17112</v>
      </c>
    </row>
    <row r="11048" spans="1:6">
      <c r="A11048" t="s">
        <v>3967</v>
      </c>
      <c r="B11048" t="s">
        <v>4023</v>
      </c>
      <c r="C11048" t="s">
        <v>2062</v>
      </c>
      <c r="D11048" t="s">
        <v>4024</v>
      </c>
      <c r="E11048" t="s">
        <v>4025</v>
      </c>
      <c r="F11048" s="859" t="s">
        <v>17115</v>
      </c>
    </row>
    <row r="11049" spans="1:6">
      <c r="A11049" t="s">
        <v>3967</v>
      </c>
      <c r="B11049" t="s">
        <v>4023</v>
      </c>
      <c r="C11049" t="s">
        <v>2062</v>
      </c>
      <c r="D11049" t="s">
        <v>4024</v>
      </c>
      <c r="E11049" t="s">
        <v>4025</v>
      </c>
      <c r="F11049" s="859" t="s">
        <v>17118</v>
      </c>
    </row>
    <row r="11050" spans="1:6">
      <c r="A11050" t="s">
        <v>3967</v>
      </c>
      <c r="B11050" t="s">
        <v>4023</v>
      </c>
      <c r="C11050" t="s">
        <v>2062</v>
      </c>
      <c r="D11050" t="s">
        <v>4024</v>
      </c>
      <c r="E11050" t="s">
        <v>4025</v>
      </c>
      <c r="F11050" s="859" t="s">
        <v>17121</v>
      </c>
    </row>
    <row r="11051" spans="1:6">
      <c r="A11051" t="s">
        <v>3967</v>
      </c>
      <c r="B11051" t="s">
        <v>4023</v>
      </c>
      <c r="C11051" t="s">
        <v>2062</v>
      </c>
      <c r="D11051" t="s">
        <v>4024</v>
      </c>
      <c r="E11051" t="s">
        <v>4025</v>
      </c>
      <c r="F11051" s="859" t="s">
        <v>17124</v>
      </c>
    </row>
    <row r="11052" spans="1:6">
      <c r="A11052" t="s">
        <v>3967</v>
      </c>
      <c r="B11052" t="s">
        <v>4023</v>
      </c>
      <c r="C11052" t="s">
        <v>2062</v>
      </c>
      <c r="D11052" t="s">
        <v>4024</v>
      </c>
      <c r="E11052" t="s">
        <v>4025</v>
      </c>
      <c r="F11052" s="859" t="s">
        <v>17127</v>
      </c>
    </row>
    <row r="11053" spans="1:6">
      <c r="A11053" t="s">
        <v>3967</v>
      </c>
      <c r="B11053" t="s">
        <v>4023</v>
      </c>
      <c r="C11053" t="s">
        <v>2062</v>
      </c>
      <c r="D11053" t="s">
        <v>4024</v>
      </c>
      <c r="E11053" t="s">
        <v>4025</v>
      </c>
      <c r="F11053" s="859" t="s">
        <v>17131</v>
      </c>
    </row>
    <row r="11054" spans="1:6">
      <c r="A11054" t="s">
        <v>3967</v>
      </c>
      <c r="B11054" t="s">
        <v>4023</v>
      </c>
      <c r="C11054" t="s">
        <v>2062</v>
      </c>
      <c r="D11054" t="s">
        <v>4024</v>
      </c>
      <c r="E11054" t="s">
        <v>4025</v>
      </c>
      <c r="F11054" s="859" t="s">
        <v>17134</v>
      </c>
    </row>
    <row r="11055" spans="1:6">
      <c r="A11055" t="s">
        <v>3967</v>
      </c>
      <c r="B11055" t="s">
        <v>4023</v>
      </c>
      <c r="C11055" t="s">
        <v>2062</v>
      </c>
      <c r="D11055" t="s">
        <v>4024</v>
      </c>
      <c r="E11055" t="s">
        <v>4025</v>
      </c>
      <c r="F11055" s="859" t="s">
        <v>17138</v>
      </c>
    </row>
    <row r="11056" spans="1:6">
      <c r="A11056" t="s">
        <v>3967</v>
      </c>
      <c r="B11056" t="s">
        <v>4023</v>
      </c>
      <c r="C11056" t="s">
        <v>2062</v>
      </c>
      <c r="D11056" t="s">
        <v>4024</v>
      </c>
      <c r="E11056" t="s">
        <v>4025</v>
      </c>
      <c r="F11056" s="859" t="s">
        <v>17142</v>
      </c>
    </row>
    <row r="11057" spans="1:6">
      <c r="A11057" t="s">
        <v>3967</v>
      </c>
      <c r="B11057" t="s">
        <v>4023</v>
      </c>
      <c r="C11057" t="s">
        <v>2062</v>
      </c>
      <c r="D11057" t="s">
        <v>4024</v>
      </c>
      <c r="E11057" t="s">
        <v>4025</v>
      </c>
      <c r="F11057" s="859" t="s">
        <v>17146</v>
      </c>
    </row>
    <row r="11058" spans="1:6">
      <c r="A11058" t="s">
        <v>3967</v>
      </c>
      <c r="B11058" t="s">
        <v>4023</v>
      </c>
      <c r="C11058" t="s">
        <v>2062</v>
      </c>
      <c r="D11058" t="s">
        <v>4024</v>
      </c>
      <c r="E11058" t="s">
        <v>4025</v>
      </c>
      <c r="F11058" s="859" t="s">
        <v>17150</v>
      </c>
    </row>
    <row r="11059" spans="1:6">
      <c r="A11059" t="s">
        <v>3967</v>
      </c>
      <c r="B11059" t="s">
        <v>4023</v>
      </c>
      <c r="C11059" t="s">
        <v>2062</v>
      </c>
      <c r="D11059" t="s">
        <v>4024</v>
      </c>
      <c r="E11059" t="s">
        <v>4025</v>
      </c>
      <c r="F11059" s="859" t="s">
        <v>17154</v>
      </c>
    </row>
    <row r="11060" spans="1:6">
      <c r="A11060" t="s">
        <v>3967</v>
      </c>
      <c r="B11060" t="s">
        <v>4023</v>
      </c>
      <c r="C11060" t="s">
        <v>2062</v>
      </c>
      <c r="D11060" t="s">
        <v>4024</v>
      </c>
      <c r="E11060" t="s">
        <v>4025</v>
      </c>
      <c r="F11060" s="859" t="s">
        <v>17157</v>
      </c>
    </row>
    <row r="11061" spans="1:6">
      <c r="A11061" t="s">
        <v>3967</v>
      </c>
      <c r="B11061" t="s">
        <v>4023</v>
      </c>
      <c r="C11061" t="s">
        <v>2062</v>
      </c>
      <c r="D11061" t="s">
        <v>4024</v>
      </c>
      <c r="E11061" t="s">
        <v>4025</v>
      </c>
      <c r="F11061" s="859" t="s">
        <v>17161</v>
      </c>
    </row>
    <row r="11062" spans="1:6">
      <c r="A11062" t="s">
        <v>3967</v>
      </c>
      <c r="B11062" t="s">
        <v>4023</v>
      </c>
      <c r="C11062" t="s">
        <v>2062</v>
      </c>
      <c r="D11062" t="s">
        <v>4024</v>
      </c>
      <c r="E11062" t="s">
        <v>4025</v>
      </c>
      <c r="F11062" s="859" t="s">
        <v>17165</v>
      </c>
    </row>
    <row r="11063" spans="1:6">
      <c r="A11063" t="s">
        <v>3967</v>
      </c>
      <c r="B11063" t="s">
        <v>4023</v>
      </c>
      <c r="C11063" t="s">
        <v>2062</v>
      </c>
      <c r="D11063" t="s">
        <v>4024</v>
      </c>
      <c r="E11063" t="s">
        <v>4025</v>
      </c>
      <c r="F11063" s="859" t="s">
        <v>17169</v>
      </c>
    </row>
    <row r="11064" spans="1:6">
      <c r="A11064" t="s">
        <v>3967</v>
      </c>
      <c r="B11064" t="s">
        <v>4023</v>
      </c>
      <c r="C11064" t="s">
        <v>2062</v>
      </c>
      <c r="D11064" t="s">
        <v>4024</v>
      </c>
      <c r="E11064" t="s">
        <v>4025</v>
      </c>
      <c r="F11064" s="859" t="s">
        <v>17173</v>
      </c>
    </row>
    <row r="11065" spans="1:6">
      <c r="A11065" t="s">
        <v>3967</v>
      </c>
      <c r="B11065" t="s">
        <v>4023</v>
      </c>
      <c r="C11065" t="s">
        <v>2062</v>
      </c>
      <c r="D11065" t="s">
        <v>4024</v>
      </c>
      <c r="E11065" t="s">
        <v>4025</v>
      </c>
      <c r="F11065" s="859" t="s">
        <v>17176</v>
      </c>
    </row>
    <row r="11066" spans="1:6">
      <c r="A11066" t="s">
        <v>3967</v>
      </c>
      <c r="B11066" t="s">
        <v>4023</v>
      </c>
      <c r="C11066" t="s">
        <v>2062</v>
      </c>
      <c r="D11066" t="s">
        <v>4024</v>
      </c>
      <c r="E11066" t="s">
        <v>4025</v>
      </c>
      <c r="F11066" s="859" t="s">
        <v>17179</v>
      </c>
    </row>
    <row r="11067" spans="1:6">
      <c r="A11067" t="s">
        <v>3967</v>
      </c>
      <c r="B11067" t="s">
        <v>4023</v>
      </c>
      <c r="C11067" t="s">
        <v>2062</v>
      </c>
      <c r="D11067" t="s">
        <v>4024</v>
      </c>
      <c r="E11067" t="s">
        <v>4025</v>
      </c>
      <c r="F11067" s="859" t="s">
        <v>17182</v>
      </c>
    </row>
    <row r="11068" spans="1:6">
      <c r="A11068" t="s">
        <v>3967</v>
      </c>
      <c r="B11068" t="s">
        <v>4023</v>
      </c>
      <c r="C11068" t="s">
        <v>2062</v>
      </c>
      <c r="D11068" t="s">
        <v>4024</v>
      </c>
      <c r="E11068" t="s">
        <v>4025</v>
      </c>
      <c r="F11068" s="859" t="s">
        <v>17186</v>
      </c>
    </row>
    <row r="11069" spans="1:6">
      <c r="A11069" t="s">
        <v>3967</v>
      </c>
      <c r="B11069" t="s">
        <v>4023</v>
      </c>
      <c r="C11069" t="s">
        <v>2062</v>
      </c>
      <c r="D11069" t="s">
        <v>4024</v>
      </c>
      <c r="E11069" t="s">
        <v>4025</v>
      </c>
      <c r="F11069" s="859" t="s">
        <v>17189</v>
      </c>
    </row>
    <row r="11070" spans="1:6">
      <c r="A11070" t="s">
        <v>3967</v>
      </c>
      <c r="B11070" t="s">
        <v>4023</v>
      </c>
      <c r="C11070" t="s">
        <v>2062</v>
      </c>
      <c r="D11070" t="s">
        <v>4024</v>
      </c>
      <c r="E11070" t="s">
        <v>4025</v>
      </c>
      <c r="F11070" s="859" t="s">
        <v>17193</v>
      </c>
    </row>
    <row r="11071" spans="1:6">
      <c r="A11071" t="s">
        <v>3967</v>
      </c>
      <c r="B11071" t="s">
        <v>4023</v>
      </c>
      <c r="C11071" t="s">
        <v>2062</v>
      </c>
      <c r="D11071" t="s">
        <v>4024</v>
      </c>
      <c r="E11071" t="s">
        <v>4025</v>
      </c>
      <c r="F11071" s="859" t="s">
        <v>17197</v>
      </c>
    </row>
    <row r="11072" spans="1:6">
      <c r="A11072" t="s">
        <v>3967</v>
      </c>
      <c r="B11072" t="s">
        <v>4023</v>
      </c>
      <c r="C11072" t="s">
        <v>2062</v>
      </c>
      <c r="D11072" t="s">
        <v>4024</v>
      </c>
      <c r="E11072" t="s">
        <v>4025</v>
      </c>
      <c r="F11072" s="859" t="s">
        <v>17201</v>
      </c>
    </row>
    <row r="11073" spans="1:6">
      <c r="A11073" t="s">
        <v>3967</v>
      </c>
      <c r="B11073" t="s">
        <v>4023</v>
      </c>
      <c r="C11073" t="s">
        <v>2062</v>
      </c>
      <c r="D11073" t="s">
        <v>4024</v>
      </c>
      <c r="E11073" t="s">
        <v>4025</v>
      </c>
      <c r="F11073" s="859" t="s">
        <v>17204</v>
      </c>
    </row>
    <row r="11074" spans="1:6">
      <c r="A11074" t="s">
        <v>3967</v>
      </c>
      <c r="B11074" t="s">
        <v>4023</v>
      </c>
      <c r="C11074" t="s">
        <v>2062</v>
      </c>
      <c r="D11074" t="s">
        <v>4024</v>
      </c>
      <c r="E11074" t="s">
        <v>4025</v>
      </c>
      <c r="F11074" s="859" t="s">
        <v>17207</v>
      </c>
    </row>
    <row r="11075" spans="1:6">
      <c r="A11075" t="s">
        <v>3967</v>
      </c>
      <c r="B11075" t="s">
        <v>4023</v>
      </c>
      <c r="C11075" t="s">
        <v>2062</v>
      </c>
      <c r="D11075" t="s">
        <v>4024</v>
      </c>
      <c r="E11075" t="s">
        <v>4025</v>
      </c>
      <c r="F11075" s="859" t="s">
        <v>17211</v>
      </c>
    </row>
    <row r="11076" spans="1:6">
      <c r="A11076" t="s">
        <v>3967</v>
      </c>
      <c r="B11076" t="s">
        <v>4023</v>
      </c>
      <c r="C11076" t="s">
        <v>2062</v>
      </c>
      <c r="D11076" t="s">
        <v>4024</v>
      </c>
      <c r="E11076" t="s">
        <v>4025</v>
      </c>
      <c r="F11076" s="859" t="s">
        <v>17215</v>
      </c>
    </row>
    <row r="11077" spans="1:6">
      <c r="A11077" t="s">
        <v>3967</v>
      </c>
      <c r="B11077" t="s">
        <v>4023</v>
      </c>
      <c r="C11077" t="s">
        <v>2062</v>
      </c>
      <c r="D11077" t="s">
        <v>4024</v>
      </c>
      <c r="E11077" t="s">
        <v>4025</v>
      </c>
      <c r="F11077" s="859" t="s">
        <v>17219</v>
      </c>
    </row>
    <row r="11078" spans="1:6">
      <c r="A11078" t="s">
        <v>3967</v>
      </c>
      <c r="B11078" t="s">
        <v>4023</v>
      </c>
      <c r="C11078" t="s">
        <v>2062</v>
      </c>
      <c r="D11078" t="s">
        <v>4024</v>
      </c>
      <c r="E11078" t="s">
        <v>4025</v>
      </c>
      <c r="F11078" s="859" t="s">
        <v>17222</v>
      </c>
    </row>
    <row r="11079" spans="1:6">
      <c r="A11079" t="s">
        <v>3967</v>
      </c>
      <c r="B11079" t="s">
        <v>4023</v>
      </c>
      <c r="C11079" t="s">
        <v>2062</v>
      </c>
      <c r="D11079" t="s">
        <v>4024</v>
      </c>
      <c r="E11079" t="s">
        <v>4025</v>
      </c>
      <c r="F11079" s="859" t="s">
        <v>17226</v>
      </c>
    </row>
    <row r="11080" spans="1:6">
      <c r="A11080" t="s">
        <v>3967</v>
      </c>
      <c r="B11080" t="s">
        <v>4023</v>
      </c>
      <c r="C11080" t="s">
        <v>2062</v>
      </c>
      <c r="D11080" t="s">
        <v>4024</v>
      </c>
      <c r="E11080" t="s">
        <v>4025</v>
      </c>
      <c r="F11080" s="859" t="s">
        <v>17229</v>
      </c>
    </row>
    <row r="11081" spans="1:6">
      <c r="A11081" t="s">
        <v>3967</v>
      </c>
      <c r="B11081" t="s">
        <v>4023</v>
      </c>
      <c r="C11081" t="s">
        <v>2062</v>
      </c>
      <c r="D11081" t="s">
        <v>4024</v>
      </c>
      <c r="E11081" t="s">
        <v>4025</v>
      </c>
      <c r="F11081" s="859" t="s">
        <v>17232</v>
      </c>
    </row>
    <row r="11082" spans="1:6">
      <c r="A11082" t="s">
        <v>3967</v>
      </c>
      <c r="B11082" t="s">
        <v>4023</v>
      </c>
      <c r="C11082" t="s">
        <v>2062</v>
      </c>
      <c r="D11082" t="s">
        <v>4024</v>
      </c>
      <c r="E11082" t="s">
        <v>4025</v>
      </c>
      <c r="F11082" s="859" t="s">
        <v>17233</v>
      </c>
    </row>
    <row r="11083" spans="1:6">
      <c r="A11083" t="s">
        <v>3967</v>
      </c>
      <c r="B11083" t="s">
        <v>4023</v>
      </c>
      <c r="C11083" t="s">
        <v>2062</v>
      </c>
      <c r="D11083" t="s">
        <v>4024</v>
      </c>
      <c r="E11083" t="s">
        <v>4025</v>
      </c>
      <c r="F11083" s="859" t="s">
        <v>17237</v>
      </c>
    </row>
    <row r="11084" spans="1:6">
      <c r="A11084" t="s">
        <v>3967</v>
      </c>
      <c r="B11084" t="s">
        <v>4023</v>
      </c>
      <c r="C11084" t="s">
        <v>2062</v>
      </c>
      <c r="D11084" t="s">
        <v>4024</v>
      </c>
      <c r="E11084" t="s">
        <v>4025</v>
      </c>
      <c r="F11084" s="859" t="s">
        <v>17241</v>
      </c>
    </row>
    <row r="11085" spans="1:6">
      <c r="A11085" t="s">
        <v>3967</v>
      </c>
      <c r="B11085" t="s">
        <v>4023</v>
      </c>
      <c r="C11085" t="s">
        <v>2062</v>
      </c>
      <c r="D11085" t="s">
        <v>4024</v>
      </c>
      <c r="E11085" t="s">
        <v>4025</v>
      </c>
      <c r="F11085" s="859" t="s">
        <v>17245</v>
      </c>
    </row>
    <row r="11086" spans="1:6">
      <c r="A11086" t="s">
        <v>3967</v>
      </c>
      <c r="B11086" t="s">
        <v>4023</v>
      </c>
      <c r="C11086" t="s">
        <v>2062</v>
      </c>
      <c r="D11086" t="s">
        <v>4024</v>
      </c>
      <c r="E11086" t="s">
        <v>4025</v>
      </c>
      <c r="F11086" s="859" t="s">
        <v>17249</v>
      </c>
    </row>
    <row r="11087" spans="1:6">
      <c r="A11087" t="s">
        <v>3967</v>
      </c>
      <c r="B11087" t="s">
        <v>4023</v>
      </c>
      <c r="C11087" t="s">
        <v>2062</v>
      </c>
      <c r="D11087" t="s">
        <v>4024</v>
      </c>
      <c r="E11087" t="s">
        <v>4025</v>
      </c>
      <c r="F11087" s="859" t="s">
        <v>17252</v>
      </c>
    </row>
    <row r="11088" spans="1:6">
      <c r="A11088" t="s">
        <v>3967</v>
      </c>
      <c r="B11088" t="s">
        <v>4023</v>
      </c>
      <c r="C11088" t="s">
        <v>2062</v>
      </c>
      <c r="D11088" t="s">
        <v>4024</v>
      </c>
      <c r="E11088" t="s">
        <v>4025</v>
      </c>
      <c r="F11088" s="859" t="s">
        <v>17255</v>
      </c>
    </row>
    <row r="11089" spans="1:6">
      <c r="A11089" t="s">
        <v>3967</v>
      </c>
      <c r="B11089" t="s">
        <v>4023</v>
      </c>
      <c r="C11089" t="s">
        <v>2062</v>
      </c>
      <c r="D11089" t="s">
        <v>4024</v>
      </c>
      <c r="E11089" t="s">
        <v>4025</v>
      </c>
      <c r="F11089" s="859" t="s">
        <v>17259</v>
      </c>
    </row>
    <row r="11090" spans="1:6">
      <c r="A11090" t="s">
        <v>3967</v>
      </c>
      <c r="B11090" t="s">
        <v>4023</v>
      </c>
      <c r="C11090" t="s">
        <v>2062</v>
      </c>
      <c r="D11090" t="s">
        <v>4024</v>
      </c>
      <c r="E11090" t="s">
        <v>4025</v>
      </c>
      <c r="F11090" s="859" t="s">
        <v>17260</v>
      </c>
    </row>
    <row r="11091" spans="1:6">
      <c r="A11091" t="s">
        <v>3967</v>
      </c>
      <c r="B11091" t="s">
        <v>4023</v>
      </c>
      <c r="C11091" t="s">
        <v>2062</v>
      </c>
      <c r="D11091" t="s">
        <v>4024</v>
      </c>
      <c r="E11091" t="s">
        <v>4025</v>
      </c>
      <c r="F11091" s="859" t="s">
        <v>17264</v>
      </c>
    </row>
    <row r="11092" spans="1:6">
      <c r="A11092" t="s">
        <v>3967</v>
      </c>
      <c r="B11092" t="s">
        <v>4023</v>
      </c>
      <c r="C11092" t="s">
        <v>2062</v>
      </c>
      <c r="D11092" t="s">
        <v>4024</v>
      </c>
      <c r="E11092" t="s">
        <v>4025</v>
      </c>
      <c r="F11092" s="859" t="s">
        <v>17268</v>
      </c>
    </row>
    <row r="11093" spans="1:6">
      <c r="A11093" t="s">
        <v>3967</v>
      </c>
      <c r="B11093" t="s">
        <v>4023</v>
      </c>
      <c r="C11093" t="s">
        <v>2062</v>
      </c>
      <c r="D11093" t="s">
        <v>4024</v>
      </c>
      <c r="E11093" t="s">
        <v>4025</v>
      </c>
      <c r="F11093" s="859" t="s">
        <v>17271</v>
      </c>
    </row>
    <row r="11094" spans="1:6">
      <c r="A11094" t="s">
        <v>3967</v>
      </c>
      <c r="B11094" t="s">
        <v>4023</v>
      </c>
      <c r="C11094" t="s">
        <v>2062</v>
      </c>
      <c r="D11094" t="s">
        <v>4024</v>
      </c>
      <c r="E11094" t="s">
        <v>4025</v>
      </c>
      <c r="F11094" s="859" t="s">
        <v>17275</v>
      </c>
    </row>
    <row r="11095" spans="1:6">
      <c r="A11095" t="s">
        <v>3967</v>
      </c>
      <c r="B11095" t="s">
        <v>4023</v>
      </c>
      <c r="C11095" t="s">
        <v>2062</v>
      </c>
      <c r="D11095" t="s">
        <v>4024</v>
      </c>
      <c r="E11095" t="s">
        <v>4025</v>
      </c>
      <c r="F11095" s="859" t="s">
        <v>17279</v>
      </c>
    </row>
    <row r="11096" spans="1:6">
      <c r="A11096" t="s">
        <v>3967</v>
      </c>
      <c r="B11096" t="s">
        <v>4023</v>
      </c>
      <c r="C11096" t="s">
        <v>2062</v>
      </c>
      <c r="D11096" t="s">
        <v>4024</v>
      </c>
      <c r="E11096" t="s">
        <v>4025</v>
      </c>
      <c r="F11096" s="859" t="s">
        <v>17282</v>
      </c>
    </row>
    <row r="11097" spans="1:6">
      <c r="A11097" t="s">
        <v>3967</v>
      </c>
      <c r="B11097" t="s">
        <v>4023</v>
      </c>
      <c r="C11097" t="s">
        <v>2062</v>
      </c>
      <c r="D11097" t="s">
        <v>4024</v>
      </c>
      <c r="E11097" t="s">
        <v>4025</v>
      </c>
      <c r="F11097" s="859" t="s">
        <v>17285</v>
      </c>
    </row>
    <row r="11098" spans="1:6">
      <c r="A11098" t="s">
        <v>3967</v>
      </c>
      <c r="B11098" t="s">
        <v>4023</v>
      </c>
      <c r="C11098" t="s">
        <v>2062</v>
      </c>
      <c r="D11098" t="s">
        <v>4024</v>
      </c>
      <c r="E11098" t="s">
        <v>4025</v>
      </c>
      <c r="F11098" s="859" t="s">
        <v>17289</v>
      </c>
    </row>
    <row r="11099" spans="1:6">
      <c r="A11099" t="s">
        <v>3967</v>
      </c>
      <c r="B11099" t="s">
        <v>4023</v>
      </c>
      <c r="C11099" t="s">
        <v>2062</v>
      </c>
      <c r="D11099" t="s">
        <v>4024</v>
      </c>
      <c r="E11099" t="s">
        <v>4025</v>
      </c>
      <c r="F11099" s="859" t="s">
        <v>17292</v>
      </c>
    </row>
    <row r="11100" spans="1:6">
      <c r="A11100" t="s">
        <v>3967</v>
      </c>
      <c r="B11100" t="s">
        <v>4023</v>
      </c>
      <c r="C11100" t="s">
        <v>2062</v>
      </c>
      <c r="D11100" t="s">
        <v>4024</v>
      </c>
      <c r="E11100" t="s">
        <v>4025</v>
      </c>
      <c r="F11100" s="859" t="s">
        <v>17296</v>
      </c>
    </row>
    <row r="11101" spans="1:6">
      <c r="A11101" t="s">
        <v>3967</v>
      </c>
      <c r="B11101" t="s">
        <v>4023</v>
      </c>
      <c r="C11101" t="s">
        <v>2062</v>
      </c>
      <c r="D11101" t="s">
        <v>4024</v>
      </c>
      <c r="E11101" t="s">
        <v>4025</v>
      </c>
      <c r="F11101" s="859" t="s">
        <v>17300</v>
      </c>
    </row>
    <row r="11102" spans="1:6">
      <c r="A11102" t="s">
        <v>3967</v>
      </c>
      <c r="B11102" t="s">
        <v>4023</v>
      </c>
      <c r="C11102" t="s">
        <v>2062</v>
      </c>
      <c r="D11102" t="s">
        <v>4024</v>
      </c>
      <c r="E11102" t="s">
        <v>4025</v>
      </c>
      <c r="F11102" s="859" t="s">
        <v>17303</v>
      </c>
    </row>
    <row r="11103" spans="1:6">
      <c r="A11103" t="s">
        <v>3967</v>
      </c>
      <c r="B11103" t="s">
        <v>4023</v>
      </c>
      <c r="C11103" t="s">
        <v>2062</v>
      </c>
      <c r="D11103" t="s">
        <v>4024</v>
      </c>
      <c r="E11103" t="s">
        <v>4025</v>
      </c>
      <c r="F11103" s="859" t="s">
        <v>17307</v>
      </c>
    </row>
    <row r="11104" spans="1:6">
      <c r="A11104" t="s">
        <v>3967</v>
      </c>
      <c r="B11104" t="s">
        <v>4023</v>
      </c>
      <c r="C11104" t="s">
        <v>2062</v>
      </c>
      <c r="D11104" t="s">
        <v>4024</v>
      </c>
      <c r="E11104" t="s">
        <v>4025</v>
      </c>
      <c r="F11104" s="859" t="s">
        <v>17311</v>
      </c>
    </row>
    <row r="11105" spans="1:6">
      <c r="A11105" t="s">
        <v>3967</v>
      </c>
      <c r="B11105" t="s">
        <v>4023</v>
      </c>
      <c r="C11105" t="s">
        <v>2062</v>
      </c>
      <c r="D11105" t="s">
        <v>4024</v>
      </c>
      <c r="E11105" t="s">
        <v>4025</v>
      </c>
      <c r="F11105" s="859" t="s">
        <v>17312</v>
      </c>
    </row>
    <row r="11106" spans="1:6">
      <c r="A11106" t="s">
        <v>3967</v>
      </c>
      <c r="B11106" t="s">
        <v>4023</v>
      </c>
      <c r="C11106" t="s">
        <v>2062</v>
      </c>
      <c r="D11106" t="s">
        <v>4024</v>
      </c>
      <c r="E11106" t="s">
        <v>4025</v>
      </c>
      <c r="F11106" s="859" t="s">
        <v>17316</v>
      </c>
    </row>
    <row r="11107" spans="1:6">
      <c r="A11107" t="s">
        <v>3967</v>
      </c>
      <c r="B11107" t="s">
        <v>4023</v>
      </c>
      <c r="C11107" t="s">
        <v>2062</v>
      </c>
      <c r="D11107" t="s">
        <v>4024</v>
      </c>
      <c r="E11107" t="s">
        <v>4025</v>
      </c>
      <c r="F11107" s="859" t="s">
        <v>17317</v>
      </c>
    </row>
    <row r="11108" spans="1:6">
      <c r="A11108" t="s">
        <v>3967</v>
      </c>
      <c r="B11108" t="s">
        <v>4023</v>
      </c>
      <c r="C11108" t="s">
        <v>2062</v>
      </c>
      <c r="D11108" t="s">
        <v>4024</v>
      </c>
      <c r="E11108" t="s">
        <v>4025</v>
      </c>
      <c r="F11108" s="859" t="s">
        <v>17318</v>
      </c>
    </row>
    <row r="11109" spans="1:6">
      <c r="A11109" t="s">
        <v>3967</v>
      </c>
      <c r="B11109" t="s">
        <v>4023</v>
      </c>
      <c r="C11109" t="s">
        <v>2062</v>
      </c>
      <c r="D11109" t="s">
        <v>4024</v>
      </c>
      <c r="E11109" t="s">
        <v>4025</v>
      </c>
      <c r="F11109" s="859" t="s">
        <v>17321</v>
      </c>
    </row>
    <row r="11110" spans="1:6">
      <c r="A11110" t="s">
        <v>3967</v>
      </c>
      <c r="B11110" t="s">
        <v>4023</v>
      </c>
      <c r="C11110" t="s">
        <v>2062</v>
      </c>
      <c r="D11110" t="s">
        <v>4024</v>
      </c>
      <c r="E11110" t="s">
        <v>4025</v>
      </c>
      <c r="F11110" s="859" t="s">
        <v>17324</v>
      </c>
    </row>
    <row r="11111" spans="1:6">
      <c r="A11111" t="s">
        <v>3967</v>
      </c>
      <c r="B11111" t="s">
        <v>4023</v>
      </c>
      <c r="C11111" t="s">
        <v>2062</v>
      </c>
      <c r="D11111" t="s">
        <v>4024</v>
      </c>
      <c r="E11111" t="s">
        <v>4025</v>
      </c>
      <c r="F11111" s="859" t="s">
        <v>17325</v>
      </c>
    </row>
    <row r="11112" spans="1:6">
      <c r="A11112" t="s">
        <v>3967</v>
      </c>
      <c r="B11112" t="s">
        <v>4023</v>
      </c>
      <c r="C11112" t="s">
        <v>2062</v>
      </c>
      <c r="D11112" t="s">
        <v>4024</v>
      </c>
      <c r="E11112" t="s">
        <v>4025</v>
      </c>
      <c r="F11112" s="859" t="s">
        <v>17326</v>
      </c>
    </row>
    <row r="11113" spans="1:6">
      <c r="A11113" t="s">
        <v>3967</v>
      </c>
      <c r="B11113" t="s">
        <v>4023</v>
      </c>
      <c r="C11113" t="s">
        <v>2062</v>
      </c>
      <c r="D11113" t="s">
        <v>4024</v>
      </c>
      <c r="E11113" t="s">
        <v>4025</v>
      </c>
      <c r="F11113" s="859" t="s">
        <v>17330</v>
      </c>
    </row>
    <row r="11114" spans="1:6">
      <c r="A11114" t="s">
        <v>3967</v>
      </c>
      <c r="B11114" t="s">
        <v>4023</v>
      </c>
      <c r="C11114" t="s">
        <v>2062</v>
      </c>
      <c r="D11114" t="s">
        <v>4024</v>
      </c>
      <c r="E11114" t="s">
        <v>4025</v>
      </c>
      <c r="F11114" s="859" t="s">
        <v>17334</v>
      </c>
    </row>
    <row r="11115" spans="1:6">
      <c r="A11115" t="s">
        <v>3967</v>
      </c>
      <c r="B11115" t="s">
        <v>4023</v>
      </c>
      <c r="C11115" t="s">
        <v>2062</v>
      </c>
      <c r="D11115" t="s">
        <v>4024</v>
      </c>
      <c r="E11115" t="s">
        <v>4025</v>
      </c>
      <c r="F11115" s="859" t="s">
        <v>17338</v>
      </c>
    </row>
    <row r="11116" spans="1:6">
      <c r="A11116" t="s">
        <v>3967</v>
      </c>
      <c r="B11116" t="s">
        <v>4023</v>
      </c>
      <c r="C11116" t="s">
        <v>2062</v>
      </c>
      <c r="D11116" t="s">
        <v>4024</v>
      </c>
      <c r="E11116" t="s">
        <v>4025</v>
      </c>
      <c r="F11116" s="859" t="s">
        <v>17342</v>
      </c>
    </row>
    <row r="11117" spans="1:6">
      <c r="A11117" t="s">
        <v>3967</v>
      </c>
      <c r="B11117" t="s">
        <v>4023</v>
      </c>
      <c r="C11117" t="s">
        <v>2062</v>
      </c>
      <c r="D11117" t="s">
        <v>4024</v>
      </c>
      <c r="E11117" t="s">
        <v>4025</v>
      </c>
      <c r="F11117" s="859" t="s">
        <v>17346</v>
      </c>
    </row>
    <row r="11118" spans="1:6">
      <c r="A11118" t="s">
        <v>3967</v>
      </c>
      <c r="B11118" t="s">
        <v>4023</v>
      </c>
      <c r="C11118" t="s">
        <v>2062</v>
      </c>
      <c r="D11118" t="s">
        <v>4024</v>
      </c>
      <c r="E11118" t="s">
        <v>4025</v>
      </c>
      <c r="F11118" s="859" t="s">
        <v>17350</v>
      </c>
    </row>
    <row r="11119" spans="1:6">
      <c r="A11119" t="s">
        <v>3967</v>
      </c>
      <c r="B11119" t="s">
        <v>4023</v>
      </c>
      <c r="C11119" t="s">
        <v>2062</v>
      </c>
      <c r="D11119" t="s">
        <v>4024</v>
      </c>
      <c r="E11119" t="s">
        <v>4025</v>
      </c>
      <c r="F11119" s="859" t="s">
        <v>17354</v>
      </c>
    </row>
    <row r="11120" spans="1:6">
      <c r="A11120" t="s">
        <v>3967</v>
      </c>
      <c r="B11120" t="s">
        <v>4023</v>
      </c>
      <c r="C11120" t="s">
        <v>2062</v>
      </c>
      <c r="D11120" t="s">
        <v>4024</v>
      </c>
      <c r="E11120" t="s">
        <v>4025</v>
      </c>
      <c r="F11120" s="859" t="s">
        <v>17358</v>
      </c>
    </row>
    <row r="11121" spans="1:6">
      <c r="A11121" t="s">
        <v>3967</v>
      </c>
      <c r="B11121" t="s">
        <v>4023</v>
      </c>
      <c r="C11121" t="s">
        <v>2062</v>
      </c>
      <c r="D11121" t="s">
        <v>4024</v>
      </c>
      <c r="E11121" t="s">
        <v>4025</v>
      </c>
      <c r="F11121" s="859" t="s">
        <v>17362</v>
      </c>
    </row>
    <row r="11122" spans="1:6">
      <c r="A11122" t="s">
        <v>3967</v>
      </c>
      <c r="B11122" t="s">
        <v>4023</v>
      </c>
      <c r="C11122" t="s">
        <v>2062</v>
      </c>
      <c r="D11122" t="s">
        <v>4024</v>
      </c>
      <c r="E11122" t="s">
        <v>4025</v>
      </c>
      <c r="F11122" s="859" t="s">
        <v>17366</v>
      </c>
    </row>
    <row r="11123" spans="1:6">
      <c r="A11123" t="s">
        <v>3967</v>
      </c>
      <c r="B11123" t="s">
        <v>4023</v>
      </c>
      <c r="C11123" t="s">
        <v>2062</v>
      </c>
      <c r="D11123" t="s">
        <v>4024</v>
      </c>
      <c r="E11123" t="s">
        <v>4025</v>
      </c>
      <c r="F11123" s="859" t="s">
        <v>17370</v>
      </c>
    </row>
    <row r="11124" spans="1:6">
      <c r="A11124" t="s">
        <v>3967</v>
      </c>
      <c r="B11124" t="s">
        <v>4023</v>
      </c>
      <c r="C11124" t="s">
        <v>2062</v>
      </c>
      <c r="D11124" t="s">
        <v>4024</v>
      </c>
      <c r="E11124" t="s">
        <v>4025</v>
      </c>
      <c r="F11124" s="859" t="s">
        <v>17371</v>
      </c>
    </row>
    <row r="11125" spans="1:6">
      <c r="A11125" t="s">
        <v>3967</v>
      </c>
      <c r="B11125" t="s">
        <v>4023</v>
      </c>
      <c r="C11125" t="s">
        <v>2062</v>
      </c>
      <c r="D11125" t="s">
        <v>4024</v>
      </c>
      <c r="E11125" t="s">
        <v>4025</v>
      </c>
      <c r="F11125" s="859" t="s">
        <v>17375</v>
      </c>
    </row>
    <row r="11126" spans="1:6">
      <c r="A11126" t="s">
        <v>3967</v>
      </c>
      <c r="B11126" t="s">
        <v>4023</v>
      </c>
      <c r="C11126" t="s">
        <v>2062</v>
      </c>
      <c r="D11126" t="s">
        <v>4024</v>
      </c>
      <c r="E11126" t="s">
        <v>4025</v>
      </c>
      <c r="F11126" s="859" t="s">
        <v>17379</v>
      </c>
    </row>
    <row r="11127" spans="1:6">
      <c r="A11127" t="s">
        <v>3967</v>
      </c>
      <c r="B11127" t="s">
        <v>4023</v>
      </c>
      <c r="C11127" t="s">
        <v>2062</v>
      </c>
      <c r="D11127" t="s">
        <v>4024</v>
      </c>
      <c r="E11127" t="s">
        <v>4025</v>
      </c>
      <c r="F11127" s="859" t="s">
        <v>17383</v>
      </c>
    </row>
    <row r="11128" spans="1:6">
      <c r="A11128" t="s">
        <v>3967</v>
      </c>
      <c r="B11128" t="s">
        <v>4023</v>
      </c>
      <c r="C11128" t="s">
        <v>2062</v>
      </c>
      <c r="D11128" t="s">
        <v>4024</v>
      </c>
      <c r="E11128" t="s">
        <v>4025</v>
      </c>
      <c r="F11128" s="859" t="s">
        <v>17387</v>
      </c>
    </row>
    <row r="11129" spans="1:6">
      <c r="A11129" t="s">
        <v>3967</v>
      </c>
      <c r="B11129" t="s">
        <v>4023</v>
      </c>
      <c r="C11129" t="s">
        <v>2062</v>
      </c>
      <c r="D11129" t="s">
        <v>4024</v>
      </c>
      <c r="E11129" t="s">
        <v>4025</v>
      </c>
      <c r="F11129" s="859" t="s">
        <v>17391</v>
      </c>
    </row>
    <row r="11130" spans="1:6">
      <c r="A11130" t="s">
        <v>3967</v>
      </c>
      <c r="B11130" t="s">
        <v>4023</v>
      </c>
      <c r="C11130" t="s">
        <v>2062</v>
      </c>
      <c r="D11130" t="s">
        <v>4024</v>
      </c>
      <c r="E11130" t="s">
        <v>4025</v>
      </c>
      <c r="F11130" s="859" t="s">
        <v>17392</v>
      </c>
    </row>
    <row r="11131" spans="1:6">
      <c r="A11131" t="s">
        <v>3967</v>
      </c>
      <c r="B11131" t="s">
        <v>4023</v>
      </c>
      <c r="C11131" t="s">
        <v>2062</v>
      </c>
      <c r="D11131" t="s">
        <v>4024</v>
      </c>
      <c r="E11131" t="s">
        <v>4025</v>
      </c>
      <c r="F11131" s="859" t="s">
        <v>17396</v>
      </c>
    </row>
    <row r="11132" spans="1:6">
      <c r="A11132" t="s">
        <v>3967</v>
      </c>
      <c r="B11132" t="s">
        <v>4023</v>
      </c>
      <c r="C11132" t="s">
        <v>2062</v>
      </c>
      <c r="D11132" t="s">
        <v>4024</v>
      </c>
      <c r="E11132" t="s">
        <v>4025</v>
      </c>
      <c r="F11132" s="859" t="s">
        <v>17400</v>
      </c>
    </row>
    <row r="11133" spans="1:6">
      <c r="A11133" t="s">
        <v>3967</v>
      </c>
      <c r="B11133" t="s">
        <v>4023</v>
      </c>
      <c r="C11133" t="s">
        <v>2062</v>
      </c>
      <c r="D11133" t="s">
        <v>4024</v>
      </c>
      <c r="E11133" t="s">
        <v>4025</v>
      </c>
      <c r="F11133" s="859" t="s">
        <v>17404</v>
      </c>
    </row>
    <row r="11134" spans="1:6">
      <c r="A11134" t="s">
        <v>3967</v>
      </c>
      <c r="B11134" t="s">
        <v>4023</v>
      </c>
      <c r="C11134" t="s">
        <v>2062</v>
      </c>
      <c r="D11134" t="s">
        <v>4024</v>
      </c>
      <c r="E11134" t="s">
        <v>4025</v>
      </c>
      <c r="F11134" s="859" t="s">
        <v>17408</v>
      </c>
    </row>
    <row r="11135" spans="1:6">
      <c r="A11135" t="s">
        <v>3967</v>
      </c>
      <c r="B11135" t="s">
        <v>4023</v>
      </c>
      <c r="C11135" t="s">
        <v>2062</v>
      </c>
      <c r="D11135" t="s">
        <v>4024</v>
      </c>
      <c r="E11135" t="s">
        <v>4025</v>
      </c>
      <c r="F11135" s="859" t="s">
        <v>17412</v>
      </c>
    </row>
    <row r="11136" spans="1:6">
      <c r="A11136" t="s">
        <v>3967</v>
      </c>
      <c r="B11136" t="s">
        <v>4023</v>
      </c>
      <c r="C11136" t="s">
        <v>2062</v>
      </c>
      <c r="D11136" t="s">
        <v>4024</v>
      </c>
      <c r="E11136" t="s">
        <v>4025</v>
      </c>
      <c r="F11136" s="859" t="s">
        <v>17416</v>
      </c>
    </row>
    <row r="11137" spans="1:6">
      <c r="A11137" t="s">
        <v>3967</v>
      </c>
      <c r="B11137" t="s">
        <v>4023</v>
      </c>
      <c r="C11137" t="s">
        <v>2062</v>
      </c>
      <c r="D11137" t="s">
        <v>4024</v>
      </c>
      <c r="E11137" t="s">
        <v>4025</v>
      </c>
      <c r="F11137" s="859" t="s">
        <v>17420</v>
      </c>
    </row>
    <row r="11138" spans="1:6">
      <c r="A11138" t="s">
        <v>3967</v>
      </c>
      <c r="B11138" t="s">
        <v>4023</v>
      </c>
      <c r="C11138" t="s">
        <v>2062</v>
      </c>
      <c r="D11138" t="s">
        <v>4024</v>
      </c>
      <c r="E11138" t="s">
        <v>4025</v>
      </c>
      <c r="F11138" s="859" t="s">
        <v>17424</v>
      </c>
    </row>
    <row r="11139" spans="1:6">
      <c r="A11139" t="s">
        <v>3967</v>
      </c>
      <c r="B11139" t="s">
        <v>4023</v>
      </c>
      <c r="C11139" t="s">
        <v>2062</v>
      </c>
      <c r="D11139" t="s">
        <v>4024</v>
      </c>
      <c r="E11139" t="s">
        <v>4025</v>
      </c>
      <c r="F11139" s="859" t="s">
        <v>17428</v>
      </c>
    </row>
    <row r="11140" spans="1:6">
      <c r="A11140" t="s">
        <v>3967</v>
      </c>
      <c r="B11140" t="s">
        <v>4023</v>
      </c>
      <c r="C11140" t="s">
        <v>2062</v>
      </c>
      <c r="D11140" t="s">
        <v>4024</v>
      </c>
      <c r="E11140" t="s">
        <v>4025</v>
      </c>
      <c r="F11140" s="859" t="s">
        <v>17432</v>
      </c>
    </row>
    <row r="11141" spans="1:6">
      <c r="A11141" t="s">
        <v>3967</v>
      </c>
      <c r="B11141" t="s">
        <v>4023</v>
      </c>
      <c r="C11141" t="s">
        <v>2062</v>
      </c>
      <c r="D11141" t="s">
        <v>4024</v>
      </c>
      <c r="E11141" t="s">
        <v>4025</v>
      </c>
      <c r="F11141" s="859" t="s">
        <v>17433</v>
      </c>
    </row>
    <row r="11142" spans="1:6">
      <c r="A11142" t="s">
        <v>3967</v>
      </c>
      <c r="B11142" t="s">
        <v>4023</v>
      </c>
      <c r="C11142" t="s">
        <v>2062</v>
      </c>
      <c r="D11142" t="s">
        <v>4024</v>
      </c>
      <c r="E11142" t="s">
        <v>4025</v>
      </c>
      <c r="F11142" s="859" t="s">
        <v>17437</v>
      </c>
    </row>
    <row r="11143" spans="1:6">
      <c r="A11143" t="s">
        <v>3967</v>
      </c>
      <c r="B11143" t="s">
        <v>4023</v>
      </c>
      <c r="C11143" t="s">
        <v>2062</v>
      </c>
      <c r="D11143" t="s">
        <v>4024</v>
      </c>
      <c r="E11143" t="s">
        <v>4025</v>
      </c>
      <c r="F11143" s="859" t="s">
        <v>17441</v>
      </c>
    </row>
    <row r="11144" spans="1:6">
      <c r="A11144" t="s">
        <v>3967</v>
      </c>
      <c r="B11144" t="s">
        <v>4023</v>
      </c>
      <c r="C11144" t="s">
        <v>2062</v>
      </c>
      <c r="D11144" t="s">
        <v>4024</v>
      </c>
      <c r="E11144" t="s">
        <v>4025</v>
      </c>
      <c r="F11144" s="859" t="s">
        <v>17442</v>
      </c>
    </row>
    <row r="11145" spans="1:6">
      <c r="A11145" t="s">
        <v>3967</v>
      </c>
      <c r="B11145" t="s">
        <v>4023</v>
      </c>
      <c r="C11145" t="s">
        <v>2062</v>
      </c>
      <c r="D11145" t="s">
        <v>4024</v>
      </c>
      <c r="E11145" t="s">
        <v>4025</v>
      </c>
      <c r="F11145" s="859" t="s">
        <v>17443</v>
      </c>
    </row>
    <row r="11146" spans="1:6">
      <c r="A11146" t="s">
        <v>3967</v>
      </c>
      <c r="B11146" t="s">
        <v>4023</v>
      </c>
      <c r="C11146" t="s">
        <v>2062</v>
      </c>
      <c r="D11146" t="s">
        <v>4024</v>
      </c>
      <c r="E11146" t="s">
        <v>4025</v>
      </c>
      <c r="F11146" s="859" t="s">
        <v>17447</v>
      </c>
    </row>
    <row r="11147" spans="1:6">
      <c r="A11147" t="s">
        <v>3967</v>
      </c>
      <c r="B11147" t="s">
        <v>4023</v>
      </c>
      <c r="C11147" t="s">
        <v>2062</v>
      </c>
      <c r="D11147" t="s">
        <v>4024</v>
      </c>
      <c r="E11147" t="s">
        <v>4025</v>
      </c>
      <c r="F11147" s="859" t="s">
        <v>17451</v>
      </c>
    </row>
    <row r="11148" spans="1:6">
      <c r="A11148" t="s">
        <v>3967</v>
      </c>
      <c r="B11148" t="s">
        <v>4023</v>
      </c>
      <c r="C11148" t="s">
        <v>2062</v>
      </c>
      <c r="D11148" t="s">
        <v>4024</v>
      </c>
      <c r="E11148" t="s">
        <v>4025</v>
      </c>
      <c r="F11148" s="859" t="s">
        <v>17455</v>
      </c>
    </row>
    <row r="11149" spans="1:6">
      <c r="A11149" t="s">
        <v>3967</v>
      </c>
      <c r="B11149" t="s">
        <v>4023</v>
      </c>
      <c r="C11149" t="s">
        <v>2062</v>
      </c>
      <c r="D11149" t="s">
        <v>4024</v>
      </c>
      <c r="E11149" t="s">
        <v>4025</v>
      </c>
      <c r="F11149" s="859" t="s">
        <v>17456</v>
      </c>
    </row>
    <row r="11150" spans="1:6">
      <c r="A11150" t="s">
        <v>3967</v>
      </c>
      <c r="B11150" t="s">
        <v>4023</v>
      </c>
      <c r="C11150" t="s">
        <v>2062</v>
      </c>
      <c r="D11150" t="s">
        <v>4024</v>
      </c>
      <c r="E11150" t="s">
        <v>4025</v>
      </c>
      <c r="F11150" s="859" t="s">
        <v>17460</v>
      </c>
    </row>
    <row r="11151" spans="1:6">
      <c r="A11151" t="s">
        <v>3967</v>
      </c>
      <c r="B11151" t="s">
        <v>4023</v>
      </c>
      <c r="C11151" t="s">
        <v>2062</v>
      </c>
      <c r="D11151" t="s">
        <v>4024</v>
      </c>
      <c r="E11151" t="s">
        <v>4025</v>
      </c>
      <c r="F11151" s="859" t="s">
        <v>17464</v>
      </c>
    </row>
    <row r="11152" spans="1:6">
      <c r="A11152" t="s">
        <v>3967</v>
      </c>
      <c r="B11152" t="s">
        <v>4023</v>
      </c>
      <c r="C11152" t="s">
        <v>2062</v>
      </c>
      <c r="D11152" t="s">
        <v>4024</v>
      </c>
      <c r="E11152" t="s">
        <v>4025</v>
      </c>
      <c r="F11152" s="859" t="s">
        <v>17465</v>
      </c>
    </row>
    <row r="11153" spans="1:6">
      <c r="A11153" t="s">
        <v>3967</v>
      </c>
      <c r="B11153" t="s">
        <v>4023</v>
      </c>
      <c r="C11153" t="s">
        <v>2062</v>
      </c>
      <c r="D11153" t="s">
        <v>4024</v>
      </c>
      <c r="E11153" t="s">
        <v>4025</v>
      </c>
      <c r="F11153" s="859" t="s">
        <v>17469</v>
      </c>
    </row>
    <row r="11154" spans="1:6">
      <c r="A11154" t="s">
        <v>3967</v>
      </c>
      <c r="B11154" t="s">
        <v>4023</v>
      </c>
      <c r="C11154" t="s">
        <v>2062</v>
      </c>
      <c r="D11154" t="s">
        <v>4024</v>
      </c>
      <c r="E11154" t="s">
        <v>4025</v>
      </c>
      <c r="F11154" s="859" t="s">
        <v>17472</v>
      </c>
    </row>
    <row r="11155" spans="1:6">
      <c r="A11155" t="s">
        <v>3967</v>
      </c>
      <c r="B11155" t="s">
        <v>4023</v>
      </c>
      <c r="C11155" t="s">
        <v>2062</v>
      </c>
      <c r="D11155" t="s">
        <v>4024</v>
      </c>
      <c r="E11155" t="s">
        <v>4025</v>
      </c>
      <c r="F11155" s="859" t="s">
        <v>17473</v>
      </c>
    </row>
    <row r="11156" spans="1:6">
      <c r="A11156" t="s">
        <v>3967</v>
      </c>
      <c r="B11156" t="s">
        <v>4023</v>
      </c>
      <c r="C11156" t="s">
        <v>2062</v>
      </c>
      <c r="D11156" t="s">
        <v>4024</v>
      </c>
      <c r="E11156" t="s">
        <v>4025</v>
      </c>
      <c r="F11156" s="859" t="s">
        <v>17474</v>
      </c>
    </row>
    <row r="11157" spans="1:6">
      <c r="A11157" t="s">
        <v>3967</v>
      </c>
      <c r="B11157" t="s">
        <v>4023</v>
      </c>
      <c r="C11157" t="s">
        <v>2062</v>
      </c>
      <c r="D11157" t="s">
        <v>4024</v>
      </c>
      <c r="E11157" t="s">
        <v>4025</v>
      </c>
      <c r="F11157" s="859" t="s">
        <v>17478</v>
      </c>
    </row>
    <row r="11158" spans="1:6">
      <c r="A11158" t="s">
        <v>3967</v>
      </c>
      <c r="B11158" t="s">
        <v>4023</v>
      </c>
      <c r="C11158" t="s">
        <v>2062</v>
      </c>
      <c r="D11158" t="s">
        <v>4024</v>
      </c>
      <c r="E11158" t="s">
        <v>4025</v>
      </c>
      <c r="F11158" s="859" t="s">
        <v>17482</v>
      </c>
    </row>
    <row r="11159" spans="1:6">
      <c r="A11159" t="s">
        <v>3967</v>
      </c>
      <c r="B11159" t="s">
        <v>4023</v>
      </c>
      <c r="C11159" t="s">
        <v>2062</v>
      </c>
      <c r="D11159" t="s">
        <v>4024</v>
      </c>
      <c r="E11159" t="s">
        <v>4025</v>
      </c>
      <c r="F11159" s="859" t="s">
        <v>17486</v>
      </c>
    </row>
    <row r="11160" spans="1:6">
      <c r="A11160" t="s">
        <v>3967</v>
      </c>
      <c r="B11160" t="s">
        <v>4023</v>
      </c>
      <c r="C11160" t="s">
        <v>2062</v>
      </c>
      <c r="D11160" t="s">
        <v>4024</v>
      </c>
      <c r="E11160" t="s">
        <v>4025</v>
      </c>
      <c r="F11160" s="859" t="s">
        <v>17490</v>
      </c>
    </row>
    <row r="11161" spans="1:6">
      <c r="A11161" t="s">
        <v>3967</v>
      </c>
      <c r="B11161" t="s">
        <v>4023</v>
      </c>
      <c r="C11161" t="s">
        <v>2062</v>
      </c>
      <c r="D11161" t="s">
        <v>4024</v>
      </c>
      <c r="E11161" t="s">
        <v>4025</v>
      </c>
      <c r="F11161" s="859" t="s">
        <v>17494</v>
      </c>
    </row>
    <row r="11162" spans="1:6">
      <c r="A11162" t="s">
        <v>3967</v>
      </c>
      <c r="B11162" t="s">
        <v>4023</v>
      </c>
      <c r="C11162" t="s">
        <v>2062</v>
      </c>
      <c r="D11162" t="s">
        <v>4024</v>
      </c>
      <c r="E11162" t="s">
        <v>4025</v>
      </c>
      <c r="F11162" s="859" t="s">
        <v>17498</v>
      </c>
    </row>
    <row r="11163" spans="1:6">
      <c r="A11163" t="s">
        <v>3967</v>
      </c>
      <c r="B11163" t="s">
        <v>4023</v>
      </c>
      <c r="C11163" t="s">
        <v>2062</v>
      </c>
      <c r="D11163" t="s">
        <v>4024</v>
      </c>
      <c r="E11163" t="s">
        <v>4025</v>
      </c>
      <c r="F11163" s="859" t="s">
        <v>17502</v>
      </c>
    </row>
    <row r="11164" spans="1:6">
      <c r="A11164" t="s">
        <v>3967</v>
      </c>
      <c r="B11164" t="s">
        <v>4023</v>
      </c>
      <c r="C11164" t="s">
        <v>2062</v>
      </c>
      <c r="D11164" t="s">
        <v>4024</v>
      </c>
      <c r="E11164" t="s">
        <v>4025</v>
      </c>
      <c r="F11164" s="859" t="s">
        <v>17506</v>
      </c>
    </row>
    <row r="11165" spans="1:6">
      <c r="A11165" t="s">
        <v>3967</v>
      </c>
      <c r="B11165" t="s">
        <v>4023</v>
      </c>
      <c r="C11165" t="s">
        <v>2062</v>
      </c>
      <c r="D11165" t="s">
        <v>4024</v>
      </c>
      <c r="E11165" t="s">
        <v>4025</v>
      </c>
      <c r="F11165" s="859" t="s">
        <v>17507</v>
      </c>
    </row>
    <row r="11166" spans="1:6">
      <c r="A11166" t="s">
        <v>3967</v>
      </c>
      <c r="B11166" t="s">
        <v>4023</v>
      </c>
      <c r="C11166" t="s">
        <v>2062</v>
      </c>
      <c r="D11166" t="s">
        <v>4024</v>
      </c>
      <c r="E11166" t="s">
        <v>4025</v>
      </c>
      <c r="F11166" s="859" t="s">
        <v>17511</v>
      </c>
    </row>
    <row r="11167" spans="1:6">
      <c r="A11167" t="s">
        <v>3967</v>
      </c>
      <c r="B11167" t="s">
        <v>4023</v>
      </c>
      <c r="C11167" t="s">
        <v>2062</v>
      </c>
      <c r="D11167" t="s">
        <v>4024</v>
      </c>
      <c r="E11167" t="s">
        <v>4025</v>
      </c>
      <c r="F11167" s="859" t="s">
        <v>17515</v>
      </c>
    </row>
    <row r="11168" spans="1:6">
      <c r="A11168" t="s">
        <v>3967</v>
      </c>
      <c r="B11168" t="s">
        <v>4023</v>
      </c>
      <c r="C11168" t="s">
        <v>2062</v>
      </c>
      <c r="D11168" t="s">
        <v>4024</v>
      </c>
      <c r="E11168" t="s">
        <v>4025</v>
      </c>
      <c r="F11168" s="859" t="s">
        <v>17519</v>
      </c>
    </row>
    <row r="11169" spans="1:6">
      <c r="A11169" t="s">
        <v>3967</v>
      </c>
      <c r="B11169" t="s">
        <v>4023</v>
      </c>
      <c r="C11169" t="s">
        <v>2062</v>
      </c>
      <c r="D11169" t="s">
        <v>4024</v>
      </c>
      <c r="E11169" t="s">
        <v>4025</v>
      </c>
      <c r="F11169" s="859" t="s">
        <v>17523</v>
      </c>
    </row>
    <row r="11170" spans="1:6">
      <c r="A11170" t="s">
        <v>3967</v>
      </c>
      <c r="B11170" t="s">
        <v>4023</v>
      </c>
      <c r="C11170" t="s">
        <v>2062</v>
      </c>
      <c r="D11170" t="s">
        <v>4024</v>
      </c>
      <c r="E11170" t="s">
        <v>4025</v>
      </c>
      <c r="F11170" s="859" t="s">
        <v>17524</v>
      </c>
    </row>
    <row r="11171" spans="1:6">
      <c r="A11171" t="s">
        <v>3967</v>
      </c>
      <c r="B11171" t="s">
        <v>4023</v>
      </c>
      <c r="C11171" t="s">
        <v>2062</v>
      </c>
      <c r="D11171" t="s">
        <v>4024</v>
      </c>
      <c r="E11171" t="s">
        <v>4025</v>
      </c>
      <c r="F11171" s="859" t="s">
        <v>17528</v>
      </c>
    </row>
    <row r="11172" spans="1:6">
      <c r="A11172" t="s">
        <v>3967</v>
      </c>
      <c r="B11172" t="s">
        <v>4023</v>
      </c>
      <c r="C11172" t="s">
        <v>2062</v>
      </c>
      <c r="D11172" t="s">
        <v>4024</v>
      </c>
      <c r="E11172" t="s">
        <v>4025</v>
      </c>
      <c r="F11172" s="859" t="s">
        <v>17532</v>
      </c>
    </row>
    <row r="11173" spans="1:6">
      <c r="A11173" t="s">
        <v>3967</v>
      </c>
      <c r="B11173" t="s">
        <v>4023</v>
      </c>
      <c r="C11173" t="s">
        <v>2062</v>
      </c>
      <c r="D11173" t="s">
        <v>4024</v>
      </c>
      <c r="E11173" t="s">
        <v>4025</v>
      </c>
      <c r="F11173" s="859" t="s">
        <v>17535</v>
      </c>
    </row>
    <row r="11174" spans="1:6">
      <c r="A11174" t="s">
        <v>3967</v>
      </c>
      <c r="B11174" t="s">
        <v>4023</v>
      </c>
      <c r="C11174" t="s">
        <v>2062</v>
      </c>
      <c r="D11174" t="s">
        <v>4024</v>
      </c>
      <c r="E11174" t="s">
        <v>4025</v>
      </c>
      <c r="F11174" s="859" t="s">
        <v>17538</v>
      </c>
    </row>
    <row r="11175" spans="1:6">
      <c r="A11175" t="s">
        <v>3967</v>
      </c>
      <c r="B11175" t="s">
        <v>4023</v>
      </c>
      <c r="C11175" t="s">
        <v>2062</v>
      </c>
      <c r="D11175" t="s">
        <v>4024</v>
      </c>
      <c r="E11175" t="s">
        <v>4025</v>
      </c>
      <c r="F11175" s="859" t="s">
        <v>17542</v>
      </c>
    </row>
    <row r="11176" spans="1:6">
      <c r="A11176" t="s">
        <v>3967</v>
      </c>
      <c r="B11176" t="s">
        <v>4023</v>
      </c>
      <c r="C11176" t="s">
        <v>2062</v>
      </c>
      <c r="D11176" t="s">
        <v>4024</v>
      </c>
      <c r="E11176" t="s">
        <v>4025</v>
      </c>
      <c r="F11176" s="859" t="s">
        <v>17546</v>
      </c>
    </row>
    <row r="11177" spans="1:6">
      <c r="A11177" t="s">
        <v>3967</v>
      </c>
      <c r="B11177" t="s">
        <v>4023</v>
      </c>
      <c r="C11177" t="s">
        <v>2062</v>
      </c>
      <c r="D11177" t="s">
        <v>4024</v>
      </c>
      <c r="E11177" t="s">
        <v>4025</v>
      </c>
      <c r="F11177" s="859" t="s">
        <v>17550</v>
      </c>
    </row>
    <row r="11178" spans="1:6">
      <c r="A11178" t="s">
        <v>3967</v>
      </c>
      <c r="B11178" t="s">
        <v>4023</v>
      </c>
      <c r="C11178" t="s">
        <v>2062</v>
      </c>
      <c r="D11178" t="s">
        <v>4024</v>
      </c>
      <c r="E11178" t="s">
        <v>4025</v>
      </c>
      <c r="F11178" s="859" t="s">
        <v>17551</v>
      </c>
    </row>
    <row r="11179" spans="1:6">
      <c r="A11179" t="s">
        <v>3967</v>
      </c>
      <c r="B11179" t="s">
        <v>4023</v>
      </c>
      <c r="C11179" t="s">
        <v>2062</v>
      </c>
      <c r="D11179" t="s">
        <v>4024</v>
      </c>
      <c r="E11179" t="s">
        <v>4025</v>
      </c>
      <c r="F11179" s="859" t="s">
        <v>17555</v>
      </c>
    </row>
    <row r="11180" spans="1:6">
      <c r="A11180" t="s">
        <v>3967</v>
      </c>
      <c r="B11180" t="s">
        <v>4023</v>
      </c>
      <c r="C11180" t="s">
        <v>2062</v>
      </c>
      <c r="D11180" t="s">
        <v>4024</v>
      </c>
      <c r="E11180" t="s">
        <v>4025</v>
      </c>
      <c r="F11180" s="859" t="s">
        <v>17559</v>
      </c>
    </row>
    <row r="11181" spans="1:6">
      <c r="A11181" t="s">
        <v>3967</v>
      </c>
      <c r="B11181" t="s">
        <v>4023</v>
      </c>
      <c r="C11181" t="s">
        <v>2062</v>
      </c>
      <c r="D11181" t="s">
        <v>4024</v>
      </c>
      <c r="E11181" t="s">
        <v>4025</v>
      </c>
      <c r="F11181" s="859" t="s">
        <v>17563</v>
      </c>
    </row>
    <row r="11182" spans="1:6">
      <c r="A11182" t="s">
        <v>3967</v>
      </c>
      <c r="B11182" t="s">
        <v>4023</v>
      </c>
      <c r="C11182" t="s">
        <v>2062</v>
      </c>
      <c r="D11182" t="s">
        <v>4024</v>
      </c>
      <c r="E11182" t="s">
        <v>4025</v>
      </c>
      <c r="F11182" s="859" t="s">
        <v>17567</v>
      </c>
    </row>
    <row r="11183" spans="1:6">
      <c r="A11183" t="s">
        <v>3967</v>
      </c>
      <c r="B11183" t="s">
        <v>4023</v>
      </c>
      <c r="C11183" t="s">
        <v>2062</v>
      </c>
      <c r="D11183" t="s">
        <v>4024</v>
      </c>
      <c r="E11183" t="s">
        <v>4025</v>
      </c>
      <c r="F11183" s="859" t="s">
        <v>17571</v>
      </c>
    </row>
    <row r="11184" spans="1:6">
      <c r="A11184" t="s">
        <v>3967</v>
      </c>
      <c r="B11184" t="s">
        <v>4023</v>
      </c>
      <c r="C11184" t="s">
        <v>2062</v>
      </c>
      <c r="D11184" t="s">
        <v>4024</v>
      </c>
      <c r="E11184" t="s">
        <v>4025</v>
      </c>
      <c r="F11184" s="859" t="s">
        <v>17575</v>
      </c>
    </row>
    <row r="11185" spans="1:6">
      <c r="A11185" t="s">
        <v>3967</v>
      </c>
      <c r="B11185" t="s">
        <v>4023</v>
      </c>
      <c r="C11185" t="s">
        <v>2062</v>
      </c>
      <c r="D11185" t="s">
        <v>4024</v>
      </c>
      <c r="E11185" t="s">
        <v>4025</v>
      </c>
      <c r="F11185" s="859" t="s">
        <v>17579</v>
      </c>
    </row>
    <row r="11186" spans="1:6">
      <c r="A11186" t="s">
        <v>3967</v>
      </c>
      <c r="B11186" t="s">
        <v>4023</v>
      </c>
      <c r="C11186" t="s">
        <v>2062</v>
      </c>
      <c r="D11186" t="s">
        <v>4024</v>
      </c>
      <c r="E11186" t="s">
        <v>4025</v>
      </c>
      <c r="F11186" s="859" t="s">
        <v>17583</v>
      </c>
    </row>
    <row r="11187" spans="1:6">
      <c r="A11187" t="s">
        <v>3967</v>
      </c>
      <c r="B11187" t="s">
        <v>4023</v>
      </c>
      <c r="C11187" t="s">
        <v>2062</v>
      </c>
      <c r="D11187" t="s">
        <v>4024</v>
      </c>
      <c r="E11187" t="s">
        <v>4025</v>
      </c>
      <c r="F11187" s="859" t="s">
        <v>17586</v>
      </c>
    </row>
    <row r="11188" spans="1:6">
      <c r="A11188" t="s">
        <v>3967</v>
      </c>
      <c r="B11188" t="s">
        <v>4023</v>
      </c>
      <c r="C11188" t="s">
        <v>2062</v>
      </c>
      <c r="D11188" t="s">
        <v>4024</v>
      </c>
      <c r="E11188" t="s">
        <v>4025</v>
      </c>
      <c r="F11188" s="859" t="s">
        <v>17590</v>
      </c>
    </row>
    <row r="11189" spans="1:6">
      <c r="A11189" t="s">
        <v>3967</v>
      </c>
      <c r="B11189" t="s">
        <v>4023</v>
      </c>
      <c r="C11189" t="s">
        <v>2062</v>
      </c>
      <c r="D11189" t="s">
        <v>4024</v>
      </c>
      <c r="E11189" t="s">
        <v>4025</v>
      </c>
      <c r="F11189" s="859" t="s">
        <v>17593</v>
      </c>
    </row>
    <row r="11190" spans="1:6">
      <c r="A11190" t="s">
        <v>3967</v>
      </c>
      <c r="B11190" t="s">
        <v>4023</v>
      </c>
      <c r="C11190" t="s">
        <v>2062</v>
      </c>
      <c r="D11190" t="s">
        <v>4024</v>
      </c>
      <c r="E11190" t="s">
        <v>4025</v>
      </c>
      <c r="F11190" s="859" t="s">
        <v>17594</v>
      </c>
    </row>
    <row r="11191" spans="1:6">
      <c r="A11191" t="s">
        <v>3967</v>
      </c>
      <c r="B11191" t="s">
        <v>4023</v>
      </c>
      <c r="C11191" t="s">
        <v>2062</v>
      </c>
      <c r="D11191" t="s">
        <v>4024</v>
      </c>
      <c r="E11191" t="s">
        <v>4025</v>
      </c>
      <c r="F11191" s="859" t="s">
        <v>17598</v>
      </c>
    </row>
    <row r="11192" spans="1:6">
      <c r="A11192" t="s">
        <v>3967</v>
      </c>
      <c r="B11192" t="s">
        <v>4023</v>
      </c>
      <c r="C11192" t="s">
        <v>2062</v>
      </c>
      <c r="D11192" t="s">
        <v>4024</v>
      </c>
      <c r="E11192" t="s">
        <v>4025</v>
      </c>
      <c r="F11192" s="859" t="s">
        <v>17599</v>
      </c>
    </row>
    <row r="11193" spans="1:6">
      <c r="A11193" t="s">
        <v>3967</v>
      </c>
      <c r="B11193" t="s">
        <v>4023</v>
      </c>
      <c r="C11193" t="s">
        <v>2062</v>
      </c>
      <c r="D11193" t="s">
        <v>4024</v>
      </c>
      <c r="E11193" t="s">
        <v>4025</v>
      </c>
      <c r="F11193" s="859" t="s">
        <v>17603</v>
      </c>
    </row>
    <row r="11194" spans="1:6">
      <c r="A11194" t="s">
        <v>3967</v>
      </c>
      <c r="B11194" t="s">
        <v>4023</v>
      </c>
      <c r="C11194" t="s">
        <v>2062</v>
      </c>
      <c r="D11194" t="s">
        <v>4024</v>
      </c>
      <c r="E11194" t="s">
        <v>4025</v>
      </c>
      <c r="F11194" s="859" t="s">
        <v>17607</v>
      </c>
    </row>
    <row r="11195" spans="1:6">
      <c r="A11195" t="s">
        <v>3967</v>
      </c>
      <c r="B11195" t="s">
        <v>4023</v>
      </c>
      <c r="C11195" t="s">
        <v>2062</v>
      </c>
      <c r="D11195" t="s">
        <v>4024</v>
      </c>
      <c r="E11195" t="s">
        <v>4025</v>
      </c>
      <c r="F11195" s="859" t="s">
        <v>17611</v>
      </c>
    </row>
    <row r="11196" spans="1:6">
      <c r="A11196" t="s">
        <v>3967</v>
      </c>
      <c r="B11196" t="s">
        <v>4023</v>
      </c>
      <c r="C11196" t="s">
        <v>2062</v>
      </c>
      <c r="D11196" t="s">
        <v>4024</v>
      </c>
      <c r="E11196" t="s">
        <v>4025</v>
      </c>
      <c r="F11196" s="859" t="s">
        <v>17615</v>
      </c>
    </row>
    <row r="11197" spans="1:6">
      <c r="A11197" t="s">
        <v>3967</v>
      </c>
      <c r="B11197" t="s">
        <v>4023</v>
      </c>
      <c r="C11197" t="s">
        <v>2062</v>
      </c>
      <c r="D11197" t="s">
        <v>4024</v>
      </c>
      <c r="E11197" t="s">
        <v>4025</v>
      </c>
      <c r="F11197" s="859" t="s">
        <v>17616</v>
      </c>
    </row>
    <row r="11198" spans="1:6">
      <c r="A11198" t="s">
        <v>3967</v>
      </c>
      <c r="B11198" t="s">
        <v>4023</v>
      </c>
      <c r="C11198" t="s">
        <v>2062</v>
      </c>
      <c r="D11198" t="s">
        <v>4024</v>
      </c>
      <c r="E11198" t="s">
        <v>4025</v>
      </c>
      <c r="F11198" s="859" t="s">
        <v>17617</v>
      </c>
    </row>
    <row r="11199" spans="1:6">
      <c r="A11199" t="s">
        <v>3967</v>
      </c>
      <c r="B11199" t="s">
        <v>4023</v>
      </c>
      <c r="C11199" t="s">
        <v>2062</v>
      </c>
      <c r="D11199" t="s">
        <v>4024</v>
      </c>
      <c r="E11199" t="s">
        <v>4025</v>
      </c>
      <c r="F11199" s="859" t="s">
        <v>17620</v>
      </c>
    </row>
    <row r="11200" spans="1:6">
      <c r="A11200" t="s">
        <v>3967</v>
      </c>
      <c r="B11200" t="s">
        <v>4023</v>
      </c>
      <c r="C11200" t="s">
        <v>2062</v>
      </c>
      <c r="D11200" t="s">
        <v>4024</v>
      </c>
      <c r="E11200" t="s">
        <v>4025</v>
      </c>
      <c r="F11200" s="859" t="s">
        <v>17621</v>
      </c>
    </row>
    <row r="11201" spans="1:6">
      <c r="A11201" t="s">
        <v>3967</v>
      </c>
      <c r="B11201" t="s">
        <v>4023</v>
      </c>
      <c r="C11201" t="s">
        <v>2062</v>
      </c>
      <c r="D11201" t="s">
        <v>4024</v>
      </c>
      <c r="E11201" t="s">
        <v>4025</v>
      </c>
      <c r="F11201" s="859" t="s">
        <v>17622</v>
      </c>
    </row>
    <row r="11202" spans="1:6">
      <c r="A11202" t="s">
        <v>3967</v>
      </c>
      <c r="B11202" t="s">
        <v>4023</v>
      </c>
      <c r="C11202" t="s">
        <v>2062</v>
      </c>
      <c r="D11202" t="s">
        <v>4024</v>
      </c>
      <c r="E11202" t="s">
        <v>4025</v>
      </c>
      <c r="F11202" s="859" t="s">
        <v>17626</v>
      </c>
    </row>
    <row r="11203" spans="1:6">
      <c r="A11203" t="s">
        <v>3967</v>
      </c>
      <c r="B11203" t="s">
        <v>4023</v>
      </c>
      <c r="C11203" t="s">
        <v>2062</v>
      </c>
      <c r="D11203" t="s">
        <v>4024</v>
      </c>
      <c r="E11203" t="s">
        <v>4025</v>
      </c>
      <c r="F11203" s="859" t="s">
        <v>17629</v>
      </c>
    </row>
    <row r="11204" spans="1:6">
      <c r="A11204" t="s">
        <v>3967</v>
      </c>
      <c r="B11204" t="s">
        <v>4023</v>
      </c>
      <c r="C11204" t="s">
        <v>2062</v>
      </c>
      <c r="D11204" t="s">
        <v>4024</v>
      </c>
      <c r="E11204" t="s">
        <v>4025</v>
      </c>
      <c r="F11204" s="859" t="s">
        <v>17633</v>
      </c>
    </row>
    <row r="11205" spans="1:6">
      <c r="A11205" t="s">
        <v>3967</v>
      </c>
      <c r="B11205" t="s">
        <v>4023</v>
      </c>
      <c r="C11205" t="s">
        <v>2062</v>
      </c>
      <c r="D11205" t="s">
        <v>4024</v>
      </c>
      <c r="E11205" t="s">
        <v>4025</v>
      </c>
      <c r="F11205" s="859" t="s">
        <v>17637</v>
      </c>
    </row>
    <row r="11206" spans="1:6">
      <c r="A11206" t="s">
        <v>3967</v>
      </c>
      <c r="B11206" t="s">
        <v>4023</v>
      </c>
      <c r="C11206" t="s">
        <v>2062</v>
      </c>
      <c r="D11206" t="s">
        <v>4024</v>
      </c>
      <c r="E11206" t="s">
        <v>4025</v>
      </c>
      <c r="F11206" s="859" t="s">
        <v>17641</v>
      </c>
    </row>
    <row r="11207" spans="1:6">
      <c r="A11207" t="s">
        <v>3967</v>
      </c>
      <c r="B11207" t="s">
        <v>4023</v>
      </c>
      <c r="C11207" t="s">
        <v>2062</v>
      </c>
      <c r="D11207" t="s">
        <v>4024</v>
      </c>
      <c r="E11207" t="s">
        <v>4025</v>
      </c>
      <c r="F11207" s="859" t="s">
        <v>17645</v>
      </c>
    </row>
    <row r="11208" spans="1:6">
      <c r="A11208" t="s">
        <v>3967</v>
      </c>
      <c r="B11208" t="s">
        <v>4023</v>
      </c>
      <c r="C11208" t="s">
        <v>2062</v>
      </c>
      <c r="D11208" t="s">
        <v>4024</v>
      </c>
      <c r="E11208" t="s">
        <v>4025</v>
      </c>
      <c r="F11208" s="859" t="s">
        <v>17646</v>
      </c>
    </row>
    <row r="11209" spans="1:6">
      <c r="A11209" t="s">
        <v>3967</v>
      </c>
      <c r="B11209" t="s">
        <v>4023</v>
      </c>
      <c r="C11209" t="s">
        <v>2062</v>
      </c>
      <c r="D11209" t="s">
        <v>4024</v>
      </c>
      <c r="E11209" t="s">
        <v>4025</v>
      </c>
      <c r="F11209" s="859" t="s">
        <v>17650</v>
      </c>
    </row>
    <row r="11210" spans="1:6">
      <c r="A11210" t="s">
        <v>3967</v>
      </c>
      <c r="B11210" t="s">
        <v>4023</v>
      </c>
      <c r="C11210" t="s">
        <v>2062</v>
      </c>
      <c r="D11210" t="s">
        <v>4024</v>
      </c>
      <c r="E11210" t="s">
        <v>4025</v>
      </c>
      <c r="F11210" s="859" t="s">
        <v>17651</v>
      </c>
    </row>
    <row r="11211" spans="1:6">
      <c r="A11211" t="s">
        <v>3967</v>
      </c>
      <c r="B11211" t="s">
        <v>4023</v>
      </c>
      <c r="C11211" t="s">
        <v>2062</v>
      </c>
      <c r="D11211" t="s">
        <v>4024</v>
      </c>
      <c r="E11211" t="s">
        <v>4025</v>
      </c>
      <c r="F11211" s="859" t="s">
        <v>17655</v>
      </c>
    </row>
    <row r="11212" spans="1:6">
      <c r="A11212" t="s">
        <v>3967</v>
      </c>
      <c r="B11212" t="s">
        <v>4023</v>
      </c>
      <c r="C11212" t="s">
        <v>2062</v>
      </c>
      <c r="D11212" t="s">
        <v>4024</v>
      </c>
      <c r="E11212" t="s">
        <v>4025</v>
      </c>
      <c r="F11212" s="859" t="s">
        <v>17656</v>
      </c>
    </row>
    <row r="11213" spans="1:6">
      <c r="A11213" t="s">
        <v>3967</v>
      </c>
      <c r="B11213" t="s">
        <v>4023</v>
      </c>
      <c r="C11213" t="s">
        <v>2062</v>
      </c>
      <c r="D11213" t="s">
        <v>4024</v>
      </c>
      <c r="E11213" t="s">
        <v>4025</v>
      </c>
      <c r="F11213" s="859" t="s">
        <v>17660</v>
      </c>
    </row>
    <row r="11214" spans="1:6">
      <c r="A11214" t="s">
        <v>3967</v>
      </c>
      <c r="B11214" t="s">
        <v>4023</v>
      </c>
      <c r="C11214" t="s">
        <v>2062</v>
      </c>
      <c r="D11214" t="s">
        <v>4024</v>
      </c>
      <c r="E11214" t="s">
        <v>4025</v>
      </c>
      <c r="F11214" s="859" t="s">
        <v>17664</v>
      </c>
    </row>
    <row r="11215" spans="1:6">
      <c r="A11215" t="s">
        <v>3967</v>
      </c>
      <c r="B11215" t="s">
        <v>4023</v>
      </c>
      <c r="C11215" t="s">
        <v>2062</v>
      </c>
      <c r="D11215" t="s">
        <v>4024</v>
      </c>
      <c r="E11215" t="s">
        <v>4025</v>
      </c>
      <c r="F11215" s="859" t="s">
        <v>17667</v>
      </c>
    </row>
    <row r="11216" spans="1:6">
      <c r="A11216" t="s">
        <v>3967</v>
      </c>
      <c r="B11216" t="s">
        <v>4023</v>
      </c>
      <c r="C11216" t="s">
        <v>2062</v>
      </c>
      <c r="D11216" t="s">
        <v>4024</v>
      </c>
      <c r="E11216" t="s">
        <v>4025</v>
      </c>
      <c r="F11216" s="859" t="s">
        <v>17671</v>
      </c>
    </row>
    <row r="11217" spans="1:6">
      <c r="A11217" t="s">
        <v>3967</v>
      </c>
      <c r="B11217" t="s">
        <v>4023</v>
      </c>
      <c r="C11217" t="s">
        <v>2062</v>
      </c>
      <c r="D11217" t="s">
        <v>4024</v>
      </c>
      <c r="E11217" t="s">
        <v>4025</v>
      </c>
      <c r="F11217" s="859" t="s">
        <v>17674</v>
      </c>
    </row>
    <row r="11218" spans="1:6">
      <c r="A11218" t="s">
        <v>3967</v>
      </c>
      <c r="B11218" t="s">
        <v>4023</v>
      </c>
      <c r="C11218" t="s">
        <v>2062</v>
      </c>
      <c r="D11218" t="s">
        <v>4024</v>
      </c>
      <c r="E11218" t="s">
        <v>4025</v>
      </c>
      <c r="F11218" s="859" t="s">
        <v>17677</v>
      </c>
    </row>
    <row r="11219" spans="1:6">
      <c r="A11219" t="s">
        <v>3967</v>
      </c>
      <c r="B11219" t="s">
        <v>4023</v>
      </c>
      <c r="C11219" t="s">
        <v>2062</v>
      </c>
      <c r="D11219" t="s">
        <v>4024</v>
      </c>
      <c r="E11219" t="s">
        <v>4025</v>
      </c>
      <c r="F11219" s="859" t="s">
        <v>17681</v>
      </c>
    </row>
    <row r="11220" spans="1:6">
      <c r="A11220" t="s">
        <v>3967</v>
      </c>
      <c r="B11220" t="s">
        <v>4023</v>
      </c>
      <c r="C11220" t="s">
        <v>2062</v>
      </c>
      <c r="D11220" t="s">
        <v>4024</v>
      </c>
      <c r="E11220" t="s">
        <v>4025</v>
      </c>
      <c r="F11220" s="859" t="s">
        <v>17682</v>
      </c>
    </row>
    <row r="11221" spans="1:6">
      <c r="A11221" t="s">
        <v>3967</v>
      </c>
      <c r="B11221" t="s">
        <v>4023</v>
      </c>
      <c r="C11221" t="s">
        <v>2062</v>
      </c>
      <c r="D11221" t="s">
        <v>4024</v>
      </c>
      <c r="E11221" t="s">
        <v>4025</v>
      </c>
      <c r="F11221" s="859" t="s">
        <v>17685</v>
      </c>
    </row>
    <row r="11222" spans="1:6">
      <c r="A11222" t="s">
        <v>3967</v>
      </c>
      <c r="B11222" t="s">
        <v>4023</v>
      </c>
      <c r="C11222" t="s">
        <v>2062</v>
      </c>
      <c r="D11222" t="s">
        <v>4024</v>
      </c>
      <c r="E11222" t="s">
        <v>4025</v>
      </c>
      <c r="F11222" s="859" t="s">
        <v>17689</v>
      </c>
    </row>
    <row r="11223" spans="1:6">
      <c r="A11223" t="s">
        <v>3967</v>
      </c>
      <c r="B11223" t="s">
        <v>4023</v>
      </c>
      <c r="C11223" t="s">
        <v>2062</v>
      </c>
      <c r="D11223" t="s">
        <v>4024</v>
      </c>
      <c r="E11223" t="s">
        <v>4025</v>
      </c>
      <c r="F11223" s="859" t="s">
        <v>17692</v>
      </c>
    </row>
    <row r="11224" spans="1:6">
      <c r="A11224" t="s">
        <v>3967</v>
      </c>
      <c r="B11224" t="s">
        <v>4023</v>
      </c>
      <c r="C11224" t="s">
        <v>2062</v>
      </c>
      <c r="D11224" t="s">
        <v>4024</v>
      </c>
      <c r="E11224" t="s">
        <v>4025</v>
      </c>
      <c r="F11224" s="859" t="s">
        <v>17693</v>
      </c>
    </row>
    <row r="11225" spans="1:6">
      <c r="A11225" t="s">
        <v>3967</v>
      </c>
      <c r="B11225" t="s">
        <v>4023</v>
      </c>
      <c r="C11225" t="s">
        <v>2062</v>
      </c>
      <c r="D11225" t="s">
        <v>4024</v>
      </c>
      <c r="E11225" t="s">
        <v>4025</v>
      </c>
      <c r="F11225" s="859" t="s">
        <v>17697</v>
      </c>
    </row>
    <row r="11226" spans="1:6">
      <c r="A11226" t="s">
        <v>3967</v>
      </c>
      <c r="B11226" t="s">
        <v>4023</v>
      </c>
      <c r="C11226" t="s">
        <v>2062</v>
      </c>
      <c r="D11226" t="s">
        <v>4024</v>
      </c>
      <c r="E11226" t="s">
        <v>4025</v>
      </c>
      <c r="F11226" s="859" t="s">
        <v>17701</v>
      </c>
    </row>
    <row r="11227" spans="1:6">
      <c r="A11227" t="s">
        <v>3967</v>
      </c>
      <c r="B11227" t="s">
        <v>4023</v>
      </c>
      <c r="C11227" t="s">
        <v>2062</v>
      </c>
      <c r="D11227" t="s">
        <v>4024</v>
      </c>
      <c r="E11227" t="s">
        <v>4025</v>
      </c>
      <c r="F11227" s="859" t="s">
        <v>17705</v>
      </c>
    </row>
    <row r="11228" spans="1:6">
      <c r="A11228" t="s">
        <v>3967</v>
      </c>
      <c r="B11228" t="s">
        <v>4023</v>
      </c>
      <c r="C11228" t="s">
        <v>2062</v>
      </c>
      <c r="D11228" t="s">
        <v>4024</v>
      </c>
      <c r="E11228" t="s">
        <v>4025</v>
      </c>
      <c r="F11228" s="859" t="s">
        <v>17709</v>
      </c>
    </row>
    <row r="11229" spans="1:6">
      <c r="A11229" t="s">
        <v>3967</v>
      </c>
      <c r="B11229" t="s">
        <v>4023</v>
      </c>
      <c r="C11229" t="s">
        <v>2062</v>
      </c>
      <c r="D11229" t="s">
        <v>4024</v>
      </c>
      <c r="E11229" t="s">
        <v>4025</v>
      </c>
      <c r="F11229" s="859" t="s">
        <v>17712</v>
      </c>
    </row>
    <row r="11230" spans="1:6">
      <c r="A11230" t="s">
        <v>3967</v>
      </c>
      <c r="B11230" t="s">
        <v>4023</v>
      </c>
      <c r="C11230" t="s">
        <v>2062</v>
      </c>
      <c r="D11230" t="s">
        <v>4024</v>
      </c>
      <c r="E11230" t="s">
        <v>4025</v>
      </c>
      <c r="F11230" s="859" t="s">
        <v>17716</v>
      </c>
    </row>
    <row r="11231" spans="1:6">
      <c r="A11231" t="s">
        <v>3967</v>
      </c>
      <c r="B11231" t="s">
        <v>4023</v>
      </c>
      <c r="C11231" t="s">
        <v>2062</v>
      </c>
      <c r="D11231" t="s">
        <v>4024</v>
      </c>
      <c r="E11231" t="s">
        <v>4025</v>
      </c>
      <c r="F11231" s="859" t="s">
        <v>17720</v>
      </c>
    </row>
    <row r="11232" spans="1:6">
      <c r="A11232" t="s">
        <v>3967</v>
      </c>
      <c r="B11232" t="s">
        <v>4023</v>
      </c>
      <c r="C11232" t="s">
        <v>2062</v>
      </c>
      <c r="D11232" t="s">
        <v>4024</v>
      </c>
      <c r="E11232" t="s">
        <v>4025</v>
      </c>
      <c r="F11232" s="859" t="s">
        <v>17724</v>
      </c>
    </row>
    <row r="11233" spans="1:6">
      <c r="A11233" t="s">
        <v>3967</v>
      </c>
      <c r="B11233" t="s">
        <v>4023</v>
      </c>
      <c r="C11233" t="s">
        <v>2062</v>
      </c>
      <c r="D11233" t="s">
        <v>4024</v>
      </c>
      <c r="E11233" t="s">
        <v>4025</v>
      </c>
      <c r="F11233" s="859" t="s">
        <v>17728</v>
      </c>
    </row>
    <row r="11234" spans="1:6">
      <c r="A11234" t="s">
        <v>3967</v>
      </c>
      <c r="B11234" t="s">
        <v>4023</v>
      </c>
      <c r="C11234" t="s">
        <v>2062</v>
      </c>
      <c r="D11234" t="s">
        <v>4024</v>
      </c>
      <c r="E11234" t="s">
        <v>4025</v>
      </c>
      <c r="F11234" s="859" t="s">
        <v>17732</v>
      </c>
    </row>
    <row r="11235" spans="1:6">
      <c r="A11235" t="s">
        <v>3967</v>
      </c>
      <c r="B11235" t="s">
        <v>4023</v>
      </c>
      <c r="C11235" t="s">
        <v>2062</v>
      </c>
      <c r="D11235" t="s">
        <v>4024</v>
      </c>
      <c r="E11235" t="s">
        <v>4025</v>
      </c>
      <c r="F11235" s="859" t="s">
        <v>17736</v>
      </c>
    </row>
    <row r="11236" spans="1:6">
      <c r="A11236" t="s">
        <v>3967</v>
      </c>
      <c r="B11236" t="s">
        <v>4023</v>
      </c>
      <c r="C11236" t="s">
        <v>2062</v>
      </c>
      <c r="D11236" t="s">
        <v>4024</v>
      </c>
      <c r="E11236" t="s">
        <v>4025</v>
      </c>
      <c r="F11236" s="859" t="s">
        <v>17740</v>
      </c>
    </row>
    <row r="11237" spans="1:6">
      <c r="A11237" t="s">
        <v>3967</v>
      </c>
      <c r="B11237" t="s">
        <v>4023</v>
      </c>
      <c r="C11237" t="s">
        <v>2062</v>
      </c>
      <c r="D11237" t="s">
        <v>4024</v>
      </c>
      <c r="E11237" t="s">
        <v>4025</v>
      </c>
      <c r="F11237" s="859" t="s">
        <v>17741</v>
      </c>
    </row>
    <row r="11238" spans="1:6">
      <c r="A11238" t="s">
        <v>3967</v>
      </c>
      <c r="B11238" t="s">
        <v>4023</v>
      </c>
      <c r="C11238" t="s">
        <v>2062</v>
      </c>
      <c r="D11238" t="s">
        <v>4024</v>
      </c>
      <c r="E11238" t="s">
        <v>4025</v>
      </c>
      <c r="F11238" s="859" t="s">
        <v>17744</v>
      </c>
    </row>
    <row r="11239" spans="1:6">
      <c r="A11239" t="s">
        <v>3967</v>
      </c>
      <c r="B11239" t="s">
        <v>4023</v>
      </c>
      <c r="C11239" t="s">
        <v>2062</v>
      </c>
      <c r="D11239" t="s">
        <v>4024</v>
      </c>
      <c r="E11239" t="s">
        <v>4025</v>
      </c>
      <c r="F11239" s="859" t="s">
        <v>17745</v>
      </c>
    </row>
    <row r="11240" spans="1:6">
      <c r="A11240" t="s">
        <v>3967</v>
      </c>
      <c r="B11240" t="s">
        <v>4023</v>
      </c>
      <c r="C11240" t="s">
        <v>2062</v>
      </c>
      <c r="D11240" t="s">
        <v>4024</v>
      </c>
      <c r="E11240" t="s">
        <v>4025</v>
      </c>
      <c r="F11240" s="859" t="s">
        <v>17749</v>
      </c>
    </row>
    <row r="11241" spans="1:6">
      <c r="A11241" t="s">
        <v>3967</v>
      </c>
      <c r="B11241" t="s">
        <v>4023</v>
      </c>
      <c r="C11241" t="s">
        <v>2062</v>
      </c>
      <c r="D11241" t="s">
        <v>4024</v>
      </c>
      <c r="E11241" t="s">
        <v>4025</v>
      </c>
      <c r="F11241" s="859" t="s">
        <v>17753</v>
      </c>
    </row>
    <row r="11242" spans="1:6">
      <c r="A11242" t="s">
        <v>3967</v>
      </c>
      <c r="B11242" t="s">
        <v>4023</v>
      </c>
      <c r="C11242" t="s">
        <v>2062</v>
      </c>
      <c r="D11242" t="s">
        <v>4024</v>
      </c>
      <c r="E11242" t="s">
        <v>4025</v>
      </c>
      <c r="F11242" s="859" t="s">
        <v>17757</v>
      </c>
    </row>
    <row r="11243" spans="1:6">
      <c r="A11243" t="s">
        <v>3967</v>
      </c>
      <c r="B11243" t="s">
        <v>4023</v>
      </c>
      <c r="C11243" t="s">
        <v>2062</v>
      </c>
      <c r="D11243" t="s">
        <v>4024</v>
      </c>
      <c r="E11243" t="s">
        <v>4025</v>
      </c>
      <c r="F11243" s="859" t="s">
        <v>17761</v>
      </c>
    </row>
    <row r="11244" spans="1:6">
      <c r="A11244" t="s">
        <v>3967</v>
      </c>
      <c r="B11244" t="s">
        <v>4023</v>
      </c>
      <c r="C11244" t="s">
        <v>2062</v>
      </c>
      <c r="D11244" t="s">
        <v>4024</v>
      </c>
      <c r="E11244" t="s">
        <v>4025</v>
      </c>
      <c r="F11244" s="859" t="s">
        <v>17765</v>
      </c>
    </row>
    <row r="11245" spans="1:6">
      <c r="A11245" t="s">
        <v>3967</v>
      </c>
      <c r="B11245" t="s">
        <v>4023</v>
      </c>
      <c r="C11245" t="s">
        <v>2062</v>
      </c>
      <c r="D11245" t="s">
        <v>4024</v>
      </c>
      <c r="E11245" t="s">
        <v>4025</v>
      </c>
      <c r="F11245" s="859" t="s">
        <v>17769</v>
      </c>
    </row>
    <row r="11246" spans="1:6">
      <c r="A11246" t="s">
        <v>3967</v>
      </c>
      <c r="B11246" t="s">
        <v>4023</v>
      </c>
      <c r="C11246" t="s">
        <v>2062</v>
      </c>
      <c r="D11246" t="s">
        <v>4024</v>
      </c>
      <c r="E11246" t="s">
        <v>4025</v>
      </c>
      <c r="F11246" s="859" t="s">
        <v>17773</v>
      </c>
    </row>
    <row r="11247" spans="1:6">
      <c r="A11247" t="s">
        <v>3967</v>
      </c>
      <c r="B11247" t="s">
        <v>4023</v>
      </c>
      <c r="C11247" t="s">
        <v>2062</v>
      </c>
      <c r="D11247" t="s">
        <v>4024</v>
      </c>
      <c r="E11247" t="s">
        <v>4025</v>
      </c>
      <c r="F11247" s="859" t="s">
        <v>17777</v>
      </c>
    </row>
    <row r="11248" spans="1:6">
      <c r="A11248" t="s">
        <v>3967</v>
      </c>
      <c r="B11248" t="s">
        <v>4023</v>
      </c>
      <c r="C11248" t="s">
        <v>2062</v>
      </c>
      <c r="D11248" t="s">
        <v>4024</v>
      </c>
      <c r="E11248" t="s">
        <v>4025</v>
      </c>
      <c r="F11248" s="859" t="s">
        <v>17781</v>
      </c>
    </row>
    <row r="11249" spans="1:6">
      <c r="A11249" t="s">
        <v>3967</v>
      </c>
      <c r="B11249" t="s">
        <v>4023</v>
      </c>
      <c r="C11249" t="s">
        <v>2062</v>
      </c>
      <c r="D11249" t="s">
        <v>4024</v>
      </c>
      <c r="E11249" t="s">
        <v>4025</v>
      </c>
      <c r="F11249" s="859" t="s">
        <v>17785</v>
      </c>
    </row>
    <row r="11250" spans="1:6">
      <c r="A11250" t="s">
        <v>3967</v>
      </c>
      <c r="B11250" t="s">
        <v>4023</v>
      </c>
      <c r="C11250" t="s">
        <v>2062</v>
      </c>
      <c r="D11250" t="s">
        <v>4024</v>
      </c>
      <c r="E11250" t="s">
        <v>4025</v>
      </c>
      <c r="F11250" s="859" t="s">
        <v>17789</v>
      </c>
    </row>
    <row r="11251" spans="1:6">
      <c r="A11251" t="s">
        <v>3967</v>
      </c>
      <c r="B11251" t="s">
        <v>4023</v>
      </c>
      <c r="C11251" t="s">
        <v>2062</v>
      </c>
      <c r="D11251" t="s">
        <v>4024</v>
      </c>
      <c r="E11251" t="s">
        <v>4025</v>
      </c>
      <c r="F11251" s="859" t="s">
        <v>17790</v>
      </c>
    </row>
    <row r="11252" spans="1:6">
      <c r="A11252" t="s">
        <v>3967</v>
      </c>
      <c r="B11252" t="s">
        <v>4023</v>
      </c>
      <c r="C11252" t="s">
        <v>2062</v>
      </c>
      <c r="D11252" t="s">
        <v>4024</v>
      </c>
      <c r="E11252" t="s">
        <v>4025</v>
      </c>
      <c r="F11252" s="859" t="s">
        <v>17791</v>
      </c>
    </row>
    <row r="11253" spans="1:6">
      <c r="A11253" t="s">
        <v>3967</v>
      </c>
      <c r="B11253" t="s">
        <v>4023</v>
      </c>
      <c r="C11253" t="s">
        <v>2062</v>
      </c>
      <c r="D11253" t="s">
        <v>4024</v>
      </c>
      <c r="E11253" t="s">
        <v>4025</v>
      </c>
      <c r="F11253" s="859" t="s">
        <v>17795</v>
      </c>
    </row>
    <row r="11254" spans="1:6">
      <c r="A11254" t="s">
        <v>3967</v>
      </c>
      <c r="B11254" t="s">
        <v>4023</v>
      </c>
      <c r="C11254" t="s">
        <v>2062</v>
      </c>
      <c r="D11254" t="s">
        <v>4024</v>
      </c>
      <c r="E11254" t="s">
        <v>4025</v>
      </c>
      <c r="F11254" s="859" t="s">
        <v>17798</v>
      </c>
    </row>
    <row r="11255" spans="1:6">
      <c r="A11255" t="s">
        <v>3967</v>
      </c>
      <c r="B11255" t="s">
        <v>4023</v>
      </c>
      <c r="C11255" t="s">
        <v>2062</v>
      </c>
      <c r="D11255" t="s">
        <v>4024</v>
      </c>
      <c r="E11255" t="s">
        <v>4025</v>
      </c>
      <c r="F11255" s="859" t="s">
        <v>17801</v>
      </c>
    </row>
    <row r="11256" spans="1:6">
      <c r="A11256" t="s">
        <v>3967</v>
      </c>
      <c r="B11256" t="s">
        <v>4023</v>
      </c>
      <c r="C11256" t="s">
        <v>2062</v>
      </c>
      <c r="D11256" t="s">
        <v>4024</v>
      </c>
      <c r="E11256" t="s">
        <v>4025</v>
      </c>
      <c r="F11256" s="859" t="s">
        <v>17805</v>
      </c>
    </row>
    <row r="11257" spans="1:6">
      <c r="A11257" t="s">
        <v>3967</v>
      </c>
      <c r="B11257" t="s">
        <v>4023</v>
      </c>
      <c r="C11257" t="s">
        <v>2062</v>
      </c>
      <c r="D11257" t="s">
        <v>4024</v>
      </c>
      <c r="E11257" t="s">
        <v>4025</v>
      </c>
      <c r="F11257" s="859" t="s">
        <v>17809</v>
      </c>
    </row>
    <row r="11258" spans="1:6">
      <c r="A11258" t="s">
        <v>3967</v>
      </c>
      <c r="B11258" t="s">
        <v>4023</v>
      </c>
      <c r="C11258" t="s">
        <v>2062</v>
      </c>
      <c r="D11258" t="s">
        <v>4024</v>
      </c>
      <c r="E11258" t="s">
        <v>4025</v>
      </c>
      <c r="F11258" s="859" t="s">
        <v>17813</v>
      </c>
    </row>
    <row r="11259" spans="1:6">
      <c r="A11259" t="s">
        <v>3967</v>
      </c>
      <c r="B11259" t="s">
        <v>4023</v>
      </c>
      <c r="C11259" t="s">
        <v>2062</v>
      </c>
      <c r="D11259" t="s">
        <v>4024</v>
      </c>
      <c r="E11259" t="s">
        <v>4025</v>
      </c>
      <c r="F11259" s="859" t="s">
        <v>17817</v>
      </c>
    </row>
    <row r="11260" spans="1:6">
      <c r="A11260" t="s">
        <v>3967</v>
      </c>
      <c r="B11260" t="s">
        <v>4023</v>
      </c>
      <c r="C11260" t="s">
        <v>2062</v>
      </c>
      <c r="D11260" t="s">
        <v>4024</v>
      </c>
      <c r="E11260" t="s">
        <v>4025</v>
      </c>
      <c r="F11260" s="859" t="s">
        <v>17821</v>
      </c>
    </row>
    <row r="11261" spans="1:6">
      <c r="A11261" t="s">
        <v>3967</v>
      </c>
      <c r="B11261" t="s">
        <v>4023</v>
      </c>
      <c r="C11261" t="s">
        <v>2062</v>
      </c>
      <c r="D11261" t="s">
        <v>4024</v>
      </c>
      <c r="E11261" t="s">
        <v>4025</v>
      </c>
      <c r="F11261" s="859" t="s">
        <v>17825</v>
      </c>
    </row>
    <row r="11262" spans="1:6">
      <c r="A11262" t="s">
        <v>3967</v>
      </c>
      <c r="B11262" t="s">
        <v>4023</v>
      </c>
      <c r="C11262" t="s">
        <v>2062</v>
      </c>
      <c r="D11262" t="s">
        <v>4024</v>
      </c>
      <c r="E11262" t="s">
        <v>4025</v>
      </c>
      <c r="F11262" s="859" t="s">
        <v>17826</v>
      </c>
    </row>
    <row r="11263" spans="1:6">
      <c r="A11263" t="s">
        <v>3967</v>
      </c>
      <c r="B11263" t="s">
        <v>4023</v>
      </c>
      <c r="C11263" t="s">
        <v>2062</v>
      </c>
      <c r="D11263" t="s">
        <v>4024</v>
      </c>
      <c r="E11263" t="s">
        <v>4025</v>
      </c>
      <c r="F11263" s="859" t="s">
        <v>17830</v>
      </c>
    </row>
    <row r="11264" spans="1:6">
      <c r="A11264" t="s">
        <v>3967</v>
      </c>
      <c r="B11264" t="s">
        <v>4023</v>
      </c>
      <c r="C11264" t="s">
        <v>2062</v>
      </c>
      <c r="D11264" t="s">
        <v>4024</v>
      </c>
      <c r="E11264" t="s">
        <v>4025</v>
      </c>
      <c r="F11264" s="859" t="s">
        <v>17834</v>
      </c>
    </row>
    <row r="11265" spans="1:6">
      <c r="A11265" t="s">
        <v>3967</v>
      </c>
      <c r="B11265" t="s">
        <v>4023</v>
      </c>
      <c r="C11265" t="s">
        <v>2062</v>
      </c>
      <c r="D11265" t="s">
        <v>4024</v>
      </c>
      <c r="E11265" t="s">
        <v>4025</v>
      </c>
      <c r="F11265" s="859" t="s">
        <v>17838</v>
      </c>
    </row>
    <row r="11266" spans="1:6">
      <c r="A11266" t="s">
        <v>3967</v>
      </c>
      <c r="B11266" t="s">
        <v>4023</v>
      </c>
      <c r="C11266" t="s">
        <v>2062</v>
      </c>
      <c r="D11266" t="s">
        <v>4024</v>
      </c>
      <c r="E11266" t="s">
        <v>4025</v>
      </c>
      <c r="F11266" s="859" t="s">
        <v>17842</v>
      </c>
    </row>
    <row r="11267" spans="1:6">
      <c r="A11267" t="s">
        <v>3967</v>
      </c>
      <c r="B11267" t="s">
        <v>4023</v>
      </c>
      <c r="C11267" t="s">
        <v>2062</v>
      </c>
      <c r="D11267" t="s">
        <v>4024</v>
      </c>
      <c r="E11267" t="s">
        <v>4025</v>
      </c>
      <c r="F11267" s="859" t="s">
        <v>17846</v>
      </c>
    </row>
    <row r="11268" spans="1:6">
      <c r="A11268" t="s">
        <v>3967</v>
      </c>
      <c r="B11268" t="s">
        <v>4023</v>
      </c>
      <c r="C11268" t="s">
        <v>2062</v>
      </c>
      <c r="D11268" t="s">
        <v>4024</v>
      </c>
      <c r="E11268" t="s">
        <v>4025</v>
      </c>
      <c r="F11268" s="859" t="s">
        <v>17849</v>
      </c>
    </row>
    <row r="11269" spans="1:6">
      <c r="A11269" t="s">
        <v>3967</v>
      </c>
      <c r="B11269" t="s">
        <v>4023</v>
      </c>
      <c r="C11269" t="s">
        <v>2062</v>
      </c>
      <c r="D11269" t="s">
        <v>4024</v>
      </c>
      <c r="E11269" t="s">
        <v>4025</v>
      </c>
      <c r="F11269" s="859" t="s">
        <v>17853</v>
      </c>
    </row>
    <row r="11270" spans="1:6">
      <c r="A11270" t="s">
        <v>3967</v>
      </c>
      <c r="B11270" t="s">
        <v>4023</v>
      </c>
      <c r="C11270" t="s">
        <v>2062</v>
      </c>
      <c r="D11270" t="s">
        <v>4024</v>
      </c>
      <c r="E11270" t="s">
        <v>4025</v>
      </c>
      <c r="F11270" s="859" t="s">
        <v>17856</v>
      </c>
    </row>
    <row r="11271" spans="1:6">
      <c r="A11271" t="s">
        <v>3967</v>
      </c>
      <c r="B11271" t="s">
        <v>4023</v>
      </c>
      <c r="C11271" t="s">
        <v>2062</v>
      </c>
      <c r="D11271" t="s">
        <v>4024</v>
      </c>
      <c r="E11271" t="s">
        <v>4025</v>
      </c>
      <c r="F11271" s="859" t="s">
        <v>17860</v>
      </c>
    </row>
    <row r="11272" spans="1:6">
      <c r="A11272" t="s">
        <v>3967</v>
      </c>
      <c r="B11272" t="s">
        <v>4023</v>
      </c>
      <c r="C11272" t="s">
        <v>2062</v>
      </c>
      <c r="D11272" t="s">
        <v>4024</v>
      </c>
      <c r="E11272" t="s">
        <v>4025</v>
      </c>
      <c r="F11272" s="859" t="s">
        <v>17864</v>
      </c>
    </row>
    <row r="11273" spans="1:6">
      <c r="A11273" t="s">
        <v>3967</v>
      </c>
      <c r="B11273" t="s">
        <v>4023</v>
      </c>
      <c r="C11273" t="s">
        <v>2062</v>
      </c>
      <c r="D11273" t="s">
        <v>4024</v>
      </c>
      <c r="E11273" t="s">
        <v>4025</v>
      </c>
      <c r="F11273" s="859" t="s">
        <v>17868</v>
      </c>
    </row>
    <row r="11274" spans="1:6">
      <c r="A11274" t="s">
        <v>3967</v>
      </c>
      <c r="B11274" t="s">
        <v>4023</v>
      </c>
      <c r="C11274" t="s">
        <v>2062</v>
      </c>
      <c r="D11274" t="s">
        <v>4024</v>
      </c>
      <c r="E11274" t="s">
        <v>4025</v>
      </c>
      <c r="F11274" s="859" t="s">
        <v>17871</v>
      </c>
    </row>
    <row r="11275" spans="1:6">
      <c r="A11275" t="s">
        <v>3967</v>
      </c>
      <c r="B11275" t="s">
        <v>4023</v>
      </c>
      <c r="C11275" t="s">
        <v>2062</v>
      </c>
      <c r="D11275" t="s">
        <v>4024</v>
      </c>
      <c r="E11275" t="s">
        <v>4025</v>
      </c>
      <c r="F11275" s="859" t="s">
        <v>17874</v>
      </c>
    </row>
    <row r="11276" spans="1:6">
      <c r="A11276" t="s">
        <v>3967</v>
      </c>
      <c r="B11276" t="s">
        <v>4023</v>
      </c>
      <c r="C11276" t="s">
        <v>2062</v>
      </c>
      <c r="D11276" t="s">
        <v>4024</v>
      </c>
      <c r="E11276" t="s">
        <v>4025</v>
      </c>
      <c r="F11276" s="859" t="s">
        <v>17878</v>
      </c>
    </row>
    <row r="11277" spans="1:6">
      <c r="A11277" t="s">
        <v>3967</v>
      </c>
      <c r="B11277" t="s">
        <v>4023</v>
      </c>
      <c r="C11277" t="s">
        <v>2062</v>
      </c>
      <c r="D11277" t="s">
        <v>4024</v>
      </c>
      <c r="E11277" t="s">
        <v>4025</v>
      </c>
      <c r="F11277" s="859" t="s">
        <v>17881</v>
      </c>
    </row>
    <row r="11278" spans="1:6">
      <c r="A11278" t="s">
        <v>3967</v>
      </c>
      <c r="B11278" t="s">
        <v>4023</v>
      </c>
      <c r="C11278" t="s">
        <v>2062</v>
      </c>
      <c r="D11278" t="s">
        <v>4024</v>
      </c>
      <c r="E11278" t="s">
        <v>4025</v>
      </c>
      <c r="F11278" s="859" t="s">
        <v>17885</v>
      </c>
    </row>
    <row r="11279" spans="1:6">
      <c r="A11279" t="s">
        <v>3967</v>
      </c>
      <c r="B11279" t="s">
        <v>4023</v>
      </c>
      <c r="C11279" t="s">
        <v>2062</v>
      </c>
      <c r="D11279" t="s">
        <v>4024</v>
      </c>
      <c r="E11279" t="s">
        <v>4025</v>
      </c>
      <c r="F11279" s="859" t="s">
        <v>17889</v>
      </c>
    </row>
    <row r="11280" spans="1:6">
      <c r="A11280" t="s">
        <v>3967</v>
      </c>
      <c r="B11280" t="s">
        <v>4023</v>
      </c>
      <c r="C11280" t="s">
        <v>2062</v>
      </c>
      <c r="D11280" t="s">
        <v>4024</v>
      </c>
      <c r="E11280" t="s">
        <v>4025</v>
      </c>
      <c r="F11280" s="859" t="s">
        <v>17890</v>
      </c>
    </row>
    <row r="11281" spans="1:6">
      <c r="A11281" t="s">
        <v>3967</v>
      </c>
      <c r="B11281" t="s">
        <v>4023</v>
      </c>
      <c r="C11281" t="s">
        <v>2062</v>
      </c>
      <c r="D11281" t="s">
        <v>4024</v>
      </c>
      <c r="E11281" t="s">
        <v>4025</v>
      </c>
      <c r="F11281" s="859" t="s">
        <v>17893</v>
      </c>
    </row>
    <row r="11282" spans="1:6">
      <c r="A11282" t="s">
        <v>3967</v>
      </c>
      <c r="B11282" t="s">
        <v>4023</v>
      </c>
      <c r="C11282" t="s">
        <v>2062</v>
      </c>
      <c r="D11282" t="s">
        <v>4024</v>
      </c>
      <c r="E11282" t="s">
        <v>4025</v>
      </c>
      <c r="F11282" s="859" t="s">
        <v>17896</v>
      </c>
    </row>
    <row r="11283" spans="1:6">
      <c r="A11283" t="s">
        <v>3967</v>
      </c>
      <c r="B11283" t="s">
        <v>4023</v>
      </c>
      <c r="C11283" t="s">
        <v>2062</v>
      </c>
      <c r="D11283" t="s">
        <v>4024</v>
      </c>
      <c r="E11283" t="s">
        <v>4025</v>
      </c>
      <c r="F11283" s="859" t="s">
        <v>17900</v>
      </c>
    </row>
    <row r="11284" spans="1:6">
      <c r="A11284" t="s">
        <v>3967</v>
      </c>
      <c r="B11284" t="s">
        <v>4023</v>
      </c>
      <c r="C11284" t="s">
        <v>2062</v>
      </c>
      <c r="D11284" t="s">
        <v>4024</v>
      </c>
      <c r="E11284" t="s">
        <v>4025</v>
      </c>
      <c r="F11284" s="859" t="s">
        <v>17904</v>
      </c>
    </row>
    <row r="11285" spans="1:6">
      <c r="A11285" t="s">
        <v>3967</v>
      </c>
      <c r="B11285" t="s">
        <v>4023</v>
      </c>
      <c r="C11285" t="s">
        <v>2062</v>
      </c>
      <c r="D11285" t="s">
        <v>4024</v>
      </c>
      <c r="E11285" t="s">
        <v>4025</v>
      </c>
      <c r="F11285" s="859" t="s">
        <v>17908</v>
      </c>
    </row>
    <row r="11286" spans="1:6">
      <c r="A11286" t="s">
        <v>3967</v>
      </c>
      <c r="B11286" t="s">
        <v>4023</v>
      </c>
      <c r="C11286" t="s">
        <v>2062</v>
      </c>
      <c r="D11286" t="s">
        <v>4024</v>
      </c>
      <c r="E11286" t="s">
        <v>4025</v>
      </c>
      <c r="F11286" s="859" t="s">
        <v>17911</v>
      </c>
    </row>
    <row r="11287" spans="1:6">
      <c r="A11287" t="s">
        <v>3967</v>
      </c>
      <c r="B11287" t="s">
        <v>4023</v>
      </c>
      <c r="C11287" t="s">
        <v>2062</v>
      </c>
      <c r="D11287" t="s">
        <v>4024</v>
      </c>
      <c r="E11287" t="s">
        <v>4025</v>
      </c>
      <c r="F11287" s="859" t="s">
        <v>17912</v>
      </c>
    </row>
    <row r="11288" spans="1:6">
      <c r="A11288" t="s">
        <v>3967</v>
      </c>
      <c r="B11288" t="s">
        <v>4023</v>
      </c>
      <c r="C11288" t="s">
        <v>2062</v>
      </c>
      <c r="D11288" t="s">
        <v>4024</v>
      </c>
      <c r="E11288" t="s">
        <v>4025</v>
      </c>
      <c r="F11288" s="859" t="s">
        <v>17915</v>
      </c>
    </row>
    <row r="11289" spans="1:6">
      <c r="A11289" t="s">
        <v>3967</v>
      </c>
      <c r="B11289" t="s">
        <v>4023</v>
      </c>
      <c r="C11289" t="s">
        <v>2062</v>
      </c>
      <c r="D11289" t="s">
        <v>4024</v>
      </c>
      <c r="E11289" t="s">
        <v>4025</v>
      </c>
      <c r="F11289" s="859" t="s">
        <v>17916</v>
      </c>
    </row>
    <row r="11290" spans="1:6">
      <c r="A11290" t="s">
        <v>3967</v>
      </c>
      <c r="B11290" t="s">
        <v>4023</v>
      </c>
      <c r="C11290" t="s">
        <v>2062</v>
      </c>
      <c r="D11290" t="s">
        <v>4024</v>
      </c>
      <c r="E11290" t="s">
        <v>4025</v>
      </c>
      <c r="F11290" s="859" t="s">
        <v>17920</v>
      </c>
    </row>
    <row r="11291" spans="1:6">
      <c r="A11291" t="s">
        <v>3967</v>
      </c>
      <c r="B11291" t="s">
        <v>4023</v>
      </c>
      <c r="C11291" t="s">
        <v>2062</v>
      </c>
      <c r="D11291" t="s">
        <v>4024</v>
      </c>
      <c r="E11291" t="s">
        <v>4025</v>
      </c>
      <c r="F11291" s="859" t="s">
        <v>17924</v>
      </c>
    </row>
    <row r="11292" spans="1:6">
      <c r="A11292" t="s">
        <v>3967</v>
      </c>
      <c r="B11292" t="s">
        <v>4023</v>
      </c>
      <c r="C11292" t="s">
        <v>2062</v>
      </c>
      <c r="D11292" t="s">
        <v>4024</v>
      </c>
      <c r="E11292" t="s">
        <v>4025</v>
      </c>
      <c r="F11292" s="859" t="s">
        <v>17928</v>
      </c>
    </row>
    <row r="11293" spans="1:6">
      <c r="A11293" t="s">
        <v>3967</v>
      </c>
      <c r="B11293" t="s">
        <v>4023</v>
      </c>
      <c r="C11293" t="s">
        <v>2062</v>
      </c>
      <c r="D11293" t="s">
        <v>4024</v>
      </c>
      <c r="E11293" t="s">
        <v>4025</v>
      </c>
      <c r="F11293" s="859" t="s">
        <v>17931</v>
      </c>
    </row>
    <row r="11294" spans="1:6">
      <c r="A11294" t="s">
        <v>3967</v>
      </c>
      <c r="B11294" t="s">
        <v>4023</v>
      </c>
      <c r="C11294" t="s">
        <v>2062</v>
      </c>
      <c r="D11294" t="s">
        <v>4024</v>
      </c>
      <c r="E11294" t="s">
        <v>4025</v>
      </c>
      <c r="F11294" s="859" t="s">
        <v>17935</v>
      </c>
    </row>
    <row r="11295" spans="1:6">
      <c r="A11295" t="s">
        <v>3967</v>
      </c>
      <c r="B11295" t="s">
        <v>4023</v>
      </c>
      <c r="C11295" t="s">
        <v>2062</v>
      </c>
      <c r="D11295" t="s">
        <v>4024</v>
      </c>
      <c r="E11295" t="s">
        <v>4025</v>
      </c>
      <c r="F11295" s="859" t="s">
        <v>17939</v>
      </c>
    </row>
    <row r="11296" spans="1:6">
      <c r="A11296" t="s">
        <v>3967</v>
      </c>
      <c r="B11296" t="s">
        <v>4023</v>
      </c>
      <c r="C11296" t="s">
        <v>2062</v>
      </c>
      <c r="D11296" t="s">
        <v>4024</v>
      </c>
      <c r="E11296" t="s">
        <v>4025</v>
      </c>
      <c r="F11296" s="859" t="s">
        <v>17940</v>
      </c>
    </row>
    <row r="11297" spans="1:6">
      <c r="A11297" t="s">
        <v>3967</v>
      </c>
      <c r="B11297" t="s">
        <v>4023</v>
      </c>
      <c r="C11297" t="s">
        <v>2062</v>
      </c>
      <c r="D11297" t="s">
        <v>4024</v>
      </c>
      <c r="E11297" t="s">
        <v>4025</v>
      </c>
      <c r="F11297" s="859" t="s">
        <v>17943</v>
      </c>
    </row>
    <row r="11298" spans="1:6">
      <c r="A11298" t="s">
        <v>3967</v>
      </c>
      <c r="B11298" t="s">
        <v>4023</v>
      </c>
      <c r="C11298" t="s">
        <v>2062</v>
      </c>
      <c r="D11298" t="s">
        <v>4024</v>
      </c>
      <c r="E11298" t="s">
        <v>4025</v>
      </c>
      <c r="F11298" s="859" t="s">
        <v>17947</v>
      </c>
    </row>
    <row r="11299" spans="1:6">
      <c r="A11299" t="s">
        <v>3967</v>
      </c>
      <c r="B11299" t="s">
        <v>4023</v>
      </c>
      <c r="C11299" t="s">
        <v>2062</v>
      </c>
      <c r="D11299" t="s">
        <v>4024</v>
      </c>
      <c r="E11299" t="s">
        <v>4025</v>
      </c>
      <c r="F11299" s="859" t="s">
        <v>17951</v>
      </c>
    </row>
    <row r="11300" spans="1:6">
      <c r="A11300" t="s">
        <v>3967</v>
      </c>
      <c r="B11300" t="s">
        <v>4023</v>
      </c>
      <c r="C11300" t="s">
        <v>2062</v>
      </c>
      <c r="D11300" t="s">
        <v>4024</v>
      </c>
      <c r="E11300" t="s">
        <v>4025</v>
      </c>
      <c r="F11300" s="859" t="s">
        <v>17952</v>
      </c>
    </row>
    <row r="11301" spans="1:6">
      <c r="A11301" t="s">
        <v>3967</v>
      </c>
      <c r="B11301" t="s">
        <v>4023</v>
      </c>
      <c r="C11301" t="s">
        <v>2062</v>
      </c>
      <c r="D11301" t="s">
        <v>4024</v>
      </c>
      <c r="E11301" t="s">
        <v>4025</v>
      </c>
      <c r="F11301" s="859" t="s">
        <v>17953</v>
      </c>
    </row>
    <row r="11302" spans="1:6">
      <c r="A11302" t="s">
        <v>3967</v>
      </c>
      <c r="B11302" t="s">
        <v>4023</v>
      </c>
      <c r="C11302" t="s">
        <v>2062</v>
      </c>
      <c r="D11302" t="s">
        <v>4024</v>
      </c>
      <c r="E11302" t="s">
        <v>4025</v>
      </c>
      <c r="F11302" s="859" t="s">
        <v>17956</v>
      </c>
    </row>
    <row r="11303" spans="1:6">
      <c r="A11303" t="s">
        <v>3967</v>
      </c>
      <c r="B11303" t="s">
        <v>4023</v>
      </c>
      <c r="C11303" t="s">
        <v>2062</v>
      </c>
      <c r="D11303" t="s">
        <v>4024</v>
      </c>
      <c r="E11303" t="s">
        <v>4025</v>
      </c>
      <c r="F11303" s="859" t="s">
        <v>17959</v>
      </c>
    </row>
    <row r="11304" spans="1:6">
      <c r="A11304" t="s">
        <v>3967</v>
      </c>
      <c r="B11304" t="s">
        <v>4023</v>
      </c>
      <c r="C11304" t="s">
        <v>2062</v>
      </c>
      <c r="D11304" t="s">
        <v>4024</v>
      </c>
      <c r="E11304" t="s">
        <v>4025</v>
      </c>
      <c r="F11304" s="859" t="s">
        <v>17960</v>
      </c>
    </row>
    <row r="11305" spans="1:6">
      <c r="A11305" t="s">
        <v>3967</v>
      </c>
      <c r="B11305" t="s">
        <v>4023</v>
      </c>
      <c r="C11305" t="s">
        <v>2062</v>
      </c>
      <c r="D11305" t="s">
        <v>4024</v>
      </c>
      <c r="E11305" t="s">
        <v>4025</v>
      </c>
      <c r="F11305" s="859" t="s">
        <v>17961</v>
      </c>
    </row>
    <row r="11306" spans="1:6">
      <c r="A11306" t="s">
        <v>3967</v>
      </c>
      <c r="B11306" t="s">
        <v>4023</v>
      </c>
      <c r="C11306" t="s">
        <v>2062</v>
      </c>
      <c r="D11306" t="s">
        <v>4024</v>
      </c>
      <c r="E11306" t="s">
        <v>4025</v>
      </c>
      <c r="F11306" s="859" t="s">
        <v>17964</v>
      </c>
    </row>
    <row r="11307" spans="1:6">
      <c r="A11307" t="s">
        <v>3967</v>
      </c>
      <c r="B11307" t="s">
        <v>4023</v>
      </c>
      <c r="C11307" t="s">
        <v>2062</v>
      </c>
      <c r="D11307" t="s">
        <v>4024</v>
      </c>
      <c r="E11307" t="s">
        <v>4025</v>
      </c>
      <c r="F11307" s="859" t="s">
        <v>17965</v>
      </c>
    </row>
    <row r="11308" spans="1:6">
      <c r="A11308" t="s">
        <v>3967</v>
      </c>
      <c r="B11308" t="s">
        <v>4023</v>
      </c>
      <c r="C11308" t="s">
        <v>2062</v>
      </c>
      <c r="D11308" t="s">
        <v>4024</v>
      </c>
      <c r="E11308" t="s">
        <v>4025</v>
      </c>
      <c r="F11308" s="859" t="s">
        <v>17968</v>
      </c>
    </row>
    <row r="11309" spans="1:6">
      <c r="A11309" t="s">
        <v>3967</v>
      </c>
      <c r="B11309" t="s">
        <v>4023</v>
      </c>
      <c r="C11309" t="s">
        <v>2062</v>
      </c>
      <c r="D11309" t="s">
        <v>4024</v>
      </c>
      <c r="E11309" t="s">
        <v>4025</v>
      </c>
      <c r="F11309" s="859" t="s">
        <v>17971</v>
      </c>
    </row>
    <row r="11310" spans="1:6">
      <c r="A11310" t="s">
        <v>3967</v>
      </c>
      <c r="B11310" t="s">
        <v>4023</v>
      </c>
      <c r="C11310" t="s">
        <v>2062</v>
      </c>
      <c r="D11310" t="s">
        <v>4024</v>
      </c>
      <c r="E11310" t="s">
        <v>4025</v>
      </c>
      <c r="F11310" s="859" t="s">
        <v>17975</v>
      </c>
    </row>
    <row r="11311" spans="1:6">
      <c r="A11311" t="s">
        <v>3967</v>
      </c>
      <c r="B11311" t="s">
        <v>4023</v>
      </c>
      <c r="C11311" t="s">
        <v>2062</v>
      </c>
      <c r="D11311" t="s">
        <v>4024</v>
      </c>
      <c r="E11311" t="s">
        <v>4025</v>
      </c>
      <c r="F11311" s="859" t="s">
        <v>17976</v>
      </c>
    </row>
    <row r="11312" spans="1:6">
      <c r="A11312" t="s">
        <v>3967</v>
      </c>
      <c r="B11312" t="s">
        <v>4023</v>
      </c>
      <c r="C11312" t="s">
        <v>2062</v>
      </c>
      <c r="D11312" t="s">
        <v>4024</v>
      </c>
      <c r="E11312" t="s">
        <v>4025</v>
      </c>
      <c r="F11312" s="859" t="s">
        <v>17980</v>
      </c>
    </row>
    <row r="11313" spans="1:6">
      <c r="A11313" t="s">
        <v>3967</v>
      </c>
      <c r="B11313" t="s">
        <v>4023</v>
      </c>
      <c r="C11313" t="s">
        <v>2062</v>
      </c>
      <c r="D11313" t="s">
        <v>4024</v>
      </c>
      <c r="E11313" t="s">
        <v>4025</v>
      </c>
      <c r="F11313" s="859" t="s">
        <v>17984</v>
      </c>
    </row>
    <row r="11314" spans="1:6">
      <c r="A11314" t="s">
        <v>3967</v>
      </c>
      <c r="B11314" t="s">
        <v>4023</v>
      </c>
      <c r="C11314" t="s">
        <v>2062</v>
      </c>
      <c r="D11314" t="s">
        <v>4024</v>
      </c>
      <c r="E11314" t="s">
        <v>4025</v>
      </c>
      <c r="F11314" s="859" t="s">
        <v>17988</v>
      </c>
    </row>
    <row r="11315" spans="1:6">
      <c r="A11315" t="s">
        <v>3967</v>
      </c>
      <c r="B11315" t="s">
        <v>4023</v>
      </c>
      <c r="C11315" t="s">
        <v>2062</v>
      </c>
      <c r="D11315" t="s">
        <v>4024</v>
      </c>
      <c r="E11315" t="s">
        <v>4025</v>
      </c>
      <c r="F11315" s="859" t="s">
        <v>17992</v>
      </c>
    </row>
    <row r="11316" spans="1:6">
      <c r="A11316" t="s">
        <v>3967</v>
      </c>
      <c r="B11316" t="s">
        <v>4023</v>
      </c>
      <c r="C11316" t="s">
        <v>2062</v>
      </c>
      <c r="D11316" t="s">
        <v>4024</v>
      </c>
      <c r="E11316" t="s">
        <v>4025</v>
      </c>
      <c r="F11316" s="859" t="s">
        <v>17996</v>
      </c>
    </row>
    <row r="11317" spans="1:6">
      <c r="A11317" t="s">
        <v>3967</v>
      </c>
      <c r="B11317" t="s">
        <v>4023</v>
      </c>
      <c r="C11317" t="s">
        <v>2062</v>
      </c>
      <c r="D11317" t="s">
        <v>4024</v>
      </c>
      <c r="E11317" t="s">
        <v>4025</v>
      </c>
      <c r="F11317" s="859" t="s">
        <v>18000</v>
      </c>
    </row>
    <row r="11318" spans="1:6">
      <c r="A11318" t="s">
        <v>3967</v>
      </c>
      <c r="B11318" t="s">
        <v>4023</v>
      </c>
      <c r="C11318" t="s">
        <v>2062</v>
      </c>
      <c r="D11318" t="s">
        <v>4024</v>
      </c>
      <c r="E11318" t="s">
        <v>4025</v>
      </c>
      <c r="F11318" s="859" t="s">
        <v>18004</v>
      </c>
    </row>
    <row r="11319" spans="1:6">
      <c r="A11319" t="s">
        <v>3967</v>
      </c>
      <c r="B11319" t="s">
        <v>4023</v>
      </c>
      <c r="C11319" t="s">
        <v>2062</v>
      </c>
      <c r="D11319" t="s">
        <v>4024</v>
      </c>
      <c r="E11319" t="s">
        <v>4025</v>
      </c>
      <c r="F11319" s="859" t="s">
        <v>18007</v>
      </c>
    </row>
    <row r="11320" spans="1:6">
      <c r="A11320" t="s">
        <v>3967</v>
      </c>
      <c r="B11320" t="s">
        <v>4023</v>
      </c>
      <c r="C11320" t="s">
        <v>2062</v>
      </c>
      <c r="D11320" t="s">
        <v>4024</v>
      </c>
      <c r="E11320" t="s">
        <v>4025</v>
      </c>
      <c r="F11320" s="859" t="s">
        <v>18011</v>
      </c>
    </row>
    <row r="11321" spans="1:6">
      <c r="A11321" t="s">
        <v>3967</v>
      </c>
      <c r="B11321" t="s">
        <v>4023</v>
      </c>
      <c r="C11321" t="s">
        <v>2062</v>
      </c>
      <c r="D11321" t="s">
        <v>4024</v>
      </c>
      <c r="E11321" t="s">
        <v>4025</v>
      </c>
      <c r="F11321" s="859" t="s">
        <v>18015</v>
      </c>
    </row>
    <row r="11322" spans="1:6">
      <c r="A11322" t="s">
        <v>3967</v>
      </c>
      <c r="B11322" t="s">
        <v>4023</v>
      </c>
      <c r="C11322" t="s">
        <v>2062</v>
      </c>
      <c r="D11322" t="s">
        <v>4024</v>
      </c>
      <c r="E11322" t="s">
        <v>4025</v>
      </c>
      <c r="F11322" s="859" t="s">
        <v>18019</v>
      </c>
    </row>
    <row r="11323" spans="1:6">
      <c r="A11323" t="s">
        <v>3967</v>
      </c>
      <c r="B11323" t="s">
        <v>4023</v>
      </c>
      <c r="C11323" t="s">
        <v>2062</v>
      </c>
      <c r="D11323" t="s">
        <v>4024</v>
      </c>
      <c r="E11323" t="s">
        <v>4025</v>
      </c>
      <c r="F11323" s="859" t="s">
        <v>18020</v>
      </c>
    </row>
    <row r="11324" spans="1:6">
      <c r="A11324" t="s">
        <v>3967</v>
      </c>
      <c r="B11324" t="s">
        <v>4023</v>
      </c>
      <c r="C11324" t="s">
        <v>2062</v>
      </c>
      <c r="D11324" t="s">
        <v>4024</v>
      </c>
      <c r="E11324" t="s">
        <v>4025</v>
      </c>
      <c r="F11324" s="859" t="s">
        <v>18023</v>
      </c>
    </row>
    <row r="11325" spans="1:6">
      <c r="A11325" t="s">
        <v>3967</v>
      </c>
      <c r="B11325" t="s">
        <v>4023</v>
      </c>
      <c r="C11325" t="s">
        <v>2062</v>
      </c>
      <c r="D11325" t="s">
        <v>4024</v>
      </c>
      <c r="E11325" t="s">
        <v>4025</v>
      </c>
      <c r="F11325" s="859" t="s">
        <v>18027</v>
      </c>
    </row>
    <row r="11326" spans="1:6">
      <c r="A11326" t="s">
        <v>3967</v>
      </c>
      <c r="B11326" t="s">
        <v>4023</v>
      </c>
      <c r="C11326" t="s">
        <v>2062</v>
      </c>
      <c r="D11326" t="s">
        <v>4024</v>
      </c>
      <c r="E11326" t="s">
        <v>4025</v>
      </c>
      <c r="F11326" s="859" t="s">
        <v>18031</v>
      </c>
    </row>
    <row r="11327" spans="1:6">
      <c r="A11327" t="s">
        <v>3967</v>
      </c>
      <c r="B11327" t="s">
        <v>4023</v>
      </c>
      <c r="C11327" t="s">
        <v>2062</v>
      </c>
      <c r="D11327" t="s">
        <v>4024</v>
      </c>
      <c r="E11327" t="s">
        <v>4025</v>
      </c>
      <c r="F11327" s="859" t="s">
        <v>18035</v>
      </c>
    </row>
    <row r="11328" spans="1:6">
      <c r="A11328" t="s">
        <v>3967</v>
      </c>
      <c r="B11328" t="s">
        <v>4023</v>
      </c>
      <c r="C11328" t="s">
        <v>2062</v>
      </c>
      <c r="D11328" t="s">
        <v>4024</v>
      </c>
      <c r="E11328" t="s">
        <v>4025</v>
      </c>
      <c r="F11328" s="859" t="s">
        <v>18039</v>
      </c>
    </row>
    <row r="11329" spans="1:6">
      <c r="A11329" t="s">
        <v>3967</v>
      </c>
      <c r="B11329" t="s">
        <v>4023</v>
      </c>
      <c r="C11329" t="s">
        <v>2062</v>
      </c>
      <c r="D11329" t="s">
        <v>4024</v>
      </c>
      <c r="E11329" t="s">
        <v>4025</v>
      </c>
      <c r="F11329" s="859" t="s">
        <v>18043</v>
      </c>
    </row>
    <row r="11330" spans="1:6">
      <c r="A11330" t="s">
        <v>3967</v>
      </c>
      <c r="B11330" t="s">
        <v>4023</v>
      </c>
      <c r="C11330" t="s">
        <v>2062</v>
      </c>
      <c r="D11330" t="s">
        <v>4024</v>
      </c>
      <c r="E11330" t="s">
        <v>4025</v>
      </c>
      <c r="F11330" s="859" t="s">
        <v>18044</v>
      </c>
    </row>
    <row r="11331" spans="1:6">
      <c r="A11331" t="s">
        <v>3967</v>
      </c>
      <c r="B11331" t="s">
        <v>4023</v>
      </c>
      <c r="C11331" t="s">
        <v>2062</v>
      </c>
      <c r="D11331" t="s">
        <v>4024</v>
      </c>
      <c r="E11331" t="s">
        <v>4025</v>
      </c>
      <c r="F11331" s="859" t="s">
        <v>18048</v>
      </c>
    </row>
    <row r="11332" spans="1:6">
      <c r="A11332" t="s">
        <v>3967</v>
      </c>
      <c r="B11332" t="s">
        <v>4023</v>
      </c>
      <c r="C11332" t="s">
        <v>2062</v>
      </c>
      <c r="D11332" t="s">
        <v>4024</v>
      </c>
      <c r="E11332" t="s">
        <v>4025</v>
      </c>
      <c r="F11332" s="859" t="s">
        <v>18052</v>
      </c>
    </row>
    <row r="11333" spans="1:6">
      <c r="A11333" t="s">
        <v>3967</v>
      </c>
      <c r="B11333" t="s">
        <v>4023</v>
      </c>
      <c r="C11333" t="s">
        <v>2062</v>
      </c>
      <c r="D11333" t="s">
        <v>4024</v>
      </c>
      <c r="E11333" t="s">
        <v>4025</v>
      </c>
      <c r="F11333" s="859" t="s">
        <v>18055</v>
      </c>
    </row>
    <row r="11334" spans="1:6">
      <c r="A11334" t="s">
        <v>3967</v>
      </c>
      <c r="B11334" t="s">
        <v>4023</v>
      </c>
      <c r="C11334" t="s">
        <v>2062</v>
      </c>
      <c r="D11334" t="s">
        <v>4024</v>
      </c>
      <c r="E11334" t="s">
        <v>4025</v>
      </c>
      <c r="F11334" s="859" t="s">
        <v>18059</v>
      </c>
    </row>
    <row r="11335" spans="1:6">
      <c r="A11335" t="s">
        <v>3967</v>
      </c>
      <c r="B11335" t="s">
        <v>4023</v>
      </c>
      <c r="C11335" t="s">
        <v>2062</v>
      </c>
      <c r="D11335" t="s">
        <v>4024</v>
      </c>
      <c r="E11335" t="s">
        <v>4025</v>
      </c>
      <c r="F11335" s="859" t="s">
        <v>18062</v>
      </c>
    </row>
    <row r="11336" spans="1:6">
      <c r="A11336" t="s">
        <v>3967</v>
      </c>
      <c r="B11336" t="s">
        <v>4023</v>
      </c>
      <c r="C11336" t="s">
        <v>2062</v>
      </c>
      <c r="D11336" t="s">
        <v>4024</v>
      </c>
      <c r="E11336" t="s">
        <v>4025</v>
      </c>
      <c r="F11336" s="859" t="s">
        <v>18065</v>
      </c>
    </row>
    <row r="11337" spans="1:6">
      <c r="A11337" t="s">
        <v>3967</v>
      </c>
      <c r="B11337" t="s">
        <v>4023</v>
      </c>
      <c r="C11337" t="s">
        <v>2062</v>
      </c>
      <c r="D11337" t="s">
        <v>4024</v>
      </c>
      <c r="E11337" t="s">
        <v>4025</v>
      </c>
      <c r="F11337" s="859" t="s">
        <v>18069</v>
      </c>
    </row>
    <row r="11338" spans="1:6">
      <c r="A11338" t="s">
        <v>3967</v>
      </c>
      <c r="B11338" t="s">
        <v>4023</v>
      </c>
      <c r="C11338" t="s">
        <v>2062</v>
      </c>
      <c r="D11338" t="s">
        <v>4024</v>
      </c>
      <c r="E11338" t="s">
        <v>4025</v>
      </c>
      <c r="F11338" s="859" t="s">
        <v>18073</v>
      </c>
    </row>
    <row r="11339" spans="1:6">
      <c r="A11339" t="s">
        <v>3967</v>
      </c>
      <c r="B11339" t="s">
        <v>4023</v>
      </c>
      <c r="C11339" t="s">
        <v>2062</v>
      </c>
      <c r="D11339" t="s">
        <v>4024</v>
      </c>
      <c r="E11339" t="s">
        <v>4025</v>
      </c>
      <c r="F11339" s="859" t="s">
        <v>18074</v>
      </c>
    </row>
    <row r="11340" spans="1:6">
      <c r="A11340" t="s">
        <v>3967</v>
      </c>
      <c r="B11340" t="s">
        <v>4023</v>
      </c>
      <c r="C11340" t="s">
        <v>2062</v>
      </c>
      <c r="D11340" t="s">
        <v>4024</v>
      </c>
      <c r="E11340" t="s">
        <v>4025</v>
      </c>
      <c r="F11340" s="859" t="s">
        <v>18075</v>
      </c>
    </row>
    <row r="11341" spans="1:6">
      <c r="A11341" t="s">
        <v>3967</v>
      </c>
      <c r="B11341" t="s">
        <v>4023</v>
      </c>
      <c r="C11341" t="s">
        <v>2062</v>
      </c>
      <c r="D11341" t="s">
        <v>4024</v>
      </c>
      <c r="E11341" t="s">
        <v>4025</v>
      </c>
      <c r="F11341" s="859" t="s">
        <v>18079</v>
      </c>
    </row>
    <row r="11342" spans="1:6">
      <c r="A11342" t="s">
        <v>3967</v>
      </c>
      <c r="B11342" t="s">
        <v>4023</v>
      </c>
      <c r="C11342" t="s">
        <v>2062</v>
      </c>
      <c r="D11342" t="s">
        <v>4024</v>
      </c>
      <c r="E11342" t="s">
        <v>4025</v>
      </c>
      <c r="F11342" s="859" t="s">
        <v>18082</v>
      </c>
    </row>
    <row r="11343" spans="1:6">
      <c r="A11343" t="s">
        <v>3967</v>
      </c>
      <c r="B11343" t="s">
        <v>4023</v>
      </c>
      <c r="C11343" t="s">
        <v>2062</v>
      </c>
      <c r="D11343" t="s">
        <v>4024</v>
      </c>
      <c r="E11343" t="s">
        <v>4025</v>
      </c>
      <c r="F11343" s="859" t="s">
        <v>18086</v>
      </c>
    </row>
    <row r="11344" spans="1:6">
      <c r="A11344" t="s">
        <v>3967</v>
      </c>
      <c r="B11344" t="s">
        <v>4023</v>
      </c>
      <c r="C11344" t="s">
        <v>2062</v>
      </c>
      <c r="D11344" t="s">
        <v>4024</v>
      </c>
      <c r="E11344" t="s">
        <v>4025</v>
      </c>
      <c r="F11344" s="859" t="s">
        <v>18090</v>
      </c>
    </row>
    <row r="11345" spans="1:6">
      <c r="A11345" t="s">
        <v>3967</v>
      </c>
      <c r="B11345" t="s">
        <v>4023</v>
      </c>
      <c r="C11345" t="s">
        <v>2062</v>
      </c>
      <c r="D11345" t="s">
        <v>4024</v>
      </c>
      <c r="E11345" t="s">
        <v>4025</v>
      </c>
      <c r="F11345" s="859" t="s">
        <v>18093</v>
      </c>
    </row>
    <row r="11346" spans="1:6">
      <c r="A11346" t="s">
        <v>3967</v>
      </c>
      <c r="B11346" t="s">
        <v>4023</v>
      </c>
      <c r="C11346" t="s">
        <v>2062</v>
      </c>
      <c r="D11346" t="s">
        <v>4024</v>
      </c>
      <c r="E11346" t="s">
        <v>4025</v>
      </c>
      <c r="F11346" s="859" t="s">
        <v>18096</v>
      </c>
    </row>
    <row r="11347" spans="1:6">
      <c r="A11347" t="s">
        <v>3967</v>
      </c>
      <c r="B11347" t="s">
        <v>4023</v>
      </c>
      <c r="C11347" t="s">
        <v>2062</v>
      </c>
      <c r="D11347" t="s">
        <v>4024</v>
      </c>
      <c r="E11347" t="s">
        <v>4025</v>
      </c>
      <c r="F11347" s="859" t="s">
        <v>18100</v>
      </c>
    </row>
    <row r="11348" spans="1:6">
      <c r="A11348" t="s">
        <v>3967</v>
      </c>
      <c r="B11348" t="s">
        <v>4023</v>
      </c>
      <c r="C11348" t="s">
        <v>2062</v>
      </c>
      <c r="D11348" t="s">
        <v>4024</v>
      </c>
      <c r="E11348" t="s">
        <v>4025</v>
      </c>
      <c r="F11348" s="859" t="s">
        <v>18104</v>
      </c>
    </row>
    <row r="11349" spans="1:6">
      <c r="A11349" t="s">
        <v>3967</v>
      </c>
      <c r="B11349" t="s">
        <v>4023</v>
      </c>
      <c r="C11349" t="s">
        <v>2062</v>
      </c>
      <c r="D11349" t="s">
        <v>4024</v>
      </c>
      <c r="E11349" t="s">
        <v>4025</v>
      </c>
      <c r="F11349" s="859" t="s">
        <v>18108</v>
      </c>
    </row>
    <row r="11350" spans="1:6">
      <c r="A11350" t="s">
        <v>3967</v>
      </c>
      <c r="B11350" t="s">
        <v>4023</v>
      </c>
      <c r="C11350" t="s">
        <v>2062</v>
      </c>
      <c r="D11350" t="s">
        <v>4024</v>
      </c>
      <c r="E11350" t="s">
        <v>4025</v>
      </c>
      <c r="F11350" s="859" t="s">
        <v>18112</v>
      </c>
    </row>
    <row r="11351" spans="1:6">
      <c r="A11351" t="s">
        <v>3967</v>
      </c>
      <c r="B11351" t="s">
        <v>4023</v>
      </c>
      <c r="C11351" t="s">
        <v>2062</v>
      </c>
      <c r="D11351" t="s">
        <v>4024</v>
      </c>
      <c r="E11351" t="s">
        <v>4025</v>
      </c>
      <c r="F11351" s="859" t="s">
        <v>18116</v>
      </c>
    </row>
    <row r="11352" spans="1:6">
      <c r="A11352" t="s">
        <v>3967</v>
      </c>
      <c r="B11352" t="s">
        <v>4023</v>
      </c>
      <c r="C11352" t="s">
        <v>2062</v>
      </c>
      <c r="D11352" t="s">
        <v>4024</v>
      </c>
      <c r="E11352" t="s">
        <v>4025</v>
      </c>
      <c r="F11352" s="859" t="s">
        <v>18120</v>
      </c>
    </row>
    <row r="11353" spans="1:6">
      <c r="A11353" t="s">
        <v>3967</v>
      </c>
      <c r="B11353" t="s">
        <v>4023</v>
      </c>
      <c r="C11353" t="s">
        <v>2062</v>
      </c>
      <c r="D11353" t="s">
        <v>4024</v>
      </c>
      <c r="E11353" t="s">
        <v>4025</v>
      </c>
      <c r="F11353" s="859" t="s">
        <v>18124</v>
      </c>
    </row>
    <row r="11354" spans="1:6">
      <c r="A11354" t="s">
        <v>3967</v>
      </c>
      <c r="B11354" t="s">
        <v>4023</v>
      </c>
      <c r="C11354" t="s">
        <v>2062</v>
      </c>
      <c r="D11354" t="s">
        <v>4024</v>
      </c>
      <c r="E11354" t="s">
        <v>4025</v>
      </c>
      <c r="F11354" s="859" t="s">
        <v>18127</v>
      </c>
    </row>
    <row r="11355" spans="1:6">
      <c r="A11355" t="s">
        <v>3967</v>
      </c>
      <c r="B11355" t="s">
        <v>4023</v>
      </c>
      <c r="C11355" t="s">
        <v>2062</v>
      </c>
      <c r="D11355" t="s">
        <v>4024</v>
      </c>
      <c r="E11355" t="s">
        <v>4025</v>
      </c>
      <c r="F11355" s="859" t="s">
        <v>18131</v>
      </c>
    </row>
    <row r="11356" spans="1:6">
      <c r="A11356" t="s">
        <v>3967</v>
      </c>
      <c r="B11356" t="s">
        <v>4023</v>
      </c>
      <c r="C11356" t="s">
        <v>2062</v>
      </c>
      <c r="D11356" t="s">
        <v>4024</v>
      </c>
      <c r="E11356" t="s">
        <v>4025</v>
      </c>
      <c r="F11356" s="859" t="s">
        <v>18135</v>
      </c>
    </row>
    <row r="11357" spans="1:6">
      <c r="A11357" t="s">
        <v>3967</v>
      </c>
      <c r="B11357" t="s">
        <v>4023</v>
      </c>
      <c r="C11357" t="s">
        <v>2062</v>
      </c>
      <c r="D11357" t="s">
        <v>4024</v>
      </c>
      <c r="E11357" t="s">
        <v>4025</v>
      </c>
      <c r="F11357" s="859" t="s">
        <v>18139</v>
      </c>
    </row>
    <row r="11358" spans="1:6">
      <c r="A11358" t="s">
        <v>3967</v>
      </c>
      <c r="B11358" t="s">
        <v>4023</v>
      </c>
      <c r="C11358" t="s">
        <v>2062</v>
      </c>
      <c r="D11358" t="s">
        <v>4024</v>
      </c>
      <c r="E11358" t="s">
        <v>4025</v>
      </c>
      <c r="F11358" s="859" t="s">
        <v>18140</v>
      </c>
    </row>
    <row r="11359" spans="1:6">
      <c r="A11359" t="s">
        <v>3967</v>
      </c>
      <c r="B11359" t="s">
        <v>4023</v>
      </c>
      <c r="C11359" t="s">
        <v>2062</v>
      </c>
      <c r="D11359" t="s">
        <v>4024</v>
      </c>
      <c r="E11359" t="s">
        <v>4025</v>
      </c>
      <c r="F11359" s="859" t="s">
        <v>18141</v>
      </c>
    </row>
    <row r="11360" spans="1:6">
      <c r="A11360" t="s">
        <v>3967</v>
      </c>
      <c r="B11360" t="s">
        <v>4023</v>
      </c>
      <c r="C11360" t="s">
        <v>2062</v>
      </c>
      <c r="D11360" t="s">
        <v>4024</v>
      </c>
      <c r="E11360" t="s">
        <v>4025</v>
      </c>
      <c r="F11360" s="859" t="s">
        <v>18145</v>
      </c>
    </row>
    <row r="11361" spans="1:6">
      <c r="A11361" t="s">
        <v>3967</v>
      </c>
      <c r="B11361" t="s">
        <v>4023</v>
      </c>
      <c r="C11361" t="s">
        <v>2062</v>
      </c>
      <c r="D11361" t="s">
        <v>4024</v>
      </c>
      <c r="E11361" t="s">
        <v>4025</v>
      </c>
      <c r="F11361" s="859" t="s">
        <v>18148</v>
      </c>
    </row>
    <row r="11362" spans="1:6">
      <c r="A11362" t="s">
        <v>3967</v>
      </c>
      <c r="B11362" t="s">
        <v>4023</v>
      </c>
      <c r="C11362" t="s">
        <v>2062</v>
      </c>
      <c r="D11362" t="s">
        <v>4024</v>
      </c>
      <c r="E11362" t="s">
        <v>4025</v>
      </c>
      <c r="F11362" s="859" t="s">
        <v>18152</v>
      </c>
    </row>
    <row r="11363" spans="1:6">
      <c r="A11363" t="s">
        <v>3967</v>
      </c>
      <c r="B11363" t="s">
        <v>4023</v>
      </c>
      <c r="C11363" t="s">
        <v>2062</v>
      </c>
      <c r="D11363" t="s">
        <v>4024</v>
      </c>
      <c r="E11363" t="s">
        <v>4025</v>
      </c>
      <c r="F11363" s="859" t="s">
        <v>18156</v>
      </c>
    </row>
    <row r="11364" spans="1:6">
      <c r="A11364" t="s">
        <v>3967</v>
      </c>
      <c r="B11364" t="s">
        <v>4023</v>
      </c>
      <c r="C11364" t="s">
        <v>2062</v>
      </c>
      <c r="D11364" t="s">
        <v>4024</v>
      </c>
      <c r="E11364" t="s">
        <v>4025</v>
      </c>
      <c r="F11364" s="859" t="s">
        <v>18160</v>
      </c>
    </row>
    <row r="11365" spans="1:6">
      <c r="A11365" t="s">
        <v>3967</v>
      </c>
      <c r="B11365" t="s">
        <v>4023</v>
      </c>
      <c r="C11365" t="s">
        <v>2062</v>
      </c>
      <c r="D11365" t="s">
        <v>4024</v>
      </c>
      <c r="E11365" t="s">
        <v>4025</v>
      </c>
      <c r="F11365" s="859" t="s">
        <v>18164</v>
      </c>
    </row>
    <row r="11366" spans="1:6">
      <c r="A11366" t="s">
        <v>3967</v>
      </c>
      <c r="B11366" t="s">
        <v>4023</v>
      </c>
      <c r="C11366" t="s">
        <v>2062</v>
      </c>
      <c r="D11366" t="s">
        <v>4024</v>
      </c>
      <c r="E11366" t="s">
        <v>4025</v>
      </c>
      <c r="F11366" s="859" t="s">
        <v>18168</v>
      </c>
    </row>
    <row r="11367" spans="1:6">
      <c r="A11367" t="s">
        <v>3967</v>
      </c>
      <c r="B11367" t="s">
        <v>4023</v>
      </c>
      <c r="C11367" t="s">
        <v>2062</v>
      </c>
      <c r="D11367" t="s">
        <v>4024</v>
      </c>
      <c r="E11367" t="s">
        <v>4025</v>
      </c>
      <c r="F11367" s="859" t="s">
        <v>18172</v>
      </c>
    </row>
    <row r="11368" spans="1:6">
      <c r="A11368" t="s">
        <v>3967</v>
      </c>
      <c r="B11368" t="s">
        <v>4023</v>
      </c>
      <c r="C11368" t="s">
        <v>2062</v>
      </c>
      <c r="D11368" t="s">
        <v>4024</v>
      </c>
      <c r="E11368" t="s">
        <v>4025</v>
      </c>
      <c r="F11368" s="859" t="s">
        <v>18176</v>
      </c>
    </row>
    <row r="11369" spans="1:6">
      <c r="A11369" t="s">
        <v>3967</v>
      </c>
      <c r="B11369" t="s">
        <v>4023</v>
      </c>
      <c r="C11369" t="s">
        <v>2062</v>
      </c>
      <c r="D11369" t="s">
        <v>4024</v>
      </c>
      <c r="E11369" t="s">
        <v>4025</v>
      </c>
      <c r="F11369" s="859" t="s">
        <v>18179</v>
      </c>
    </row>
    <row r="11370" spans="1:6">
      <c r="A11370" t="s">
        <v>3967</v>
      </c>
      <c r="B11370" t="s">
        <v>4023</v>
      </c>
      <c r="C11370" t="s">
        <v>2062</v>
      </c>
      <c r="D11370" t="s">
        <v>4024</v>
      </c>
      <c r="E11370" t="s">
        <v>4025</v>
      </c>
      <c r="F11370" s="859" t="s">
        <v>18182</v>
      </c>
    </row>
    <row r="11371" spans="1:6">
      <c r="A11371" t="s">
        <v>3967</v>
      </c>
      <c r="B11371" t="s">
        <v>4023</v>
      </c>
      <c r="C11371" t="s">
        <v>2062</v>
      </c>
      <c r="D11371" t="s">
        <v>4024</v>
      </c>
      <c r="E11371" t="s">
        <v>4025</v>
      </c>
      <c r="F11371" s="859" t="s">
        <v>18186</v>
      </c>
    </row>
    <row r="11372" spans="1:6">
      <c r="A11372" t="s">
        <v>3967</v>
      </c>
      <c r="B11372" t="s">
        <v>4023</v>
      </c>
      <c r="C11372" t="s">
        <v>2062</v>
      </c>
      <c r="D11372" t="s">
        <v>4024</v>
      </c>
      <c r="E11372" t="s">
        <v>4025</v>
      </c>
      <c r="F11372" s="859" t="s">
        <v>18190</v>
      </c>
    </row>
    <row r="11373" spans="1:6">
      <c r="A11373" t="s">
        <v>3967</v>
      </c>
      <c r="B11373" t="s">
        <v>4023</v>
      </c>
      <c r="C11373" t="s">
        <v>2062</v>
      </c>
      <c r="D11373" t="s">
        <v>4024</v>
      </c>
      <c r="E11373" t="s">
        <v>4025</v>
      </c>
      <c r="F11373" s="859" t="s">
        <v>18191</v>
      </c>
    </row>
    <row r="11374" spans="1:6">
      <c r="A11374" t="s">
        <v>3967</v>
      </c>
      <c r="B11374" t="s">
        <v>4023</v>
      </c>
      <c r="C11374" t="s">
        <v>2062</v>
      </c>
      <c r="D11374" t="s">
        <v>4024</v>
      </c>
      <c r="E11374" t="s">
        <v>4025</v>
      </c>
      <c r="F11374" s="859" t="s">
        <v>18195</v>
      </c>
    </row>
    <row r="11375" spans="1:6">
      <c r="A11375" t="s">
        <v>3967</v>
      </c>
      <c r="B11375" t="s">
        <v>4023</v>
      </c>
      <c r="C11375" t="s">
        <v>2062</v>
      </c>
      <c r="D11375" t="s">
        <v>4024</v>
      </c>
      <c r="E11375" t="s">
        <v>4025</v>
      </c>
      <c r="F11375" s="859" t="s">
        <v>18199</v>
      </c>
    </row>
    <row r="11376" spans="1:6">
      <c r="A11376" t="s">
        <v>3967</v>
      </c>
      <c r="B11376" t="s">
        <v>4023</v>
      </c>
      <c r="C11376" t="s">
        <v>2062</v>
      </c>
      <c r="D11376" t="s">
        <v>4024</v>
      </c>
      <c r="E11376" t="s">
        <v>4025</v>
      </c>
      <c r="F11376" s="859" t="s">
        <v>18202</v>
      </c>
    </row>
    <row r="11377" spans="1:6">
      <c r="A11377" t="s">
        <v>3967</v>
      </c>
      <c r="B11377" t="s">
        <v>4023</v>
      </c>
      <c r="C11377" t="s">
        <v>2062</v>
      </c>
      <c r="D11377" t="s">
        <v>4024</v>
      </c>
      <c r="E11377" t="s">
        <v>4025</v>
      </c>
      <c r="F11377" s="859" t="s">
        <v>18205</v>
      </c>
    </row>
    <row r="11378" spans="1:6">
      <c r="A11378" t="s">
        <v>3967</v>
      </c>
      <c r="B11378" t="s">
        <v>4023</v>
      </c>
      <c r="C11378" t="s">
        <v>2062</v>
      </c>
      <c r="D11378" t="s">
        <v>4024</v>
      </c>
      <c r="E11378" t="s">
        <v>4025</v>
      </c>
      <c r="F11378" s="859" t="s">
        <v>18208</v>
      </c>
    </row>
    <row r="11379" spans="1:6">
      <c r="A11379" t="s">
        <v>3967</v>
      </c>
      <c r="B11379" t="s">
        <v>4023</v>
      </c>
      <c r="C11379" t="s">
        <v>2062</v>
      </c>
      <c r="D11379" t="s">
        <v>4024</v>
      </c>
      <c r="E11379" t="s">
        <v>4025</v>
      </c>
      <c r="F11379" s="859" t="s">
        <v>18211</v>
      </c>
    </row>
    <row r="11380" spans="1:6">
      <c r="A11380" t="s">
        <v>3967</v>
      </c>
      <c r="B11380" t="s">
        <v>4023</v>
      </c>
      <c r="C11380" t="s">
        <v>2062</v>
      </c>
      <c r="D11380" t="s">
        <v>4024</v>
      </c>
      <c r="E11380" t="s">
        <v>4025</v>
      </c>
      <c r="F11380" s="859" t="s">
        <v>18215</v>
      </c>
    </row>
    <row r="11381" spans="1:6">
      <c r="A11381" t="s">
        <v>3967</v>
      </c>
      <c r="B11381" t="s">
        <v>4023</v>
      </c>
      <c r="C11381" t="s">
        <v>2062</v>
      </c>
      <c r="D11381" t="s">
        <v>4024</v>
      </c>
      <c r="E11381" t="s">
        <v>4025</v>
      </c>
      <c r="F11381" s="859" t="s">
        <v>18219</v>
      </c>
    </row>
    <row r="11382" spans="1:6">
      <c r="A11382" t="s">
        <v>3967</v>
      </c>
      <c r="B11382" t="s">
        <v>4023</v>
      </c>
      <c r="C11382" t="s">
        <v>2062</v>
      </c>
      <c r="D11382" t="s">
        <v>4024</v>
      </c>
      <c r="E11382" t="s">
        <v>4025</v>
      </c>
      <c r="F11382" s="859" t="s">
        <v>18223</v>
      </c>
    </row>
    <row r="11383" spans="1:6">
      <c r="A11383" t="s">
        <v>3967</v>
      </c>
      <c r="B11383" t="s">
        <v>4023</v>
      </c>
      <c r="C11383" t="s">
        <v>2062</v>
      </c>
      <c r="D11383" t="s">
        <v>4024</v>
      </c>
      <c r="E11383" t="s">
        <v>4025</v>
      </c>
      <c r="F11383" s="859" t="s">
        <v>18227</v>
      </c>
    </row>
    <row r="11384" spans="1:6">
      <c r="A11384" t="s">
        <v>3967</v>
      </c>
      <c r="B11384" t="s">
        <v>4023</v>
      </c>
      <c r="C11384" t="s">
        <v>2062</v>
      </c>
      <c r="D11384" t="s">
        <v>4024</v>
      </c>
      <c r="E11384" t="s">
        <v>4025</v>
      </c>
      <c r="F11384" s="859" t="s">
        <v>18230</v>
      </c>
    </row>
    <row r="11385" spans="1:6">
      <c r="A11385" t="s">
        <v>3967</v>
      </c>
      <c r="B11385" t="s">
        <v>4023</v>
      </c>
      <c r="C11385" t="s">
        <v>2062</v>
      </c>
      <c r="D11385" t="s">
        <v>4024</v>
      </c>
      <c r="E11385" t="s">
        <v>4025</v>
      </c>
      <c r="F11385" s="859" t="s">
        <v>18231</v>
      </c>
    </row>
    <row r="11386" spans="1:6">
      <c r="A11386" t="s">
        <v>3967</v>
      </c>
      <c r="B11386" t="s">
        <v>4023</v>
      </c>
      <c r="C11386" t="s">
        <v>2062</v>
      </c>
      <c r="D11386" t="s">
        <v>4024</v>
      </c>
      <c r="E11386" t="s">
        <v>4025</v>
      </c>
      <c r="F11386" s="859" t="s">
        <v>18235</v>
      </c>
    </row>
    <row r="11387" spans="1:6">
      <c r="A11387" t="s">
        <v>3967</v>
      </c>
      <c r="B11387" t="s">
        <v>4023</v>
      </c>
      <c r="C11387" t="s">
        <v>2062</v>
      </c>
      <c r="D11387" t="s">
        <v>4024</v>
      </c>
      <c r="E11387" t="s">
        <v>4025</v>
      </c>
      <c r="F11387" s="859" t="s">
        <v>18239</v>
      </c>
    </row>
    <row r="11388" spans="1:6">
      <c r="A11388" t="s">
        <v>3967</v>
      </c>
      <c r="B11388" t="s">
        <v>4023</v>
      </c>
      <c r="C11388" t="s">
        <v>2062</v>
      </c>
      <c r="D11388" t="s">
        <v>4024</v>
      </c>
      <c r="E11388" t="s">
        <v>4025</v>
      </c>
      <c r="F11388" s="859" t="s">
        <v>18243</v>
      </c>
    </row>
    <row r="11389" spans="1:6">
      <c r="A11389" t="s">
        <v>3967</v>
      </c>
      <c r="B11389" t="s">
        <v>4023</v>
      </c>
      <c r="C11389" t="s">
        <v>2062</v>
      </c>
      <c r="D11389" t="s">
        <v>4024</v>
      </c>
      <c r="E11389" t="s">
        <v>4025</v>
      </c>
      <c r="F11389" s="859" t="s">
        <v>18247</v>
      </c>
    </row>
    <row r="11390" spans="1:6">
      <c r="A11390" t="s">
        <v>3967</v>
      </c>
      <c r="B11390" t="s">
        <v>4023</v>
      </c>
      <c r="C11390" t="s">
        <v>2062</v>
      </c>
      <c r="D11390" t="s">
        <v>4024</v>
      </c>
      <c r="E11390" t="s">
        <v>4025</v>
      </c>
      <c r="F11390" s="859" t="s">
        <v>18251</v>
      </c>
    </row>
    <row r="11391" spans="1:6">
      <c r="A11391" t="s">
        <v>3967</v>
      </c>
      <c r="B11391" t="s">
        <v>4023</v>
      </c>
      <c r="C11391" t="s">
        <v>2062</v>
      </c>
      <c r="D11391" t="s">
        <v>4024</v>
      </c>
      <c r="E11391" t="s">
        <v>4025</v>
      </c>
      <c r="F11391" s="859" t="s">
        <v>18255</v>
      </c>
    </row>
    <row r="11392" spans="1:6">
      <c r="A11392" t="s">
        <v>3967</v>
      </c>
      <c r="B11392" t="s">
        <v>4023</v>
      </c>
      <c r="C11392" t="s">
        <v>2062</v>
      </c>
      <c r="D11392" t="s">
        <v>4024</v>
      </c>
      <c r="E11392" t="s">
        <v>4025</v>
      </c>
      <c r="F11392" s="859" t="s">
        <v>18259</v>
      </c>
    </row>
    <row r="11393" spans="1:6">
      <c r="A11393" t="s">
        <v>3967</v>
      </c>
      <c r="B11393" t="s">
        <v>4023</v>
      </c>
      <c r="C11393" t="s">
        <v>2062</v>
      </c>
      <c r="D11393" t="s">
        <v>4024</v>
      </c>
      <c r="E11393" t="s">
        <v>4025</v>
      </c>
      <c r="F11393" s="859" t="s">
        <v>18260</v>
      </c>
    </row>
    <row r="11394" spans="1:6">
      <c r="A11394" t="s">
        <v>3967</v>
      </c>
      <c r="B11394" t="s">
        <v>4023</v>
      </c>
      <c r="C11394" t="s">
        <v>2062</v>
      </c>
      <c r="D11394" t="s">
        <v>4024</v>
      </c>
      <c r="E11394" t="s">
        <v>4025</v>
      </c>
      <c r="F11394" s="859" t="s">
        <v>18264</v>
      </c>
    </row>
    <row r="11395" spans="1:6">
      <c r="A11395" t="s">
        <v>3967</v>
      </c>
      <c r="B11395" t="s">
        <v>4023</v>
      </c>
      <c r="C11395" t="s">
        <v>2062</v>
      </c>
      <c r="D11395" t="s">
        <v>4024</v>
      </c>
      <c r="E11395" t="s">
        <v>4025</v>
      </c>
      <c r="F11395" s="859" t="s">
        <v>18267</v>
      </c>
    </row>
    <row r="11396" spans="1:6">
      <c r="A11396" t="s">
        <v>3967</v>
      </c>
      <c r="B11396" t="s">
        <v>4023</v>
      </c>
      <c r="C11396" t="s">
        <v>2062</v>
      </c>
      <c r="D11396" t="s">
        <v>4024</v>
      </c>
      <c r="E11396" t="s">
        <v>4025</v>
      </c>
      <c r="F11396" s="859" t="s">
        <v>18271</v>
      </c>
    </row>
    <row r="11397" spans="1:6">
      <c r="A11397" t="s">
        <v>3967</v>
      </c>
      <c r="B11397" t="s">
        <v>4023</v>
      </c>
      <c r="C11397" t="s">
        <v>2062</v>
      </c>
      <c r="D11397" t="s">
        <v>4024</v>
      </c>
      <c r="E11397" t="s">
        <v>4025</v>
      </c>
      <c r="F11397" s="859" t="s">
        <v>18275</v>
      </c>
    </row>
    <row r="11398" spans="1:6">
      <c r="A11398" t="s">
        <v>3967</v>
      </c>
      <c r="B11398" t="s">
        <v>4023</v>
      </c>
      <c r="C11398" t="s">
        <v>2062</v>
      </c>
      <c r="D11398" t="s">
        <v>4024</v>
      </c>
      <c r="E11398" t="s">
        <v>4025</v>
      </c>
      <c r="F11398" s="859" t="s">
        <v>18278</v>
      </c>
    </row>
    <row r="11399" spans="1:6">
      <c r="A11399" t="s">
        <v>3967</v>
      </c>
      <c r="B11399" t="s">
        <v>4023</v>
      </c>
      <c r="C11399" t="s">
        <v>2062</v>
      </c>
      <c r="D11399" t="s">
        <v>4024</v>
      </c>
      <c r="E11399" t="s">
        <v>4025</v>
      </c>
      <c r="F11399" s="859" t="s">
        <v>18282</v>
      </c>
    </row>
    <row r="11400" spans="1:6">
      <c r="A11400" t="s">
        <v>3967</v>
      </c>
      <c r="B11400" t="s">
        <v>4023</v>
      </c>
      <c r="C11400" t="s">
        <v>2062</v>
      </c>
      <c r="D11400" t="s">
        <v>4024</v>
      </c>
      <c r="E11400" t="s">
        <v>4025</v>
      </c>
      <c r="F11400" s="859" t="s">
        <v>18286</v>
      </c>
    </row>
    <row r="11401" spans="1:6">
      <c r="A11401" t="s">
        <v>3967</v>
      </c>
      <c r="B11401" t="s">
        <v>4023</v>
      </c>
      <c r="C11401" t="s">
        <v>2062</v>
      </c>
      <c r="D11401" t="s">
        <v>4024</v>
      </c>
      <c r="E11401" t="s">
        <v>4025</v>
      </c>
      <c r="F11401" s="859" t="s">
        <v>18290</v>
      </c>
    </row>
    <row r="11402" spans="1:6">
      <c r="A11402" t="s">
        <v>3967</v>
      </c>
      <c r="B11402" t="s">
        <v>4023</v>
      </c>
      <c r="C11402" t="s">
        <v>2062</v>
      </c>
      <c r="D11402" t="s">
        <v>4024</v>
      </c>
      <c r="E11402" t="s">
        <v>4025</v>
      </c>
      <c r="F11402" s="859" t="s">
        <v>18294</v>
      </c>
    </row>
    <row r="11403" spans="1:6">
      <c r="A11403" t="s">
        <v>3967</v>
      </c>
      <c r="B11403" t="s">
        <v>4023</v>
      </c>
      <c r="C11403" t="s">
        <v>2062</v>
      </c>
      <c r="D11403" t="s">
        <v>4024</v>
      </c>
      <c r="E11403" t="s">
        <v>4025</v>
      </c>
      <c r="F11403" s="859" t="s">
        <v>18298</v>
      </c>
    </row>
    <row r="11404" spans="1:6">
      <c r="A11404" t="s">
        <v>3967</v>
      </c>
      <c r="B11404" t="s">
        <v>4023</v>
      </c>
      <c r="C11404" t="s">
        <v>2062</v>
      </c>
      <c r="D11404" t="s">
        <v>4024</v>
      </c>
      <c r="E11404" t="s">
        <v>4025</v>
      </c>
      <c r="F11404" s="859" t="s">
        <v>18302</v>
      </c>
    </row>
    <row r="11405" spans="1:6">
      <c r="A11405" t="s">
        <v>3967</v>
      </c>
      <c r="B11405" t="s">
        <v>4023</v>
      </c>
      <c r="C11405" t="s">
        <v>2062</v>
      </c>
      <c r="D11405" t="s">
        <v>4024</v>
      </c>
      <c r="E11405" t="s">
        <v>4025</v>
      </c>
      <c r="F11405" s="859" t="s">
        <v>18306</v>
      </c>
    </row>
    <row r="11406" spans="1:6">
      <c r="A11406" t="s">
        <v>3967</v>
      </c>
      <c r="B11406" t="s">
        <v>4023</v>
      </c>
      <c r="C11406" t="s">
        <v>2062</v>
      </c>
      <c r="D11406" t="s">
        <v>4024</v>
      </c>
      <c r="E11406" t="s">
        <v>4025</v>
      </c>
      <c r="F11406" s="859" t="s">
        <v>18310</v>
      </c>
    </row>
    <row r="11407" spans="1:6">
      <c r="A11407" t="s">
        <v>3967</v>
      </c>
      <c r="B11407" t="s">
        <v>4023</v>
      </c>
      <c r="C11407" t="s">
        <v>2062</v>
      </c>
      <c r="D11407" t="s">
        <v>4024</v>
      </c>
      <c r="E11407" t="s">
        <v>4025</v>
      </c>
      <c r="F11407" s="859" t="s">
        <v>18312</v>
      </c>
    </row>
    <row r="11408" spans="1:6">
      <c r="A11408" t="s">
        <v>3967</v>
      </c>
      <c r="B11408" t="s">
        <v>4023</v>
      </c>
      <c r="C11408" t="s">
        <v>2062</v>
      </c>
      <c r="D11408" t="s">
        <v>4024</v>
      </c>
      <c r="E11408" t="s">
        <v>4025</v>
      </c>
      <c r="F11408" s="859" t="s">
        <v>18316</v>
      </c>
    </row>
    <row r="11409" spans="1:6">
      <c r="A11409" t="s">
        <v>3967</v>
      </c>
      <c r="B11409" t="s">
        <v>4023</v>
      </c>
      <c r="C11409" t="s">
        <v>2062</v>
      </c>
      <c r="D11409" t="s">
        <v>4024</v>
      </c>
      <c r="E11409" t="s">
        <v>4025</v>
      </c>
      <c r="F11409" s="859" t="s">
        <v>18320</v>
      </c>
    </row>
    <row r="11410" spans="1:6">
      <c r="A11410" t="s">
        <v>3967</v>
      </c>
      <c r="B11410" t="s">
        <v>4023</v>
      </c>
      <c r="C11410" t="s">
        <v>2062</v>
      </c>
      <c r="D11410" t="s">
        <v>4024</v>
      </c>
      <c r="E11410" t="s">
        <v>4025</v>
      </c>
      <c r="F11410" s="859" t="s">
        <v>18324</v>
      </c>
    </row>
    <row r="11411" spans="1:6">
      <c r="A11411" t="s">
        <v>3967</v>
      </c>
      <c r="B11411" t="s">
        <v>4023</v>
      </c>
      <c r="C11411" t="s">
        <v>2062</v>
      </c>
      <c r="D11411" t="s">
        <v>4024</v>
      </c>
      <c r="E11411" t="s">
        <v>4025</v>
      </c>
      <c r="F11411" s="859" t="s">
        <v>18327</v>
      </c>
    </row>
    <row r="11412" spans="1:6">
      <c r="A11412" t="s">
        <v>3967</v>
      </c>
      <c r="B11412" t="s">
        <v>4023</v>
      </c>
      <c r="C11412" t="s">
        <v>2062</v>
      </c>
      <c r="D11412" t="s">
        <v>4024</v>
      </c>
      <c r="E11412" t="s">
        <v>4025</v>
      </c>
      <c r="F11412" s="859" t="s">
        <v>18330</v>
      </c>
    </row>
    <row r="11413" spans="1:6">
      <c r="A11413" t="s">
        <v>3967</v>
      </c>
      <c r="B11413" t="s">
        <v>4023</v>
      </c>
      <c r="C11413" t="s">
        <v>2062</v>
      </c>
      <c r="D11413" t="s">
        <v>4024</v>
      </c>
      <c r="E11413" t="s">
        <v>4025</v>
      </c>
      <c r="F11413" s="859" t="s">
        <v>18334</v>
      </c>
    </row>
    <row r="11414" spans="1:6">
      <c r="A11414" t="s">
        <v>3967</v>
      </c>
      <c r="B11414" t="s">
        <v>4023</v>
      </c>
      <c r="C11414" t="s">
        <v>2062</v>
      </c>
      <c r="D11414" t="s">
        <v>4024</v>
      </c>
      <c r="E11414" t="s">
        <v>4025</v>
      </c>
      <c r="F11414" s="859" t="s">
        <v>18337</v>
      </c>
    </row>
    <row r="11415" spans="1:6">
      <c r="A11415" t="s">
        <v>3967</v>
      </c>
      <c r="B11415" t="s">
        <v>4023</v>
      </c>
      <c r="C11415" t="s">
        <v>2062</v>
      </c>
      <c r="D11415" t="s">
        <v>4024</v>
      </c>
      <c r="E11415" t="s">
        <v>4025</v>
      </c>
      <c r="F11415" s="859" t="s">
        <v>18341</v>
      </c>
    </row>
    <row r="11416" spans="1:6">
      <c r="A11416" t="s">
        <v>3967</v>
      </c>
      <c r="B11416" t="s">
        <v>4023</v>
      </c>
      <c r="C11416" t="s">
        <v>2062</v>
      </c>
      <c r="D11416" t="s">
        <v>4024</v>
      </c>
      <c r="E11416" t="s">
        <v>4025</v>
      </c>
      <c r="F11416" s="859" t="s">
        <v>18342</v>
      </c>
    </row>
    <row r="11417" spans="1:6">
      <c r="A11417" t="s">
        <v>3967</v>
      </c>
      <c r="B11417" t="s">
        <v>4023</v>
      </c>
      <c r="C11417" t="s">
        <v>2062</v>
      </c>
      <c r="D11417" t="s">
        <v>4024</v>
      </c>
      <c r="E11417" t="s">
        <v>4025</v>
      </c>
      <c r="F11417" s="859" t="s">
        <v>18345</v>
      </c>
    </row>
    <row r="11418" spans="1:6">
      <c r="A11418" t="s">
        <v>3967</v>
      </c>
      <c r="B11418" t="s">
        <v>4023</v>
      </c>
      <c r="C11418" t="s">
        <v>2062</v>
      </c>
      <c r="D11418" t="s">
        <v>4024</v>
      </c>
      <c r="E11418" t="s">
        <v>4025</v>
      </c>
      <c r="F11418" s="859" t="s">
        <v>18346</v>
      </c>
    </row>
    <row r="11419" spans="1:6">
      <c r="A11419" t="s">
        <v>3967</v>
      </c>
      <c r="B11419" t="s">
        <v>4023</v>
      </c>
      <c r="C11419" t="s">
        <v>2062</v>
      </c>
      <c r="D11419" t="s">
        <v>4024</v>
      </c>
      <c r="E11419" t="s">
        <v>4025</v>
      </c>
      <c r="F11419" s="859" t="s">
        <v>18350</v>
      </c>
    </row>
    <row r="11420" spans="1:6">
      <c r="A11420" t="s">
        <v>3967</v>
      </c>
      <c r="B11420" t="s">
        <v>4023</v>
      </c>
      <c r="C11420" t="s">
        <v>2062</v>
      </c>
      <c r="D11420" t="s">
        <v>4024</v>
      </c>
      <c r="E11420" t="s">
        <v>4025</v>
      </c>
      <c r="F11420" s="859" t="s">
        <v>18354</v>
      </c>
    </row>
    <row r="11421" spans="1:6">
      <c r="A11421" t="s">
        <v>3967</v>
      </c>
      <c r="B11421" t="s">
        <v>4023</v>
      </c>
      <c r="C11421" t="s">
        <v>2062</v>
      </c>
      <c r="D11421" t="s">
        <v>4024</v>
      </c>
      <c r="E11421" t="s">
        <v>4025</v>
      </c>
      <c r="F11421" s="859" t="s">
        <v>18358</v>
      </c>
    </row>
    <row r="11422" spans="1:6">
      <c r="A11422" t="s">
        <v>3967</v>
      </c>
      <c r="B11422" t="s">
        <v>4023</v>
      </c>
      <c r="C11422" t="s">
        <v>2062</v>
      </c>
      <c r="D11422" t="s">
        <v>4024</v>
      </c>
      <c r="E11422" t="s">
        <v>4025</v>
      </c>
      <c r="F11422" s="859" t="s">
        <v>18362</v>
      </c>
    </row>
    <row r="11423" spans="1:6">
      <c r="A11423" t="s">
        <v>3967</v>
      </c>
      <c r="B11423" t="s">
        <v>4023</v>
      </c>
      <c r="C11423" t="s">
        <v>2062</v>
      </c>
      <c r="D11423" t="s">
        <v>4024</v>
      </c>
      <c r="E11423" t="s">
        <v>4025</v>
      </c>
      <c r="F11423" s="859" t="s">
        <v>18366</v>
      </c>
    </row>
    <row r="11424" spans="1:6">
      <c r="A11424" t="s">
        <v>3967</v>
      </c>
      <c r="B11424" t="s">
        <v>4023</v>
      </c>
      <c r="C11424" t="s">
        <v>2062</v>
      </c>
      <c r="D11424" t="s">
        <v>4024</v>
      </c>
      <c r="E11424" t="s">
        <v>4025</v>
      </c>
      <c r="F11424" s="859" t="s">
        <v>18370</v>
      </c>
    </row>
    <row r="11425" spans="1:6">
      <c r="A11425" t="s">
        <v>3967</v>
      </c>
      <c r="B11425" t="s">
        <v>4023</v>
      </c>
      <c r="C11425" t="s">
        <v>2062</v>
      </c>
      <c r="D11425" t="s">
        <v>4024</v>
      </c>
      <c r="E11425" t="s">
        <v>4025</v>
      </c>
      <c r="F11425" s="859" t="s">
        <v>18374</v>
      </c>
    </row>
    <row r="11426" spans="1:6">
      <c r="A11426" t="s">
        <v>3967</v>
      </c>
      <c r="B11426" t="s">
        <v>4023</v>
      </c>
      <c r="C11426" t="s">
        <v>2062</v>
      </c>
      <c r="D11426" t="s">
        <v>4024</v>
      </c>
      <c r="E11426" t="s">
        <v>4025</v>
      </c>
      <c r="F11426" s="859" t="s">
        <v>18378</v>
      </c>
    </row>
    <row r="11427" spans="1:6">
      <c r="A11427" t="s">
        <v>3967</v>
      </c>
      <c r="B11427" t="s">
        <v>4023</v>
      </c>
      <c r="C11427" t="s">
        <v>2062</v>
      </c>
      <c r="D11427" t="s">
        <v>4024</v>
      </c>
      <c r="E11427" t="s">
        <v>4025</v>
      </c>
      <c r="F11427" s="859" t="s">
        <v>18382</v>
      </c>
    </row>
    <row r="11428" spans="1:6">
      <c r="A11428" t="s">
        <v>3967</v>
      </c>
      <c r="B11428" t="s">
        <v>4023</v>
      </c>
      <c r="C11428" t="s">
        <v>2062</v>
      </c>
      <c r="D11428" t="s">
        <v>4024</v>
      </c>
      <c r="E11428" t="s">
        <v>4025</v>
      </c>
      <c r="F11428" s="859" t="s">
        <v>18386</v>
      </c>
    </row>
    <row r="11429" spans="1:6">
      <c r="A11429" t="s">
        <v>3967</v>
      </c>
      <c r="B11429" t="s">
        <v>4023</v>
      </c>
      <c r="C11429" t="s">
        <v>2062</v>
      </c>
      <c r="D11429" t="s">
        <v>4024</v>
      </c>
      <c r="E11429" t="s">
        <v>4025</v>
      </c>
      <c r="F11429" s="859" t="s">
        <v>18390</v>
      </c>
    </row>
    <row r="11430" spans="1:6">
      <c r="A11430" t="s">
        <v>3967</v>
      </c>
      <c r="B11430" t="s">
        <v>4023</v>
      </c>
      <c r="C11430" t="s">
        <v>2062</v>
      </c>
      <c r="D11430" t="s">
        <v>4024</v>
      </c>
      <c r="E11430" t="s">
        <v>4025</v>
      </c>
      <c r="F11430" s="859" t="s">
        <v>18394</v>
      </c>
    </row>
    <row r="11431" spans="1:6">
      <c r="A11431" t="s">
        <v>3967</v>
      </c>
      <c r="B11431" t="s">
        <v>4023</v>
      </c>
      <c r="C11431" t="s">
        <v>2062</v>
      </c>
      <c r="D11431" t="s">
        <v>4024</v>
      </c>
      <c r="E11431" t="s">
        <v>4025</v>
      </c>
      <c r="F11431" s="859" t="s">
        <v>18397</v>
      </c>
    </row>
    <row r="11432" spans="1:6">
      <c r="A11432" t="s">
        <v>3967</v>
      </c>
      <c r="B11432" t="s">
        <v>4023</v>
      </c>
      <c r="C11432" t="s">
        <v>2062</v>
      </c>
      <c r="D11432" t="s">
        <v>4024</v>
      </c>
      <c r="E11432" t="s">
        <v>4025</v>
      </c>
      <c r="F11432" s="859" t="s">
        <v>18401</v>
      </c>
    </row>
    <row r="11433" spans="1:6">
      <c r="A11433" t="s">
        <v>3967</v>
      </c>
      <c r="B11433" t="s">
        <v>4023</v>
      </c>
      <c r="C11433" t="s">
        <v>2062</v>
      </c>
      <c r="D11433" t="s">
        <v>4024</v>
      </c>
      <c r="E11433" t="s">
        <v>4025</v>
      </c>
      <c r="F11433" s="859" t="s">
        <v>18402</v>
      </c>
    </row>
    <row r="11434" spans="1:6">
      <c r="A11434" t="s">
        <v>3967</v>
      </c>
      <c r="B11434" t="s">
        <v>4023</v>
      </c>
      <c r="C11434" t="s">
        <v>2062</v>
      </c>
      <c r="D11434" t="s">
        <v>4024</v>
      </c>
      <c r="E11434" t="s">
        <v>4025</v>
      </c>
      <c r="F11434" s="859" t="s">
        <v>18406</v>
      </c>
    </row>
    <row r="11435" spans="1:6">
      <c r="A11435" t="s">
        <v>3967</v>
      </c>
      <c r="B11435" t="s">
        <v>4023</v>
      </c>
      <c r="C11435" t="s">
        <v>2062</v>
      </c>
      <c r="D11435" t="s">
        <v>4024</v>
      </c>
      <c r="E11435" t="s">
        <v>4025</v>
      </c>
      <c r="F11435" s="859" t="s">
        <v>18410</v>
      </c>
    </row>
    <row r="11436" spans="1:6">
      <c r="A11436" t="s">
        <v>3967</v>
      </c>
      <c r="B11436" t="s">
        <v>4023</v>
      </c>
      <c r="C11436" t="s">
        <v>2062</v>
      </c>
      <c r="D11436" t="s">
        <v>4024</v>
      </c>
      <c r="E11436" t="s">
        <v>4025</v>
      </c>
      <c r="F11436" s="859" t="s">
        <v>18414</v>
      </c>
    </row>
    <row r="11437" spans="1:6">
      <c r="A11437" t="s">
        <v>3967</v>
      </c>
      <c r="B11437" t="s">
        <v>4023</v>
      </c>
      <c r="C11437" t="s">
        <v>2062</v>
      </c>
      <c r="D11437" t="s">
        <v>4024</v>
      </c>
      <c r="E11437" t="s">
        <v>4025</v>
      </c>
      <c r="F11437" s="859" t="s">
        <v>18418</v>
      </c>
    </row>
    <row r="11438" spans="1:6">
      <c r="A11438" t="s">
        <v>3967</v>
      </c>
      <c r="B11438" t="s">
        <v>4023</v>
      </c>
      <c r="C11438" t="s">
        <v>2062</v>
      </c>
      <c r="D11438" t="s">
        <v>4024</v>
      </c>
      <c r="E11438" t="s">
        <v>4025</v>
      </c>
      <c r="F11438" s="859" t="s">
        <v>18421</v>
      </c>
    </row>
    <row r="11439" spans="1:6">
      <c r="A11439" t="s">
        <v>3967</v>
      </c>
      <c r="B11439" t="s">
        <v>4023</v>
      </c>
      <c r="C11439" t="s">
        <v>2062</v>
      </c>
      <c r="D11439" t="s">
        <v>4024</v>
      </c>
      <c r="E11439" t="s">
        <v>4025</v>
      </c>
      <c r="F11439" s="859" t="s">
        <v>18422</v>
      </c>
    </row>
    <row r="11440" spans="1:6">
      <c r="A11440" t="s">
        <v>3967</v>
      </c>
      <c r="B11440" t="s">
        <v>4023</v>
      </c>
      <c r="C11440" t="s">
        <v>2062</v>
      </c>
      <c r="D11440" t="s">
        <v>4024</v>
      </c>
      <c r="E11440" t="s">
        <v>4025</v>
      </c>
      <c r="F11440" s="859" t="s">
        <v>18426</v>
      </c>
    </row>
    <row r="11441" spans="1:6">
      <c r="A11441" t="s">
        <v>3967</v>
      </c>
      <c r="B11441" t="s">
        <v>4023</v>
      </c>
      <c r="C11441" t="s">
        <v>2062</v>
      </c>
      <c r="D11441" t="s">
        <v>4024</v>
      </c>
      <c r="E11441" t="s">
        <v>4025</v>
      </c>
      <c r="F11441" s="859" t="s">
        <v>18430</v>
      </c>
    </row>
    <row r="11442" spans="1:6">
      <c r="A11442" t="s">
        <v>3967</v>
      </c>
      <c r="B11442" t="s">
        <v>4023</v>
      </c>
      <c r="C11442" t="s">
        <v>2062</v>
      </c>
      <c r="D11442" t="s">
        <v>4024</v>
      </c>
      <c r="E11442" t="s">
        <v>4025</v>
      </c>
      <c r="F11442" s="859" t="s">
        <v>18434</v>
      </c>
    </row>
    <row r="11443" spans="1:6">
      <c r="A11443" t="s">
        <v>3967</v>
      </c>
      <c r="B11443" t="s">
        <v>4023</v>
      </c>
      <c r="C11443" t="s">
        <v>2062</v>
      </c>
      <c r="D11443" t="s">
        <v>4024</v>
      </c>
      <c r="E11443" t="s">
        <v>4025</v>
      </c>
      <c r="F11443" s="859" t="s">
        <v>18438</v>
      </c>
    </row>
    <row r="11444" spans="1:6">
      <c r="A11444" t="s">
        <v>3967</v>
      </c>
      <c r="B11444" t="s">
        <v>4023</v>
      </c>
      <c r="C11444" t="s">
        <v>2062</v>
      </c>
      <c r="D11444" t="s">
        <v>4024</v>
      </c>
      <c r="E11444" t="s">
        <v>4025</v>
      </c>
      <c r="F11444" s="859" t="s">
        <v>18442</v>
      </c>
    </row>
    <row r="11445" spans="1:6">
      <c r="A11445" t="s">
        <v>3967</v>
      </c>
      <c r="B11445" t="s">
        <v>4023</v>
      </c>
      <c r="C11445" t="s">
        <v>2062</v>
      </c>
      <c r="D11445" t="s">
        <v>4024</v>
      </c>
      <c r="E11445" t="s">
        <v>4025</v>
      </c>
      <c r="F11445" s="859" t="s">
        <v>18446</v>
      </c>
    </row>
    <row r="11446" spans="1:6">
      <c r="A11446" t="s">
        <v>3967</v>
      </c>
      <c r="B11446" t="s">
        <v>4023</v>
      </c>
      <c r="C11446" t="s">
        <v>2062</v>
      </c>
      <c r="D11446" t="s">
        <v>4024</v>
      </c>
      <c r="E11446" t="s">
        <v>4025</v>
      </c>
      <c r="F11446" s="859" t="s">
        <v>18450</v>
      </c>
    </row>
    <row r="11447" spans="1:6">
      <c r="A11447" t="s">
        <v>3967</v>
      </c>
      <c r="B11447" t="s">
        <v>4023</v>
      </c>
      <c r="C11447" t="s">
        <v>2062</v>
      </c>
      <c r="D11447" t="s">
        <v>4024</v>
      </c>
      <c r="E11447" t="s">
        <v>4025</v>
      </c>
      <c r="F11447" s="859" t="s">
        <v>18454</v>
      </c>
    </row>
    <row r="11448" spans="1:6">
      <c r="A11448" t="s">
        <v>3967</v>
      </c>
      <c r="B11448" t="s">
        <v>4023</v>
      </c>
      <c r="C11448" t="s">
        <v>2062</v>
      </c>
      <c r="D11448" t="s">
        <v>4024</v>
      </c>
      <c r="E11448" t="s">
        <v>4025</v>
      </c>
      <c r="F11448" s="859" t="s">
        <v>18458</v>
      </c>
    </row>
    <row r="11449" spans="1:6">
      <c r="A11449" t="s">
        <v>3967</v>
      </c>
      <c r="B11449" t="s">
        <v>4023</v>
      </c>
      <c r="C11449" t="s">
        <v>2062</v>
      </c>
      <c r="D11449" t="s">
        <v>4024</v>
      </c>
      <c r="E11449" t="s">
        <v>4025</v>
      </c>
      <c r="F11449" s="859" t="s">
        <v>18461</v>
      </c>
    </row>
    <row r="11450" spans="1:6">
      <c r="A11450" t="s">
        <v>3967</v>
      </c>
      <c r="B11450" t="s">
        <v>4023</v>
      </c>
      <c r="C11450" t="s">
        <v>2062</v>
      </c>
      <c r="D11450" t="s">
        <v>4024</v>
      </c>
      <c r="E11450" t="s">
        <v>4025</v>
      </c>
      <c r="F11450" s="859" t="s">
        <v>18465</v>
      </c>
    </row>
    <row r="11451" spans="1:6">
      <c r="A11451" t="s">
        <v>3967</v>
      </c>
      <c r="B11451" t="s">
        <v>4023</v>
      </c>
      <c r="C11451" t="s">
        <v>2062</v>
      </c>
      <c r="D11451" t="s">
        <v>4024</v>
      </c>
      <c r="E11451" t="s">
        <v>4025</v>
      </c>
      <c r="F11451" s="859" t="s">
        <v>18469</v>
      </c>
    </row>
    <row r="11452" spans="1:6">
      <c r="A11452" t="s">
        <v>3967</v>
      </c>
      <c r="B11452" t="s">
        <v>4023</v>
      </c>
      <c r="C11452" t="s">
        <v>2062</v>
      </c>
      <c r="D11452" t="s">
        <v>4024</v>
      </c>
      <c r="E11452" t="s">
        <v>4025</v>
      </c>
      <c r="F11452" s="859" t="s">
        <v>18473</v>
      </c>
    </row>
    <row r="11453" spans="1:6">
      <c r="A11453" t="s">
        <v>3967</v>
      </c>
      <c r="B11453" t="s">
        <v>4023</v>
      </c>
      <c r="C11453" t="s">
        <v>2062</v>
      </c>
      <c r="D11453" t="s">
        <v>4024</v>
      </c>
      <c r="E11453" t="s">
        <v>4025</v>
      </c>
      <c r="F11453" s="859" t="s">
        <v>18477</v>
      </c>
    </row>
    <row r="11454" spans="1:6">
      <c r="A11454" t="s">
        <v>3967</v>
      </c>
      <c r="B11454" t="s">
        <v>4023</v>
      </c>
      <c r="C11454" t="s">
        <v>2062</v>
      </c>
      <c r="D11454" t="s">
        <v>4024</v>
      </c>
      <c r="E11454" t="s">
        <v>4025</v>
      </c>
      <c r="F11454" s="859" t="s">
        <v>18481</v>
      </c>
    </row>
    <row r="11455" spans="1:6">
      <c r="A11455" t="s">
        <v>3967</v>
      </c>
      <c r="B11455" t="s">
        <v>4023</v>
      </c>
      <c r="C11455" t="s">
        <v>2062</v>
      </c>
      <c r="D11455" t="s">
        <v>4024</v>
      </c>
      <c r="E11455" t="s">
        <v>4025</v>
      </c>
      <c r="F11455" s="859" t="s">
        <v>18485</v>
      </c>
    </row>
    <row r="11456" spans="1:6">
      <c r="A11456" t="s">
        <v>3967</v>
      </c>
      <c r="B11456" t="s">
        <v>4023</v>
      </c>
      <c r="C11456" t="s">
        <v>2062</v>
      </c>
      <c r="D11456" t="s">
        <v>4024</v>
      </c>
      <c r="E11456" t="s">
        <v>4025</v>
      </c>
      <c r="F11456" s="859" t="s">
        <v>18489</v>
      </c>
    </row>
    <row r="11457" spans="1:6">
      <c r="A11457" t="s">
        <v>3967</v>
      </c>
      <c r="B11457" t="s">
        <v>4023</v>
      </c>
      <c r="C11457" t="s">
        <v>2062</v>
      </c>
      <c r="D11457" t="s">
        <v>4024</v>
      </c>
      <c r="E11457" t="s">
        <v>4025</v>
      </c>
      <c r="F11457" s="859" t="s">
        <v>18493</v>
      </c>
    </row>
    <row r="11458" spans="1:6">
      <c r="A11458" t="s">
        <v>3967</v>
      </c>
      <c r="B11458" t="s">
        <v>4023</v>
      </c>
      <c r="C11458" t="s">
        <v>2062</v>
      </c>
      <c r="D11458" t="s">
        <v>4024</v>
      </c>
      <c r="E11458" t="s">
        <v>4025</v>
      </c>
      <c r="F11458" s="859" t="s">
        <v>18497</v>
      </c>
    </row>
    <row r="11459" spans="1:6">
      <c r="A11459" t="s">
        <v>3967</v>
      </c>
      <c r="B11459" t="s">
        <v>4023</v>
      </c>
      <c r="C11459" t="s">
        <v>2062</v>
      </c>
      <c r="D11459" t="s">
        <v>4024</v>
      </c>
      <c r="E11459" t="s">
        <v>4025</v>
      </c>
      <c r="F11459" s="859" t="s">
        <v>18501</v>
      </c>
    </row>
    <row r="11460" spans="1:6">
      <c r="A11460" t="s">
        <v>3967</v>
      </c>
      <c r="B11460" t="s">
        <v>4023</v>
      </c>
      <c r="C11460" t="s">
        <v>2062</v>
      </c>
      <c r="D11460" t="s">
        <v>4024</v>
      </c>
      <c r="E11460" t="s">
        <v>4025</v>
      </c>
      <c r="F11460" s="859" t="s">
        <v>18505</v>
      </c>
    </row>
    <row r="11461" spans="1:6">
      <c r="A11461" t="s">
        <v>3967</v>
      </c>
      <c r="B11461" t="s">
        <v>4023</v>
      </c>
      <c r="C11461" t="s">
        <v>2062</v>
      </c>
      <c r="D11461" t="s">
        <v>4024</v>
      </c>
      <c r="E11461" t="s">
        <v>4025</v>
      </c>
      <c r="F11461" s="859" t="s">
        <v>18509</v>
      </c>
    </row>
    <row r="11462" spans="1:6">
      <c r="A11462" t="s">
        <v>3967</v>
      </c>
      <c r="B11462" t="s">
        <v>4023</v>
      </c>
      <c r="C11462" t="s">
        <v>2062</v>
      </c>
      <c r="D11462" t="s">
        <v>4024</v>
      </c>
      <c r="E11462" t="s">
        <v>4025</v>
      </c>
      <c r="F11462" s="859" t="s">
        <v>18513</v>
      </c>
    </row>
    <row r="11463" spans="1:6">
      <c r="A11463" t="s">
        <v>3967</v>
      </c>
      <c r="B11463" t="s">
        <v>4023</v>
      </c>
      <c r="C11463" t="s">
        <v>2062</v>
      </c>
      <c r="D11463" t="s">
        <v>4024</v>
      </c>
      <c r="E11463" t="s">
        <v>4025</v>
      </c>
      <c r="F11463" s="859" t="s">
        <v>18514</v>
      </c>
    </row>
    <row r="11464" spans="1:6">
      <c r="A11464" t="s">
        <v>3967</v>
      </c>
      <c r="B11464" t="s">
        <v>4023</v>
      </c>
      <c r="C11464" t="s">
        <v>2062</v>
      </c>
      <c r="D11464" t="s">
        <v>4024</v>
      </c>
      <c r="E11464" t="s">
        <v>4025</v>
      </c>
      <c r="F11464" s="859" t="s">
        <v>18517</v>
      </c>
    </row>
    <row r="11465" spans="1:6">
      <c r="A11465" t="s">
        <v>3967</v>
      </c>
      <c r="B11465" t="s">
        <v>4023</v>
      </c>
      <c r="C11465" t="s">
        <v>2062</v>
      </c>
      <c r="D11465" t="s">
        <v>4024</v>
      </c>
      <c r="E11465" t="s">
        <v>4025</v>
      </c>
      <c r="F11465" s="859" t="s">
        <v>18521</v>
      </c>
    </row>
    <row r="11466" spans="1:6">
      <c r="A11466" t="s">
        <v>3967</v>
      </c>
      <c r="B11466" t="s">
        <v>4023</v>
      </c>
      <c r="C11466" t="s">
        <v>2062</v>
      </c>
      <c r="D11466" t="s">
        <v>4024</v>
      </c>
      <c r="E11466" t="s">
        <v>4025</v>
      </c>
      <c r="F11466" s="859" t="s">
        <v>18525</v>
      </c>
    </row>
    <row r="11467" spans="1:6">
      <c r="A11467" t="s">
        <v>3967</v>
      </c>
      <c r="B11467" t="s">
        <v>4023</v>
      </c>
      <c r="C11467" t="s">
        <v>2062</v>
      </c>
      <c r="D11467" t="s">
        <v>4024</v>
      </c>
      <c r="E11467" t="s">
        <v>4025</v>
      </c>
      <c r="F11467" s="859" t="s">
        <v>18529</v>
      </c>
    </row>
    <row r="11468" spans="1:6">
      <c r="A11468" t="s">
        <v>3967</v>
      </c>
      <c r="B11468" t="s">
        <v>4023</v>
      </c>
      <c r="C11468" t="s">
        <v>2062</v>
      </c>
      <c r="D11468" t="s">
        <v>4024</v>
      </c>
      <c r="E11468" t="s">
        <v>4025</v>
      </c>
      <c r="F11468" s="859" t="s">
        <v>18533</v>
      </c>
    </row>
    <row r="11469" spans="1:6">
      <c r="A11469" t="s">
        <v>3967</v>
      </c>
      <c r="B11469" t="s">
        <v>4023</v>
      </c>
      <c r="C11469" t="s">
        <v>2062</v>
      </c>
      <c r="D11469" t="s">
        <v>4024</v>
      </c>
      <c r="E11469" t="s">
        <v>4025</v>
      </c>
      <c r="F11469" s="859" t="s">
        <v>18536</v>
      </c>
    </row>
    <row r="11470" spans="1:6">
      <c r="A11470" t="s">
        <v>3967</v>
      </c>
      <c r="B11470" t="s">
        <v>4023</v>
      </c>
      <c r="C11470" t="s">
        <v>2062</v>
      </c>
      <c r="D11470" t="s">
        <v>4024</v>
      </c>
      <c r="E11470" t="s">
        <v>4025</v>
      </c>
      <c r="F11470" s="859" t="s">
        <v>18540</v>
      </c>
    </row>
    <row r="11471" spans="1:6">
      <c r="A11471" t="s">
        <v>3967</v>
      </c>
      <c r="B11471" t="s">
        <v>4023</v>
      </c>
      <c r="C11471" t="s">
        <v>2062</v>
      </c>
      <c r="D11471" t="s">
        <v>4024</v>
      </c>
      <c r="E11471" t="s">
        <v>4025</v>
      </c>
      <c r="F11471" s="859" t="s">
        <v>18544</v>
      </c>
    </row>
    <row r="11472" spans="1:6">
      <c r="A11472" t="s">
        <v>3967</v>
      </c>
      <c r="B11472" t="s">
        <v>4023</v>
      </c>
      <c r="C11472" t="s">
        <v>2062</v>
      </c>
      <c r="D11472" t="s">
        <v>4024</v>
      </c>
      <c r="E11472" t="s">
        <v>4025</v>
      </c>
      <c r="F11472" s="859" t="s">
        <v>18545</v>
      </c>
    </row>
    <row r="11473" spans="1:6">
      <c r="A11473" t="s">
        <v>3967</v>
      </c>
      <c r="B11473" t="s">
        <v>4023</v>
      </c>
      <c r="C11473" t="s">
        <v>2062</v>
      </c>
      <c r="D11473" t="s">
        <v>4024</v>
      </c>
      <c r="E11473" t="s">
        <v>4025</v>
      </c>
      <c r="F11473" s="859" t="s">
        <v>18549</v>
      </c>
    </row>
    <row r="11474" spans="1:6">
      <c r="A11474" t="s">
        <v>3967</v>
      </c>
      <c r="B11474" t="s">
        <v>4023</v>
      </c>
      <c r="C11474" t="s">
        <v>2062</v>
      </c>
      <c r="D11474" t="s">
        <v>4024</v>
      </c>
      <c r="E11474" t="s">
        <v>4025</v>
      </c>
      <c r="F11474" s="859" t="s">
        <v>18553</v>
      </c>
    </row>
    <row r="11475" spans="1:6">
      <c r="A11475" t="s">
        <v>3967</v>
      </c>
      <c r="B11475" t="s">
        <v>4023</v>
      </c>
      <c r="C11475" t="s">
        <v>2062</v>
      </c>
      <c r="D11475" t="s">
        <v>4024</v>
      </c>
      <c r="E11475" t="s">
        <v>4025</v>
      </c>
      <c r="F11475" s="859" t="s">
        <v>18554</v>
      </c>
    </row>
    <row r="11476" spans="1:6">
      <c r="A11476" t="s">
        <v>3967</v>
      </c>
      <c r="B11476" t="s">
        <v>4023</v>
      </c>
      <c r="C11476" t="s">
        <v>2062</v>
      </c>
      <c r="D11476" t="s">
        <v>4024</v>
      </c>
      <c r="E11476" t="s">
        <v>4025</v>
      </c>
      <c r="F11476" s="859" t="s">
        <v>18558</v>
      </c>
    </row>
    <row r="11477" spans="1:6">
      <c r="A11477" t="s">
        <v>3967</v>
      </c>
      <c r="B11477" t="s">
        <v>4023</v>
      </c>
      <c r="C11477" t="s">
        <v>2062</v>
      </c>
      <c r="D11477" t="s">
        <v>4024</v>
      </c>
      <c r="E11477" t="s">
        <v>4025</v>
      </c>
      <c r="F11477" s="859" t="s">
        <v>18562</v>
      </c>
    </row>
    <row r="11478" spans="1:6">
      <c r="A11478" t="s">
        <v>3967</v>
      </c>
      <c r="B11478" t="s">
        <v>4023</v>
      </c>
      <c r="C11478" t="s">
        <v>2062</v>
      </c>
      <c r="D11478" t="s">
        <v>4024</v>
      </c>
      <c r="E11478" t="s">
        <v>4025</v>
      </c>
      <c r="F11478" s="859" t="s">
        <v>18566</v>
      </c>
    </row>
    <row r="11479" spans="1:6">
      <c r="A11479" t="s">
        <v>3967</v>
      </c>
      <c r="B11479" t="s">
        <v>4023</v>
      </c>
      <c r="C11479" t="s">
        <v>2062</v>
      </c>
      <c r="D11479" t="s">
        <v>4024</v>
      </c>
      <c r="E11479" t="s">
        <v>4025</v>
      </c>
      <c r="F11479" s="859" t="s">
        <v>18570</v>
      </c>
    </row>
    <row r="11480" spans="1:6">
      <c r="A11480" t="s">
        <v>3967</v>
      </c>
      <c r="B11480" t="s">
        <v>4023</v>
      </c>
      <c r="C11480" t="s">
        <v>2062</v>
      </c>
      <c r="D11480" t="s">
        <v>4024</v>
      </c>
      <c r="E11480" t="s">
        <v>4025</v>
      </c>
      <c r="F11480" s="859" t="s">
        <v>18574</v>
      </c>
    </row>
    <row r="11481" spans="1:6">
      <c r="A11481" t="s">
        <v>3967</v>
      </c>
      <c r="B11481" t="s">
        <v>4023</v>
      </c>
      <c r="C11481" t="s">
        <v>2062</v>
      </c>
      <c r="D11481" t="s">
        <v>4024</v>
      </c>
      <c r="E11481" t="s">
        <v>4025</v>
      </c>
      <c r="F11481" s="859" t="s">
        <v>18578</v>
      </c>
    </row>
    <row r="11482" spans="1:6">
      <c r="A11482" t="s">
        <v>3967</v>
      </c>
      <c r="B11482" t="s">
        <v>4023</v>
      </c>
      <c r="C11482" t="s">
        <v>2062</v>
      </c>
      <c r="D11482" t="s">
        <v>4024</v>
      </c>
      <c r="E11482" t="s">
        <v>4025</v>
      </c>
      <c r="F11482" s="859" t="s">
        <v>18579</v>
      </c>
    </row>
    <row r="11483" spans="1:6">
      <c r="A11483" t="s">
        <v>3967</v>
      </c>
      <c r="B11483" t="s">
        <v>4023</v>
      </c>
      <c r="C11483" t="s">
        <v>2062</v>
      </c>
      <c r="D11483" t="s">
        <v>4024</v>
      </c>
      <c r="E11483" t="s">
        <v>4025</v>
      </c>
      <c r="F11483" s="859" t="s">
        <v>18583</v>
      </c>
    </row>
    <row r="11484" spans="1:6">
      <c r="A11484" t="s">
        <v>3967</v>
      </c>
      <c r="B11484" t="s">
        <v>4023</v>
      </c>
      <c r="C11484" t="s">
        <v>2062</v>
      </c>
      <c r="D11484" t="s">
        <v>4024</v>
      </c>
      <c r="E11484" t="s">
        <v>4025</v>
      </c>
      <c r="F11484" s="859" t="s">
        <v>18586</v>
      </c>
    </row>
    <row r="11485" spans="1:6">
      <c r="A11485" t="s">
        <v>3967</v>
      </c>
      <c r="B11485" t="s">
        <v>4023</v>
      </c>
      <c r="C11485" t="s">
        <v>2062</v>
      </c>
      <c r="D11485" t="s">
        <v>4024</v>
      </c>
      <c r="E11485" t="s">
        <v>4025</v>
      </c>
      <c r="F11485" s="859" t="s">
        <v>18590</v>
      </c>
    </row>
    <row r="11486" spans="1:6">
      <c r="A11486" t="s">
        <v>3967</v>
      </c>
      <c r="B11486" t="s">
        <v>4023</v>
      </c>
      <c r="C11486" t="s">
        <v>2062</v>
      </c>
      <c r="D11486" t="s">
        <v>4024</v>
      </c>
      <c r="E11486" t="s">
        <v>4025</v>
      </c>
      <c r="F11486" s="859" t="s">
        <v>18594</v>
      </c>
    </row>
    <row r="11487" spans="1:6">
      <c r="A11487" t="s">
        <v>3967</v>
      </c>
      <c r="B11487" t="s">
        <v>4023</v>
      </c>
      <c r="C11487" t="s">
        <v>2062</v>
      </c>
      <c r="D11487" t="s">
        <v>4024</v>
      </c>
      <c r="E11487" t="s">
        <v>4025</v>
      </c>
      <c r="F11487" s="859" t="s">
        <v>18598</v>
      </c>
    </row>
    <row r="11488" spans="1:6">
      <c r="A11488" t="s">
        <v>3967</v>
      </c>
      <c r="B11488" t="s">
        <v>4023</v>
      </c>
      <c r="C11488" t="s">
        <v>2062</v>
      </c>
      <c r="D11488" t="s">
        <v>4024</v>
      </c>
      <c r="E11488" t="s">
        <v>4025</v>
      </c>
      <c r="F11488" s="859" t="s">
        <v>18602</v>
      </c>
    </row>
    <row r="11489" spans="1:6">
      <c r="A11489" t="s">
        <v>3967</v>
      </c>
      <c r="B11489" t="s">
        <v>4023</v>
      </c>
      <c r="C11489" t="s">
        <v>2062</v>
      </c>
      <c r="D11489" t="s">
        <v>4024</v>
      </c>
      <c r="E11489" t="s">
        <v>4025</v>
      </c>
      <c r="F11489" s="859" t="s">
        <v>18606</v>
      </c>
    </row>
    <row r="11490" spans="1:6">
      <c r="A11490" t="s">
        <v>3967</v>
      </c>
      <c r="B11490" t="s">
        <v>4023</v>
      </c>
      <c r="C11490" t="s">
        <v>2062</v>
      </c>
      <c r="D11490" t="s">
        <v>4024</v>
      </c>
      <c r="E11490" t="s">
        <v>4025</v>
      </c>
      <c r="F11490" s="859" t="s">
        <v>18610</v>
      </c>
    </row>
    <row r="11491" spans="1:6">
      <c r="A11491" t="s">
        <v>3967</v>
      </c>
      <c r="B11491" t="s">
        <v>4023</v>
      </c>
      <c r="C11491" t="s">
        <v>2062</v>
      </c>
      <c r="D11491" t="s">
        <v>4024</v>
      </c>
      <c r="E11491" t="s">
        <v>4025</v>
      </c>
      <c r="F11491" s="859" t="s">
        <v>18613</v>
      </c>
    </row>
    <row r="11492" spans="1:6">
      <c r="A11492" t="s">
        <v>3967</v>
      </c>
      <c r="B11492" t="s">
        <v>4023</v>
      </c>
      <c r="C11492" t="s">
        <v>2062</v>
      </c>
      <c r="D11492" t="s">
        <v>4024</v>
      </c>
      <c r="E11492" t="s">
        <v>4025</v>
      </c>
      <c r="F11492" s="859" t="s">
        <v>18617</v>
      </c>
    </row>
    <row r="11493" spans="1:6">
      <c r="A11493" t="s">
        <v>3967</v>
      </c>
      <c r="B11493" t="s">
        <v>4023</v>
      </c>
      <c r="C11493" t="s">
        <v>2062</v>
      </c>
      <c r="D11493" t="s">
        <v>4024</v>
      </c>
      <c r="E11493" t="s">
        <v>4025</v>
      </c>
      <c r="F11493" s="859" t="s">
        <v>18621</v>
      </c>
    </row>
    <row r="11494" spans="1:6">
      <c r="A11494" t="s">
        <v>3967</v>
      </c>
      <c r="B11494" t="s">
        <v>4023</v>
      </c>
      <c r="C11494" t="s">
        <v>2062</v>
      </c>
      <c r="D11494" t="s">
        <v>4024</v>
      </c>
      <c r="E11494" t="s">
        <v>4025</v>
      </c>
      <c r="F11494" s="859" t="s">
        <v>18625</v>
      </c>
    </row>
    <row r="11495" spans="1:6">
      <c r="A11495" t="s">
        <v>3967</v>
      </c>
      <c r="B11495" t="s">
        <v>4023</v>
      </c>
      <c r="C11495" t="s">
        <v>2062</v>
      </c>
      <c r="D11495" t="s">
        <v>4024</v>
      </c>
      <c r="E11495" t="s">
        <v>4025</v>
      </c>
      <c r="F11495" s="859" t="s">
        <v>18629</v>
      </c>
    </row>
    <row r="11496" spans="1:6">
      <c r="A11496" t="s">
        <v>3967</v>
      </c>
      <c r="B11496" t="s">
        <v>4023</v>
      </c>
      <c r="C11496" t="s">
        <v>2062</v>
      </c>
      <c r="D11496" t="s">
        <v>4024</v>
      </c>
      <c r="E11496" t="s">
        <v>4025</v>
      </c>
      <c r="F11496" s="859" t="s">
        <v>18633</v>
      </c>
    </row>
    <row r="11497" spans="1:6">
      <c r="A11497" t="s">
        <v>3967</v>
      </c>
      <c r="B11497" t="s">
        <v>4023</v>
      </c>
      <c r="C11497" t="s">
        <v>2062</v>
      </c>
      <c r="D11497" t="s">
        <v>4024</v>
      </c>
      <c r="E11497" t="s">
        <v>4025</v>
      </c>
      <c r="F11497" s="859" t="s">
        <v>18634</v>
      </c>
    </row>
    <row r="11498" spans="1:6">
      <c r="A11498" t="s">
        <v>3967</v>
      </c>
      <c r="B11498" t="s">
        <v>4023</v>
      </c>
      <c r="C11498" t="s">
        <v>2062</v>
      </c>
      <c r="D11498" t="s">
        <v>4024</v>
      </c>
      <c r="E11498" t="s">
        <v>4025</v>
      </c>
      <c r="F11498" s="859" t="s">
        <v>18638</v>
      </c>
    </row>
    <row r="11499" spans="1:6">
      <c r="A11499" t="s">
        <v>3967</v>
      </c>
      <c r="B11499" t="s">
        <v>4023</v>
      </c>
      <c r="C11499" t="s">
        <v>2062</v>
      </c>
      <c r="D11499" t="s">
        <v>4024</v>
      </c>
      <c r="E11499" t="s">
        <v>4025</v>
      </c>
      <c r="F11499" s="859" t="s">
        <v>18641</v>
      </c>
    </row>
    <row r="11500" spans="1:6">
      <c r="A11500" t="s">
        <v>3967</v>
      </c>
      <c r="B11500" t="s">
        <v>4023</v>
      </c>
      <c r="C11500" t="s">
        <v>2062</v>
      </c>
      <c r="D11500" t="s">
        <v>4024</v>
      </c>
      <c r="E11500" t="s">
        <v>4025</v>
      </c>
      <c r="F11500" s="859" t="s">
        <v>18642</v>
      </c>
    </row>
    <row r="11501" spans="1:6">
      <c r="A11501" t="s">
        <v>3967</v>
      </c>
      <c r="B11501" t="s">
        <v>4023</v>
      </c>
      <c r="C11501" t="s">
        <v>2062</v>
      </c>
      <c r="D11501" t="s">
        <v>4024</v>
      </c>
      <c r="E11501" t="s">
        <v>4025</v>
      </c>
      <c r="F11501" s="859" t="s">
        <v>18646</v>
      </c>
    </row>
    <row r="11502" spans="1:6">
      <c r="A11502" t="s">
        <v>3967</v>
      </c>
      <c r="B11502" t="s">
        <v>4023</v>
      </c>
      <c r="C11502" t="s">
        <v>2062</v>
      </c>
      <c r="D11502" t="s">
        <v>4024</v>
      </c>
      <c r="E11502" t="s">
        <v>4025</v>
      </c>
      <c r="F11502" s="859" t="s">
        <v>18650</v>
      </c>
    </row>
    <row r="11503" spans="1:6">
      <c r="A11503" t="s">
        <v>3967</v>
      </c>
      <c r="B11503" t="s">
        <v>4023</v>
      </c>
      <c r="C11503" t="s">
        <v>2062</v>
      </c>
      <c r="D11503" t="s">
        <v>4024</v>
      </c>
      <c r="E11503" t="s">
        <v>4025</v>
      </c>
      <c r="F11503" s="859" t="s">
        <v>18654</v>
      </c>
    </row>
    <row r="11504" spans="1:6">
      <c r="A11504" t="s">
        <v>3967</v>
      </c>
      <c r="B11504" t="s">
        <v>4023</v>
      </c>
      <c r="C11504" t="s">
        <v>2062</v>
      </c>
      <c r="D11504" t="s">
        <v>4024</v>
      </c>
      <c r="E11504" t="s">
        <v>4025</v>
      </c>
      <c r="F11504" s="859" t="s">
        <v>18658</v>
      </c>
    </row>
    <row r="11505" spans="1:6">
      <c r="A11505" t="s">
        <v>3967</v>
      </c>
      <c r="B11505" t="s">
        <v>4023</v>
      </c>
      <c r="C11505" t="s">
        <v>2062</v>
      </c>
      <c r="D11505" t="s">
        <v>4024</v>
      </c>
      <c r="E11505" t="s">
        <v>4025</v>
      </c>
      <c r="F11505" s="859" t="s">
        <v>18662</v>
      </c>
    </row>
    <row r="11506" spans="1:6">
      <c r="A11506" t="s">
        <v>3967</v>
      </c>
      <c r="B11506" t="s">
        <v>4023</v>
      </c>
      <c r="C11506" t="s">
        <v>2062</v>
      </c>
      <c r="D11506" t="s">
        <v>4024</v>
      </c>
      <c r="E11506" t="s">
        <v>4025</v>
      </c>
      <c r="F11506" s="859" t="s">
        <v>18666</v>
      </c>
    </row>
    <row r="11507" spans="1:6">
      <c r="A11507" t="s">
        <v>3967</v>
      </c>
      <c r="B11507" t="s">
        <v>4023</v>
      </c>
      <c r="C11507" t="s">
        <v>2062</v>
      </c>
      <c r="D11507" t="s">
        <v>4024</v>
      </c>
      <c r="E11507" t="s">
        <v>4025</v>
      </c>
      <c r="F11507" s="859" t="s">
        <v>18668</v>
      </c>
    </row>
    <row r="11508" spans="1:6">
      <c r="A11508" t="s">
        <v>3967</v>
      </c>
      <c r="B11508" t="s">
        <v>4023</v>
      </c>
      <c r="C11508" t="s">
        <v>2062</v>
      </c>
      <c r="D11508" t="s">
        <v>4024</v>
      </c>
      <c r="E11508" t="s">
        <v>4025</v>
      </c>
      <c r="F11508" s="859" t="s">
        <v>18671</v>
      </c>
    </row>
    <row r="11509" spans="1:6">
      <c r="A11509" t="s">
        <v>3967</v>
      </c>
      <c r="B11509" t="s">
        <v>4023</v>
      </c>
      <c r="C11509" t="s">
        <v>2062</v>
      </c>
      <c r="D11509" t="s">
        <v>4024</v>
      </c>
      <c r="E11509" t="s">
        <v>4025</v>
      </c>
      <c r="F11509" s="859" t="s">
        <v>18675</v>
      </c>
    </row>
    <row r="11510" spans="1:6">
      <c r="A11510" t="s">
        <v>3967</v>
      </c>
      <c r="B11510" t="s">
        <v>4023</v>
      </c>
      <c r="C11510" t="s">
        <v>2062</v>
      </c>
      <c r="D11510" t="s">
        <v>4024</v>
      </c>
      <c r="E11510" t="s">
        <v>4025</v>
      </c>
      <c r="F11510" s="859" t="s">
        <v>18679</v>
      </c>
    </row>
    <row r="11511" spans="1:6">
      <c r="A11511" t="s">
        <v>3967</v>
      </c>
      <c r="B11511" t="s">
        <v>4023</v>
      </c>
      <c r="C11511" t="s">
        <v>2062</v>
      </c>
      <c r="D11511" t="s">
        <v>4024</v>
      </c>
      <c r="E11511" t="s">
        <v>4025</v>
      </c>
      <c r="F11511" s="859" t="s">
        <v>18682</v>
      </c>
    </row>
    <row r="11512" spans="1:6">
      <c r="A11512" t="s">
        <v>3967</v>
      </c>
      <c r="B11512" t="s">
        <v>4023</v>
      </c>
      <c r="C11512" t="s">
        <v>2062</v>
      </c>
      <c r="D11512" t="s">
        <v>4024</v>
      </c>
      <c r="E11512" t="s">
        <v>4025</v>
      </c>
      <c r="F11512" s="859" t="s">
        <v>18683</v>
      </c>
    </row>
    <row r="11513" spans="1:6">
      <c r="A11513" t="s">
        <v>3967</v>
      </c>
      <c r="B11513" t="s">
        <v>4023</v>
      </c>
      <c r="C11513" t="s">
        <v>2062</v>
      </c>
      <c r="D11513" t="s">
        <v>4024</v>
      </c>
      <c r="E11513" t="s">
        <v>4025</v>
      </c>
      <c r="F11513" s="859" t="s">
        <v>18687</v>
      </c>
    </row>
    <row r="11514" spans="1:6">
      <c r="A11514" t="s">
        <v>3967</v>
      </c>
      <c r="B11514" t="s">
        <v>4023</v>
      </c>
      <c r="C11514" t="s">
        <v>2062</v>
      </c>
      <c r="D11514" t="s">
        <v>4024</v>
      </c>
      <c r="E11514" t="s">
        <v>4025</v>
      </c>
      <c r="F11514" s="859" t="s">
        <v>18691</v>
      </c>
    </row>
    <row r="11515" spans="1:6">
      <c r="A11515" t="s">
        <v>3967</v>
      </c>
      <c r="B11515" t="s">
        <v>4023</v>
      </c>
      <c r="C11515" t="s">
        <v>2062</v>
      </c>
      <c r="D11515" t="s">
        <v>4024</v>
      </c>
      <c r="E11515" t="s">
        <v>4025</v>
      </c>
      <c r="F11515" s="859" t="s">
        <v>18694</v>
      </c>
    </row>
    <row r="11516" spans="1:6">
      <c r="A11516" t="s">
        <v>3967</v>
      </c>
      <c r="B11516" t="s">
        <v>4023</v>
      </c>
      <c r="C11516" t="s">
        <v>2062</v>
      </c>
      <c r="D11516" t="s">
        <v>4024</v>
      </c>
      <c r="E11516" t="s">
        <v>4025</v>
      </c>
      <c r="F11516" s="859" t="s">
        <v>18698</v>
      </c>
    </row>
    <row r="11517" spans="1:6">
      <c r="A11517" t="s">
        <v>3967</v>
      </c>
      <c r="B11517" t="s">
        <v>4023</v>
      </c>
      <c r="C11517" t="s">
        <v>2062</v>
      </c>
      <c r="D11517" t="s">
        <v>4024</v>
      </c>
      <c r="E11517" t="s">
        <v>4025</v>
      </c>
      <c r="F11517" s="859" t="s">
        <v>18702</v>
      </c>
    </row>
    <row r="11518" spans="1:6">
      <c r="A11518" t="s">
        <v>3967</v>
      </c>
      <c r="B11518" t="s">
        <v>4023</v>
      </c>
      <c r="C11518" t="s">
        <v>2062</v>
      </c>
      <c r="D11518" t="s">
        <v>4024</v>
      </c>
      <c r="E11518" t="s">
        <v>4025</v>
      </c>
      <c r="F11518" s="859" t="s">
        <v>18706</v>
      </c>
    </row>
    <row r="11519" spans="1:6">
      <c r="A11519" t="s">
        <v>3967</v>
      </c>
      <c r="B11519" t="s">
        <v>4023</v>
      </c>
      <c r="C11519" t="s">
        <v>2062</v>
      </c>
      <c r="D11519" t="s">
        <v>4024</v>
      </c>
      <c r="E11519" t="s">
        <v>4025</v>
      </c>
      <c r="F11519" s="859" t="s">
        <v>18710</v>
      </c>
    </row>
    <row r="11520" spans="1:6">
      <c r="A11520" t="s">
        <v>3967</v>
      </c>
      <c r="B11520" t="s">
        <v>4023</v>
      </c>
      <c r="C11520" t="s">
        <v>2062</v>
      </c>
      <c r="D11520" t="s">
        <v>4024</v>
      </c>
      <c r="E11520" t="s">
        <v>4025</v>
      </c>
      <c r="F11520" s="859" t="s">
        <v>18712</v>
      </c>
    </row>
    <row r="11521" spans="1:6">
      <c r="A11521" t="s">
        <v>3967</v>
      </c>
      <c r="B11521" t="s">
        <v>4023</v>
      </c>
      <c r="C11521" t="s">
        <v>2062</v>
      </c>
      <c r="D11521" t="s">
        <v>4024</v>
      </c>
      <c r="E11521" t="s">
        <v>4025</v>
      </c>
      <c r="F11521" s="859" t="s">
        <v>18716</v>
      </c>
    </row>
    <row r="11522" spans="1:6">
      <c r="A11522" t="s">
        <v>3967</v>
      </c>
      <c r="B11522" t="s">
        <v>4023</v>
      </c>
      <c r="C11522" t="s">
        <v>2062</v>
      </c>
      <c r="D11522" t="s">
        <v>4024</v>
      </c>
      <c r="E11522" t="s">
        <v>4025</v>
      </c>
      <c r="F11522" s="859" t="s">
        <v>18720</v>
      </c>
    </row>
    <row r="11523" spans="1:6">
      <c r="A11523" t="s">
        <v>3967</v>
      </c>
      <c r="B11523" t="s">
        <v>4023</v>
      </c>
      <c r="C11523" t="s">
        <v>2062</v>
      </c>
      <c r="D11523" t="s">
        <v>4024</v>
      </c>
      <c r="E11523" t="s">
        <v>4025</v>
      </c>
      <c r="F11523" s="859" t="s">
        <v>18724</v>
      </c>
    </row>
    <row r="11524" spans="1:6">
      <c r="A11524" t="s">
        <v>3967</v>
      </c>
      <c r="B11524" t="s">
        <v>4023</v>
      </c>
      <c r="C11524" t="s">
        <v>2062</v>
      </c>
      <c r="D11524" t="s">
        <v>4024</v>
      </c>
      <c r="E11524" t="s">
        <v>4025</v>
      </c>
      <c r="F11524" s="859" t="s">
        <v>18728</v>
      </c>
    </row>
    <row r="11525" spans="1:6">
      <c r="A11525" t="s">
        <v>3967</v>
      </c>
      <c r="B11525" t="s">
        <v>4023</v>
      </c>
      <c r="C11525" t="s">
        <v>2062</v>
      </c>
      <c r="D11525" t="s">
        <v>4024</v>
      </c>
      <c r="E11525" t="s">
        <v>4025</v>
      </c>
      <c r="F11525" s="859" t="s">
        <v>18732</v>
      </c>
    </row>
    <row r="11526" spans="1:6">
      <c r="A11526" t="s">
        <v>3967</v>
      </c>
      <c r="B11526" t="s">
        <v>4023</v>
      </c>
      <c r="C11526" t="s">
        <v>2062</v>
      </c>
      <c r="D11526" t="s">
        <v>4024</v>
      </c>
      <c r="E11526" t="s">
        <v>4025</v>
      </c>
      <c r="F11526" s="859" t="s">
        <v>18736</v>
      </c>
    </row>
    <row r="11527" spans="1:6">
      <c r="A11527" t="s">
        <v>3967</v>
      </c>
      <c r="B11527" t="s">
        <v>4023</v>
      </c>
      <c r="C11527" t="s">
        <v>2062</v>
      </c>
      <c r="D11527" t="s">
        <v>4024</v>
      </c>
      <c r="E11527" t="s">
        <v>4025</v>
      </c>
      <c r="F11527" s="859" t="s">
        <v>18740</v>
      </c>
    </row>
    <row r="11528" spans="1:6">
      <c r="A11528" t="s">
        <v>3967</v>
      </c>
      <c r="B11528" t="s">
        <v>4023</v>
      </c>
      <c r="C11528" t="s">
        <v>2062</v>
      </c>
      <c r="D11528" t="s">
        <v>4024</v>
      </c>
      <c r="E11528" t="s">
        <v>4025</v>
      </c>
      <c r="F11528" s="859" t="s">
        <v>18744</v>
      </c>
    </row>
    <row r="11529" spans="1:6">
      <c r="A11529" t="s">
        <v>3967</v>
      </c>
      <c r="B11529" t="s">
        <v>4023</v>
      </c>
      <c r="C11529" t="s">
        <v>2062</v>
      </c>
      <c r="D11529" t="s">
        <v>4024</v>
      </c>
      <c r="E11529" t="s">
        <v>4025</v>
      </c>
      <c r="F11529" s="859" t="s">
        <v>18748</v>
      </c>
    </row>
    <row r="11530" spans="1:6">
      <c r="A11530" t="s">
        <v>3967</v>
      </c>
      <c r="B11530" t="s">
        <v>4023</v>
      </c>
      <c r="C11530" t="s">
        <v>2062</v>
      </c>
      <c r="D11530" t="s">
        <v>4024</v>
      </c>
      <c r="E11530" t="s">
        <v>4025</v>
      </c>
      <c r="F11530" s="859" t="s">
        <v>18752</v>
      </c>
    </row>
    <row r="11531" spans="1:6">
      <c r="A11531" t="s">
        <v>3967</v>
      </c>
      <c r="B11531" t="s">
        <v>4023</v>
      </c>
      <c r="C11531" t="s">
        <v>2062</v>
      </c>
      <c r="D11531" t="s">
        <v>4024</v>
      </c>
      <c r="E11531" t="s">
        <v>4025</v>
      </c>
      <c r="F11531" s="859" t="s">
        <v>18756</v>
      </c>
    </row>
    <row r="11532" spans="1:6">
      <c r="A11532" t="s">
        <v>3967</v>
      </c>
      <c r="B11532" t="s">
        <v>4023</v>
      </c>
      <c r="C11532" t="s">
        <v>2062</v>
      </c>
      <c r="D11532" t="s">
        <v>4024</v>
      </c>
      <c r="E11532" t="s">
        <v>4025</v>
      </c>
      <c r="F11532" s="859" t="s">
        <v>18760</v>
      </c>
    </row>
    <row r="11533" spans="1:6">
      <c r="A11533" t="s">
        <v>3967</v>
      </c>
      <c r="B11533" t="s">
        <v>4023</v>
      </c>
      <c r="C11533" t="s">
        <v>2062</v>
      </c>
      <c r="D11533" t="s">
        <v>4024</v>
      </c>
      <c r="E11533" t="s">
        <v>4025</v>
      </c>
      <c r="F11533" s="859" t="s">
        <v>18764</v>
      </c>
    </row>
    <row r="11534" spans="1:6">
      <c r="A11534" t="s">
        <v>3967</v>
      </c>
      <c r="B11534" t="s">
        <v>4023</v>
      </c>
      <c r="C11534" t="s">
        <v>2062</v>
      </c>
      <c r="D11534" t="s">
        <v>4024</v>
      </c>
      <c r="E11534" t="s">
        <v>4025</v>
      </c>
      <c r="F11534" s="859" t="s">
        <v>18768</v>
      </c>
    </row>
    <row r="11535" spans="1:6">
      <c r="A11535" t="s">
        <v>3967</v>
      </c>
      <c r="B11535" t="s">
        <v>4023</v>
      </c>
      <c r="C11535" t="s">
        <v>2062</v>
      </c>
      <c r="D11535" t="s">
        <v>4024</v>
      </c>
      <c r="E11535" t="s">
        <v>4025</v>
      </c>
      <c r="F11535" s="859" t="s">
        <v>18772</v>
      </c>
    </row>
    <row r="11536" spans="1:6">
      <c r="A11536" t="s">
        <v>3967</v>
      </c>
      <c r="B11536" t="s">
        <v>4023</v>
      </c>
      <c r="C11536" t="s">
        <v>2062</v>
      </c>
      <c r="D11536" t="s">
        <v>4024</v>
      </c>
      <c r="E11536" t="s">
        <v>4025</v>
      </c>
      <c r="F11536" s="859" t="s">
        <v>18773</v>
      </c>
    </row>
    <row r="11537" spans="1:6">
      <c r="A11537" t="s">
        <v>3967</v>
      </c>
      <c r="B11537" t="s">
        <v>4023</v>
      </c>
      <c r="C11537" t="s">
        <v>2062</v>
      </c>
      <c r="D11537" t="s">
        <v>4024</v>
      </c>
      <c r="E11537" t="s">
        <v>4025</v>
      </c>
      <c r="F11537" s="859" t="s">
        <v>18777</v>
      </c>
    </row>
    <row r="11538" spans="1:6">
      <c r="A11538" t="s">
        <v>3967</v>
      </c>
      <c r="B11538" t="s">
        <v>4023</v>
      </c>
      <c r="C11538" t="s">
        <v>2062</v>
      </c>
      <c r="D11538" t="s">
        <v>4024</v>
      </c>
      <c r="E11538" t="s">
        <v>4025</v>
      </c>
      <c r="F11538" s="859" t="s">
        <v>18781</v>
      </c>
    </row>
    <row r="11539" spans="1:6">
      <c r="A11539" t="s">
        <v>3967</v>
      </c>
      <c r="B11539" t="s">
        <v>4023</v>
      </c>
      <c r="C11539" t="s">
        <v>2062</v>
      </c>
      <c r="D11539" t="s">
        <v>4024</v>
      </c>
      <c r="E11539" t="s">
        <v>4025</v>
      </c>
      <c r="F11539" s="859" t="s">
        <v>18784</v>
      </c>
    </row>
    <row r="11540" spans="1:6">
      <c r="A11540" t="s">
        <v>3967</v>
      </c>
      <c r="B11540" t="s">
        <v>4023</v>
      </c>
      <c r="C11540" t="s">
        <v>2062</v>
      </c>
      <c r="D11540" t="s">
        <v>4024</v>
      </c>
      <c r="E11540" t="s">
        <v>4025</v>
      </c>
      <c r="F11540" s="859" t="s">
        <v>18788</v>
      </c>
    </row>
    <row r="11541" spans="1:6">
      <c r="A11541" t="s">
        <v>3967</v>
      </c>
      <c r="B11541" t="s">
        <v>4023</v>
      </c>
      <c r="C11541" t="s">
        <v>2062</v>
      </c>
      <c r="D11541" t="s">
        <v>4024</v>
      </c>
      <c r="E11541" t="s">
        <v>4025</v>
      </c>
      <c r="F11541" s="859" t="s">
        <v>18791</v>
      </c>
    </row>
    <row r="11542" spans="1:6">
      <c r="A11542" t="s">
        <v>3967</v>
      </c>
      <c r="B11542" t="s">
        <v>4023</v>
      </c>
      <c r="C11542" t="s">
        <v>2062</v>
      </c>
      <c r="D11542" t="s">
        <v>4024</v>
      </c>
      <c r="E11542" t="s">
        <v>4025</v>
      </c>
      <c r="F11542" s="859" t="s">
        <v>18792</v>
      </c>
    </row>
    <row r="11543" spans="1:6">
      <c r="A11543" t="s">
        <v>3967</v>
      </c>
      <c r="B11543" t="s">
        <v>4023</v>
      </c>
      <c r="C11543" t="s">
        <v>2062</v>
      </c>
      <c r="D11543" t="s">
        <v>4024</v>
      </c>
      <c r="E11543" t="s">
        <v>4025</v>
      </c>
      <c r="F11543" s="859" t="s">
        <v>18796</v>
      </c>
    </row>
    <row r="11544" spans="1:6">
      <c r="A11544" t="s">
        <v>3967</v>
      </c>
      <c r="B11544" t="s">
        <v>4023</v>
      </c>
      <c r="C11544" t="s">
        <v>2062</v>
      </c>
      <c r="D11544" t="s">
        <v>4024</v>
      </c>
      <c r="E11544" t="s">
        <v>4025</v>
      </c>
      <c r="F11544" s="859" t="s">
        <v>18799</v>
      </c>
    </row>
    <row r="11545" spans="1:6">
      <c r="A11545" t="s">
        <v>3967</v>
      </c>
      <c r="B11545" t="s">
        <v>4023</v>
      </c>
      <c r="C11545" t="s">
        <v>2062</v>
      </c>
      <c r="D11545" t="s">
        <v>4024</v>
      </c>
      <c r="E11545" t="s">
        <v>4025</v>
      </c>
      <c r="F11545" s="859" t="s">
        <v>18803</v>
      </c>
    </row>
    <row r="11546" spans="1:6">
      <c r="A11546" t="s">
        <v>3967</v>
      </c>
      <c r="B11546" t="s">
        <v>4023</v>
      </c>
      <c r="C11546" t="s">
        <v>2062</v>
      </c>
      <c r="D11546" t="s">
        <v>4024</v>
      </c>
      <c r="E11546" t="s">
        <v>4025</v>
      </c>
      <c r="F11546" s="859" t="s">
        <v>18807</v>
      </c>
    </row>
    <row r="11547" spans="1:6">
      <c r="A11547" t="s">
        <v>3967</v>
      </c>
      <c r="B11547" t="s">
        <v>4023</v>
      </c>
      <c r="C11547" t="s">
        <v>2062</v>
      </c>
      <c r="D11547" t="s">
        <v>4024</v>
      </c>
      <c r="E11547" t="s">
        <v>4025</v>
      </c>
      <c r="F11547" s="859" t="s">
        <v>18808</v>
      </c>
    </row>
    <row r="11548" spans="1:6">
      <c r="A11548" t="s">
        <v>3967</v>
      </c>
      <c r="B11548" t="s">
        <v>4023</v>
      </c>
      <c r="C11548" t="s">
        <v>2062</v>
      </c>
      <c r="D11548" t="s">
        <v>4024</v>
      </c>
      <c r="E11548" t="s">
        <v>4025</v>
      </c>
      <c r="F11548" s="859" t="s">
        <v>18812</v>
      </c>
    </row>
    <row r="11549" spans="1:6">
      <c r="A11549" t="s">
        <v>3967</v>
      </c>
      <c r="B11549" t="s">
        <v>4023</v>
      </c>
      <c r="C11549" t="s">
        <v>2062</v>
      </c>
      <c r="D11549" t="s">
        <v>4024</v>
      </c>
      <c r="E11549" t="s">
        <v>4025</v>
      </c>
      <c r="F11549" s="859" t="s">
        <v>18815</v>
      </c>
    </row>
    <row r="11550" spans="1:6">
      <c r="A11550" t="s">
        <v>3967</v>
      </c>
      <c r="B11550" t="s">
        <v>4023</v>
      </c>
      <c r="C11550" t="s">
        <v>2062</v>
      </c>
      <c r="D11550" t="s">
        <v>4024</v>
      </c>
      <c r="E11550" t="s">
        <v>4025</v>
      </c>
      <c r="F11550" s="859" t="s">
        <v>18819</v>
      </c>
    </row>
    <row r="11551" spans="1:6">
      <c r="A11551" t="s">
        <v>3967</v>
      </c>
      <c r="B11551" t="s">
        <v>4023</v>
      </c>
      <c r="C11551" t="s">
        <v>2062</v>
      </c>
      <c r="D11551" t="s">
        <v>4024</v>
      </c>
      <c r="E11551" t="s">
        <v>4025</v>
      </c>
      <c r="F11551" s="859" t="s">
        <v>18823</v>
      </c>
    </row>
    <row r="11552" spans="1:6">
      <c r="A11552" t="s">
        <v>3967</v>
      </c>
      <c r="B11552" t="s">
        <v>4023</v>
      </c>
      <c r="C11552" t="s">
        <v>2062</v>
      </c>
      <c r="D11552" t="s">
        <v>4024</v>
      </c>
      <c r="E11552" t="s">
        <v>4025</v>
      </c>
      <c r="F11552" s="859" t="s">
        <v>18827</v>
      </c>
    </row>
    <row r="11553" spans="1:6">
      <c r="A11553" t="s">
        <v>3967</v>
      </c>
      <c r="B11553" t="s">
        <v>4023</v>
      </c>
      <c r="C11553" t="s">
        <v>2062</v>
      </c>
      <c r="D11553" t="s">
        <v>4024</v>
      </c>
      <c r="E11553" t="s">
        <v>4025</v>
      </c>
      <c r="F11553" s="859" t="s">
        <v>18830</v>
      </c>
    </row>
    <row r="11554" spans="1:6">
      <c r="A11554" t="s">
        <v>3967</v>
      </c>
      <c r="B11554" t="s">
        <v>4023</v>
      </c>
      <c r="C11554" t="s">
        <v>2062</v>
      </c>
      <c r="D11554" t="s">
        <v>4024</v>
      </c>
      <c r="E11554" t="s">
        <v>4025</v>
      </c>
      <c r="F11554" s="859" t="s">
        <v>18834</v>
      </c>
    </row>
    <row r="11555" spans="1:6">
      <c r="A11555" t="s">
        <v>3967</v>
      </c>
      <c r="B11555" t="s">
        <v>4023</v>
      </c>
      <c r="C11555" t="s">
        <v>2062</v>
      </c>
      <c r="D11555" t="s">
        <v>4024</v>
      </c>
      <c r="E11555" t="s">
        <v>4025</v>
      </c>
      <c r="F11555" s="859" t="s">
        <v>18838</v>
      </c>
    </row>
    <row r="11556" spans="1:6">
      <c r="A11556" t="s">
        <v>3967</v>
      </c>
      <c r="B11556" t="s">
        <v>4023</v>
      </c>
      <c r="C11556" t="s">
        <v>2062</v>
      </c>
      <c r="D11556" t="s">
        <v>4024</v>
      </c>
      <c r="E11556" t="s">
        <v>4025</v>
      </c>
      <c r="F11556" s="859" t="s">
        <v>18842</v>
      </c>
    </row>
    <row r="11557" spans="1:6">
      <c r="A11557" t="s">
        <v>3967</v>
      </c>
      <c r="B11557" t="s">
        <v>4023</v>
      </c>
      <c r="C11557" t="s">
        <v>2062</v>
      </c>
      <c r="D11557" t="s">
        <v>4024</v>
      </c>
      <c r="E11557" t="s">
        <v>4025</v>
      </c>
      <c r="F11557" s="859" t="s">
        <v>18846</v>
      </c>
    </row>
    <row r="11558" spans="1:6">
      <c r="A11558" t="s">
        <v>3967</v>
      </c>
      <c r="B11558" t="s">
        <v>4023</v>
      </c>
      <c r="C11558" t="s">
        <v>2062</v>
      </c>
      <c r="D11558" t="s">
        <v>4024</v>
      </c>
      <c r="E11558" t="s">
        <v>4025</v>
      </c>
      <c r="F11558" s="859" t="s">
        <v>18847</v>
      </c>
    </row>
    <row r="11559" spans="1:6">
      <c r="A11559" t="s">
        <v>3967</v>
      </c>
      <c r="B11559" t="s">
        <v>4023</v>
      </c>
      <c r="C11559" t="s">
        <v>2062</v>
      </c>
      <c r="D11559" t="s">
        <v>4024</v>
      </c>
      <c r="E11559" t="s">
        <v>4025</v>
      </c>
      <c r="F11559" s="859" t="s">
        <v>18848</v>
      </c>
    </row>
    <row r="11560" spans="1:6">
      <c r="A11560" t="s">
        <v>3967</v>
      </c>
      <c r="B11560" t="s">
        <v>4023</v>
      </c>
      <c r="C11560" t="s">
        <v>2062</v>
      </c>
      <c r="D11560" t="s">
        <v>4024</v>
      </c>
      <c r="E11560" t="s">
        <v>4025</v>
      </c>
      <c r="F11560" s="859" t="s">
        <v>18852</v>
      </c>
    </row>
    <row r="11561" spans="1:6">
      <c r="A11561" t="s">
        <v>3967</v>
      </c>
      <c r="B11561" t="s">
        <v>4023</v>
      </c>
      <c r="C11561" t="s">
        <v>2062</v>
      </c>
      <c r="D11561" t="s">
        <v>4024</v>
      </c>
      <c r="E11561" t="s">
        <v>4025</v>
      </c>
      <c r="F11561" s="859" t="s">
        <v>18856</v>
      </c>
    </row>
    <row r="11562" spans="1:6">
      <c r="A11562" t="s">
        <v>3967</v>
      </c>
      <c r="B11562" t="s">
        <v>4023</v>
      </c>
      <c r="C11562" t="s">
        <v>2062</v>
      </c>
      <c r="D11562" t="s">
        <v>4024</v>
      </c>
      <c r="E11562" t="s">
        <v>4025</v>
      </c>
      <c r="F11562" s="859" t="s">
        <v>18859</v>
      </c>
    </row>
    <row r="11563" spans="1:6">
      <c r="A11563" t="s">
        <v>3967</v>
      </c>
      <c r="B11563" t="s">
        <v>4023</v>
      </c>
      <c r="C11563" t="s">
        <v>2062</v>
      </c>
      <c r="D11563" t="s">
        <v>4024</v>
      </c>
      <c r="E11563" t="s">
        <v>4025</v>
      </c>
      <c r="F11563" s="859" t="s">
        <v>18863</v>
      </c>
    </row>
    <row r="11564" spans="1:6">
      <c r="A11564" t="s">
        <v>3967</v>
      </c>
      <c r="B11564" t="s">
        <v>4023</v>
      </c>
      <c r="C11564" t="s">
        <v>2062</v>
      </c>
      <c r="D11564" t="s">
        <v>4024</v>
      </c>
      <c r="E11564" t="s">
        <v>4025</v>
      </c>
      <c r="F11564" s="859" t="s">
        <v>18866</v>
      </c>
    </row>
    <row r="11565" spans="1:6">
      <c r="A11565" t="s">
        <v>3967</v>
      </c>
      <c r="B11565" t="s">
        <v>4023</v>
      </c>
      <c r="C11565" t="s">
        <v>2062</v>
      </c>
      <c r="D11565" t="s">
        <v>4024</v>
      </c>
      <c r="E11565" t="s">
        <v>4025</v>
      </c>
      <c r="F11565" s="859" t="s">
        <v>18867</v>
      </c>
    </row>
    <row r="11566" spans="1:6">
      <c r="A11566" t="s">
        <v>3967</v>
      </c>
      <c r="B11566" t="s">
        <v>4023</v>
      </c>
      <c r="C11566" t="s">
        <v>2062</v>
      </c>
      <c r="D11566" t="s">
        <v>4024</v>
      </c>
      <c r="E11566" t="s">
        <v>4025</v>
      </c>
      <c r="F11566" s="859" t="s">
        <v>18871</v>
      </c>
    </row>
    <row r="11567" spans="1:6">
      <c r="A11567" t="s">
        <v>3967</v>
      </c>
      <c r="B11567" t="s">
        <v>4023</v>
      </c>
      <c r="C11567" t="s">
        <v>2062</v>
      </c>
      <c r="D11567" t="s">
        <v>4024</v>
      </c>
      <c r="E11567" t="s">
        <v>4025</v>
      </c>
      <c r="F11567" s="859" t="s">
        <v>18875</v>
      </c>
    </row>
    <row r="11568" spans="1:6">
      <c r="A11568" t="s">
        <v>3967</v>
      </c>
      <c r="B11568" t="s">
        <v>4023</v>
      </c>
      <c r="C11568" t="s">
        <v>2062</v>
      </c>
      <c r="D11568" t="s">
        <v>4024</v>
      </c>
      <c r="E11568" t="s">
        <v>4025</v>
      </c>
      <c r="F11568" s="859" t="s">
        <v>18879</v>
      </c>
    </row>
    <row r="11569" spans="1:6">
      <c r="A11569" t="s">
        <v>3967</v>
      </c>
      <c r="B11569" t="s">
        <v>4023</v>
      </c>
      <c r="C11569" t="s">
        <v>2062</v>
      </c>
      <c r="D11569" t="s">
        <v>4024</v>
      </c>
      <c r="E11569" t="s">
        <v>4025</v>
      </c>
      <c r="F11569" s="859" t="s">
        <v>18883</v>
      </c>
    </row>
    <row r="11570" spans="1:6">
      <c r="A11570" t="s">
        <v>3967</v>
      </c>
      <c r="B11570" t="s">
        <v>4023</v>
      </c>
      <c r="C11570" t="s">
        <v>2062</v>
      </c>
      <c r="D11570" t="s">
        <v>4024</v>
      </c>
      <c r="E11570" t="s">
        <v>4025</v>
      </c>
      <c r="F11570" s="859" t="s">
        <v>18886</v>
      </c>
    </row>
    <row r="11571" spans="1:6">
      <c r="A11571" t="s">
        <v>3967</v>
      </c>
      <c r="B11571" t="s">
        <v>4023</v>
      </c>
      <c r="C11571" t="s">
        <v>2062</v>
      </c>
      <c r="D11571" t="s">
        <v>4024</v>
      </c>
      <c r="E11571" t="s">
        <v>4025</v>
      </c>
      <c r="F11571" s="859" t="s">
        <v>18890</v>
      </c>
    </row>
    <row r="11572" spans="1:6">
      <c r="A11572" t="s">
        <v>3967</v>
      </c>
      <c r="B11572" t="s">
        <v>4023</v>
      </c>
      <c r="C11572" t="s">
        <v>2062</v>
      </c>
      <c r="D11572" t="s">
        <v>4024</v>
      </c>
      <c r="E11572" t="s">
        <v>4025</v>
      </c>
      <c r="F11572" s="859" t="s">
        <v>18894</v>
      </c>
    </row>
    <row r="11573" spans="1:6">
      <c r="A11573" t="s">
        <v>3967</v>
      </c>
      <c r="B11573" t="s">
        <v>4023</v>
      </c>
      <c r="C11573" t="s">
        <v>2062</v>
      </c>
      <c r="D11573" t="s">
        <v>4024</v>
      </c>
      <c r="E11573" t="s">
        <v>4025</v>
      </c>
      <c r="F11573" s="859" t="s">
        <v>18898</v>
      </c>
    </row>
    <row r="11574" spans="1:6">
      <c r="A11574" t="s">
        <v>3967</v>
      </c>
      <c r="B11574" t="s">
        <v>4023</v>
      </c>
      <c r="C11574" t="s">
        <v>2062</v>
      </c>
      <c r="D11574" t="s">
        <v>4024</v>
      </c>
      <c r="E11574" t="s">
        <v>4025</v>
      </c>
      <c r="F11574" s="859" t="s">
        <v>18902</v>
      </c>
    </row>
    <row r="11575" spans="1:6">
      <c r="A11575" t="s">
        <v>3967</v>
      </c>
      <c r="B11575" t="s">
        <v>4023</v>
      </c>
      <c r="C11575" t="s">
        <v>2062</v>
      </c>
      <c r="D11575" t="s">
        <v>4024</v>
      </c>
      <c r="E11575" t="s">
        <v>4025</v>
      </c>
      <c r="F11575" s="859" t="s">
        <v>18905</v>
      </c>
    </row>
    <row r="11576" spans="1:6">
      <c r="A11576" t="s">
        <v>3967</v>
      </c>
      <c r="B11576" t="s">
        <v>4023</v>
      </c>
      <c r="C11576" t="s">
        <v>2062</v>
      </c>
      <c r="D11576" t="s">
        <v>4024</v>
      </c>
      <c r="E11576" t="s">
        <v>4025</v>
      </c>
      <c r="F11576" s="859" t="s">
        <v>18909</v>
      </c>
    </row>
    <row r="11577" spans="1:6">
      <c r="A11577" t="s">
        <v>3967</v>
      </c>
      <c r="B11577" t="s">
        <v>4023</v>
      </c>
      <c r="C11577" t="s">
        <v>2062</v>
      </c>
      <c r="D11577" t="s">
        <v>4024</v>
      </c>
      <c r="E11577" t="s">
        <v>4025</v>
      </c>
      <c r="F11577" s="859" t="s">
        <v>18913</v>
      </c>
    </row>
    <row r="11578" spans="1:6">
      <c r="A11578" t="s">
        <v>3967</v>
      </c>
      <c r="B11578" t="s">
        <v>4023</v>
      </c>
      <c r="C11578" t="s">
        <v>2062</v>
      </c>
      <c r="D11578" t="s">
        <v>4024</v>
      </c>
      <c r="E11578" t="s">
        <v>4025</v>
      </c>
      <c r="F11578" s="859" t="s">
        <v>18917</v>
      </c>
    </row>
    <row r="11579" spans="1:6">
      <c r="A11579" t="s">
        <v>3967</v>
      </c>
      <c r="B11579" t="s">
        <v>4023</v>
      </c>
      <c r="C11579" t="s">
        <v>2062</v>
      </c>
      <c r="D11579" t="s">
        <v>4024</v>
      </c>
      <c r="E11579" t="s">
        <v>4025</v>
      </c>
      <c r="F11579" s="859" t="s">
        <v>18921</v>
      </c>
    </row>
    <row r="11580" spans="1:6">
      <c r="A11580" t="s">
        <v>3967</v>
      </c>
      <c r="B11580" t="s">
        <v>4023</v>
      </c>
      <c r="C11580" t="s">
        <v>2062</v>
      </c>
      <c r="D11580" t="s">
        <v>4024</v>
      </c>
      <c r="E11580" t="s">
        <v>4025</v>
      </c>
      <c r="F11580" s="859" t="s">
        <v>18924</v>
      </c>
    </row>
    <row r="11581" spans="1:6">
      <c r="A11581" t="s">
        <v>3967</v>
      </c>
      <c r="B11581" t="s">
        <v>4023</v>
      </c>
      <c r="C11581" t="s">
        <v>2062</v>
      </c>
      <c r="D11581" t="s">
        <v>4024</v>
      </c>
      <c r="E11581" t="s">
        <v>4025</v>
      </c>
      <c r="F11581" s="859" t="s">
        <v>18928</v>
      </c>
    </row>
    <row r="11582" spans="1:6">
      <c r="A11582" t="s">
        <v>3967</v>
      </c>
      <c r="B11582" t="s">
        <v>4023</v>
      </c>
      <c r="C11582" t="s">
        <v>2062</v>
      </c>
      <c r="D11582" t="s">
        <v>4024</v>
      </c>
      <c r="E11582" t="s">
        <v>4025</v>
      </c>
      <c r="F11582" s="859" t="s">
        <v>18932</v>
      </c>
    </row>
    <row r="11583" spans="1:6">
      <c r="A11583" t="s">
        <v>3967</v>
      </c>
      <c r="B11583" t="s">
        <v>4023</v>
      </c>
      <c r="C11583" t="s">
        <v>2062</v>
      </c>
      <c r="D11583" t="s">
        <v>4024</v>
      </c>
      <c r="E11583" t="s">
        <v>4025</v>
      </c>
      <c r="F11583" s="859" t="s">
        <v>18936</v>
      </c>
    </row>
    <row r="11584" spans="1:6">
      <c r="A11584" t="s">
        <v>3967</v>
      </c>
      <c r="B11584" t="s">
        <v>4023</v>
      </c>
      <c r="C11584" t="s">
        <v>2062</v>
      </c>
      <c r="D11584" t="s">
        <v>4024</v>
      </c>
      <c r="E11584" t="s">
        <v>4025</v>
      </c>
      <c r="F11584" s="859" t="s">
        <v>18937</v>
      </c>
    </row>
    <row r="11585" spans="1:6">
      <c r="A11585" t="s">
        <v>3967</v>
      </c>
      <c r="B11585" t="s">
        <v>4023</v>
      </c>
      <c r="C11585" t="s">
        <v>2062</v>
      </c>
      <c r="D11585" t="s">
        <v>4024</v>
      </c>
      <c r="E11585" t="s">
        <v>4025</v>
      </c>
      <c r="F11585" s="859" t="s">
        <v>18938</v>
      </c>
    </row>
    <row r="11586" spans="1:6">
      <c r="A11586" t="s">
        <v>3967</v>
      </c>
      <c r="B11586" t="s">
        <v>4023</v>
      </c>
      <c r="C11586" t="s">
        <v>2062</v>
      </c>
      <c r="D11586" t="s">
        <v>4024</v>
      </c>
      <c r="E11586" t="s">
        <v>4025</v>
      </c>
      <c r="F11586" s="859" t="s">
        <v>18942</v>
      </c>
    </row>
    <row r="11587" spans="1:6">
      <c r="A11587" t="s">
        <v>3967</v>
      </c>
      <c r="B11587" t="s">
        <v>4023</v>
      </c>
      <c r="C11587" t="s">
        <v>2062</v>
      </c>
      <c r="D11587" t="s">
        <v>4024</v>
      </c>
      <c r="E11587" t="s">
        <v>4025</v>
      </c>
      <c r="F11587" s="859" t="s">
        <v>18946</v>
      </c>
    </row>
    <row r="11588" spans="1:6">
      <c r="A11588" t="s">
        <v>3967</v>
      </c>
      <c r="B11588" t="s">
        <v>4023</v>
      </c>
      <c r="C11588" t="s">
        <v>2062</v>
      </c>
      <c r="D11588" t="s">
        <v>4024</v>
      </c>
      <c r="E11588" t="s">
        <v>4025</v>
      </c>
      <c r="F11588" s="859" t="s">
        <v>18950</v>
      </c>
    </row>
    <row r="11589" spans="1:6">
      <c r="A11589" t="s">
        <v>3967</v>
      </c>
      <c r="B11589" t="s">
        <v>4023</v>
      </c>
      <c r="C11589" t="s">
        <v>2062</v>
      </c>
      <c r="D11589" t="s">
        <v>4024</v>
      </c>
      <c r="E11589" t="s">
        <v>4025</v>
      </c>
      <c r="F11589" s="859" t="s">
        <v>18954</v>
      </c>
    </row>
    <row r="11590" spans="1:6">
      <c r="A11590" t="s">
        <v>3967</v>
      </c>
      <c r="B11590" t="s">
        <v>4023</v>
      </c>
      <c r="C11590" t="s">
        <v>2062</v>
      </c>
      <c r="D11590" t="s">
        <v>4024</v>
      </c>
      <c r="E11590" t="s">
        <v>4025</v>
      </c>
      <c r="F11590" s="859" t="s">
        <v>18958</v>
      </c>
    </row>
    <row r="11591" spans="1:6">
      <c r="A11591" t="s">
        <v>3967</v>
      </c>
      <c r="B11591" t="s">
        <v>4023</v>
      </c>
      <c r="C11591" t="s">
        <v>2062</v>
      </c>
      <c r="D11591" t="s">
        <v>4024</v>
      </c>
      <c r="E11591" t="s">
        <v>4025</v>
      </c>
      <c r="F11591" s="859" t="s">
        <v>18961</v>
      </c>
    </row>
    <row r="11592" spans="1:6">
      <c r="A11592" t="s">
        <v>3967</v>
      </c>
      <c r="B11592" t="s">
        <v>4023</v>
      </c>
      <c r="C11592" t="s">
        <v>2062</v>
      </c>
      <c r="D11592" t="s">
        <v>4024</v>
      </c>
      <c r="E11592" t="s">
        <v>4025</v>
      </c>
      <c r="F11592" s="859" t="s">
        <v>18965</v>
      </c>
    </row>
    <row r="11593" spans="1:6">
      <c r="A11593" t="s">
        <v>3967</v>
      </c>
      <c r="B11593" t="s">
        <v>4023</v>
      </c>
      <c r="C11593" t="s">
        <v>2062</v>
      </c>
      <c r="D11593" t="s">
        <v>4024</v>
      </c>
      <c r="E11593" t="s">
        <v>4025</v>
      </c>
      <c r="F11593" s="859" t="s">
        <v>18969</v>
      </c>
    </row>
    <row r="11594" spans="1:6">
      <c r="A11594" t="s">
        <v>3967</v>
      </c>
      <c r="B11594" t="s">
        <v>4023</v>
      </c>
      <c r="C11594" t="s">
        <v>2062</v>
      </c>
      <c r="D11594" t="s">
        <v>4024</v>
      </c>
      <c r="E11594" t="s">
        <v>4025</v>
      </c>
      <c r="F11594" s="859" t="s">
        <v>18970</v>
      </c>
    </row>
    <row r="11595" spans="1:6">
      <c r="A11595" t="s">
        <v>3967</v>
      </c>
      <c r="B11595" t="s">
        <v>4023</v>
      </c>
      <c r="C11595" t="s">
        <v>2062</v>
      </c>
      <c r="D11595" t="s">
        <v>4024</v>
      </c>
      <c r="E11595" t="s">
        <v>4025</v>
      </c>
      <c r="F11595" s="859" t="s">
        <v>18974</v>
      </c>
    </row>
    <row r="11596" spans="1:6">
      <c r="A11596" t="s">
        <v>3967</v>
      </c>
      <c r="B11596" t="s">
        <v>4023</v>
      </c>
      <c r="C11596" t="s">
        <v>2062</v>
      </c>
      <c r="D11596" t="s">
        <v>4024</v>
      </c>
      <c r="E11596" t="s">
        <v>4025</v>
      </c>
      <c r="F11596" s="859" t="s">
        <v>18978</v>
      </c>
    </row>
    <row r="11597" spans="1:6">
      <c r="A11597" t="s">
        <v>3967</v>
      </c>
      <c r="B11597" t="s">
        <v>4023</v>
      </c>
      <c r="C11597" t="s">
        <v>2062</v>
      </c>
      <c r="D11597" t="s">
        <v>4024</v>
      </c>
      <c r="E11597" t="s">
        <v>4025</v>
      </c>
      <c r="F11597" s="859" t="s">
        <v>18982</v>
      </c>
    </row>
    <row r="11598" spans="1:6">
      <c r="A11598" t="s">
        <v>3967</v>
      </c>
      <c r="B11598" t="s">
        <v>4023</v>
      </c>
      <c r="C11598" t="s">
        <v>2062</v>
      </c>
      <c r="D11598" t="s">
        <v>4024</v>
      </c>
      <c r="E11598" t="s">
        <v>4025</v>
      </c>
      <c r="F11598" s="859" t="s">
        <v>18985</v>
      </c>
    </row>
    <row r="11599" spans="1:6">
      <c r="A11599" t="s">
        <v>3967</v>
      </c>
      <c r="B11599" t="s">
        <v>4023</v>
      </c>
      <c r="C11599" t="s">
        <v>2062</v>
      </c>
      <c r="D11599" t="s">
        <v>4024</v>
      </c>
      <c r="E11599" t="s">
        <v>4025</v>
      </c>
      <c r="F11599" s="859" t="s">
        <v>18986</v>
      </c>
    </row>
    <row r="11600" spans="1:6">
      <c r="A11600" t="s">
        <v>3967</v>
      </c>
      <c r="B11600" t="s">
        <v>4023</v>
      </c>
      <c r="C11600" t="s">
        <v>2062</v>
      </c>
      <c r="D11600" t="s">
        <v>4024</v>
      </c>
      <c r="E11600" t="s">
        <v>4025</v>
      </c>
      <c r="F11600" s="859" t="s">
        <v>18990</v>
      </c>
    </row>
    <row r="11601" spans="1:6">
      <c r="A11601" t="s">
        <v>3967</v>
      </c>
      <c r="B11601" t="s">
        <v>4023</v>
      </c>
      <c r="C11601" t="s">
        <v>2062</v>
      </c>
      <c r="D11601" t="s">
        <v>4024</v>
      </c>
      <c r="E11601" t="s">
        <v>4025</v>
      </c>
      <c r="F11601" s="859" t="s">
        <v>18993</v>
      </c>
    </row>
    <row r="11602" spans="1:6">
      <c r="A11602" t="s">
        <v>3967</v>
      </c>
      <c r="B11602" t="s">
        <v>4023</v>
      </c>
      <c r="C11602" t="s">
        <v>2062</v>
      </c>
      <c r="D11602" t="s">
        <v>4024</v>
      </c>
      <c r="E11602" t="s">
        <v>4025</v>
      </c>
      <c r="F11602" s="859" t="s">
        <v>18997</v>
      </c>
    </row>
    <row r="11603" spans="1:6">
      <c r="A11603" t="s">
        <v>3967</v>
      </c>
      <c r="B11603" t="s">
        <v>4023</v>
      </c>
      <c r="C11603" t="s">
        <v>2062</v>
      </c>
      <c r="D11603" t="s">
        <v>4024</v>
      </c>
      <c r="E11603" t="s">
        <v>4025</v>
      </c>
      <c r="F11603" s="859" t="s">
        <v>19001</v>
      </c>
    </row>
    <row r="11604" spans="1:6">
      <c r="A11604" t="s">
        <v>3967</v>
      </c>
      <c r="B11604" t="s">
        <v>4023</v>
      </c>
      <c r="C11604" t="s">
        <v>2062</v>
      </c>
      <c r="D11604" t="s">
        <v>4024</v>
      </c>
      <c r="E11604" t="s">
        <v>4025</v>
      </c>
      <c r="F11604" s="859" t="s">
        <v>19005</v>
      </c>
    </row>
    <row r="11605" spans="1:6">
      <c r="A11605" t="s">
        <v>3967</v>
      </c>
      <c r="B11605" t="s">
        <v>4023</v>
      </c>
      <c r="C11605" t="s">
        <v>2062</v>
      </c>
      <c r="D11605" t="s">
        <v>4024</v>
      </c>
      <c r="E11605" t="s">
        <v>4025</v>
      </c>
      <c r="F11605" s="859" t="s">
        <v>19009</v>
      </c>
    </row>
    <row r="11606" spans="1:6">
      <c r="A11606" t="s">
        <v>3967</v>
      </c>
      <c r="B11606" t="s">
        <v>4023</v>
      </c>
      <c r="C11606" t="s">
        <v>2062</v>
      </c>
      <c r="D11606" t="s">
        <v>4024</v>
      </c>
      <c r="E11606" t="s">
        <v>4025</v>
      </c>
      <c r="F11606" s="859" t="s">
        <v>19010</v>
      </c>
    </row>
    <row r="11607" spans="1:6">
      <c r="A11607" t="s">
        <v>3967</v>
      </c>
      <c r="B11607" t="s">
        <v>4023</v>
      </c>
      <c r="C11607" t="s">
        <v>2062</v>
      </c>
      <c r="D11607" t="s">
        <v>4024</v>
      </c>
      <c r="E11607" t="s">
        <v>4025</v>
      </c>
      <c r="F11607" s="859" t="s">
        <v>19014</v>
      </c>
    </row>
    <row r="11608" spans="1:6">
      <c r="A11608" t="s">
        <v>3967</v>
      </c>
      <c r="B11608" t="s">
        <v>4023</v>
      </c>
      <c r="C11608" t="s">
        <v>2062</v>
      </c>
      <c r="D11608" t="s">
        <v>4024</v>
      </c>
      <c r="E11608" t="s">
        <v>4025</v>
      </c>
      <c r="F11608" s="859" t="s">
        <v>19018</v>
      </c>
    </row>
    <row r="11609" spans="1:6">
      <c r="A11609" t="s">
        <v>3967</v>
      </c>
      <c r="B11609" t="s">
        <v>4023</v>
      </c>
      <c r="C11609" t="s">
        <v>2062</v>
      </c>
      <c r="D11609" t="s">
        <v>4024</v>
      </c>
      <c r="E11609" t="s">
        <v>4025</v>
      </c>
      <c r="F11609" s="859" t="s">
        <v>19022</v>
      </c>
    </row>
    <row r="11610" spans="1:6">
      <c r="A11610" t="s">
        <v>3967</v>
      </c>
      <c r="B11610" t="s">
        <v>4023</v>
      </c>
      <c r="C11610" t="s">
        <v>2062</v>
      </c>
      <c r="D11610" t="s">
        <v>4024</v>
      </c>
      <c r="E11610" t="s">
        <v>4025</v>
      </c>
      <c r="F11610" s="859" t="s">
        <v>19025</v>
      </c>
    </row>
    <row r="11611" spans="1:6">
      <c r="A11611" t="s">
        <v>3967</v>
      </c>
      <c r="B11611" t="s">
        <v>4023</v>
      </c>
      <c r="C11611" t="s">
        <v>2062</v>
      </c>
      <c r="D11611" t="s">
        <v>4024</v>
      </c>
      <c r="E11611" t="s">
        <v>4025</v>
      </c>
      <c r="F11611" s="859" t="s">
        <v>19029</v>
      </c>
    </row>
    <row r="11612" spans="1:6">
      <c r="A11612" t="s">
        <v>3967</v>
      </c>
      <c r="B11612" t="s">
        <v>4023</v>
      </c>
      <c r="C11612" t="s">
        <v>2062</v>
      </c>
      <c r="D11612" t="s">
        <v>4024</v>
      </c>
      <c r="E11612" t="s">
        <v>4025</v>
      </c>
      <c r="F11612" s="859" t="s">
        <v>19030</v>
      </c>
    </row>
    <row r="11613" spans="1:6">
      <c r="A11613" t="s">
        <v>3967</v>
      </c>
      <c r="B11613" t="s">
        <v>4023</v>
      </c>
      <c r="C11613" t="s">
        <v>2062</v>
      </c>
      <c r="D11613" t="s">
        <v>4024</v>
      </c>
      <c r="E11613" t="s">
        <v>4025</v>
      </c>
      <c r="F11613" s="859" t="s">
        <v>19031</v>
      </c>
    </row>
    <row r="11614" spans="1:6">
      <c r="A11614" t="s">
        <v>3967</v>
      </c>
      <c r="B11614" t="s">
        <v>4023</v>
      </c>
      <c r="C11614" t="s">
        <v>2062</v>
      </c>
      <c r="D11614" t="s">
        <v>4024</v>
      </c>
      <c r="E11614" t="s">
        <v>4025</v>
      </c>
      <c r="F11614" s="859" t="s">
        <v>19035</v>
      </c>
    </row>
    <row r="11615" spans="1:6">
      <c r="A11615" t="s">
        <v>3967</v>
      </c>
      <c r="B11615" t="s">
        <v>4023</v>
      </c>
      <c r="C11615" t="s">
        <v>2062</v>
      </c>
      <c r="D11615" t="s">
        <v>4024</v>
      </c>
      <c r="E11615" t="s">
        <v>4025</v>
      </c>
      <c r="F11615" s="859" t="s">
        <v>19039</v>
      </c>
    </row>
    <row r="11616" spans="1:6">
      <c r="A11616" t="s">
        <v>3967</v>
      </c>
      <c r="B11616" t="s">
        <v>4023</v>
      </c>
      <c r="C11616" t="s">
        <v>2062</v>
      </c>
      <c r="D11616" t="s">
        <v>4024</v>
      </c>
      <c r="E11616" t="s">
        <v>4025</v>
      </c>
      <c r="F11616" s="859" t="s">
        <v>19043</v>
      </c>
    </row>
    <row r="11617" spans="1:6">
      <c r="A11617" t="s">
        <v>3967</v>
      </c>
      <c r="B11617" t="s">
        <v>4023</v>
      </c>
      <c r="C11617" t="s">
        <v>2062</v>
      </c>
      <c r="D11617" t="s">
        <v>4024</v>
      </c>
      <c r="E11617" t="s">
        <v>4025</v>
      </c>
      <c r="F11617" s="859" t="s">
        <v>19047</v>
      </c>
    </row>
    <row r="11618" spans="1:6">
      <c r="A11618" t="s">
        <v>3967</v>
      </c>
      <c r="B11618" t="s">
        <v>4023</v>
      </c>
      <c r="C11618" t="s">
        <v>2062</v>
      </c>
      <c r="D11618" t="s">
        <v>4024</v>
      </c>
      <c r="E11618" t="s">
        <v>4025</v>
      </c>
      <c r="F11618" s="859" t="s">
        <v>19051</v>
      </c>
    </row>
    <row r="11619" spans="1:6">
      <c r="A11619" t="s">
        <v>3967</v>
      </c>
      <c r="B11619" t="s">
        <v>4023</v>
      </c>
      <c r="C11619" t="s">
        <v>2062</v>
      </c>
      <c r="D11619" t="s">
        <v>4024</v>
      </c>
      <c r="E11619" t="s">
        <v>4025</v>
      </c>
      <c r="F11619" s="859" t="s">
        <v>19055</v>
      </c>
    </row>
    <row r="11620" spans="1:6">
      <c r="A11620" t="s">
        <v>3967</v>
      </c>
      <c r="B11620" t="s">
        <v>4023</v>
      </c>
      <c r="C11620" t="s">
        <v>2062</v>
      </c>
      <c r="D11620" t="s">
        <v>4024</v>
      </c>
      <c r="E11620" t="s">
        <v>4025</v>
      </c>
      <c r="F11620" s="859" t="s">
        <v>19059</v>
      </c>
    </row>
    <row r="11621" spans="1:6">
      <c r="A11621" t="s">
        <v>3967</v>
      </c>
      <c r="B11621" t="s">
        <v>4023</v>
      </c>
      <c r="C11621" t="s">
        <v>2062</v>
      </c>
      <c r="D11621" t="s">
        <v>4024</v>
      </c>
      <c r="E11621" t="s">
        <v>4025</v>
      </c>
      <c r="F11621" s="859" t="s">
        <v>19062</v>
      </c>
    </row>
    <row r="11622" spans="1:6">
      <c r="A11622" t="s">
        <v>3967</v>
      </c>
      <c r="B11622" t="s">
        <v>4023</v>
      </c>
      <c r="C11622" t="s">
        <v>2062</v>
      </c>
      <c r="D11622" t="s">
        <v>4024</v>
      </c>
      <c r="E11622" t="s">
        <v>4025</v>
      </c>
      <c r="F11622" s="859" t="s">
        <v>19065</v>
      </c>
    </row>
    <row r="11623" spans="1:6">
      <c r="A11623" t="s">
        <v>3967</v>
      </c>
      <c r="B11623" t="s">
        <v>4023</v>
      </c>
      <c r="C11623" t="s">
        <v>2062</v>
      </c>
      <c r="D11623" t="s">
        <v>4024</v>
      </c>
      <c r="E11623" t="s">
        <v>4025</v>
      </c>
      <c r="F11623" s="859" t="s">
        <v>19069</v>
      </c>
    </row>
    <row r="11624" spans="1:6">
      <c r="A11624" t="s">
        <v>3967</v>
      </c>
      <c r="B11624" t="s">
        <v>4023</v>
      </c>
      <c r="C11624" t="s">
        <v>2062</v>
      </c>
      <c r="D11624" t="s">
        <v>4024</v>
      </c>
      <c r="E11624" t="s">
        <v>4025</v>
      </c>
      <c r="F11624" s="859" t="s">
        <v>19073</v>
      </c>
    </row>
    <row r="11625" spans="1:6">
      <c r="A11625" t="s">
        <v>3967</v>
      </c>
      <c r="B11625" t="s">
        <v>4023</v>
      </c>
      <c r="C11625" t="s">
        <v>2062</v>
      </c>
      <c r="D11625" t="s">
        <v>4024</v>
      </c>
      <c r="E11625" t="s">
        <v>4025</v>
      </c>
      <c r="F11625" s="859" t="s">
        <v>19077</v>
      </c>
    </row>
    <row r="11626" spans="1:6">
      <c r="A11626" t="s">
        <v>3967</v>
      </c>
      <c r="B11626" t="s">
        <v>4023</v>
      </c>
      <c r="C11626" t="s">
        <v>2062</v>
      </c>
      <c r="D11626" t="s">
        <v>4024</v>
      </c>
      <c r="E11626" t="s">
        <v>4025</v>
      </c>
      <c r="F11626" s="859" t="s">
        <v>19078</v>
      </c>
    </row>
    <row r="11627" spans="1:6">
      <c r="A11627" t="s">
        <v>3967</v>
      </c>
      <c r="B11627" t="s">
        <v>4023</v>
      </c>
      <c r="C11627" t="s">
        <v>2062</v>
      </c>
      <c r="D11627" t="s">
        <v>4024</v>
      </c>
      <c r="E11627" t="s">
        <v>4025</v>
      </c>
      <c r="F11627" s="859" t="s">
        <v>19082</v>
      </c>
    </row>
    <row r="11628" spans="1:6">
      <c r="A11628" t="s">
        <v>3967</v>
      </c>
      <c r="B11628" t="s">
        <v>4023</v>
      </c>
      <c r="C11628" t="s">
        <v>2062</v>
      </c>
      <c r="D11628" t="s">
        <v>4024</v>
      </c>
      <c r="E11628" t="s">
        <v>4025</v>
      </c>
      <c r="F11628" s="859" t="s">
        <v>19086</v>
      </c>
    </row>
    <row r="11629" spans="1:6">
      <c r="A11629" t="s">
        <v>3967</v>
      </c>
      <c r="B11629" t="s">
        <v>4023</v>
      </c>
      <c r="C11629" t="s">
        <v>2062</v>
      </c>
      <c r="D11629" t="s">
        <v>4024</v>
      </c>
      <c r="E11629" t="s">
        <v>4025</v>
      </c>
      <c r="F11629" s="859" t="s">
        <v>19090</v>
      </c>
    </row>
    <row r="11630" spans="1:6">
      <c r="A11630" t="s">
        <v>3967</v>
      </c>
      <c r="B11630" t="s">
        <v>4023</v>
      </c>
      <c r="C11630" t="s">
        <v>2062</v>
      </c>
      <c r="D11630" t="s">
        <v>4024</v>
      </c>
      <c r="E11630" t="s">
        <v>4025</v>
      </c>
      <c r="F11630" s="859" t="s">
        <v>19094</v>
      </c>
    </row>
    <row r="11631" spans="1:6">
      <c r="A11631" t="s">
        <v>3967</v>
      </c>
      <c r="B11631" t="s">
        <v>4023</v>
      </c>
      <c r="C11631" t="s">
        <v>2062</v>
      </c>
      <c r="D11631" t="s">
        <v>4024</v>
      </c>
      <c r="E11631" t="s">
        <v>4025</v>
      </c>
      <c r="F11631" s="859" t="s">
        <v>19098</v>
      </c>
    </row>
    <row r="11632" spans="1:6">
      <c r="A11632" t="s">
        <v>3967</v>
      </c>
      <c r="B11632" t="s">
        <v>4023</v>
      </c>
      <c r="C11632" t="s">
        <v>2062</v>
      </c>
      <c r="D11632" t="s">
        <v>4024</v>
      </c>
      <c r="E11632" t="s">
        <v>4025</v>
      </c>
      <c r="F11632" s="859" t="s">
        <v>19102</v>
      </c>
    </row>
    <row r="11633" spans="1:6">
      <c r="A11633" t="s">
        <v>3967</v>
      </c>
      <c r="B11633" t="s">
        <v>4023</v>
      </c>
      <c r="C11633" t="s">
        <v>2062</v>
      </c>
      <c r="D11633" t="s">
        <v>4024</v>
      </c>
      <c r="E11633" t="s">
        <v>4025</v>
      </c>
      <c r="F11633" s="859" t="s">
        <v>19106</v>
      </c>
    </row>
    <row r="11634" spans="1:6">
      <c r="A11634" t="s">
        <v>3967</v>
      </c>
      <c r="B11634" t="s">
        <v>4023</v>
      </c>
      <c r="C11634" t="s">
        <v>2062</v>
      </c>
      <c r="D11634" t="s">
        <v>4024</v>
      </c>
      <c r="E11634" t="s">
        <v>4025</v>
      </c>
      <c r="F11634" s="859" t="s">
        <v>19110</v>
      </c>
    </row>
    <row r="11635" spans="1:6">
      <c r="A11635" t="s">
        <v>3967</v>
      </c>
      <c r="B11635" t="s">
        <v>4023</v>
      </c>
      <c r="C11635" t="s">
        <v>2062</v>
      </c>
      <c r="D11635" t="s">
        <v>4024</v>
      </c>
      <c r="E11635" t="s">
        <v>4025</v>
      </c>
      <c r="F11635" s="859" t="s">
        <v>19114</v>
      </c>
    </row>
    <row r="11636" spans="1:6">
      <c r="A11636" t="s">
        <v>3967</v>
      </c>
      <c r="B11636" t="s">
        <v>4023</v>
      </c>
      <c r="C11636" t="s">
        <v>2062</v>
      </c>
      <c r="D11636" t="s">
        <v>4024</v>
      </c>
      <c r="E11636" t="s">
        <v>4025</v>
      </c>
      <c r="F11636" s="859" t="s">
        <v>19115</v>
      </c>
    </row>
    <row r="11637" spans="1:6">
      <c r="A11637" t="s">
        <v>3967</v>
      </c>
      <c r="B11637" t="s">
        <v>4023</v>
      </c>
      <c r="C11637" t="s">
        <v>2062</v>
      </c>
      <c r="D11637" t="s">
        <v>4024</v>
      </c>
      <c r="E11637" t="s">
        <v>4025</v>
      </c>
      <c r="F11637" s="859" t="s">
        <v>19119</v>
      </c>
    </row>
    <row r="11638" spans="1:6">
      <c r="A11638" t="s">
        <v>3967</v>
      </c>
      <c r="B11638" t="s">
        <v>4023</v>
      </c>
      <c r="C11638" t="s">
        <v>2062</v>
      </c>
      <c r="D11638" t="s">
        <v>4024</v>
      </c>
      <c r="E11638" t="s">
        <v>4025</v>
      </c>
      <c r="F11638" s="859" t="s">
        <v>19123</v>
      </c>
    </row>
    <row r="11639" spans="1:6">
      <c r="A11639" t="s">
        <v>3967</v>
      </c>
      <c r="B11639" t="s">
        <v>4023</v>
      </c>
      <c r="C11639" t="s">
        <v>2062</v>
      </c>
      <c r="D11639" t="s">
        <v>4024</v>
      </c>
      <c r="E11639" t="s">
        <v>4025</v>
      </c>
      <c r="F11639" s="859" t="s">
        <v>19127</v>
      </c>
    </row>
    <row r="11640" spans="1:6">
      <c r="A11640" t="s">
        <v>3967</v>
      </c>
      <c r="B11640" t="s">
        <v>4023</v>
      </c>
      <c r="C11640" t="s">
        <v>2062</v>
      </c>
      <c r="D11640" t="s">
        <v>4024</v>
      </c>
      <c r="E11640" t="s">
        <v>4025</v>
      </c>
      <c r="F11640" s="859" t="s">
        <v>19131</v>
      </c>
    </row>
    <row r="11641" spans="1:6">
      <c r="A11641" t="s">
        <v>3967</v>
      </c>
      <c r="B11641" t="s">
        <v>4023</v>
      </c>
      <c r="C11641" t="s">
        <v>2062</v>
      </c>
      <c r="D11641" t="s">
        <v>4024</v>
      </c>
      <c r="E11641" t="s">
        <v>4025</v>
      </c>
      <c r="F11641" s="859" t="s">
        <v>19135</v>
      </c>
    </row>
    <row r="11642" spans="1:6">
      <c r="A11642" t="s">
        <v>3967</v>
      </c>
      <c r="B11642" t="s">
        <v>4023</v>
      </c>
      <c r="C11642" t="s">
        <v>2062</v>
      </c>
      <c r="D11642" t="s">
        <v>4024</v>
      </c>
      <c r="E11642" t="s">
        <v>4025</v>
      </c>
      <c r="F11642" s="859" t="s">
        <v>19139</v>
      </c>
    </row>
    <row r="11643" spans="1:6">
      <c r="A11643" t="s">
        <v>3967</v>
      </c>
      <c r="B11643" t="s">
        <v>4023</v>
      </c>
      <c r="C11643" t="s">
        <v>2062</v>
      </c>
      <c r="D11643" t="s">
        <v>4024</v>
      </c>
      <c r="E11643" t="s">
        <v>4025</v>
      </c>
      <c r="F11643" s="859" t="s">
        <v>19143</v>
      </c>
    </row>
    <row r="11644" spans="1:6">
      <c r="A11644" t="s">
        <v>3967</v>
      </c>
      <c r="B11644" t="s">
        <v>4023</v>
      </c>
      <c r="C11644" t="s">
        <v>2062</v>
      </c>
      <c r="D11644" t="s">
        <v>4024</v>
      </c>
      <c r="E11644" t="s">
        <v>4025</v>
      </c>
      <c r="F11644" s="859" t="s">
        <v>19147</v>
      </c>
    </row>
    <row r="11645" spans="1:6">
      <c r="A11645" t="s">
        <v>3967</v>
      </c>
      <c r="B11645" t="s">
        <v>4023</v>
      </c>
      <c r="C11645" t="s">
        <v>2062</v>
      </c>
      <c r="D11645" t="s">
        <v>4024</v>
      </c>
      <c r="E11645" t="s">
        <v>4025</v>
      </c>
      <c r="F11645" s="859" t="s">
        <v>19151</v>
      </c>
    </row>
    <row r="11646" spans="1:6">
      <c r="A11646" t="s">
        <v>3967</v>
      </c>
      <c r="B11646" t="s">
        <v>4023</v>
      </c>
      <c r="C11646" t="s">
        <v>2062</v>
      </c>
      <c r="D11646" t="s">
        <v>4024</v>
      </c>
      <c r="E11646" t="s">
        <v>4025</v>
      </c>
      <c r="F11646" s="859" t="s">
        <v>19155</v>
      </c>
    </row>
    <row r="11647" spans="1:6">
      <c r="A11647" t="s">
        <v>3967</v>
      </c>
      <c r="B11647" t="s">
        <v>4023</v>
      </c>
      <c r="C11647" t="s">
        <v>2062</v>
      </c>
      <c r="D11647" t="s">
        <v>4024</v>
      </c>
      <c r="E11647" t="s">
        <v>4025</v>
      </c>
      <c r="F11647" s="859" t="s">
        <v>19159</v>
      </c>
    </row>
    <row r="11648" spans="1:6">
      <c r="A11648" t="s">
        <v>3967</v>
      </c>
      <c r="B11648" t="s">
        <v>4023</v>
      </c>
      <c r="C11648" t="s">
        <v>2062</v>
      </c>
      <c r="D11648" t="s">
        <v>4024</v>
      </c>
      <c r="E11648" t="s">
        <v>4025</v>
      </c>
      <c r="F11648" s="859" t="s">
        <v>19162</v>
      </c>
    </row>
    <row r="11649" spans="1:6">
      <c r="A11649" t="s">
        <v>3967</v>
      </c>
      <c r="B11649" t="s">
        <v>4023</v>
      </c>
      <c r="C11649" t="s">
        <v>2062</v>
      </c>
      <c r="D11649" t="s">
        <v>4024</v>
      </c>
      <c r="E11649" t="s">
        <v>4025</v>
      </c>
      <c r="F11649" s="859" t="s">
        <v>19163</v>
      </c>
    </row>
    <row r="11650" spans="1:6">
      <c r="A11650" t="s">
        <v>3967</v>
      </c>
      <c r="B11650" t="s">
        <v>4023</v>
      </c>
      <c r="C11650" t="s">
        <v>2062</v>
      </c>
      <c r="D11650" t="s">
        <v>4024</v>
      </c>
      <c r="E11650" t="s">
        <v>4025</v>
      </c>
      <c r="F11650" s="859" t="s">
        <v>19167</v>
      </c>
    </row>
    <row r="11651" spans="1:6">
      <c r="A11651" t="s">
        <v>3967</v>
      </c>
      <c r="B11651" t="s">
        <v>4023</v>
      </c>
      <c r="C11651" t="s">
        <v>2062</v>
      </c>
      <c r="D11651" t="s">
        <v>4024</v>
      </c>
      <c r="E11651" t="s">
        <v>4025</v>
      </c>
      <c r="F11651" s="859" t="s">
        <v>19169</v>
      </c>
    </row>
    <row r="11652" spans="1:6">
      <c r="A11652" t="s">
        <v>3967</v>
      </c>
      <c r="B11652" t="s">
        <v>4023</v>
      </c>
      <c r="C11652" t="s">
        <v>2062</v>
      </c>
      <c r="D11652" t="s">
        <v>4024</v>
      </c>
      <c r="E11652" t="s">
        <v>4025</v>
      </c>
      <c r="F11652" s="859" t="s">
        <v>19173</v>
      </c>
    </row>
    <row r="11653" spans="1:6">
      <c r="A11653" t="s">
        <v>3967</v>
      </c>
      <c r="B11653" t="s">
        <v>4023</v>
      </c>
      <c r="C11653" t="s">
        <v>2062</v>
      </c>
      <c r="D11653" t="s">
        <v>4024</v>
      </c>
      <c r="E11653" t="s">
        <v>4025</v>
      </c>
      <c r="F11653" s="859" t="s">
        <v>19177</v>
      </c>
    </row>
    <row r="11654" spans="1:6">
      <c r="A11654" t="s">
        <v>3967</v>
      </c>
      <c r="B11654" t="s">
        <v>4023</v>
      </c>
      <c r="C11654" t="s">
        <v>2062</v>
      </c>
      <c r="D11654" t="s">
        <v>4024</v>
      </c>
      <c r="E11654" t="s">
        <v>4025</v>
      </c>
      <c r="F11654" s="859" t="s">
        <v>19178</v>
      </c>
    </row>
    <row r="11655" spans="1:6">
      <c r="A11655" t="s">
        <v>3967</v>
      </c>
      <c r="B11655" t="s">
        <v>4023</v>
      </c>
      <c r="C11655" t="s">
        <v>2062</v>
      </c>
      <c r="D11655" t="s">
        <v>4024</v>
      </c>
      <c r="E11655" t="s">
        <v>4025</v>
      </c>
      <c r="F11655" s="859" t="s">
        <v>19182</v>
      </c>
    </row>
    <row r="11656" spans="1:6">
      <c r="A11656" t="s">
        <v>3967</v>
      </c>
      <c r="B11656" t="s">
        <v>4023</v>
      </c>
      <c r="C11656" t="s">
        <v>2062</v>
      </c>
      <c r="D11656" t="s">
        <v>4024</v>
      </c>
      <c r="E11656" t="s">
        <v>4025</v>
      </c>
      <c r="F11656" s="859" t="s">
        <v>19183</v>
      </c>
    </row>
    <row r="11657" spans="1:6">
      <c r="A11657" t="s">
        <v>3967</v>
      </c>
      <c r="B11657" t="s">
        <v>4023</v>
      </c>
      <c r="C11657" t="s">
        <v>2062</v>
      </c>
      <c r="D11657" t="s">
        <v>4024</v>
      </c>
      <c r="E11657" t="s">
        <v>4025</v>
      </c>
      <c r="F11657" s="859" t="s">
        <v>19186</v>
      </c>
    </row>
    <row r="11658" spans="1:6">
      <c r="A11658" t="s">
        <v>3967</v>
      </c>
      <c r="B11658" t="s">
        <v>4023</v>
      </c>
      <c r="C11658" t="s">
        <v>2062</v>
      </c>
      <c r="D11658" t="s">
        <v>4024</v>
      </c>
      <c r="E11658" t="s">
        <v>4025</v>
      </c>
      <c r="F11658" s="859" t="s">
        <v>19190</v>
      </c>
    </row>
    <row r="11659" spans="1:6">
      <c r="A11659" t="s">
        <v>3967</v>
      </c>
      <c r="B11659" t="s">
        <v>4023</v>
      </c>
      <c r="C11659" t="s">
        <v>2062</v>
      </c>
      <c r="D11659" t="s">
        <v>4024</v>
      </c>
      <c r="E11659" t="s">
        <v>4025</v>
      </c>
      <c r="F11659" s="859" t="s">
        <v>19194</v>
      </c>
    </row>
    <row r="11660" spans="1:6">
      <c r="A11660" t="s">
        <v>3967</v>
      </c>
      <c r="B11660" t="s">
        <v>4023</v>
      </c>
      <c r="C11660" t="s">
        <v>2062</v>
      </c>
      <c r="D11660" t="s">
        <v>4024</v>
      </c>
      <c r="E11660" t="s">
        <v>4025</v>
      </c>
      <c r="F11660" s="859" t="s">
        <v>19195</v>
      </c>
    </row>
    <row r="11661" spans="1:6">
      <c r="A11661" t="s">
        <v>3967</v>
      </c>
      <c r="B11661" t="s">
        <v>4023</v>
      </c>
      <c r="C11661" t="s">
        <v>2062</v>
      </c>
      <c r="D11661" t="s">
        <v>4024</v>
      </c>
      <c r="E11661" t="s">
        <v>4025</v>
      </c>
      <c r="F11661" s="859" t="s">
        <v>19196</v>
      </c>
    </row>
    <row r="11662" spans="1:6">
      <c r="A11662" t="s">
        <v>3967</v>
      </c>
      <c r="B11662" t="s">
        <v>4023</v>
      </c>
      <c r="C11662" t="s">
        <v>2062</v>
      </c>
      <c r="D11662" t="s">
        <v>4024</v>
      </c>
      <c r="E11662" t="s">
        <v>4025</v>
      </c>
      <c r="F11662" s="859" t="s">
        <v>19200</v>
      </c>
    </row>
    <row r="11663" spans="1:6">
      <c r="A11663" t="s">
        <v>3967</v>
      </c>
      <c r="B11663" t="s">
        <v>4023</v>
      </c>
      <c r="C11663" t="s">
        <v>2062</v>
      </c>
      <c r="D11663" t="s">
        <v>4024</v>
      </c>
      <c r="E11663" t="s">
        <v>4025</v>
      </c>
      <c r="F11663" s="859" t="s">
        <v>19203</v>
      </c>
    </row>
    <row r="11664" spans="1:6">
      <c r="A11664" t="s">
        <v>3967</v>
      </c>
      <c r="B11664" t="s">
        <v>4023</v>
      </c>
      <c r="C11664" t="s">
        <v>2062</v>
      </c>
      <c r="D11664" t="s">
        <v>4024</v>
      </c>
      <c r="E11664" t="s">
        <v>4025</v>
      </c>
      <c r="F11664" s="859" t="s">
        <v>19207</v>
      </c>
    </row>
    <row r="11665" spans="1:6">
      <c r="A11665" t="s">
        <v>3967</v>
      </c>
      <c r="B11665" t="s">
        <v>4023</v>
      </c>
      <c r="C11665" t="s">
        <v>2062</v>
      </c>
      <c r="D11665" t="s">
        <v>4024</v>
      </c>
      <c r="E11665" t="s">
        <v>4025</v>
      </c>
      <c r="F11665" s="859" t="s">
        <v>19211</v>
      </c>
    </row>
    <row r="11666" spans="1:6">
      <c r="A11666" t="s">
        <v>3967</v>
      </c>
      <c r="B11666" t="s">
        <v>4023</v>
      </c>
      <c r="C11666" t="s">
        <v>2062</v>
      </c>
      <c r="D11666" t="s">
        <v>4024</v>
      </c>
      <c r="E11666" t="s">
        <v>4025</v>
      </c>
      <c r="F11666" s="859" t="s">
        <v>19214</v>
      </c>
    </row>
    <row r="11667" spans="1:6">
      <c r="A11667" t="s">
        <v>3967</v>
      </c>
      <c r="B11667" t="s">
        <v>4023</v>
      </c>
      <c r="C11667" t="s">
        <v>2062</v>
      </c>
      <c r="D11667" t="s">
        <v>4024</v>
      </c>
      <c r="E11667" t="s">
        <v>4025</v>
      </c>
      <c r="F11667" s="859" t="s">
        <v>19218</v>
      </c>
    </row>
    <row r="11668" spans="1:6">
      <c r="A11668" t="s">
        <v>3967</v>
      </c>
      <c r="B11668" t="s">
        <v>4023</v>
      </c>
      <c r="C11668" t="s">
        <v>2062</v>
      </c>
      <c r="D11668" t="s">
        <v>4024</v>
      </c>
      <c r="E11668" t="s">
        <v>4025</v>
      </c>
      <c r="F11668" s="859" t="s">
        <v>19222</v>
      </c>
    </row>
    <row r="11669" spans="1:6">
      <c r="A11669" t="s">
        <v>3967</v>
      </c>
      <c r="B11669" t="s">
        <v>4023</v>
      </c>
      <c r="C11669" t="s">
        <v>2062</v>
      </c>
      <c r="D11669" t="s">
        <v>4024</v>
      </c>
      <c r="E11669" t="s">
        <v>4025</v>
      </c>
      <c r="F11669" s="859" t="s">
        <v>19226</v>
      </c>
    </row>
    <row r="11670" spans="1:6">
      <c r="A11670" t="s">
        <v>3967</v>
      </c>
      <c r="B11670" t="s">
        <v>4023</v>
      </c>
      <c r="C11670" t="s">
        <v>2062</v>
      </c>
      <c r="D11670" t="s">
        <v>4024</v>
      </c>
      <c r="E11670" t="s">
        <v>4025</v>
      </c>
      <c r="F11670" s="859" t="s">
        <v>19230</v>
      </c>
    </row>
    <row r="11671" spans="1:6">
      <c r="A11671" t="s">
        <v>3967</v>
      </c>
      <c r="B11671" t="s">
        <v>4023</v>
      </c>
      <c r="C11671" t="s">
        <v>2062</v>
      </c>
      <c r="D11671" t="s">
        <v>4024</v>
      </c>
      <c r="E11671" t="s">
        <v>4025</v>
      </c>
      <c r="F11671" s="859" t="s">
        <v>19234</v>
      </c>
    </row>
    <row r="11672" spans="1:6">
      <c r="A11672" t="s">
        <v>3967</v>
      </c>
      <c r="B11672" t="s">
        <v>4023</v>
      </c>
      <c r="C11672" t="s">
        <v>2062</v>
      </c>
      <c r="D11672" t="s">
        <v>4024</v>
      </c>
      <c r="E11672" t="s">
        <v>4025</v>
      </c>
      <c r="F11672" s="859" t="s">
        <v>19237</v>
      </c>
    </row>
    <row r="11673" spans="1:6">
      <c r="A11673" t="s">
        <v>3967</v>
      </c>
      <c r="B11673" t="s">
        <v>4023</v>
      </c>
      <c r="C11673" t="s">
        <v>2062</v>
      </c>
      <c r="D11673" t="s">
        <v>4024</v>
      </c>
      <c r="E11673" t="s">
        <v>4025</v>
      </c>
      <c r="F11673" s="859" t="s">
        <v>19238</v>
      </c>
    </row>
    <row r="11674" spans="1:6">
      <c r="A11674" t="s">
        <v>3967</v>
      </c>
      <c r="B11674" t="s">
        <v>4023</v>
      </c>
      <c r="C11674" t="s">
        <v>2062</v>
      </c>
      <c r="D11674" t="s">
        <v>4024</v>
      </c>
      <c r="E11674" t="s">
        <v>4025</v>
      </c>
      <c r="F11674" s="859" t="s">
        <v>19242</v>
      </c>
    </row>
    <row r="11675" spans="1:6">
      <c r="A11675" t="s">
        <v>3967</v>
      </c>
      <c r="B11675" t="s">
        <v>4023</v>
      </c>
      <c r="C11675" t="s">
        <v>2062</v>
      </c>
      <c r="D11675" t="s">
        <v>4024</v>
      </c>
      <c r="E11675" t="s">
        <v>4025</v>
      </c>
      <c r="F11675" s="859" t="s">
        <v>19246</v>
      </c>
    </row>
    <row r="11676" spans="1:6">
      <c r="A11676" t="s">
        <v>3967</v>
      </c>
      <c r="B11676" t="s">
        <v>4023</v>
      </c>
      <c r="C11676" t="s">
        <v>2062</v>
      </c>
      <c r="D11676" t="s">
        <v>4024</v>
      </c>
      <c r="E11676" t="s">
        <v>4025</v>
      </c>
      <c r="F11676" s="859" t="s">
        <v>19250</v>
      </c>
    </row>
    <row r="11677" spans="1:6">
      <c r="A11677" t="s">
        <v>3967</v>
      </c>
      <c r="B11677" t="s">
        <v>4023</v>
      </c>
      <c r="C11677" t="s">
        <v>2062</v>
      </c>
      <c r="D11677" t="s">
        <v>4024</v>
      </c>
      <c r="E11677" t="s">
        <v>4025</v>
      </c>
      <c r="F11677" s="859" t="s">
        <v>19254</v>
      </c>
    </row>
    <row r="11678" spans="1:6">
      <c r="A11678" t="s">
        <v>3967</v>
      </c>
      <c r="B11678" t="s">
        <v>4023</v>
      </c>
      <c r="C11678" t="s">
        <v>2062</v>
      </c>
      <c r="D11678" t="s">
        <v>4024</v>
      </c>
      <c r="E11678" t="s">
        <v>4025</v>
      </c>
      <c r="F11678" s="859" t="s">
        <v>19258</v>
      </c>
    </row>
    <row r="11679" spans="1:6">
      <c r="A11679" t="s">
        <v>3967</v>
      </c>
      <c r="B11679" t="s">
        <v>4023</v>
      </c>
      <c r="C11679" t="s">
        <v>2062</v>
      </c>
      <c r="D11679" t="s">
        <v>4024</v>
      </c>
      <c r="E11679" t="s">
        <v>4025</v>
      </c>
      <c r="F11679" s="859" t="s">
        <v>19262</v>
      </c>
    </row>
    <row r="11680" spans="1:6">
      <c r="A11680" t="s">
        <v>3967</v>
      </c>
      <c r="B11680" t="s">
        <v>4023</v>
      </c>
      <c r="C11680" t="s">
        <v>2062</v>
      </c>
      <c r="D11680" t="s">
        <v>4024</v>
      </c>
      <c r="E11680" t="s">
        <v>4025</v>
      </c>
      <c r="F11680" s="859" t="s">
        <v>19266</v>
      </c>
    </row>
    <row r="11681" spans="1:6">
      <c r="A11681" t="s">
        <v>3967</v>
      </c>
      <c r="B11681" t="s">
        <v>4023</v>
      </c>
      <c r="C11681" t="s">
        <v>2062</v>
      </c>
      <c r="D11681" t="s">
        <v>4024</v>
      </c>
      <c r="E11681" t="s">
        <v>4025</v>
      </c>
      <c r="F11681" s="859" t="s">
        <v>19269</v>
      </c>
    </row>
    <row r="11682" spans="1:6">
      <c r="A11682" t="s">
        <v>3967</v>
      </c>
      <c r="B11682" t="s">
        <v>4023</v>
      </c>
      <c r="C11682" t="s">
        <v>2062</v>
      </c>
      <c r="D11682" t="s">
        <v>4024</v>
      </c>
      <c r="E11682" t="s">
        <v>4025</v>
      </c>
      <c r="F11682" s="859" t="s">
        <v>19273</v>
      </c>
    </row>
    <row r="11683" spans="1:6">
      <c r="A11683" t="s">
        <v>3967</v>
      </c>
      <c r="B11683" t="s">
        <v>4023</v>
      </c>
      <c r="C11683" t="s">
        <v>2062</v>
      </c>
      <c r="D11683" t="s">
        <v>4024</v>
      </c>
      <c r="E11683" t="s">
        <v>4025</v>
      </c>
      <c r="F11683" s="859" t="s">
        <v>19276</v>
      </c>
    </row>
    <row r="11684" spans="1:6">
      <c r="A11684" t="s">
        <v>3967</v>
      </c>
      <c r="B11684" t="s">
        <v>4023</v>
      </c>
      <c r="C11684" t="s">
        <v>2062</v>
      </c>
      <c r="D11684" t="s">
        <v>4024</v>
      </c>
      <c r="E11684" t="s">
        <v>4025</v>
      </c>
      <c r="F11684" s="859" t="s">
        <v>19277</v>
      </c>
    </row>
    <row r="11685" spans="1:6">
      <c r="A11685" t="s">
        <v>3967</v>
      </c>
      <c r="B11685" t="s">
        <v>4023</v>
      </c>
      <c r="C11685" t="s">
        <v>2062</v>
      </c>
      <c r="D11685" t="s">
        <v>4024</v>
      </c>
      <c r="E11685" t="s">
        <v>4025</v>
      </c>
      <c r="F11685" s="859" t="s">
        <v>19281</v>
      </c>
    </row>
    <row r="11686" spans="1:6">
      <c r="A11686" t="s">
        <v>3967</v>
      </c>
      <c r="B11686" t="s">
        <v>4023</v>
      </c>
      <c r="C11686" t="s">
        <v>2062</v>
      </c>
      <c r="D11686" t="s">
        <v>4024</v>
      </c>
      <c r="E11686" t="s">
        <v>4025</v>
      </c>
      <c r="F11686" s="859" t="s">
        <v>19285</v>
      </c>
    </row>
    <row r="11687" spans="1:6">
      <c r="A11687" t="s">
        <v>3967</v>
      </c>
      <c r="B11687" t="s">
        <v>4023</v>
      </c>
      <c r="C11687" t="s">
        <v>2062</v>
      </c>
      <c r="D11687" t="s">
        <v>4024</v>
      </c>
      <c r="E11687" t="s">
        <v>4025</v>
      </c>
      <c r="F11687" s="859" t="s">
        <v>19286</v>
      </c>
    </row>
    <row r="11688" spans="1:6">
      <c r="A11688" t="s">
        <v>3967</v>
      </c>
      <c r="B11688" t="s">
        <v>4023</v>
      </c>
      <c r="C11688" t="s">
        <v>2062</v>
      </c>
      <c r="D11688" t="s">
        <v>4024</v>
      </c>
      <c r="E11688" t="s">
        <v>4025</v>
      </c>
      <c r="F11688" s="859" t="s">
        <v>19290</v>
      </c>
    </row>
    <row r="11689" spans="1:6">
      <c r="A11689" t="s">
        <v>3967</v>
      </c>
      <c r="B11689" t="s">
        <v>4023</v>
      </c>
      <c r="C11689" t="s">
        <v>2062</v>
      </c>
      <c r="D11689" t="s">
        <v>4024</v>
      </c>
      <c r="E11689" t="s">
        <v>4025</v>
      </c>
      <c r="F11689" s="859" t="s">
        <v>19291</v>
      </c>
    </row>
    <row r="11690" spans="1:6">
      <c r="A11690" t="s">
        <v>3967</v>
      </c>
      <c r="B11690" t="s">
        <v>4023</v>
      </c>
      <c r="C11690" t="s">
        <v>2062</v>
      </c>
      <c r="D11690" t="s">
        <v>4024</v>
      </c>
      <c r="E11690" t="s">
        <v>4025</v>
      </c>
      <c r="F11690" s="859" t="s">
        <v>19295</v>
      </c>
    </row>
    <row r="11691" spans="1:6">
      <c r="A11691" t="s">
        <v>3967</v>
      </c>
      <c r="B11691" t="s">
        <v>4023</v>
      </c>
      <c r="C11691" t="s">
        <v>2062</v>
      </c>
      <c r="D11691" t="s">
        <v>4024</v>
      </c>
      <c r="E11691" t="s">
        <v>4025</v>
      </c>
      <c r="F11691" s="859" t="s">
        <v>19299</v>
      </c>
    </row>
    <row r="11692" spans="1:6">
      <c r="A11692" t="s">
        <v>3967</v>
      </c>
      <c r="B11692" t="s">
        <v>4023</v>
      </c>
      <c r="C11692" t="s">
        <v>2062</v>
      </c>
      <c r="D11692" t="s">
        <v>4024</v>
      </c>
      <c r="E11692" t="s">
        <v>4025</v>
      </c>
      <c r="F11692" s="859" t="s">
        <v>19300</v>
      </c>
    </row>
    <row r="11693" spans="1:6">
      <c r="A11693" t="s">
        <v>3967</v>
      </c>
      <c r="B11693" t="s">
        <v>4023</v>
      </c>
      <c r="C11693" t="s">
        <v>2062</v>
      </c>
      <c r="D11693" t="s">
        <v>4024</v>
      </c>
      <c r="E11693" t="s">
        <v>4025</v>
      </c>
      <c r="F11693" s="859" t="s">
        <v>19304</v>
      </c>
    </row>
    <row r="11694" spans="1:6">
      <c r="A11694" t="s">
        <v>3967</v>
      </c>
      <c r="B11694" t="s">
        <v>4023</v>
      </c>
      <c r="C11694" t="s">
        <v>2062</v>
      </c>
      <c r="D11694" t="s">
        <v>4024</v>
      </c>
      <c r="E11694" t="s">
        <v>4025</v>
      </c>
      <c r="F11694" s="859" t="s">
        <v>19308</v>
      </c>
    </row>
    <row r="11695" spans="1:6">
      <c r="A11695" t="s">
        <v>3967</v>
      </c>
      <c r="B11695" t="s">
        <v>4023</v>
      </c>
      <c r="C11695" t="s">
        <v>2062</v>
      </c>
      <c r="D11695" t="s">
        <v>4024</v>
      </c>
      <c r="E11695" t="s">
        <v>4025</v>
      </c>
      <c r="F11695" s="859" t="s">
        <v>19311</v>
      </c>
    </row>
    <row r="11696" spans="1:6">
      <c r="A11696" t="s">
        <v>3967</v>
      </c>
      <c r="B11696" t="s">
        <v>4023</v>
      </c>
      <c r="C11696" t="s">
        <v>2062</v>
      </c>
      <c r="D11696" t="s">
        <v>4024</v>
      </c>
      <c r="E11696" t="s">
        <v>4025</v>
      </c>
      <c r="F11696" s="859" t="s">
        <v>19315</v>
      </c>
    </row>
    <row r="11697" spans="1:6">
      <c r="A11697" t="s">
        <v>3967</v>
      </c>
      <c r="B11697" t="s">
        <v>4023</v>
      </c>
      <c r="C11697" t="s">
        <v>2062</v>
      </c>
      <c r="D11697" t="s">
        <v>4024</v>
      </c>
      <c r="E11697" t="s">
        <v>4025</v>
      </c>
      <c r="F11697" s="859" t="s">
        <v>19319</v>
      </c>
    </row>
    <row r="11698" spans="1:6">
      <c r="A11698" t="s">
        <v>3967</v>
      </c>
      <c r="B11698" t="s">
        <v>4023</v>
      </c>
      <c r="C11698" t="s">
        <v>2062</v>
      </c>
      <c r="D11698" t="s">
        <v>4024</v>
      </c>
      <c r="E11698" t="s">
        <v>4025</v>
      </c>
      <c r="F11698" s="859" t="s">
        <v>19323</v>
      </c>
    </row>
    <row r="11699" spans="1:6">
      <c r="A11699" t="s">
        <v>3967</v>
      </c>
      <c r="B11699" t="s">
        <v>4023</v>
      </c>
      <c r="C11699" t="s">
        <v>2062</v>
      </c>
      <c r="D11699" t="s">
        <v>4024</v>
      </c>
      <c r="E11699" t="s">
        <v>4025</v>
      </c>
      <c r="F11699" s="859" t="s">
        <v>19327</v>
      </c>
    </row>
    <row r="11700" spans="1:6">
      <c r="A11700" t="s">
        <v>3967</v>
      </c>
      <c r="B11700" t="s">
        <v>4023</v>
      </c>
      <c r="C11700" t="s">
        <v>2062</v>
      </c>
      <c r="D11700" t="s">
        <v>4024</v>
      </c>
      <c r="E11700" t="s">
        <v>4025</v>
      </c>
      <c r="F11700" s="859" t="s">
        <v>19331</v>
      </c>
    </row>
    <row r="11701" spans="1:6">
      <c r="A11701" t="s">
        <v>3967</v>
      </c>
      <c r="B11701" t="s">
        <v>4023</v>
      </c>
      <c r="C11701" t="s">
        <v>2062</v>
      </c>
      <c r="D11701" t="s">
        <v>4024</v>
      </c>
      <c r="E11701" t="s">
        <v>4025</v>
      </c>
      <c r="F11701" s="859" t="s">
        <v>19335</v>
      </c>
    </row>
    <row r="11702" spans="1:6">
      <c r="A11702" t="s">
        <v>3967</v>
      </c>
      <c r="B11702" t="s">
        <v>4023</v>
      </c>
      <c r="C11702" t="s">
        <v>2062</v>
      </c>
      <c r="D11702" t="s">
        <v>4024</v>
      </c>
      <c r="E11702" t="s">
        <v>4025</v>
      </c>
      <c r="F11702" s="859" t="s">
        <v>19339</v>
      </c>
    </row>
    <row r="11703" spans="1:6">
      <c r="A11703" t="s">
        <v>3967</v>
      </c>
      <c r="B11703" t="s">
        <v>4023</v>
      </c>
      <c r="C11703" t="s">
        <v>2062</v>
      </c>
      <c r="D11703" t="s">
        <v>4024</v>
      </c>
      <c r="E11703" t="s">
        <v>4025</v>
      </c>
      <c r="F11703" s="859" t="s">
        <v>19343</v>
      </c>
    </row>
    <row r="11704" spans="1:6">
      <c r="A11704" t="s">
        <v>3967</v>
      </c>
      <c r="B11704" t="s">
        <v>4023</v>
      </c>
      <c r="C11704" t="s">
        <v>2062</v>
      </c>
      <c r="D11704" t="s">
        <v>4024</v>
      </c>
      <c r="E11704" t="s">
        <v>4025</v>
      </c>
      <c r="F11704" s="859" t="s">
        <v>19346</v>
      </c>
    </row>
    <row r="11705" spans="1:6">
      <c r="A11705" t="s">
        <v>3967</v>
      </c>
      <c r="B11705" t="s">
        <v>4023</v>
      </c>
      <c r="C11705" t="s">
        <v>2062</v>
      </c>
      <c r="D11705" t="s">
        <v>4024</v>
      </c>
      <c r="E11705" t="s">
        <v>4025</v>
      </c>
      <c r="F11705" s="859" t="s">
        <v>19349</v>
      </c>
    </row>
    <row r="11706" spans="1:6">
      <c r="A11706" t="s">
        <v>3967</v>
      </c>
      <c r="B11706" t="s">
        <v>4023</v>
      </c>
      <c r="C11706" t="s">
        <v>2062</v>
      </c>
      <c r="D11706" t="s">
        <v>4024</v>
      </c>
      <c r="E11706" t="s">
        <v>4025</v>
      </c>
      <c r="F11706" s="859" t="s">
        <v>19353</v>
      </c>
    </row>
    <row r="11707" spans="1:6">
      <c r="A11707" t="s">
        <v>3967</v>
      </c>
      <c r="B11707" t="s">
        <v>4023</v>
      </c>
      <c r="C11707" t="s">
        <v>2062</v>
      </c>
      <c r="D11707" t="s">
        <v>4024</v>
      </c>
      <c r="E11707" t="s">
        <v>4025</v>
      </c>
      <c r="F11707" s="859" t="s">
        <v>19357</v>
      </c>
    </row>
    <row r="11708" spans="1:6">
      <c r="A11708" t="s">
        <v>3967</v>
      </c>
      <c r="B11708" t="s">
        <v>4023</v>
      </c>
      <c r="C11708" t="s">
        <v>2062</v>
      </c>
      <c r="D11708" t="s">
        <v>4024</v>
      </c>
      <c r="E11708" t="s">
        <v>4025</v>
      </c>
      <c r="F11708" s="859" t="s">
        <v>19361</v>
      </c>
    </row>
    <row r="11709" spans="1:6">
      <c r="A11709" t="s">
        <v>3967</v>
      </c>
      <c r="B11709" t="s">
        <v>4023</v>
      </c>
      <c r="C11709" t="s">
        <v>2062</v>
      </c>
      <c r="D11709" t="s">
        <v>4024</v>
      </c>
      <c r="E11709" t="s">
        <v>4025</v>
      </c>
      <c r="F11709" s="859" t="s">
        <v>19365</v>
      </c>
    </row>
    <row r="11710" spans="1:6">
      <c r="A11710" t="s">
        <v>3967</v>
      </c>
      <c r="B11710" t="s">
        <v>4023</v>
      </c>
      <c r="C11710" t="s">
        <v>2062</v>
      </c>
      <c r="D11710" t="s">
        <v>4024</v>
      </c>
      <c r="E11710" t="s">
        <v>4025</v>
      </c>
      <c r="F11710" s="859" t="s">
        <v>19369</v>
      </c>
    </row>
    <row r="11711" spans="1:6">
      <c r="A11711" t="s">
        <v>3967</v>
      </c>
      <c r="B11711" t="s">
        <v>4023</v>
      </c>
      <c r="C11711" t="s">
        <v>2062</v>
      </c>
      <c r="D11711" t="s">
        <v>4024</v>
      </c>
      <c r="E11711" t="s">
        <v>4025</v>
      </c>
      <c r="F11711" s="859" t="s">
        <v>19372</v>
      </c>
    </row>
    <row r="11712" spans="1:6">
      <c r="A11712" t="s">
        <v>3967</v>
      </c>
      <c r="B11712" t="s">
        <v>4023</v>
      </c>
      <c r="C11712" t="s">
        <v>2062</v>
      </c>
      <c r="D11712" t="s">
        <v>4024</v>
      </c>
      <c r="E11712" t="s">
        <v>4025</v>
      </c>
      <c r="F11712" s="859" t="s">
        <v>19376</v>
      </c>
    </row>
    <row r="11713" spans="1:6">
      <c r="A11713" t="s">
        <v>3967</v>
      </c>
      <c r="B11713" t="s">
        <v>4023</v>
      </c>
      <c r="C11713" t="s">
        <v>2062</v>
      </c>
      <c r="D11713" t="s">
        <v>4024</v>
      </c>
      <c r="E11713" t="s">
        <v>4025</v>
      </c>
      <c r="F11713" s="859" t="s">
        <v>19379</v>
      </c>
    </row>
    <row r="11714" spans="1:6">
      <c r="A11714" t="s">
        <v>3967</v>
      </c>
      <c r="B11714" t="s">
        <v>4023</v>
      </c>
      <c r="C11714" t="s">
        <v>2062</v>
      </c>
      <c r="D11714" t="s">
        <v>4024</v>
      </c>
      <c r="E11714" t="s">
        <v>4025</v>
      </c>
      <c r="F11714" s="859" t="s">
        <v>19380</v>
      </c>
    </row>
    <row r="11715" spans="1:6">
      <c r="A11715" t="s">
        <v>3967</v>
      </c>
      <c r="B11715" t="s">
        <v>4023</v>
      </c>
      <c r="C11715" t="s">
        <v>2062</v>
      </c>
      <c r="D11715" t="s">
        <v>4024</v>
      </c>
      <c r="E11715" t="s">
        <v>4025</v>
      </c>
      <c r="F11715" s="859" t="s">
        <v>19384</v>
      </c>
    </row>
    <row r="11716" spans="1:6">
      <c r="A11716" t="s">
        <v>3967</v>
      </c>
      <c r="B11716" t="s">
        <v>4023</v>
      </c>
      <c r="C11716" t="s">
        <v>2062</v>
      </c>
      <c r="D11716" t="s">
        <v>4024</v>
      </c>
      <c r="E11716" t="s">
        <v>4025</v>
      </c>
      <c r="F11716" s="859" t="s">
        <v>19385</v>
      </c>
    </row>
    <row r="11717" spans="1:6">
      <c r="A11717" t="s">
        <v>3967</v>
      </c>
      <c r="B11717" t="s">
        <v>4023</v>
      </c>
      <c r="C11717" t="s">
        <v>2062</v>
      </c>
      <c r="D11717" t="s">
        <v>4024</v>
      </c>
      <c r="E11717" t="s">
        <v>4025</v>
      </c>
      <c r="F11717" s="859" t="s">
        <v>19388</v>
      </c>
    </row>
    <row r="11718" spans="1:6">
      <c r="A11718" t="s">
        <v>3967</v>
      </c>
      <c r="B11718" t="s">
        <v>4023</v>
      </c>
      <c r="C11718" t="s">
        <v>2062</v>
      </c>
      <c r="D11718" t="s">
        <v>4024</v>
      </c>
      <c r="E11718" t="s">
        <v>4025</v>
      </c>
      <c r="F11718" s="859" t="s">
        <v>19391</v>
      </c>
    </row>
    <row r="11719" spans="1:6">
      <c r="A11719" t="s">
        <v>3967</v>
      </c>
      <c r="B11719" t="s">
        <v>4023</v>
      </c>
      <c r="C11719" t="s">
        <v>2062</v>
      </c>
      <c r="D11719" t="s">
        <v>4024</v>
      </c>
      <c r="E11719" t="s">
        <v>4025</v>
      </c>
      <c r="F11719" s="859" t="s">
        <v>19395</v>
      </c>
    </row>
    <row r="11720" spans="1:6">
      <c r="A11720" t="s">
        <v>3967</v>
      </c>
      <c r="B11720" t="s">
        <v>4023</v>
      </c>
      <c r="C11720" t="s">
        <v>2062</v>
      </c>
      <c r="D11720" t="s">
        <v>4024</v>
      </c>
      <c r="E11720" t="s">
        <v>4025</v>
      </c>
      <c r="F11720" s="859" t="s">
        <v>19399</v>
      </c>
    </row>
    <row r="11721" spans="1:6">
      <c r="A11721" t="s">
        <v>3967</v>
      </c>
      <c r="B11721" t="s">
        <v>4023</v>
      </c>
      <c r="C11721" t="s">
        <v>2062</v>
      </c>
      <c r="D11721" t="s">
        <v>4024</v>
      </c>
      <c r="E11721" t="s">
        <v>4025</v>
      </c>
      <c r="F11721" s="859" t="s">
        <v>19403</v>
      </c>
    </row>
    <row r="11722" spans="1:6">
      <c r="A11722" t="s">
        <v>3967</v>
      </c>
      <c r="B11722" t="s">
        <v>4023</v>
      </c>
      <c r="C11722" t="s">
        <v>2062</v>
      </c>
      <c r="D11722" t="s">
        <v>4024</v>
      </c>
      <c r="E11722" t="s">
        <v>4025</v>
      </c>
      <c r="F11722" s="859" t="s">
        <v>19406</v>
      </c>
    </row>
    <row r="11723" spans="1:6">
      <c r="A11723" t="s">
        <v>3967</v>
      </c>
      <c r="B11723" t="s">
        <v>4023</v>
      </c>
      <c r="C11723" t="s">
        <v>2062</v>
      </c>
      <c r="D11723" t="s">
        <v>4024</v>
      </c>
      <c r="E11723" t="s">
        <v>4025</v>
      </c>
      <c r="F11723" s="859" t="s">
        <v>19407</v>
      </c>
    </row>
    <row r="11724" spans="1:6">
      <c r="A11724" t="s">
        <v>3967</v>
      </c>
      <c r="B11724" t="s">
        <v>4023</v>
      </c>
      <c r="C11724" t="s">
        <v>2062</v>
      </c>
      <c r="D11724" t="s">
        <v>4024</v>
      </c>
      <c r="E11724" t="s">
        <v>4025</v>
      </c>
      <c r="F11724" s="859" t="s">
        <v>19410</v>
      </c>
    </row>
    <row r="11725" spans="1:6">
      <c r="A11725" t="s">
        <v>3967</v>
      </c>
      <c r="B11725" t="s">
        <v>4023</v>
      </c>
      <c r="C11725" t="s">
        <v>2062</v>
      </c>
      <c r="D11725" t="s">
        <v>4024</v>
      </c>
      <c r="E11725" t="s">
        <v>4025</v>
      </c>
      <c r="F11725" s="859" t="s">
        <v>19414</v>
      </c>
    </row>
    <row r="11726" spans="1:6">
      <c r="A11726" t="s">
        <v>3967</v>
      </c>
      <c r="B11726" t="s">
        <v>4023</v>
      </c>
      <c r="C11726" t="s">
        <v>2062</v>
      </c>
      <c r="D11726" t="s">
        <v>4024</v>
      </c>
      <c r="E11726" t="s">
        <v>4025</v>
      </c>
      <c r="F11726" s="859" t="s">
        <v>19418</v>
      </c>
    </row>
    <row r="11727" spans="1:6">
      <c r="A11727" t="s">
        <v>3967</v>
      </c>
      <c r="B11727" t="s">
        <v>4023</v>
      </c>
      <c r="C11727" t="s">
        <v>2062</v>
      </c>
      <c r="D11727" t="s">
        <v>4024</v>
      </c>
      <c r="E11727" t="s">
        <v>4025</v>
      </c>
      <c r="F11727" s="859" t="s">
        <v>19422</v>
      </c>
    </row>
    <row r="11728" spans="1:6">
      <c r="A11728" t="s">
        <v>3967</v>
      </c>
      <c r="B11728" t="s">
        <v>4023</v>
      </c>
      <c r="C11728" t="s">
        <v>2062</v>
      </c>
      <c r="D11728" t="s">
        <v>4024</v>
      </c>
      <c r="E11728" t="s">
        <v>4025</v>
      </c>
      <c r="F11728" s="859" t="s">
        <v>19426</v>
      </c>
    </row>
    <row r="11729" spans="1:6">
      <c r="A11729" t="s">
        <v>3967</v>
      </c>
      <c r="B11729" t="s">
        <v>4023</v>
      </c>
      <c r="C11729" t="s">
        <v>2062</v>
      </c>
      <c r="D11729" t="s">
        <v>4024</v>
      </c>
      <c r="E11729" t="s">
        <v>4025</v>
      </c>
      <c r="F11729" s="859" t="s">
        <v>19430</v>
      </c>
    </row>
    <row r="11730" spans="1:6">
      <c r="A11730" t="s">
        <v>3967</v>
      </c>
      <c r="B11730" t="s">
        <v>4023</v>
      </c>
      <c r="C11730" t="s">
        <v>2062</v>
      </c>
      <c r="D11730" t="s">
        <v>4024</v>
      </c>
      <c r="E11730" t="s">
        <v>4025</v>
      </c>
      <c r="F11730" s="859" t="s">
        <v>19431</v>
      </c>
    </row>
    <row r="11731" spans="1:6">
      <c r="A11731" t="s">
        <v>3967</v>
      </c>
      <c r="B11731" t="s">
        <v>4023</v>
      </c>
      <c r="C11731" t="s">
        <v>2062</v>
      </c>
      <c r="D11731" t="s">
        <v>4024</v>
      </c>
      <c r="E11731" t="s">
        <v>4025</v>
      </c>
      <c r="F11731" s="859" t="s">
        <v>19435</v>
      </c>
    </row>
    <row r="11732" spans="1:6">
      <c r="A11732" t="s">
        <v>3967</v>
      </c>
      <c r="B11732" t="s">
        <v>4023</v>
      </c>
      <c r="C11732" t="s">
        <v>2062</v>
      </c>
      <c r="D11732" t="s">
        <v>4024</v>
      </c>
      <c r="E11732" t="s">
        <v>4025</v>
      </c>
      <c r="F11732" s="859" t="s">
        <v>19439</v>
      </c>
    </row>
    <row r="11733" spans="1:6">
      <c r="A11733" t="s">
        <v>3967</v>
      </c>
      <c r="B11733" t="s">
        <v>4023</v>
      </c>
      <c r="C11733" t="s">
        <v>2062</v>
      </c>
      <c r="D11733" t="s">
        <v>4024</v>
      </c>
      <c r="E11733" t="s">
        <v>4025</v>
      </c>
      <c r="F11733" s="859" t="s">
        <v>19442</v>
      </c>
    </row>
    <row r="11734" spans="1:6">
      <c r="A11734" t="s">
        <v>3967</v>
      </c>
      <c r="B11734" t="s">
        <v>4023</v>
      </c>
      <c r="C11734" t="s">
        <v>2062</v>
      </c>
      <c r="D11734" t="s">
        <v>4024</v>
      </c>
      <c r="E11734" t="s">
        <v>4025</v>
      </c>
      <c r="F11734" s="859" t="s">
        <v>19446</v>
      </c>
    </row>
    <row r="11735" spans="1:6">
      <c r="A11735" t="s">
        <v>3967</v>
      </c>
      <c r="B11735" t="s">
        <v>4023</v>
      </c>
      <c r="C11735" t="s">
        <v>2062</v>
      </c>
      <c r="D11735" t="s">
        <v>4024</v>
      </c>
      <c r="E11735" t="s">
        <v>4025</v>
      </c>
      <c r="F11735" s="859" t="s">
        <v>19450</v>
      </c>
    </row>
    <row r="11736" spans="1:6">
      <c r="A11736" t="s">
        <v>3967</v>
      </c>
      <c r="B11736" t="s">
        <v>4023</v>
      </c>
      <c r="C11736" t="s">
        <v>2062</v>
      </c>
      <c r="D11736" t="s">
        <v>4024</v>
      </c>
      <c r="E11736" t="s">
        <v>4025</v>
      </c>
      <c r="F11736" s="859" t="s">
        <v>19453</v>
      </c>
    </row>
    <row r="11737" spans="1:6">
      <c r="A11737" t="s">
        <v>3967</v>
      </c>
      <c r="B11737" t="s">
        <v>4023</v>
      </c>
      <c r="C11737" t="s">
        <v>2062</v>
      </c>
      <c r="D11737" t="s">
        <v>4024</v>
      </c>
      <c r="E11737" t="s">
        <v>4025</v>
      </c>
      <c r="F11737" s="859" t="s">
        <v>19457</v>
      </c>
    </row>
    <row r="11738" spans="1:6">
      <c r="A11738" t="s">
        <v>3967</v>
      </c>
      <c r="B11738" t="s">
        <v>4023</v>
      </c>
      <c r="C11738" t="s">
        <v>2062</v>
      </c>
      <c r="D11738" t="s">
        <v>4024</v>
      </c>
      <c r="E11738" t="s">
        <v>4025</v>
      </c>
      <c r="F11738" s="859" t="s">
        <v>19458</v>
      </c>
    </row>
    <row r="11739" spans="1:6">
      <c r="A11739" t="s">
        <v>3967</v>
      </c>
      <c r="B11739" t="s">
        <v>4023</v>
      </c>
      <c r="C11739" t="s">
        <v>2062</v>
      </c>
      <c r="D11739" t="s">
        <v>4024</v>
      </c>
      <c r="E11739" t="s">
        <v>4025</v>
      </c>
      <c r="F11739" s="859" t="s">
        <v>19462</v>
      </c>
    </row>
    <row r="11740" spans="1:6">
      <c r="A11740" t="s">
        <v>3967</v>
      </c>
      <c r="B11740" t="s">
        <v>4023</v>
      </c>
      <c r="C11740" t="s">
        <v>2062</v>
      </c>
      <c r="D11740" t="s">
        <v>4024</v>
      </c>
      <c r="E11740" t="s">
        <v>4025</v>
      </c>
      <c r="F11740" s="859" t="s">
        <v>19465</v>
      </c>
    </row>
    <row r="11741" spans="1:6">
      <c r="A11741" t="s">
        <v>3967</v>
      </c>
      <c r="B11741" t="s">
        <v>4023</v>
      </c>
      <c r="C11741" t="s">
        <v>2062</v>
      </c>
      <c r="D11741" t="s">
        <v>4024</v>
      </c>
      <c r="E11741" t="s">
        <v>4025</v>
      </c>
      <c r="F11741" s="859" t="s">
        <v>19469</v>
      </c>
    </row>
    <row r="11742" spans="1:6">
      <c r="A11742" t="s">
        <v>3967</v>
      </c>
      <c r="B11742" t="s">
        <v>4023</v>
      </c>
      <c r="C11742" t="s">
        <v>2062</v>
      </c>
      <c r="D11742" t="s">
        <v>4024</v>
      </c>
      <c r="E11742" t="s">
        <v>4025</v>
      </c>
      <c r="F11742" s="859" t="s">
        <v>19473</v>
      </c>
    </row>
    <row r="11743" spans="1:6">
      <c r="A11743" t="s">
        <v>3967</v>
      </c>
      <c r="B11743" t="s">
        <v>4023</v>
      </c>
      <c r="C11743" t="s">
        <v>2062</v>
      </c>
      <c r="D11743" t="s">
        <v>4024</v>
      </c>
      <c r="E11743" t="s">
        <v>4025</v>
      </c>
      <c r="F11743" s="859" t="s">
        <v>19477</v>
      </c>
    </row>
    <row r="11744" spans="1:6">
      <c r="A11744" t="s">
        <v>3967</v>
      </c>
      <c r="B11744" t="s">
        <v>4023</v>
      </c>
      <c r="C11744" t="s">
        <v>2062</v>
      </c>
      <c r="D11744" t="s">
        <v>4024</v>
      </c>
      <c r="E11744" t="s">
        <v>4025</v>
      </c>
      <c r="F11744" s="859" t="s">
        <v>19481</v>
      </c>
    </row>
    <row r="11745" spans="1:6">
      <c r="A11745" t="s">
        <v>3967</v>
      </c>
      <c r="B11745" t="s">
        <v>4023</v>
      </c>
      <c r="C11745" t="s">
        <v>2062</v>
      </c>
      <c r="D11745" t="s">
        <v>4024</v>
      </c>
      <c r="E11745" t="s">
        <v>4025</v>
      </c>
      <c r="F11745" s="859" t="s">
        <v>19485</v>
      </c>
    </row>
    <row r="11746" spans="1:6">
      <c r="A11746" t="s">
        <v>3967</v>
      </c>
      <c r="B11746" t="s">
        <v>4023</v>
      </c>
      <c r="C11746" t="s">
        <v>2062</v>
      </c>
      <c r="D11746" t="s">
        <v>4024</v>
      </c>
      <c r="E11746" t="s">
        <v>4025</v>
      </c>
      <c r="F11746" s="859" t="s">
        <v>19489</v>
      </c>
    </row>
    <row r="11747" spans="1:6">
      <c r="A11747" t="s">
        <v>3967</v>
      </c>
      <c r="B11747" t="s">
        <v>4023</v>
      </c>
      <c r="C11747" t="s">
        <v>2062</v>
      </c>
      <c r="D11747" t="s">
        <v>4024</v>
      </c>
      <c r="E11747" t="s">
        <v>4025</v>
      </c>
      <c r="F11747" s="859" t="s">
        <v>19493</v>
      </c>
    </row>
    <row r="11748" spans="1:6">
      <c r="A11748" t="s">
        <v>3967</v>
      </c>
      <c r="B11748" t="s">
        <v>4023</v>
      </c>
      <c r="C11748" t="s">
        <v>2062</v>
      </c>
      <c r="D11748" t="s">
        <v>4024</v>
      </c>
      <c r="E11748" t="s">
        <v>4025</v>
      </c>
      <c r="F11748" s="859" t="s">
        <v>19497</v>
      </c>
    </row>
    <row r="11749" spans="1:6">
      <c r="A11749" t="s">
        <v>3967</v>
      </c>
      <c r="B11749" t="s">
        <v>4023</v>
      </c>
      <c r="C11749" t="s">
        <v>2062</v>
      </c>
      <c r="D11749" t="s">
        <v>4024</v>
      </c>
      <c r="E11749" t="s">
        <v>4025</v>
      </c>
      <c r="F11749" s="859" t="s">
        <v>19501</v>
      </c>
    </row>
    <row r="11750" spans="1:6">
      <c r="A11750" t="s">
        <v>3967</v>
      </c>
      <c r="B11750" t="s">
        <v>4023</v>
      </c>
      <c r="C11750" t="s">
        <v>2062</v>
      </c>
      <c r="D11750" t="s">
        <v>4024</v>
      </c>
      <c r="E11750" t="s">
        <v>4025</v>
      </c>
      <c r="F11750" s="859" t="s">
        <v>19505</v>
      </c>
    </row>
    <row r="11751" spans="1:6">
      <c r="A11751" t="s">
        <v>3967</v>
      </c>
      <c r="B11751" t="s">
        <v>4023</v>
      </c>
      <c r="C11751" t="s">
        <v>2062</v>
      </c>
      <c r="D11751" t="s">
        <v>4024</v>
      </c>
      <c r="E11751" t="s">
        <v>4025</v>
      </c>
      <c r="F11751" s="859" t="s">
        <v>19509</v>
      </c>
    </row>
    <row r="11752" spans="1:6">
      <c r="A11752" t="s">
        <v>3967</v>
      </c>
      <c r="B11752" t="s">
        <v>4023</v>
      </c>
      <c r="C11752" t="s">
        <v>2062</v>
      </c>
      <c r="D11752" t="s">
        <v>4024</v>
      </c>
      <c r="E11752" t="s">
        <v>4025</v>
      </c>
      <c r="F11752" s="859" t="s">
        <v>19513</v>
      </c>
    </row>
    <row r="11753" spans="1:6">
      <c r="A11753" t="s">
        <v>3967</v>
      </c>
      <c r="B11753" t="s">
        <v>4023</v>
      </c>
      <c r="C11753" t="s">
        <v>2062</v>
      </c>
      <c r="D11753" t="s">
        <v>4024</v>
      </c>
      <c r="E11753" t="s">
        <v>4025</v>
      </c>
      <c r="F11753" s="859" t="s">
        <v>19517</v>
      </c>
    </row>
    <row r="11754" spans="1:6">
      <c r="A11754" t="s">
        <v>3967</v>
      </c>
      <c r="B11754" t="s">
        <v>4023</v>
      </c>
      <c r="C11754" t="s">
        <v>2062</v>
      </c>
      <c r="D11754" t="s">
        <v>4024</v>
      </c>
      <c r="E11754" t="s">
        <v>4025</v>
      </c>
      <c r="F11754" s="859" t="s">
        <v>19521</v>
      </c>
    </row>
    <row r="11755" spans="1:6">
      <c r="A11755" t="s">
        <v>3967</v>
      </c>
      <c r="B11755" t="s">
        <v>4023</v>
      </c>
      <c r="C11755" t="s">
        <v>2062</v>
      </c>
      <c r="D11755" t="s">
        <v>4024</v>
      </c>
      <c r="E11755" t="s">
        <v>4025</v>
      </c>
      <c r="F11755" s="859" t="s">
        <v>19525</v>
      </c>
    </row>
    <row r="11756" spans="1:6">
      <c r="A11756" t="s">
        <v>3967</v>
      </c>
      <c r="B11756" t="s">
        <v>4023</v>
      </c>
      <c r="C11756" t="s">
        <v>2062</v>
      </c>
      <c r="D11756" t="s">
        <v>4024</v>
      </c>
      <c r="E11756" t="s">
        <v>4025</v>
      </c>
      <c r="F11756" s="859" t="s">
        <v>19528</v>
      </c>
    </row>
    <row r="11757" spans="1:6">
      <c r="A11757" t="s">
        <v>3967</v>
      </c>
      <c r="B11757" t="s">
        <v>4023</v>
      </c>
      <c r="C11757" t="s">
        <v>2062</v>
      </c>
      <c r="D11757" t="s">
        <v>4024</v>
      </c>
      <c r="E11757" t="s">
        <v>4025</v>
      </c>
      <c r="F11757" s="859" t="s">
        <v>19529</v>
      </c>
    </row>
    <row r="11758" spans="1:6">
      <c r="A11758" t="s">
        <v>3967</v>
      </c>
      <c r="B11758" t="s">
        <v>4023</v>
      </c>
      <c r="C11758" t="s">
        <v>2062</v>
      </c>
      <c r="D11758" t="s">
        <v>4024</v>
      </c>
      <c r="E11758" t="s">
        <v>4025</v>
      </c>
      <c r="F11758" s="859" t="s">
        <v>19533</v>
      </c>
    </row>
    <row r="11759" spans="1:6">
      <c r="A11759" t="s">
        <v>3967</v>
      </c>
      <c r="B11759" t="s">
        <v>4023</v>
      </c>
      <c r="C11759" t="s">
        <v>2062</v>
      </c>
      <c r="D11759" t="s">
        <v>4024</v>
      </c>
      <c r="E11759" t="s">
        <v>4025</v>
      </c>
      <c r="F11759" s="859" t="s">
        <v>19534</v>
      </c>
    </row>
    <row r="11760" spans="1:6">
      <c r="A11760" t="s">
        <v>3967</v>
      </c>
      <c r="B11760" t="s">
        <v>4023</v>
      </c>
      <c r="C11760" t="s">
        <v>2062</v>
      </c>
      <c r="D11760" t="s">
        <v>4024</v>
      </c>
      <c r="E11760" t="s">
        <v>4025</v>
      </c>
      <c r="F11760" s="859" t="s">
        <v>19537</v>
      </c>
    </row>
    <row r="11761" spans="1:6">
      <c r="A11761" t="s">
        <v>3967</v>
      </c>
      <c r="B11761" t="s">
        <v>4023</v>
      </c>
      <c r="C11761" t="s">
        <v>2062</v>
      </c>
      <c r="D11761" t="s">
        <v>4024</v>
      </c>
      <c r="E11761" t="s">
        <v>4025</v>
      </c>
      <c r="F11761" s="859" t="s">
        <v>19540</v>
      </c>
    </row>
    <row r="11762" spans="1:6">
      <c r="A11762" t="s">
        <v>3967</v>
      </c>
      <c r="B11762" t="s">
        <v>4023</v>
      </c>
      <c r="C11762" t="s">
        <v>2062</v>
      </c>
      <c r="D11762" t="s">
        <v>4024</v>
      </c>
      <c r="E11762" t="s">
        <v>4025</v>
      </c>
      <c r="F11762" s="859" t="s">
        <v>19544</v>
      </c>
    </row>
    <row r="11763" spans="1:6">
      <c r="A11763" t="s">
        <v>3967</v>
      </c>
      <c r="B11763" t="s">
        <v>4023</v>
      </c>
      <c r="C11763" t="s">
        <v>2062</v>
      </c>
      <c r="D11763" t="s">
        <v>4024</v>
      </c>
      <c r="E11763" t="s">
        <v>4025</v>
      </c>
      <c r="F11763" s="859" t="s">
        <v>19545</v>
      </c>
    </row>
    <row r="11764" spans="1:6">
      <c r="A11764" t="s">
        <v>3967</v>
      </c>
      <c r="B11764" t="s">
        <v>4023</v>
      </c>
      <c r="C11764" t="s">
        <v>2062</v>
      </c>
      <c r="D11764" t="s">
        <v>4024</v>
      </c>
      <c r="E11764" t="s">
        <v>4025</v>
      </c>
      <c r="F11764" s="859" t="s">
        <v>19548</v>
      </c>
    </row>
    <row r="11765" spans="1:6">
      <c r="A11765" t="s">
        <v>3967</v>
      </c>
      <c r="B11765" t="s">
        <v>4023</v>
      </c>
      <c r="C11765" t="s">
        <v>2062</v>
      </c>
      <c r="D11765" t="s">
        <v>4024</v>
      </c>
      <c r="E11765" t="s">
        <v>4025</v>
      </c>
      <c r="F11765" s="859" t="s">
        <v>19552</v>
      </c>
    </row>
    <row r="11766" spans="1:6">
      <c r="A11766" t="s">
        <v>3967</v>
      </c>
      <c r="B11766" t="s">
        <v>4023</v>
      </c>
      <c r="C11766" t="s">
        <v>2062</v>
      </c>
      <c r="D11766" t="s">
        <v>4024</v>
      </c>
      <c r="E11766" t="s">
        <v>4025</v>
      </c>
      <c r="F11766" s="859" t="s">
        <v>19556</v>
      </c>
    </row>
    <row r="11767" spans="1:6">
      <c r="A11767" t="s">
        <v>3967</v>
      </c>
      <c r="B11767" t="s">
        <v>4023</v>
      </c>
      <c r="C11767" t="s">
        <v>2062</v>
      </c>
      <c r="D11767" t="s">
        <v>4024</v>
      </c>
      <c r="E11767" t="s">
        <v>4025</v>
      </c>
      <c r="F11767" s="859" t="s">
        <v>19560</v>
      </c>
    </row>
    <row r="11768" spans="1:6">
      <c r="A11768" t="s">
        <v>3967</v>
      </c>
      <c r="B11768" t="s">
        <v>4023</v>
      </c>
      <c r="C11768" t="s">
        <v>2062</v>
      </c>
      <c r="D11768" t="s">
        <v>4024</v>
      </c>
      <c r="E11768" t="s">
        <v>4025</v>
      </c>
      <c r="F11768" s="859" t="s">
        <v>19564</v>
      </c>
    </row>
    <row r="11769" spans="1:6">
      <c r="A11769" t="s">
        <v>3967</v>
      </c>
      <c r="B11769" t="s">
        <v>4023</v>
      </c>
      <c r="C11769" t="s">
        <v>2062</v>
      </c>
      <c r="D11769" t="s">
        <v>4024</v>
      </c>
      <c r="E11769" t="s">
        <v>4025</v>
      </c>
      <c r="F11769" s="859" t="s">
        <v>19568</v>
      </c>
    </row>
    <row r="11770" spans="1:6">
      <c r="A11770" t="s">
        <v>3967</v>
      </c>
      <c r="B11770" t="s">
        <v>4023</v>
      </c>
      <c r="C11770" t="s">
        <v>2062</v>
      </c>
      <c r="D11770" t="s">
        <v>4024</v>
      </c>
      <c r="E11770" t="s">
        <v>4025</v>
      </c>
      <c r="F11770" s="859" t="s">
        <v>19572</v>
      </c>
    </row>
    <row r="11771" spans="1:6">
      <c r="A11771" t="s">
        <v>3967</v>
      </c>
      <c r="B11771" t="s">
        <v>4023</v>
      </c>
      <c r="C11771" t="s">
        <v>2062</v>
      </c>
      <c r="D11771" t="s">
        <v>4024</v>
      </c>
      <c r="E11771" t="s">
        <v>4025</v>
      </c>
      <c r="F11771" s="859" t="s">
        <v>19575</v>
      </c>
    </row>
    <row r="11772" spans="1:6">
      <c r="A11772" t="s">
        <v>3967</v>
      </c>
      <c r="B11772" t="s">
        <v>4023</v>
      </c>
      <c r="C11772" t="s">
        <v>2062</v>
      </c>
      <c r="D11772" t="s">
        <v>4024</v>
      </c>
      <c r="E11772" t="s">
        <v>4025</v>
      </c>
      <c r="F11772" s="859" t="s">
        <v>19579</v>
      </c>
    </row>
    <row r="11773" spans="1:6">
      <c r="A11773" t="s">
        <v>3967</v>
      </c>
      <c r="B11773" t="s">
        <v>4023</v>
      </c>
      <c r="C11773" t="s">
        <v>2062</v>
      </c>
      <c r="D11773" t="s">
        <v>4024</v>
      </c>
      <c r="E11773" t="s">
        <v>4025</v>
      </c>
      <c r="F11773" s="859" t="s">
        <v>19580</v>
      </c>
    </row>
    <row r="11774" spans="1:6">
      <c r="A11774" t="s">
        <v>3967</v>
      </c>
      <c r="B11774" t="s">
        <v>4023</v>
      </c>
      <c r="C11774" t="s">
        <v>2062</v>
      </c>
      <c r="D11774" t="s">
        <v>4024</v>
      </c>
      <c r="E11774" t="s">
        <v>4025</v>
      </c>
      <c r="F11774" s="859" t="s">
        <v>19584</v>
      </c>
    </row>
    <row r="11775" spans="1:6">
      <c r="A11775" t="s">
        <v>3967</v>
      </c>
      <c r="B11775" t="s">
        <v>4023</v>
      </c>
      <c r="C11775" t="s">
        <v>2062</v>
      </c>
      <c r="D11775" t="s">
        <v>4024</v>
      </c>
      <c r="E11775" t="s">
        <v>4025</v>
      </c>
      <c r="F11775" s="859" t="s">
        <v>19588</v>
      </c>
    </row>
    <row r="11776" spans="1:6">
      <c r="A11776" t="s">
        <v>3967</v>
      </c>
      <c r="B11776" t="s">
        <v>4023</v>
      </c>
      <c r="C11776" t="s">
        <v>2062</v>
      </c>
      <c r="D11776" t="s">
        <v>4024</v>
      </c>
      <c r="E11776" t="s">
        <v>4025</v>
      </c>
      <c r="F11776" s="859" t="s">
        <v>19592</v>
      </c>
    </row>
    <row r="11777" spans="1:6">
      <c r="A11777" t="s">
        <v>3967</v>
      </c>
      <c r="B11777" t="s">
        <v>4023</v>
      </c>
      <c r="C11777" t="s">
        <v>2062</v>
      </c>
      <c r="D11777" t="s">
        <v>4024</v>
      </c>
      <c r="E11777" t="s">
        <v>4025</v>
      </c>
      <c r="F11777" s="859" t="s">
        <v>19595</v>
      </c>
    </row>
    <row r="11778" spans="1:6">
      <c r="A11778" t="s">
        <v>3967</v>
      </c>
      <c r="B11778" t="s">
        <v>4023</v>
      </c>
      <c r="C11778" t="s">
        <v>2062</v>
      </c>
      <c r="D11778" t="s">
        <v>4024</v>
      </c>
      <c r="E11778" t="s">
        <v>4025</v>
      </c>
      <c r="F11778" s="859" t="s">
        <v>19599</v>
      </c>
    </row>
    <row r="11779" spans="1:6">
      <c r="A11779" t="s">
        <v>3967</v>
      </c>
      <c r="B11779" t="s">
        <v>4023</v>
      </c>
      <c r="C11779" t="s">
        <v>2062</v>
      </c>
      <c r="D11779" t="s">
        <v>4024</v>
      </c>
      <c r="E11779" t="s">
        <v>4025</v>
      </c>
      <c r="F11779" s="859" t="s">
        <v>19603</v>
      </c>
    </row>
    <row r="11780" spans="1:6">
      <c r="A11780" t="s">
        <v>3967</v>
      </c>
      <c r="B11780" t="s">
        <v>4023</v>
      </c>
      <c r="C11780" t="s">
        <v>2062</v>
      </c>
      <c r="D11780" t="s">
        <v>4024</v>
      </c>
      <c r="E11780" t="s">
        <v>4025</v>
      </c>
      <c r="F11780" s="859" t="s">
        <v>19606</v>
      </c>
    </row>
    <row r="11781" spans="1:6">
      <c r="A11781" t="s">
        <v>3967</v>
      </c>
      <c r="B11781" t="s">
        <v>4023</v>
      </c>
      <c r="C11781" t="s">
        <v>2062</v>
      </c>
      <c r="D11781" t="s">
        <v>4024</v>
      </c>
      <c r="E11781" t="s">
        <v>4025</v>
      </c>
      <c r="F11781" s="859" t="s">
        <v>19610</v>
      </c>
    </row>
    <row r="11782" spans="1:6">
      <c r="A11782" t="s">
        <v>3967</v>
      </c>
      <c r="B11782" t="s">
        <v>4023</v>
      </c>
      <c r="C11782" t="s">
        <v>2062</v>
      </c>
      <c r="D11782" t="s">
        <v>4024</v>
      </c>
      <c r="E11782" t="s">
        <v>4025</v>
      </c>
      <c r="F11782" s="859" t="s">
        <v>19611</v>
      </c>
    </row>
    <row r="11783" spans="1:6">
      <c r="A11783" t="s">
        <v>3967</v>
      </c>
      <c r="B11783" t="s">
        <v>4023</v>
      </c>
      <c r="C11783" t="s">
        <v>2062</v>
      </c>
      <c r="D11783" t="s">
        <v>4024</v>
      </c>
      <c r="E11783" t="s">
        <v>4025</v>
      </c>
      <c r="F11783" s="859" t="s">
        <v>19615</v>
      </c>
    </row>
    <row r="11784" spans="1:6">
      <c r="A11784" t="s">
        <v>3967</v>
      </c>
      <c r="B11784" t="s">
        <v>4023</v>
      </c>
      <c r="C11784" t="s">
        <v>2062</v>
      </c>
      <c r="D11784" t="s">
        <v>4024</v>
      </c>
      <c r="E11784" t="s">
        <v>4025</v>
      </c>
      <c r="F11784" s="859" t="s">
        <v>19618</v>
      </c>
    </row>
    <row r="11785" spans="1:6">
      <c r="A11785" t="s">
        <v>3967</v>
      </c>
      <c r="B11785" t="s">
        <v>4023</v>
      </c>
      <c r="C11785" t="s">
        <v>2062</v>
      </c>
      <c r="D11785" t="s">
        <v>4024</v>
      </c>
      <c r="E11785" t="s">
        <v>4025</v>
      </c>
      <c r="F11785" s="859" t="s">
        <v>19622</v>
      </c>
    </row>
    <row r="11786" spans="1:6">
      <c r="A11786" t="s">
        <v>3967</v>
      </c>
      <c r="B11786" t="s">
        <v>4023</v>
      </c>
      <c r="C11786" t="s">
        <v>2062</v>
      </c>
      <c r="D11786" t="s">
        <v>4024</v>
      </c>
      <c r="E11786" t="s">
        <v>4025</v>
      </c>
      <c r="F11786" s="859" t="s">
        <v>19626</v>
      </c>
    </row>
    <row r="11787" spans="1:6">
      <c r="A11787" t="s">
        <v>3967</v>
      </c>
      <c r="B11787" t="s">
        <v>4023</v>
      </c>
      <c r="C11787" t="s">
        <v>2062</v>
      </c>
      <c r="D11787" t="s">
        <v>4024</v>
      </c>
      <c r="E11787" t="s">
        <v>4025</v>
      </c>
      <c r="F11787" s="859" t="s">
        <v>19627</v>
      </c>
    </row>
    <row r="11788" spans="1:6">
      <c r="A11788" t="s">
        <v>3967</v>
      </c>
      <c r="B11788" t="s">
        <v>4023</v>
      </c>
      <c r="C11788" t="s">
        <v>2062</v>
      </c>
      <c r="D11788" t="s">
        <v>4024</v>
      </c>
      <c r="E11788" t="s">
        <v>4025</v>
      </c>
      <c r="F11788" s="859" t="s">
        <v>19631</v>
      </c>
    </row>
    <row r="11789" spans="1:6">
      <c r="A11789" t="s">
        <v>3967</v>
      </c>
      <c r="B11789" t="s">
        <v>4023</v>
      </c>
      <c r="C11789" t="s">
        <v>2062</v>
      </c>
      <c r="D11789" t="s">
        <v>4024</v>
      </c>
      <c r="E11789" t="s">
        <v>4025</v>
      </c>
      <c r="F11789" s="859" t="s">
        <v>19635</v>
      </c>
    </row>
    <row r="11790" spans="1:6">
      <c r="A11790" t="s">
        <v>3967</v>
      </c>
      <c r="B11790" t="s">
        <v>4023</v>
      </c>
      <c r="C11790" t="s">
        <v>2062</v>
      </c>
      <c r="D11790" t="s">
        <v>4024</v>
      </c>
      <c r="E11790" t="s">
        <v>4025</v>
      </c>
      <c r="F11790" s="859" t="s">
        <v>19639</v>
      </c>
    </row>
    <row r="11791" spans="1:6">
      <c r="A11791" t="s">
        <v>3967</v>
      </c>
      <c r="B11791" t="s">
        <v>4023</v>
      </c>
      <c r="C11791" t="s">
        <v>2062</v>
      </c>
      <c r="D11791" t="s">
        <v>4024</v>
      </c>
      <c r="E11791" t="s">
        <v>4025</v>
      </c>
      <c r="F11791" s="859" t="s">
        <v>19643</v>
      </c>
    </row>
    <row r="11792" spans="1:6">
      <c r="A11792" t="s">
        <v>3967</v>
      </c>
      <c r="B11792" t="s">
        <v>4023</v>
      </c>
      <c r="C11792" t="s">
        <v>2062</v>
      </c>
      <c r="D11792" t="s">
        <v>4024</v>
      </c>
      <c r="E11792" t="s">
        <v>4025</v>
      </c>
      <c r="F11792" s="859" t="s">
        <v>19647</v>
      </c>
    </row>
    <row r="11793" spans="1:6">
      <c r="A11793" t="s">
        <v>3967</v>
      </c>
      <c r="B11793" t="s">
        <v>4023</v>
      </c>
      <c r="C11793" t="s">
        <v>2062</v>
      </c>
      <c r="D11793" t="s">
        <v>4024</v>
      </c>
      <c r="E11793" t="s">
        <v>4025</v>
      </c>
      <c r="F11793" s="859" t="s">
        <v>19651</v>
      </c>
    </row>
    <row r="11794" spans="1:6">
      <c r="A11794" t="s">
        <v>3967</v>
      </c>
      <c r="B11794" t="s">
        <v>4023</v>
      </c>
      <c r="C11794" t="s">
        <v>2062</v>
      </c>
      <c r="D11794" t="s">
        <v>4024</v>
      </c>
      <c r="E11794" t="s">
        <v>4025</v>
      </c>
      <c r="F11794" s="859" t="s">
        <v>19655</v>
      </c>
    </row>
    <row r="11795" spans="1:6">
      <c r="A11795" t="s">
        <v>3967</v>
      </c>
      <c r="B11795" t="s">
        <v>4023</v>
      </c>
      <c r="C11795" t="s">
        <v>2062</v>
      </c>
      <c r="D11795" t="s">
        <v>4024</v>
      </c>
      <c r="E11795" t="s">
        <v>4025</v>
      </c>
      <c r="F11795" s="859" t="s">
        <v>19659</v>
      </c>
    </row>
    <row r="11796" spans="1:6">
      <c r="A11796" t="s">
        <v>3967</v>
      </c>
      <c r="B11796" t="s">
        <v>4023</v>
      </c>
      <c r="C11796" t="s">
        <v>2062</v>
      </c>
      <c r="D11796" t="s">
        <v>4024</v>
      </c>
      <c r="E11796" t="s">
        <v>4025</v>
      </c>
      <c r="F11796" s="859" t="s">
        <v>19663</v>
      </c>
    </row>
    <row r="11797" spans="1:6">
      <c r="A11797" t="s">
        <v>3967</v>
      </c>
      <c r="B11797" t="s">
        <v>4023</v>
      </c>
      <c r="C11797" t="s">
        <v>2062</v>
      </c>
      <c r="D11797" t="s">
        <v>4024</v>
      </c>
      <c r="E11797" t="s">
        <v>4025</v>
      </c>
      <c r="F11797" s="859" t="s">
        <v>19667</v>
      </c>
    </row>
    <row r="11798" spans="1:6">
      <c r="A11798" t="s">
        <v>3967</v>
      </c>
      <c r="B11798" t="s">
        <v>4023</v>
      </c>
      <c r="C11798" t="s">
        <v>2062</v>
      </c>
      <c r="D11798" t="s">
        <v>4024</v>
      </c>
      <c r="E11798" t="s">
        <v>4025</v>
      </c>
      <c r="F11798" s="859" t="s">
        <v>19671</v>
      </c>
    </row>
    <row r="11799" spans="1:6">
      <c r="A11799" t="s">
        <v>3967</v>
      </c>
      <c r="B11799" t="s">
        <v>4023</v>
      </c>
      <c r="C11799" t="s">
        <v>2062</v>
      </c>
      <c r="D11799" t="s">
        <v>4024</v>
      </c>
      <c r="E11799" t="s">
        <v>4025</v>
      </c>
      <c r="F11799" s="859" t="s">
        <v>19675</v>
      </c>
    </row>
    <row r="11800" spans="1:6">
      <c r="A11800" t="s">
        <v>3967</v>
      </c>
      <c r="B11800" t="s">
        <v>4023</v>
      </c>
      <c r="C11800" t="s">
        <v>2062</v>
      </c>
      <c r="D11800" t="s">
        <v>4024</v>
      </c>
      <c r="E11800" t="s">
        <v>4025</v>
      </c>
      <c r="F11800" s="859" t="s">
        <v>19679</v>
      </c>
    </row>
    <row r="11801" spans="1:6">
      <c r="A11801" t="s">
        <v>3967</v>
      </c>
      <c r="B11801" t="s">
        <v>4023</v>
      </c>
      <c r="C11801" t="s">
        <v>2062</v>
      </c>
      <c r="D11801" t="s">
        <v>4024</v>
      </c>
      <c r="E11801" t="s">
        <v>4025</v>
      </c>
      <c r="F11801" s="859" t="s">
        <v>19683</v>
      </c>
    </row>
    <row r="11802" spans="1:6">
      <c r="A11802" t="s">
        <v>3967</v>
      </c>
      <c r="B11802" t="s">
        <v>4023</v>
      </c>
      <c r="C11802" t="s">
        <v>2062</v>
      </c>
      <c r="D11802" t="s">
        <v>4024</v>
      </c>
      <c r="E11802" t="s">
        <v>4025</v>
      </c>
      <c r="F11802" s="859" t="s">
        <v>19687</v>
      </c>
    </row>
    <row r="11803" spans="1:6">
      <c r="A11803" t="s">
        <v>3967</v>
      </c>
      <c r="B11803" t="s">
        <v>4023</v>
      </c>
      <c r="C11803" t="s">
        <v>2062</v>
      </c>
      <c r="D11803" t="s">
        <v>4024</v>
      </c>
      <c r="E11803" t="s">
        <v>4025</v>
      </c>
      <c r="F11803" s="859" t="s">
        <v>19691</v>
      </c>
    </row>
    <row r="11804" spans="1:6">
      <c r="A11804" t="s">
        <v>3967</v>
      </c>
      <c r="B11804" t="s">
        <v>4023</v>
      </c>
      <c r="C11804" t="s">
        <v>2062</v>
      </c>
      <c r="D11804" t="s">
        <v>4024</v>
      </c>
      <c r="E11804" t="s">
        <v>4025</v>
      </c>
      <c r="F11804" s="859" t="s">
        <v>19695</v>
      </c>
    </row>
    <row r="11805" spans="1:6">
      <c r="A11805" t="s">
        <v>3967</v>
      </c>
      <c r="B11805" t="s">
        <v>4023</v>
      </c>
      <c r="C11805" t="s">
        <v>2062</v>
      </c>
      <c r="D11805" t="s">
        <v>4024</v>
      </c>
      <c r="E11805" t="s">
        <v>4025</v>
      </c>
      <c r="F11805" s="859" t="s">
        <v>19698</v>
      </c>
    </row>
    <row r="11806" spans="1:6">
      <c r="A11806" t="s">
        <v>3967</v>
      </c>
      <c r="B11806" t="s">
        <v>4023</v>
      </c>
      <c r="C11806" t="s">
        <v>2062</v>
      </c>
      <c r="D11806" t="s">
        <v>4024</v>
      </c>
      <c r="E11806" t="s">
        <v>4025</v>
      </c>
      <c r="F11806" s="859" t="s">
        <v>19702</v>
      </c>
    </row>
    <row r="11807" spans="1:6">
      <c r="A11807" t="s">
        <v>3967</v>
      </c>
      <c r="B11807" t="s">
        <v>4023</v>
      </c>
      <c r="C11807" t="s">
        <v>2062</v>
      </c>
      <c r="D11807" t="s">
        <v>4024</v>
      </c>
      <c r="E11807" t="s">
        <v>4025</v>
      </c>
      <c r="F11807" s="859" t="s">
        <v>19706</v>
      </c>
    </row>
    <row r="11808" spans="1:6">
      <c r="A11808" t="s">
        <v>3967</v>
      </c>
      <c r="B11808" t="s">
        <v>4023</v>
      </c>
      <c r="C11808" t="s">
        <v>2062</v>
      </c>
      <c r="D11808" t="s">
        <v>4024</v>
      </c>
      <c r="E11808" t="s">
        <v>4025</v>
      </c>
      <c r="F11808" s="859" t="s">
        <v>19707</v>
      </c>
    </row>
    <row r="11809" spans="1:6">
      <c r="A11809" t="s">
        <v>3967</v>
      </c>
      <c r="B11809" t="s">
        <v>4023</v>
      </c>
      <c r="C11809" t="s">
        <v>2062</v>
      </c>
      <c r="D11809" t="s">
        <v>4024</v>
      </c>
      <c r="E11809" t="s">
        <v>4025</v>
      </c>
      <c r="F11809" s="859" t="s">
        <v>19711</v>
      </c>
    </row>
    <row r="11810" spans="1:6">
      <c r="A11810" t="s">
        <v>3967</v>
      </c>
      <c r="B11810" t="s">
        <v>4023</v>
      </c>
      <c r="C11810" t="s">
        <v>2062</v>
      </c>
      <c r="D11810" t="s">
        <v>4024</v>
      </c>
      <c r="E11810" t="s">
        <v>4025</v>
      </c>
      <c r="F11810" s="859" t="s">
        <v>19715</v>
      </c>
    </row>
    <row r="11811" spans="1:6">
      <c r="A11811" t="s">
        <v>3967</v>
      </c>
      <c r="B11811" t="s">
        <v>4023</v>
      </c>
      <c r="C11811" t="s">
        <v>2062</v>
      </c>
      <c r="D11811" t="s">
        <v>4024</v>
      </c>
      <c r="E11811" t="s">
        <v>4025</v>
      </c>
      <c r="F11811" s="859" t="s">
        <v>19719</v>
      </c>
    </row>
    <row r="11812" spans="1:6">
      <c r="A11812" t="s">
        <v>3967</v>
      </c>
      <c r="B11812" t="s">
        <v>4023</v>
      </c>
      <c r="C11812" t="s">
        <v>2062</v>
      </c>
      <c r="D11812" t="s">
        <v>4024</v>
      </c>
      <c r="E11812" t="s">
        <v>4025</v>
      </c>
      <c r="F11812" s="859" t="s">
        <v>19720</v>
      </c>
    </row>
    <row r="11813" spans="1:6">
      <c r="A11813" t="s">
        <v>3967</v>
      </c>
      <c r="B11813" t="s">
        <v>4023</v>
      </c>
      <c r="C11813" t="s">
        <v>2062</v>
      </c>
      <c r="D11813" t="s">
        <v>4024</v>
      </c>
      <c r="E11813" t="s">
        <v>4025</v>
      </c>
      <c r="F11813" s="859" t="s">
        <v>19723</v>
      </c>
    </row>
    <row r="11814" spans="1:6">
      <c r="A11814" t="s">
        <v>3967</v>
      </c>
      <c r="B11814" t="s">
        <v>4023</v>
      </c>
      <c r="C11814" t="s">
        <v>2062</v>
      </c>
      <c r="D11814" t="s">
        <v>4024</v>
      </c>
      <c r="E11814" t="s">
        <v>4025</v>
      </c>
      <c r="F11814" s="859" t="s">
        <v>19727</v>
      </c>
    </row>
    <row r="11815" spans="1:6">
      <c r="A11815" t="s">
        <v>3967</v>
      </c>
      <c r="B11815" t="s">
        <v>4023</v>
      </c>
      <c r="C11815" t="s">
        <v>2062</v>
      </c>
      <c r="D11815" t="s">
        <v>4024</v>
      </c>
      <c r="E11815" t="s">
        <v>4025</v>
      </c>
      <c r="F11815" s="859" t="s">
        <v>19731</v>
      </c>
    </row>
    <row r="11816" spans="1:6">
      <c r="A11816" t="s">
        <v>3967</v>
      </c>
      <c r="B11816" t="s">
        <v>4023</v>
      </c>
      <c r="C11816" t="s">
        <v>2062</v>
      </c>
      <c r="D11816" t="s">
        <v>4024</v>
      </c>
      <c r="E11816" t="s">
        <v>4025</v>
      </c>
      <c r="F11816" s="859" t="s">
        <v>19734</v>
      </c>
    </row>
    <row r="11817" spans="1:6">
      <c r="A11817" t="s">
        <v>3967</v>
      </c>
      <c r="B11817" t="s">
        <v>4023</v>
      </c>
      <c r="C11817" t="s">
        <v>2062</v>
      </c>
      <c r="D11817" t="s">
        <v>4024</v>
      </c>
      <c r="E11817" t="s">
        <v>4025</v>
      </c>
      <c r="F11817" s="859" t="s">
        <v>19737</v>
      </c>
    </row>
    <row r="11818" spans="1:6">
      <c r="A11818" t="s">
        <v>3967</v>
      </c>
      <c r="B11818" t="s">
        <v>4023</v>
      </c>
      <c r="C11818" t="s">
        <v>2062</v>
      </c>
      <c r="D11818" t="s">
        <v>4024</v>
      </c>
      <c r="E11818" t="s">
        <v>4025</v>
      </c>
      <c r="F11818" s="859" t="s">
        <v>19740</v>
      </c>
    </row>
    <row r="11819" spans="1:6">
      <c r="A11819" t="s">
        <v>3967</v>
      </c>
      <c r="B11819" t="s">
        <v>4023</v>
      </c>
      <c r="C11819" t="s">
        <v>2062</v>
      </c>
      <c r="D11819" t="s">
        <v>4024</v>
      </c>
      <c r="E11819" t="s">
        <v>4025</v>
      </c>
      <c r="F11819" s="859" t="s">
        <v>19744</v>
      </c>
    </row>
    <row r="11820" spans="1:6">
      <c r="A11820" t="s">
        <v>3967</v>
      </c>
      <c r="B11820" t="s">
        <v>4023</v>
      </c>
      <c r="C11820" t="s">
        <v>2062</v>
      </c>
      <c r="D11820" t="s">
        <v>4024</v>
      </c>
      <c r="E11820" t="s">
        <v>4025</v>
      </c>
      <c r="F11820" s="859" t="s">
        <v>19748</v>
      </c>
    </row>
    <row r="11821" spans="1:6">
      <c r="A11821" t="s">
        <v>3967</v>
      </c>
      <c r="B11821" t="s">
        <v>4023</v>
      </c>
      <c r="C11821" t="s">
        <v>2062</v>
      </c>
      <c r="D11821" t="s">
        <v>4024</v>
      </c>
      <c r="E11821" t="s">
        <v>4025</v>
      </c>
      <c r="F11821" s="859" t="s">
        <v>19751</v>
      </c>
    </row>
    <row r="11822" spans="1:6">
      <c r="A11822" t="s">
        <v>3967</v>
      </c>
      <c r="B11822" t="s">
        <v>4023</v>
      </c>
      <c r="C11822" t="s">
        <v>2062</v>
      </c>
      <c r="D11822" t="s">
        <v>4024</v>
      </c>
      <c r="E11822" t="s">
        <v>4025</v>
      </c>
      <c r="F11822" s="859" t="s">
        <v>19755</v>
      </c>
    </row>
    <row r="11823" spans="1:6">
      <c r="A11823" t="s">
        <v>3967</v>
      </c>
      <c r="B11823" t="s">
        <v>4023</v>
      </c>
      <c r="C11823" t="s">
        <v>2062</v>
      </c>
      <c r="D11823" t="s">
        <v>4024</v>
      </c>
      <c r="E11823" t="s">
        <v>4025</v>
      </c>
      <c r="F11823" s="859" t="s">
        <v>19758</v>
      </c>
    </row>
    <row r="11824" spans="1:6">
      <c r="A11824" t="s">
        <v>3967</v>
      </c>
      <c r="B11824" t="s">
        <v>4023</v>
      </c>
      <c r="C11824" t="s">
        <v>2062</v>
      </c>
      <c r="D11824" t="s">
        <v>4024</v>
      </c>
      <c r="E11824" t="s">
        <v>4025</v>
      </c>
      <c r="F11824" s="859" t="s">
        <v>19762</v>
      </c>
    </row>
    <row r="11825" spans="1:6">
      <c r="A11825" t="s">
        <v>3967</v>
      </c>
      <c r="B11825" t="s">
        <v>4023</v>
      </c>
      <c r="C11825" t="s">
        <v>2062</v>
      </c>
      <c r="D11825" t="s">
        <v>4024</v>
      </c>
      <c r="E11825" t="s">
        <v>4025</v>
      </c>
      <c r="F11825" s="859" t="s">
        <v>19765</v>
      </c>
    </row>
    <row r="11826" spans="1:6">
      <c r="A11826" t="s">
        <v>3967</v>
      </c>
      <c r="B11826" t="s">
        <v>4023</v>
      </c>
      <c r="C11826" t="s">
        <v>2062</v>
      </c>
      <c r="D11826" t="s">
        <v>4024</v>
      </c>
      <c r="E11826" t="s">
        <v>4025</v>
      </c>
      <c r="F11826" s="859" t="s">
        <v>19769</v>
      </c>
    </row>
    <row r="11827" spans="1:6">
      <c r="A11827" t="s">
        <v>3967</v>
      </c>
      <c r="B11827" t="s">
        <v>4023</v>
      </c>
      <c r="C11827" t="s">
        <v>2062</v>
      </c>
      <c r="D11827" t="s">
        <v>4024</v>
      </c>
      <c r="E11827" t="s">
        <v>4025</v>
      </c>
      <c r="F11827" s="859" t="s">
        <v>19770</v>
      </c>
    </row>
    <row r="11828" spans="1:6">
      <c r="A11828" t="s">
        <v>3967</v>
      </c>
      <c r="B11828" t="s">
        <v>4023</v>
      </c>
      <c r="C11828" t="s">
        <v>2062</v>
      </c>
      <c r="D11828" t="s">
        <v>4024</v>
      </c>
      <c r="E11828" t="s">
        <v>4025</v>
      </c>
      <c r="F11828" s="859" t="s">
        <v>19771</v>
      </c>
    </row>
    <row r="11829" spans="1:6">
      <c r="A11829" t="s">
        <v>3967</v>
      </c>
      <c r="B11829" t="s">
        <v>4023</v>
      </c>
      <c r="C11829" t="s">
        <v>2062</v>
      </c>
      <c r="D11829" t="s">
        <v>4024</v>
      </c>
      <c r="E11829" t="s">
        <v>4025</v>
      </c>
      <c r="F11829" s="859" t="s">
        <v>19775</v>
      </c>
    </row>
    <row r="11830" spans="1:6">
      <c r="A11830" t="s">
        <v>3967</v>
      </c>
      <c r="B11830" t="s">
        <v>4023</v>
      </c>
      <c r="C11830" t="s">
        <v>2062</v>
      </c>
      <c r="D11830" t="s">
        <v>4024</v>
      </c>
      <c r="E11830" t="s">
        <v>4025</v>
      </c>
      <c r="F11830" s="859" t="s">
        <v>19779</v>
      </c>
    </row>
    <row r="11831" spans="1:6">
      <c r="A11831" t="s">
        <v>3967</v>
      </c>
      <c r="B11831" t="s">
        <v>4023</v>
      </c>
      <c r="C11831" t="s">
        <v>2062</v>
      </c>
      <c r="D11831" t="s">
        <v>4024</v>
      </c>
      <c r="E11831" t="s">
        <v>4025</v>
      </c>
      <c r="F11831" s="859" t="s">
        <v>19782</v>
      </c>
    </row>
    <row r="11832" spans="1:6">
      <c r="A11832" t="s">
        <v>3967</v>
      </c>
      <c r="B11832" t="s">
        <v>4023</v>
      </c>
      <c r="C11832" t="s">
        <v>2062</v>
      </c>
      <c r="D11832" t="s">
        <v>4024</v>
      </c>
      <c r="E11832" t="s">
        <v>4025</v>
      </c>
      <c r="F11832" s="859" t="s">
        <v>19785</v>
      </c>
    </row>
    <row r="11833" spans="1:6">
      <c r="A11833" t="s">
        <v>3967</v>
      </c>
      <c r="B11833" t="s">
        <v>4023</v>
      </c>
      <c r="C11833" t="s">
        <v>2062</v>
      </c>
      <c r="D11833" t="s">
        <v>4024</v>
      </c>
      <c r="E11833" t="s">
        <v>4025</v>
      </c>
      <c r="F11833" s="859" t="s">
        <v>19786</v>
      </c>
    </row>
    <row r="11834" spans="1:6">
      <c r="A11834" t="s">
        <v>3967</v>
      </c>
      <c r="B11834" t="s">
        <v>4023</v>
      </c>
      <c r="C11834" t="s">
        <v>2062</v>
      </c>
      <c r="D11834" t="s">
        <v>4024</v>
      </c>
      <c r="E11834" t="s">
        <v>4025</v>
      </c>
      <c r="F11834" s="859" t="s">
        <v>19789</v>
      </c>
    </row>
    <row r="11835" spans="1:6">
      <c r="A11835" t="s">
        <v>3967</v>
      </c>
      <c r="B11835" t="s">
        <v>4023</v>
      </c>
      <c r="C11835" t="s">
        <v>2062</v>
      </c>
      <c r="D11835" t="s">
        <v>4024</v>
      </c>
      <c r="E11835" t="s">
        <v>4025</v>
      </c>
      <c r="F11835" s="859" t="s">
        <v>19793</v>
      </c>
    </row>
    <row r="11836" spans="1:6">
      <c r="A11836" t="s">
        <v>3967</v>
      </c>
      <c r="B11836" t="s">
        <v>4023</v>
      </c>
      <c r="C11836" t="s">
        <v>2062</v>
      </c>
      <c r="D11836" t="s">
        <v>4024</v>
      </c>
      <c r="E11836" t="s">
        <v>4025</v>
      </c>
      <c r="F11836" s="859" t="s">
        <v>19794</v>
      </c>
    </row>
    <row r="11837" spans="1:6">
      <c r="A11837" t="s">
        <v>3967</v>
      </c>
      <c r="B11837" t="s">
        <v>4023</v>
      </c>
      <c r="C11837" t="s">
        <v>2062</v>
      </c>
      <c r="D11837" t="s">
        <v>4024</v>
      </c>
      <c r="E11837" t="s">
        <v>4025</v>
      </c>
      <c r="F11837" s="859" t="s">
        <v>19798</v>
      </c>
    </row>
    <row r="11838" spans="1:6">
      <c r="A11838" t="s">
        <v>3967</v>
      </c>
      <c r="B11838" t="s">
        <v>4023</v>
      </c>
      <c r="C11838" t="s">
        <v>2062</v>
      </c>
      <c r="D11838" t="s">
        <v>4024</v>
      </c>
      <c r="E11838" t="s">
        <v>4025</v>
      </c>
      <c r="F11838" s="859" t="s">
        <v>19802</v>
      </c>
    </row>
    <row r="11839" spans="1:6">
      <c r="A11839" t="s">
        <v>3967</v>
      </c>
      <c r="B11839" t="s">
        <v>4023</v>
      </c>
      <c r="C11839" t="s">
        <v>2062</v>
      </c>
      <c r="D11839" t="s">
        <v>4024</v>
      </c>
      <c r="E11839" t="s">
        <v>4025</v>
      </c>
      <c r="F11839" s="859" t="s">
        <v>19806</v>
      </c>
    </row>
    <row r="11840" spans="1:6">
      <c r="A11840" t="s">
        <v>3967</v>
      </c>
      <c r="B11840" t="s">
        <v>4023</v>
      </c>
      <c r="C11840" t="s">
        <v>2062</v>
      </c>
      <c r="D11840" t="s">
        <v>4024</v>
      </c>
      <c r="E11840" t="s">
        <v>4025</v>
      </c>
      <c r="F11840" s="859" t="s">
        <v>19807</v>
      </c>
    </row>
    <row r="11841" spans="1:6">
      <c r="A11841" t="s">
        <v>3967</v>
      </c>
      <c r="B11841" t="s">
        <v>4023</v>
      </c>
      <c r="C11841" t="s">
        <v>2062</v>
      </c>
      <c r="D11841" t="s">
        <v>4024</v>
      </c>
      <c r="E11841" t="s">
        <v>4025</v>
      </c>
      <c r="F11841" s="859" t="s">
        <v>19811</v>
      </c>
    </row>
    <row r="11842" spans="1:6">
      <c r="A11842" t="s">
        <v>3967</v>
      </c>
      <c r="B11842" t="s">
        <v>4023</v>
      </c>
      <c r="C11842" t="s">
        <v>2062</v>
      </c>
      <c r="D11842" t="s">
        <v>4024</v>
      </c>
      <c r="E11842" t="s">
        <v>4025</v>
      </c>
      <c r="F11842" s="859" t="s">
        <v>19815</v>
      </c>
    </row>
    <row r="11843" spans="1:6">
      <c r="A11843" t="s">
        <v>3967</v>
      </c>
      <c r="B11843" t="s">
        <v>4023</v>
      </c>
      <c r="C11843" t="s">
        <v>2062</v>
      </c>
      <c r="D11843" t="s">
        <v>4024</v>
      </c>
      <c r="E11843" t="s">
        <v>4025</v>
      </c>
      <c r="F11843" s="859" t="s">
        <v>19819</v>
      </c>
    </row>
    <row r="11844" spans="1:6">
      <c r="A11844" t="s">
        <v>3967</v>
      </c>
      <c r="B11844" t="s">
        <v>4023</v>
      </c>
      <c r="C11844" t="s">
        <v>2062</v>
      </c>
      <c r="D11844" t="s">
        <v>4024</v>
      </c>
      <c r="E11844" t="s">
        <v>4025</v>
      </c>
      <c r="F11844" s="859" t="s">
        <v>19823</v>
      </c>
    </row>
    <row r="11845" spans="1:6">
      <c r="A11845" t="s">
        <v>3967</v>
      </c>
      <c r="B11845" t="s">
        <v>4023</v>
      </c>
      <c r="C11845" t="s">
        <v>2062</v>
      </c>
      <c r="D11845" t="s">
        <v>4024</v>
      </c>
      <c r="E11845" t="s">
        <v>4025</v>
      </c>
      <c r="F11845" s="859" t="s">
        <v>19824</v>
      </c>
    </row>
    <row r="11846" spans="1:6">
      <c r="A11846" t="s">
        <v>3967</v>
      </c>
      <c r="B11846" t="s">
        <v>4023</v>
      </c>
      <c r="C11846" t="s">
        <v>2062</v>
      </c>
      <c r="D11846" t="s">
        <v>4024</v>
      </c>
      <c r="E11846" t="s">
        <v>4025</v>
      </c>
      <c r="F11846" s="859" t="s">
        <v>19827</v>
      </c>
    </row>
    <row r="11847" spans="1:6">
      <c r="A11847" t="s">
        <v>3967</v>
      </c>
      <c r="B11847" t="s">
        <v>4023</v>
      </c>
      <c r="C11847" t="s">
        <v>2062</v>
      </c>
      <c r="D11847" t="s">
        <v>4024</v>
      </c>
      <c r="E11847" t="s">
        <v>4025</v>
      </c>
      <c r="F11847" s="859" t="s">
        <v>19831</v>
      </c>
    </row>
    <row r="11848" spans="1:6">
      <c r="A11848" t="s">
        <v>3967</v>
      </c>
      <c r="B11848" t="s">
        <v>4023</v>
      </c>
      <c r="C11848" t="s">
        <v>2062</v>
      </c>
      <c r="D11848" t="s">
        <v>4024</v>
      </c>
      <c r="E11848" t="s">
        <v>4025</v>
      </c>
      <c r="F11848" s="859" t="s">
        <v>19835</v>
      </c>
    </row>
    <row r="11849" spans="1:6">
      <c r="A11849" t="s">
        <v>3967</v>
      </c>
      <c r="B11849" t="s">
        <v>4023</v>
      </c>
      <c r="C11849" t="s">
        <v>2062</v>
      </c>
      <c r="D11849" t="s">
        <v>4024</v>
      </c>
      <c r="E11849" t="s">
        <v>4025</v>
      </c>
      <c r="F11849" s="859" t="s">
        <v>19839</v>
      </c>
    </row>
    <row r="11850" spans="1:6">
      <c r="A11850" t="s">
        <v>3967</v>
      </c>
      <c r="B11850" t="s">
        <v>4023</v>
      </c>
      <c r="C11850" t="s">
        <v>2062</v>
      </c>
      <c r="D11850" t="s">
        <v>4024</v>
      </c>
      <c r="E11850" t="s">
        <v>4025</v>
      </c>
      <c r="F11850" s="859" t="s">
        <v>19840</v>
      </c>
    </row>
    <row r="11851" spans="1:6">
      <c r="A11851" t="s">
        <v>3967</v>
      </c>
      <c r="B11851" t="s">
        <v>4023</v>
      </c>
      <c r="C11851" t="s">
        <v>2062</v>
      </c>
      <c r="D11851" t="s">
        <v>4024</v>
      </c>
      <c r="E11851" t="s">
        <v>4025</v>
      </c>
      <c r="F11851" s="859" t="s">
        <v>19841</v>
      </c>
    </row>
    <row r="11852" spans="1:6">
      <c r="A11852" t="s">
        <v>3967</v>
      </c>
      <c r="B11852" t="s">
        <v>4023</v>
      </c>
      <c r="C11852" t="s">
        <v>2062</v>
      </c>
      <c r="D11852" t="s">
        <v>4024</v>
      </c>
      <c r="E11852" t="s">
        <v>4025</v>
      </c>
      <c r="F11852" s="859" t="s">
        <v>19845</v>
      </c>
    </row>
    <row r="11853" spans="1:6">
      <c r="A11853" t="s">
        <v>3967</v>
      </c>
      <c r="B11853" t="s">
        <v>4023</v>
      </c>
      <c r="C11853" t="s">
        <v>2062</v>
      </c>
      <c r="D11853" t="s">
        <v>4024</v>
      </c>
      <c r="E11853" t="s">
        <v>4025</v>
      </c>
      <c r="F11853" s="859" t="s">
        <v>19849</v>
      </c>
    </row>
    <row r="11854" spans="1:6">
      <c r="A11854" t="s">
        <v>3967</v>
      </c>
      <c r="B11854" t="s">
        <v>4023</v>
      </c>
      <c r="C11854" t="s">
        <v>2062</v>
      </c>
      <c r="D11854" t="s">
        <v>4024</v>
      </c>
      <c r="E11854" t="s">
        <v>4025</v>
      </c>
      <c r="F11854" s="859" t="s">
        <v>19852</v>
      </c>
    </row>
    <row r="11855" spans="1:6">
      <c r="A11855" t="s">
        <v>3967</v>
      </c>
      <c r="B11855" t="s">
        <v>4023</v>
      </c>
      <c r="C11855" t="s">
        <v>2062</v>
      </c>
      <c r="D11855" t="s">
        <v>4024</v>
      </c>
      <c r="E11855" t="s">
        <v>4025</v>
      </c>
      <c r="F11855" s="859" t="s">
        <v>19856</v>
      </c>
    </row>
    <row r="11856" spans="1:6">
      <c r="A11856" t="s">
        <v>3967</v>
      </c>
      <c r="B11856" t="s">
        <v>4023</v>
      </c>
      <c r="C11856" t="s">
        <v>2062</v>
      </c>
      <c r="D11856" t="s">
        <v>4024</v>
      </c>
      <c r="E11856" t="s">
        <v>4025</v>
      </c>
      <c r="F11856" s="859" t="s">
        <v>19860</v>
      </c>
    </row>
    <row r="11857" spans="1:6">
      <c r="A11857" t="s">
        <v>3967</v>
      </c>
      <c r="B11857" t="s">
        <v>4023</v>
      </c>
      <c r="C11857" t="s">
        <v>2062</v>
      </c>
      <c r="D11857" t="s">
        <v>4024</v>
      </c>
      <c r="E11857" t="s">
        <v>4025</v>
      </c>
      <c r="F11857" s="859" t="s">
        <v>19863</v>
      </c>
    </row>
    <row r="11858" spans="1:6">
      <c r="A11858" t="s">
        <v>3967</v>
      </c>
      <c r="B11858" t="s">
        <v>4023</v>
      </c>
      <c r="C11858" t="s">
        <v>2062</v>
      </c>
      <c r="D11858" t="s">
        <v>4024</v>
      </c>
      <c r="E11858" t="s">
        <v>4025</v>
      </c>
      <c r="F11858" s="859" t="s">
        <v>19867</v>
      </c>
    </row>
    <row r="11859" spans="1:6">
      <c r="A11859" t="s">
        <v>3967</v>
      </c>
      <c r="B11859" t="s">
        <v>4023</v>
      </c>
      <c r="C11859" t="s">
        <v>2062</v>
      </c>
      <c r="D11859" t="s">
        <v>4024</v>
      </c>
      <c r="E11859" t="s">
        <v>4025</v>
      </c>
      <c r="F11859" s="859" t="s">
        <v>19870</v>
      </c>
    </row>
    <row r="11860" spans="1:6">
      <c r="A11860" t="s">
        <v>3967</v>
      </c>
      <c r="B11860" t="s">
        <v>4023</v>
      </c>
      <c r="C11860" t="s">
        <v>2062</v>
      </c>
      <c r="D11860" t="s">
        <v>4024</v>
      </c>
      <c r="E11860" t="s">
        <v>4025</v>
      </c>
      <c r="F11860" s="859" t="s">
        <v>19871</v>
      </c>
    </row>
    <row r="11861" spans="1:6">
      <c r="A11861" t="s">
        <v>3967</v>
      </c>
      <c r="B11861" t="s">
        <v>4023</v>
      </c>
      <c r="C11861" t="s">
        <v>2062</v>
      </c>
      <c r="D11861" t="s">
        <v>4024</v>
      </c>
      <c r="E11861" t="s">
        <v>4025</v>
      </c>
      <c r="F11861" s="859" t="s">
        <v>19875</v>
      </c>
    </row>
    <row r="11862" spans="1:6">
      <c r="A11862" t="s">
        <v>3967</v>
      </c>
      <c r="B11862" t="s">
        <v>4023</v>
      </c>
      <c r="C11862" t="s">
        <v>2062</v>
      </c>
      <c r="D11862" t="s">
        <v>4024</v>
      </c>
      <c r="E11862" t="s">
        <v>4025</v>
      </c>
      <c r="F11862" s="859" t="s">
        <v>19879</v>
      </c>
    </row>
    <row r="11863" spans="1:6">
      <c r="A11863" t="s">
        <v>3967</v>
      </c>
      <c r="B11863" t="s">
        <v>4023</v>
      </c>
      <c r="C11863" t="s">
        <v>2062</v>
      </c>
      <c r="D11863" t="s">
        <v>4024</v>
      </c>
      <c r="E11863" t="s">
        <v>4025</v>
      </c>
      <c r="F11863" s="859" t="s">
        <v>19883</v>
      </c>
    </row>
    <row r="11864" spans="1:6">
      <c r="A11864" t="s">
        <v>3967</v>
      </c>
      <c r="B11864" t="s">
        <v>4023</v>
      </c>
      <c r="C11864" t="s">
        <v>2062</v>
      </c>
      <c r="D11864" t="s">
        <v>4024</v>
      </c>
      <c r="E11864" t="s">
        <v>4025</v>
      </c>
      <c r="F11864" s="859" t="s">
        <v>19887</v>
      </c>
    </row>
    <row r="11865" spans="1:6">
      <c r="A11865" t="s">
        <v>3967</v>
      </c>
      <c r="B11865" t="s">
        <v>4023</v>
      </c>
      <c r="C11865" t="s">
        <v>2062</v>
      </c>
      <c r="D11865" t="s">
        <v>4024</v>
      </c>
      <c r="E11865" t="s">
        <v>4025</v>
      </c>
      <c r="F11865" s="859" t="s">
        <v>19891</v>
      </c>
    </row>
    <row r="11866" spans="1:6">
      <c r="A11866" t="s">
        <v>3967</v>
      </c>
      <c r="B11866" t="s">
        <v>4023</v>
      </c>
      <c r="C11866" t="s">
        <v>2062</v>
      </c>
      <c r="D11866" t="s">
        <v>4024</v>
      </c>
      <c r="E11866" t="s">
        <v>4025</v>
      </c>
      <c r="F11866" s="859" t="s">
        <v>19895</v>
      </c>
    </row>
    <row r="11867" spans="1:6">
      <c r="A11867" t="s">
        <v>3967</v>
      </c>
      <c r="B11867" t="s">
        <v>4023</v>
      </c>
      <c r="C11867" t="s">
        <v>2062</v>
      </c>
      <c r="D11867" t="s">
        <v>4024</v>
      </c>
      <c r="E11867" t="s">
        <v>4025</v>
      </c>
      <c r="F11867" s="859" t="s">
        <v>19899</v>
      </c>
    </row>
    <row r="11868" spans="1:6">
      <c r="A11868" t="s">
        <v>3967</v>
      </c>
      <c r="B11868" t="s">
        <v>4023</v>
      </c>
      <c r="C11868" t="s">
        <v>2062</v>
      </c>
      <c r="D11868" t="s">
        <v>4024</v>
      </c>
      <c r="E11868" t="s">
        <v>4025</v>
      </c>
      <c r="F11868" s="859" t="s">
        <v>19903</v>
      </c>
    </row>
    <row r="11869" spans="1:6">
      <c r="A11869" t="s">
        <v>3967</v>
      </c>
      <c r="B11869" t="s">
        <v>4023</v>
      </c>
      <c r="C11869" t="s">
        <v>2062</v>
      </c>
      <c r="D11869" t="s">
        <v>4024</v>
      </c>
      <c r="E11869" t="s">
        <v>4025</v>
      </c>
      <c r="F11869" s="859" t="s">
        <v>19907</v>
      </c>
    </row>
    <row r="11870" spans="1:6">
      <c r="A11870" t="s">
        <v>3967</v>
      </c>
      <c r="B11870" t="s">
        <v>4023</v>
      </c>
      <c r="C11870" t="s">
        <v>2062</v>
      </c>
      <c r="D11870" t="s">
        <v>4024</v>
      </c>
      <c r="E11870" t="s">
        <v>4025</v>
      </c>
      <c r="F11870" s="859" t="s">
        <v>19911</v>
      </c>
    </row>
    <row r="11871" spans="1:6">
      <c r="A11871" t="s">
        <v>3967</v>
      </c>
      <c r="B11871" t="s">
        <v>4023</v>
      </c>
      <c r="C11871" t="s">
        <v>2062</v>
      </c>
      <c r="D11871" t="s">
        <v>4024</v>
      </c>
      <c r="E11871" t="s">
        <v>4025</v>
      </c>
      <c r="F11871" s="859" t="s">
        <v>19915</v>
      </c>
    </row>
    <row r="11872" spans="1:6">
      <c r="A11872" t="s">
        <v>3967</v>
      </c>
      <c r="B11872" t="s">
        <v>4023</v>
      </c>
      <c r="C11872" t="s">
        <v>2062</v>
      </c>
      <c r="D11872" t="s">
        <v>4024</v>
      </c>
      <c r="E11872" t="s">
        <v>4025</v>
      </c>
      <c r="F11872" s="859" t="s">
        <v>19919</v>
      </c>
    </row>
    <row r="11873" spans="1:6">
      <c r="A11873" t="s">
        <v>3967</v>
      </c>
      <c r="B11873" t="s">
        <v>4023</v>
      </c>
      <c r="C11873" t="s">
        <v>2062</v>
      </c>
      <c r="D11873" t="s">
        <v>4024</v>
      </c>
      <c r="E11873" t="s">
        <v>4025</v>
      </c>
      <c r="F11873" s="859" t="s">
        <v>19922</v>
      </c>
    </row>
    <row r="11874" spans="1:6">
      <c r="A11874" t="s">
        <v>3967</v>
      </c>
      <c r="B11874" t="s">
        <v>4023</v>
      </c>
      <c r="C11874" t="s">
        <v>2062</v>
      </c>
      <c r="D11874" t="s">
        <v>4024</v>
      </c>
      <c r="E11874" t="s">
        <v>4025</v>
      </c>
      <c r="F11874" s="859" t="s">
        <v>19926</v>
      </c>
    </row>
    <row r="11875" spans="1:6">
      <c r="A11875" t="s">
        <v>3967</v>
      </c>
      <c r="B11875" t="s">
        <v>4023</v>
      </c>
      <c r="C11875" t="s">
        <v>2062</v>
      </c>
      <c r="D11875" t="s">
        <v>4024</v>
      </c>
      <c r="E11875" t="s">
        <v>4025</v>
      </c>
      <c r="F11875" s="859" t="s">
        <v>19930</v>
      </c>
    </row>
    <row r="11876" spans="1:6">
      <c r="A11876" t="s">
        <v>3967</v>
      </c>
      <c r="B11876" t="s">
        <v>4023</v>
      </c>
      <c r="C11876" t="s">
        <v>2062</v>
      </c>
      <c r="D11876" t="s">
        <v>4024</v>
      </c>
      <c r="E11876" t="s">
        <v>4025</v>
      </c>
      <c r="F11876" s="859" t="s">
        <v>19934</v>
      </c>
    </row>
    <row r="11877" spans="1:6">
      <c r="A11877" t="s">
        <v>3967</v>
      </c>
      <c r="B11877" t="s">
        <v>4023</v>
      </c>
      <c r="C11877" t="s">
        <v>2062</v>
      </c>
      <c r="D11877" t="s">
        <v>4024</v>
      </c>
      <c r="E11877" t="s">
        <v>4025</v>
      </c>
      <c r="F11877" s="859" t="s">
        <v>19937</v>
      </c>
    </row>
    <row r="11878" spans="1:6">
      <c r="A11878" t="s">
        <v>3967</v>
      </c>
      <c r="B11878" t="s">
        <v>4023</v>
      </c>
      <c r="C11878" t="s">
        <v>2062</v>
      </c>
      <c r="D11878" t="s">
        <v>4024</v>
      </c>
      <c r="E11878" t="s">
        <v>4025</v>
      </c>
      <c r="F11878" s="859" t="s">
        <v>19940</v>
      </c>
    </row>
    <row r="11879" spans="1:6">
      <c r="A11879" t="s">
        <v>3967</v>
      </c>
      <c r="B11879" t="s">
        <v>4023</v>
      </c>
      <c r="C11879" t="s">
        <v>2062</v>
      </c>
      <c r="D11879" t="s">
        <v>4024</v>
      </c>
      <c r="E11879" t="s">
        <v>4025</v>
      </c>
      <c r="F11879" s="859" t="s">
        <v>19944</v>
      </c>
    </row>
    <row r="11880" spans="1:6">
      <c r="A11880" t="s">
        <v>3967</v>
      </c>
      <c r="B11880" t="s">
        <v>4023</v>
      </c>
      <c r="C11880" t="s">
        <v>2062</v>
      </c>
      <c r="D11880" t="s">
        <v>4024</v>
      </c>
      <c r="E11880" t="s">
        <v>4025</v>
      </c>
      <c r="F11880" s="859" t="s">
        <v>19948</v>
      </c>
    </row>
    <row r="11881" spans="1:6">
      <c r="A11881" t="s">
        <v>3967</v>
      </c>
      <c r="B11881" t="s">
        <v>4023</v>
      </c>
      <c r="C11881" t="s">
        <v>2062</v>
      </c>
      <c r="D11881" t="s">
        <v>4024</v>
      </c>
      <c r="E11881" t="s">
        <v>4025</v>
      </c>
      <c r="F11881" s="859" t="s">
        <v>19952</v>
      </c>
    </row>
    <row r="11882" spans="1:6">
      <c r="A11882" t="s">
        <v>3967</v>
      </c>
      <c r="B11882" t="s">
        <v>4023</v>
      </c>
      <c r="C11882" t="s">
        <v>2062</v>
      </c>
      <c r="D11882" t="s">
        <v>4024</v>
      </c>
      <c r="E11882" t="s">
        <v>4025</v>
      </c>
      <c r="F11882" s="859" t="s">
        <v>19953</v>
      </c>
    </row>
    <row r="11883" spans="1:6">
      <c r="A11883" t="s">
        <v>3967</v>
      </c>
      <c r="B11883" t="s">
        <v>4023</v>
      </c>
      <c r="C11883" t="s">
        <v>2062</v>
      </c>
      <c r="D11883" t="s">
        <v>4024</v>
      </c>
      <c r="E11883" t="s">
        <v>4025</v>
      </c>
      <c r="F11883" s="859" t="s">
        <v>19957</v>
      </c>
    </row>
    <row r="11884" spans="1:6">
      <c r="A11884" t="s">
        <v>3967</v>
      </c>
      <c r="B11884" t="s">
        <v>4023</v>
      </c>
      <c r="C11884" t="s">
        <v>2062</v>
      </c>
      <c r="D11884" t="s">
        <v>4024</v>
      </c>
      <c r="E11884" t="s">
        <v>4025</v>
      </c>
      <c r="F11884" s="859" t="s">
        <v>19960</v>
      </c>
    </row>
    <row r="11885" spans="1:6">
      <c r="A11885" t="s">
        <v>3967</v>
      </c>
      <c r="B11885" t="s">
        <v>4023</v>
      </c>
      <c r="C11885" t="s">
        <v>2062</v>
      </c>
      <c r="D11885" t="s">
        <v>4024</v>
      </c>
      <c r="E11885" t="s">
        <v>4025</v>
      </c>
      <c r="F11885" s="859" t="s">
        <v>19964</v>
      </c>
    </row>
    <row r="11886" spans="1:6">
      <c r="A11886" t="s">
        <v>3967</v>
      </c>
      <c r="B11886" t="s">
        <v>4023</v>
      </c>
      <c r="C11886" t="s">
        <v>2062</v>
      </c>
      <c r="D11886" t="s">
        <v>4024</v>
      </c>
      <c r="E11886" t="s">
        <v>4025</v>
      </c>
      <c r="F11886" s="859" t="s">
        <v>19968</v>
      </c>
    </row>
    <row r="11887" spans="1:6">
      <c r="A11887" t="s">
        <v>3967</v>
      </c>
      <c r="B11887" t="s">
        <v>4023</v>
      </c>
      <c r="C11887" t="s">
        <v>2062</v>
      </c>
      <c r="D11887" t="s">
        <v>4024</v>
      </c>
      <c r="E11887" t="s">
        <v>4025</v>
      </c>
      <c r="F11887" s="859" t="s">
        <v>19972</v>
      </c>
    </row>
    <row r="11888" spans="1:6">
      <c r="A11888" t="s">
        <v>3967</v>
      </c>
      <c r="B11888" t="s">
        <v>4023</v>
      </c>
      <c r="C11888" t="s">
        <v>2062</v>
      </c>
      <c r="D11888" t="s">
        <v>4024</v>
      </c>
      <c r="E11888" t="s">
        <v>4025</v>
      </c>
      <c r="F11888" s="859" t="s">
        <v>19973</v>
      </c>
    </row>
    <row r="11889" spans="1:6">
      <c r="A11889" t="s">
        <v>3967</v>
      </c>
      <c r="B11889" t="s">
        <v>4023</v>
      </c>
      <c r="C11889" t="s">
        <v>2062</v>
      </c>
      <c r="D11889" t="s">
        <v>4024</v>
      </c>
      <c r="E11889" t="s">
        <v>4025</v>
      </c>
      <c r="F11889" s="859" t="s">
        <v>19977</v>
      </c>
    </row>
    <row r="11890" spans="1:6">
      <c r="A11890" t="s">
        <v>3967</v>
      </c>
      <c r="B11890" t="s">
        <v>4023</v>
      </c>
      <c r="C11890" t="s">
        <v>2062</v>
      </c>
      <c r="D11890" t="s">
        <v>4024</v>
      </c>
      <c r="E11890" t="s">
        <v>4025</v>
      </c>
      <c r="F11890" s="859" t="s">
        <v>19978</v>
      </c>
    </row>
    <row r="11891" spans="1:6">
      <c r="A11891" t="s">
        <v>3967</v>
      </c>
      <c r="B11891" t="s">
        <v>4023</v>
      </c>
      <c r="C11891" t="s">
        <v>2062</v>
      </c>
      <c r="D11891" t="s">
        <v>4024</v>
      </c>
      <c r="E11891" t="s">
        <v>4025</v>
      </c>
      <c r="F11891" s="859" t="s">
        <v>19982</v>
      </c>
    </row>
    <row r="11892" spans="1:6">
      <c r="A11892" t="s">
        <v>3967</v>
      </c>
      <c r="B11892" t="s">
        <v>4023</v>
      </c>
      <c r="C11892" t="s">
        <v>2062</v>
      </c>
      <c r="D11892" t="s">
        <v>4024</v>
      </c>
      <c r="E11892" t="s">
        <v>4025</v>
      </c>
      <c r="F11892" s="859" t="s">
        <v>19986</v>
      </c>
    </row>
    <row r="11893" spans="1:6">
      <c r="A11893" t="s">
        <v>3967</v>
      </c>
      <c r="B11893" t="s">
        <v>4023</v>
      </c>
      <c r="C11893" t="s">
        <v>2062</v>
      </c>
      <c r="D11893" t="s">
        <v>4024</v>
      </c>
      <c r="E11893" t="s">
        <v>4025</v>
      </c>
      <c r="F11893" s="859" t="s">
        <v>19990</v>
      </c>
    </row>
    <row r="11894" spans="1:6">
      <c r="A11894" t="s">
        <v>3967</v>
      </c>
      <c r="B11894" t="s">
        <v>4023</v>
      </c>
      <c r="C11894" t="s">
        <v>2062</v>
      </c>
      <c r="D11894" t="s">
        <v>4024</v>
      </c>
      <c r="E11894" t="s">
        <v>4025</v>
      </c>
      <c r="F11894" s="859" t="s">
        <v>19994</v>
      </c>
    </row>
    <row r="11895" spans="1:6">
      <c r="A11895" t="s">
        <v>3967</v>
      </c>
      <c r="B11895" t="s">
        <v>4023</v>
      </c>
      <c r="C11895" t="s">
        <v>2062</v>
      </c>
      <c r="D11895" t="s">
        <v>4024</v>
      </c>
      <c r="E11895" t="s">
        <v>4025</v>
      </c>
      <c r="F11895" s="859" t="s">
        <v>19998</v>
      </c>
    </row>
    <row r="11896" spans="1:6">
      <c r="A11896" t="s">
        <v>3967</v>
      </c>
      <c r="B11896" t="s">
        <v>4023</v>
      </c>
      <c r="C11896" t="s">
        <v>2062</v>
      </c>
      <c r="D11896" t="s">
        <v>4024</v>
      </c>
      <c r="E11896" t="s">
        <v>4025</v>
      </c>
      <c r="F11896" s="859" t="s">
        <v>20002</v>
      </c>
    </row>
    <row r="11897" spans="1:6">
      <c r="A11897" t="s">
        <v>3967</v>
      </c>
      <c r="B11897" t="s">
        <v>4023</v>
      </c>
      <c r="C11897" t="s">
        <v>2062</v>
      </c>
      <c r="D11897" t="s">
        <v>4024</v>
      </c>
      <c r="E11897" t="s">
        <v>4025</v>
      </c>
      <c r="F11897" s="859" t="s">
        <v>20006</v>
      </c>
    </row>
    <row r="11898" spans="1:6">
      <c r="A11898" t="s">
        <v>3967</v>
      </c>
      <c r="B11898" t="s">
        <v>4023</v>
      </c>
      <c r="C11898" t="s">
        <v>2062</v>
      </c>
      <c r="D11898" t="s">
        <v>4024</v>
      </c>
      <c r="E11898" t="s">
        <v>4025</v>
      </c>
      <c r="F11898" s="859" t="s">
        <v>20010</v>
      </c>
    </row>
    <row r="11899" spans="1:6">
      <c r="A11899" t="s">
        <v>3967</v>
      </c>
      <c r="B11899" t="s">
        <v>4023</v>
      </c>
      <c r="C11899" t="s">
        <v>2062</v>
      </c>
      <c r="D11899" t="s">
        <v>4024</v>
      </c>
      <c r="E11899" t="s">
        <v>4025</v>
      </c>
      <c r="F11899" s="859" t="s">
        <v>20014</v>
      </c>
    </row>
    <row r="11900" spans="1:6">
      <c r="A11900" t="s">
        <v>3967</v>
      </c>
      <c r="B11900" t="s">
        <v>4023</v>
      </c>
      <c r="C11900" t="s">
        <v>2062</v>
      </c>
      <c r="D11900" t="s">
        <v>4024</v>
      </c>
      <c r="E11900" t="s">
        <v>4025</v>
      </c>
      <c r="F11900" s="859" t="s">
        <v>20018</v>
      </c>
    </row>
    <row r="11901" spans="1:6">
      <c r="A11901" t="s">
        <v>3967</v>
      </c>
      <c r="B11901" t="s">
        <v>4023</v>
      </c>
      <c r="C11901" t="s">
        <v>2062</v>
      </c>
      <c r="D11901" t="s">
        <v>4024</v>
      </c>
      <c r="E11901" t="s">
        <v>4025</v>
      </c>
      <c r="F11901" s="859" t="s">
        <v>20022</v>
      </c>
    </row>
    <row r="11902" spans="1:6">
      <c r="A11902" t="s">
        <v>3967</v>
      </c>
      <c r="B11902" t="s">
        <v>4023</v>
      </c>
      <c r="C11902" t="s">
        <v>2062</v>
      </c>
      <c r="D11902" t="s">
        <v>4024</v>
      </c>
      <c r="E11902" t="s">
        <v>4025</v>
      </c>
      <c r="F11902" s="859" t="s">
        <v>20023</v>
      </c>
    </row>
    <row r="11903" spans="1:6">
      <c r="A11903" t="s">
        <v>3967</v>
      </c>
      <c r="B11903" t="s">
        <v>4023</v>
      </c>
      <c r="C11903" t="s">
        <v>2062</v>
      </c>
      <c r="D11903" t="s">
        <v>4024</v>
      </c>
      <c r="E11903" t="s">
        <v>4025</v>
      </c>
      <c r="F11903" s="859" t="s">
        <v>20027</v>
      </c>
    </row>
    <row r="11904" spans="1:6">
      <c r="A11904" t="s">
        <v>3967</v>
      </c>
      <c r="B11904" t="s">
        <v>4023</v>
      </c>
      <c r="C11904" t="s">
        <v>2062</v>
      </c>
      <c r="D11904" t="s">
        <v>4024</v>
      </c>
      <c r="E11904" t="s">
        <v>4025</v>
      </c>
      <c r="F11904" s="859" t="s">
        <v>20030</v>
      </c>
    </row>
    <row r="11905" spans="1:6">
      <c r="A11905" t="s">
        <v>3967</v>
      </c>
      <c r="B11905" t="s">
        <v>4023</v>
      </c>
      <c r="C11905" t="s">
        <v>2062</v>
      </c>
      <c r="D11905" t="s">
        <v>4024</v>
      </c>
      <c r="E11905" t="s">
        <v>4025</v>
      </c>
      <c r="F11905" s="859" t="s">
        <v>20034</v>
      </c>
    </row>
    <row r="11906" spans="1:6">
      <c r="A11906" t="s">
        <v>3967</v>
      </c>
      <c r="B11906" t="s">
        <v>4023</v>
      </c>
      <c r="C11906" t="s">
        <v>2062</v>
      </c>
      <c r="D11906" t="s">
        <v>4024</v>
      </c>
      <c r="E11906" t="s">
        <v>4025</v>
      </c>
      <c r="F11906" s="859" t="s">
        <v>20038</v>
      </c>
    </row>
    <row r="11907" spans="1:6">
      <c r="A11907" t="s">
        <v>3967</v>
      </c>
      <c r="B11907" t="s">
        <v>4023</v>
      </c>
      <c r="C11907" t="s">
        <v>2062</v>
      </c>
      <c r="D11907" t="s">
        <v>4024</v>
      </c>
      <c r="E11907" t="s">
        <v>4025</v>
      </c>
      <c r="F11907" s="859" t="s">
        <v>20042</v>
      </c>
    </row>
    <row r="11908" spans="1:6">
      <c r="A11908" t="s">
        <v>3967</v>
      </c>
      <c r="B11908" t="s">
        <v>4023</v>
      </c>
      <c r="C11908" t="s">
        <v>2062</v>
      </c>
      <c r="D11908" t="s">
        <v>4024</v>
      </c>
      <c r="E11908" t="s">
        <v>4025</v>
      </c>
      <c r="F11908" s="859" t="s">
        <v>20046</v>
      </c>
    </row>
    <row r="11909" spans="1:6">
      <c r="A11909" t="s">
        <v>3967</v>
      </c>
      <c r="B11909" t="s">
        <v>4023</v>
      </c>
      <c r="C11909" t="s">
        <v>2062</v>
      </c>
      <c r="D11909" t="s">
        <v>4024</v>
      </c>
      <c r="E11909" t="s">
        <v>4025</v>
      </c>
      <c r="F11909" s="859" t="s">
        <v>20050</v>
      </c>
    </row>
    <row r="11910" spans="1:6">
      <c r="A11910" t="s">
        <v>3967</v>
      </c>
      <c r="B11910" t="s">
        <v>4023</v>
      </c>
      <c r="C11910" t="s">
        <v>2062</v>
      </c>
      <c r="D11910" t="s">
        <v>4024</v>
      </c>
      <c r="E11910" t="s">
        <v>4025</v>
      </c>
      <c r="F11910" s="859" t="s">
        <v>20051</v>
      </c>
    </row>
    <row r="11911" spans="1:6">
      <c r="A11911" t="s">
        <v>3967</v>
      </c>
      <c r="B11911" t="s">
        <v>4023</v>
      </c>
      <c r="C11911" t="s">
        <v>2062</v>
      </c>
      <c r="D11911" t="s">
        <v>4024</v>
      </c>
      <c r="E11911" t="s">
        <v>4025</v>
      </c>
      <c r="F11911" s="859" t="s">
        <v>20055</v>
      </c>
    </row>
    <row r="11912" spans="1:6">
      <c r="A11912" t="s">
        <v>3967</v>
      </c>
      <c r="B11912" t="s">
        <v>4023</v>
      </c>
      <c r="C11912" t="s">
        <v>2062</v>
      </c>
      <c r="D11912" t="s">
        <v>4024</v>
      </c>
      <c r="E11912" t="s">
        <v>4025</v>
      </c>
      <c r="F11912" s="859" t="s">
        <v>20059</v>
      </c>
    </row>
    <row r="11913" spans="1:6">
      <c r="A11913" t="s">
        <v>3967</v>
      </c>
      <c r="B11913" t="s">
        <v>4023</v>
      </c>
      <c r="C11913" t="s">
        <v>2062</v>
      </c>
      <c r="D11913" t="s">
        <v>4024</v>
      </c>
      <c r="E11913" t="s">
        <v>4025</v>
      </c>
      <c r="F11913" s="859" t="s">
        <v>20062</v>
      </c>
    </row>
    <row r="11914" spans="1:6">
      <c r="A11914" t="s">
        <v>3967</v>
      </c>
      <c r="B11914" t="s">
        <v>4023</v>
      </c>
      <c r="C11914" t="s">
        <v>2062</v>
      </c>
      <c r="D11914" t="s">
        <v>4024</v>
      </c>
      <c r="E11914" t="s">
        <v>4025</v>
      </c>
      <c r="F11914" s="859" t="s">
        <v>20066</v>
      </c>
    </row>
    <row r="11915" spans="1:6">
      <c r="A11915" t="s">
        <v>3967</v>
      </c>
      <c r="B11915" t="s">
        <v>4023</v>
      </c>
      <c r="C11915" t="s">
        <v>2062</v>
      </c>
      <c r="D11915" t="s">
        <v>4024</v>
      </c>
      <c r="E11915" t="s">
        <v>4025</v>
      </c>
      <c r="F11915" s="859" t="s">
        <v>20070</v>
      </c>
    </row>
    <row r="11916" spans="1:6">
      <c r="A11916" t="s">
        <v>3967</v>
      </c>
      <c r="B11916" t="s">
        <v>4023</v>
      </c>
      <c r="C11916" t="s">
        <v>2062</v>
      </c>
      <c r="D11916" t="s">
        <v>4024</v>
      </c>
      <c r="E11916" t="s">
        <v>4025</v>
      </c>
      <c r="F11916" s="859" t="s">
        <v>20073</v>
      </c>
    </row>
    <row r="11917" spans="1:6">
      <c r="A11917" t="s">
        <v>3967</v>
      </c>
      <c r="B11917" t="s">
        <v>4023</v>
      </c>
      <c r="C11917" t="s">
        <v>2062</v>
      </c>
      <c r="D11917" t="s">
        <v>4024</v>
      </c>
      <c r="E11917" t="s">
        <v>4025</v>
      </c>
      <c r="F11917" s="859" t="s">
        <v>20077</v>
      </c>
    </row>
    <row r="11918" spans="1:6">
      <c r="A11918" t="s">
        <v>3967</v>
      </c>
      <c r="B11918" t="s">
        <v>4023</v>
      </c>
      <c r="C11918" t="s">
        <v>2062</v>
      </c>
      <c r="D11918" t="s">
        <v>4024</v>
      </c>
      <c r="E11918" t="s">
        <v>4025</v>
      </c>
      <c r="F11918" s="859" t="s">
        <v>20081</v>
      </c>
    </row>
    <row r="11919" spans="1:6">
      <c r="A11919" t="s">
        <v>3967</v>
      </c>
      <c r="B11919" t="s">
        <v>4023</v>
      </c>
      <c r="C11919" t="s">
        <v>2062</v>
      </c>
      <c r="D11919" t="s">
        <v>4024</v>
      </c>
      <c r="E11919" t="s">
        <v>4025</v>
      </c>
      <c r="F11919" s="859" t="s">
        <v>20082</v>
      </c>
    </row>
    <row r="11920" spans="1:6">
      <c r="A11920" t="s">
        <v>3967</v>
      </c>
      <c r="B11920" t="s">
        <v>4023</v>
      </c>
      <c r="C11920" t="s">
        <v>2062</v>
      </c>
      <c r="D11920" t="s">
        <v>4024</v>
      </c>
      <c r="E11920" t="s">
        <v>4025</v>
      </c>
      <c r="F11920" s="859" t="s">
        <v>20085</v>
      </c>
    </row>
    <row r="11921" spans="1:6">
      <c r="A11921" t="s">
        <v>3967</v>
      </c>
      <c r="B11921" t="s">
        <v>4023</v>
      </c>
      <c r="C11921" t="s">
        <v>2062</v>
      </c>
      <c r="D11921" t="s">
        <v>4024</v>
      </c>
      <c r="E11921" t="s">
        <v>4025</v>
      </c>
      <c r="F11921" s="859" t="s">
        <v>20089</v>
      </c>
    </row>
    <row r="11922" spans="1:6">
      <c r="A11922" t="s">
        <v>3967</v>
      </c>
      <c r="B11922" t="s">
        <v>4023</v>
      </c>
      <c r="C11922" t="s">
        <v>2062</v>
      </c>
      <c r="D11922" t="s">
        <v>4024</v>
      </c>
      <c r="E11922" t="s">
        <v>4025</v>
      </c>
      <c r="F11922" s="859" t="s">
        <v>20093</v>
      </c>
    </row>
    <row r="11923" spans="1:6">
      <c r="A11923" t="s">
        <v>3967</v>
      </c>
      <c r="B11923" t="s">
        <v>4023</v>
      </c>
      <c r="C11923" t="s">
        <v>2062</v>
      </c>
      <c r="D11923" t="s">
        <v>4024</v>
      </c>
      <c r="E11923" t="s">
        <v>4025</v>
      </c>
      <c r="F11923" s="859" t="s">
        <v>20097</v>
      </c>
    </row>
    <row r="11924" spans="1:6">
      <c r="A11924" t="s">
        <v>3967</v>
      </c>
      <c r="B11924" t="s">
        <v>4023</v>
      </c>
      <c r="C11924" t="s">
        <v>2062</v>
      </c>
      <c r="D11924" t="s">
        <v>4024</v>
      </c>
      <c r="E11924" t="s">
        <v>4025</v>
      </c>
      <c r="F11924" s="859" t="s">
        <v>20101</v>
      </c>
    </row>
    <row r="11925" spans="1:6">
      <c r="A11925" t="s">
        <v>3967</v>
      </c>
      <c r="B11925" t="s">
        <v>4023</v>
      </c>
      <c r="C11925" t="s">
        <v>2062</v>
      </c>
      <c r="D11925" t="s">
        <v>4024</v>
      </c>
      <c r="E11925" t="s">
        <v>4025</v>
      </c>
      <c r="F11925" s="859" t="s">
        <v>20105</v>
      </c>
    </row>
    <row r="11926" spans="1:6">
      <c r="A11926" t="s">
        <v>3967</v>
      </c>
      <c r="B11926" t="s">
        <v>4023</v>
      </c>
      <c r="C11926" t="s">
        <v>2062</v>
      </c>
      <c r="D11926" t="s">
        <v>4024</v>
      </c>
      <c r="E11926" t="s">
        <v>4025</v>
      </c>
      <c r="F11926" s="859" t="s">
        <v>20106</v>
      </c>
    </row>
    <row r="11927" spans="1:6">
      <c r="A11927" t="s">
        <v>3967</v>
      </c>
      <c r="B11927" t="s">
        <v>4023</v>
      </c>
      <c r="C11927" t="s">
        <v>2062</v>
      </c>
      <c r="D11927" t="s">
        <v>4024</v>
      </c>
      <c r="E11927" t="s">
        <v>4025</v>
      </c>
      <c r="F11927" s="859" t="s">
        <v>20110</v>
      </c>
    </row>
    <row r="11928" spans="1:6">
      <c r="A11928" t="s">
        <v>3967</v>
      </c>
      <c r="B11928" t="s">
        <v>4023</v>
      </c>
      <c r="C11928" t="s">
        <v>2062</v>
      </c>
      <c r="D11928" t="s">
        <v>4024</v>
      </c>
      <c r="E11928" t="s">
        <v>4025</v>
      </c>
      <c r="F11928" s="859" t="s">
        <v>20114</v>
      </c>
    </row>
    <row r="11929" spans="1:6">
      <c r="A11929" t="s">
        <v>3967</v>
      </c>
      <c r="B11929" t="s">
        <v>4023</v>
      </c>
      <c r="C11929" t="s">
        <v>2062</v>
      </c>
      <c r="D11929" t="s">
        <v>4024</v>
      </c>
      <c r="E11929" t="s">
        <v>4025</v>
      </c>
      <c r="F11929" s="859" t="s">
        <v>20118</v>
      </c>
    </row>
    <row r="11930" spans="1:6">
      <c r="A11930" t="s">
        <v>3967</v>
      </c>
      <c r="B11930" t="s">
        <v>4023</v>
      </c>
      <c r="C11930" t="s">
        <v>2062</v>
      </c>
      <c r="D11930" t="s">
        <v>4024</v>
      </c>
      <c r="E11930" t="s">
        <v>4025</v>
      </c>
      <c r="F11930" s="859" t="s">
        <v>20122</v>
      </c>
    </row>
    <row r="11931" spans="1:6">
      <c r="A11931" t="s">
        <v>3967</v>
      </c>
      <c r="B11931" t="s">
        <v>4023</v>
      </c>
      <c r="C11931" t="s">
        <v>2062</v>
      </c>
      <c r="D11931" t="s">
        <v>4024</v>
      </c>
      <c r="E11931" t="s">
        <v>4025</v>
      </c>
      <c r="F11931" s="859" t="s">
        <v>20126</v>
      </c>
    </row>
    <row r="11932" spans="1:6">
      <c r="A11932" t="s">
        <v>3967</v>
      </c>
      <c r="B11932" t="s">
        <v>4023</v>
      </c>
      <c r="C11932" t="s">
        <v>2062</v>
      </c>
      <c r="D11932" t="s">
        <v>4024</v>
      </c>
      <c r="E11932" t="s">
        <v>4025</v>
      </c>
      <c r="F11932" s="859" t="s">
        <v>20130</v>
      </c>
    </row>
    <row r="11933" spans="1:6">
      <c r="A11933" t="s">
        <v>3967</v>
      </c>
      <c r="B11933" t="s">
        <v>4023</v>
      </c>
      <c r="C11933" t="s">
        <v>2062</v>
      </c>
      <c r="D11933" t="s">
        <v>4024</v>
      </c>
      <c r="E11933" t="s">
        <v>4025</v>
      </c>
      <c r="F11933" s="859" t="s">
        <v>20133</v>
      </c>
    </row>
    <row r="11934" spans="1:6">
      <c r="A11934" t="s">
        <v>3967</v>
      </c>
      <c r="B11934" t="s">
        <v>4023</v>
      </c>
      <c r="C11934" t="s">
        <v>2062</v>
      </c>
      <c r="D11934" t="s">
        <v>4024</v>
      </c>
      <c r="E11934" t="s">
        <v>4025</v>
      </c>
      <c r="F11934" s="859" t="s">
        <v>20137</v>
      </c>
    </row>
    <row r="11935" spans="1:6">
      <c r="A11935" t="s">
        <v>3967</v>
      </c>
      <c r="B11935" t="s">
        <v>4023</v>
      </c>
      <c r="C11935" t="s">
        <v>2062</v>
      </c>
      <c r="D11935" t="s">
        <v>4024</v>
      </c>
      <c r="E11935" t="s">
        <v>4025</v>
      </c>
      <c r="F11935" s="859" t="s">
        <v>20141</v>
      </c>
    </row>
    <row r="11936" spans="1:6">
      <c r="A11936" t="s">
        <v>3967</v>
      </c>
      <c r="B11936" t="s">
        <v>4023</v>
      </c>
      <c r="C11936" t="s">
        <v>2062</v>
      </c>
      <c r="D11936" t="s">
        <v>4024</v>
      </c>
      <c r="E11936" t="s">
        <v>4025</v>
      </c>
      <c r="F11936" s="859" t="s">
        <v>20145</v>
      </c>
    </row>
    <row r="11937" spans="1:6">
      <c r="A11937" t="s">
        <v>3967</v>
      </c>
      <c r="B11937" t="s">
        <v>4023</v>
      </c>
      <c r="C11937" t="s">
        <v>2062</v>
      </c>
      <c r="D11937" t="s">
        <v>4024</v>
      </c>
      <c r="E11937" t="s">
        <v>4025</v>
      </c>
      <c r="F11937" s="859" t="s">
        <v>20149</v>
      </c>
    </row>
    <row r="11938" spans="1:6">
      <c r="A11938" t="s">
        <v>3967</v>
      </c>
      <c r="B11938" t="s">
        <v>4023</v>
      </c>
      <c r="C11938" t="s">
        <v>2062</v>
      </c>
      <c r="D11938" t="s">
        <v>4024</v>
      </c>
      <c r="E11938" t="s">
        <v>4025</v>
      </c>
      <c r="F11938" s="859" t="s">
        <v>20153</v>
      </c>
    </row>
    <row r="11939" spans="1:6">
      <c r="A11939" t="s">
        <v>3967</v>
      </c>
      <c r="B11939" t="s">
        <v>4023</v>
      </c>
      <c r="C11939" t="s">
        <v>2062</v>
      </c>
      <c r="D11939" t="s">
        <v>4024</v>
      </c>
      <c r="E11939" t="s">
        <v>4025</v>
      </c>
      <c r="F11939" s="859" t="s">
        <v>20154</v>
      </c>
    </row>
    <row r="11940" spans="1:6">
      <c r="A11940" t="s">
        <v>3967</v>
      </c>
      <c r="B11940" t="s">
        <v>4023</v>
      </c>
      <c r="C11940" t="s">
        <v>2062</v>
      </c>
      <c r="D11940" t="s">
        <v>4024</v>
      </c>
      <c r="E11940" t="s">
        <v>4025</v>
      </c>
      <c r="F11940" s="859" t="s">
        <v>20157</v>
      </c>
    </row>
    <row r="11941" spans="1:6">
      <c r="A11941" t="s">
        <v>3967</v>
      </c>
      <c r="B11941" t="s">
        <v>4023</v>
      </c>
      <c r="C11941" t="s">
        <v>2062</v>
      </c>
      <c r="D11941" t="s">
        <v>4024</v>
      </c>
      <c r="E11941" t="s">
        <v>4025</v>
      </c>
      <c r="F11941" s="859" t="s">
        <v>20161</v>
      </c>
    </row>
    <row r="11942" spans="1:6">
      <c r="A11942" t="s">
        <v>3967</v>
      </c>
      <c r="B11942" t="s">
        <v>4023</v>
      </c>
      <c r="C11942" t="s">
        <v>2062</v>
      </c>
      <c r="D11942" t="s">
        <v>4024</v>
      </c>
      <c r="E11942" t="s">
        <v>4025</v>
      </c>
      <c r="F11942" s="859" t="s">
        <v>20165</v>
      </c>
    </row>
    <row r="11943" spans="1:6">
      <c r="A11943" t="s">
        <v>3967</v>
      </c>
      <c r="B11943" t="s">
        <v>4023</v>
      </c>
      <c r="C11943" t="s">
        <v>2062</v>
      </c>
      <c r="D11943" t="s">
        <v>4024</v>
      </c>
      <c r="E11943" t="s">
        <v>4025</v>
      </c>
      <c r="F11943" s="859" t="s">
        <v>20169</v>
      </c>
    </row>
    <row r="11944" spans="1:6">
      <c r="A11944" t="s">
        <v>3967</v>
      </c>
      <c r="B11944" t="s">
        <v>4023</v>
      </c>
      <c r="C11944" t="s">
        <v>2062</v>
      </c>
      <c r="D11944" t="s">
        <v>4024</v>
      </c>
      <c r="E11944" t="s">
        <v>4025</v>
      </c>
      <c r="F11944" s="859" t="s">
        <v>20170</v>
      </c>
    </row>
    <row r="11945" spans="1:6">
      <c r="A11945" t="s">
        <v>3967</v>
      </c>
      <c r="B11945" t="s">
        <v>4023</v>
      </c>
      <c r="C11945" t="s">
        <v>2062</v>
      </c>
      <c r="D11945" t="s">
        <v>4024</v>
      </c>
      <c r="E11945" t="s">
        <v>4025</v>
      </c>
      <c r="F11945" s="859" t="s">
        <v>20174</v>
      </c>
    </row>
    <row r="11946" spans="1:6">
      <c r="A11946" t="s">
        <v>3967</v>
      </c>
      <c r="B11946" t="s">
        <v>4023</v>
      </c>
      <c r="C11946" t="s">
        <v>2062</v>
      </c>
      <c r="D11946" t="s">
        <v>4024</v>
      </c>
      <c r="E11946" t="s">
        <v>4025</v>
      </c>
      <c r="F11946" s="859" t="s">
        <v>20178</v>
      </c>
    </row>
    <row r="11947" spans="1:6">
      <c r="A11947" t="s">
        <v>3967</v>
      </c>
      <c r="B11947" t="s">
        <v>4023</v>
      </c>
      <c r="C11947" t="s">
        <v>2062</v>
      </c>
      <c r="D11947" t="s">
        <v>4024</v>
      </c>
      <c r="E11947" t="s">
        <v>4025</v>
      </c>
      <c r="F11947" s="859" t="s">
        <v>20182</v>
      </c>
    </row>
    <row r="11948" spans="1:6">
      <c r="A11948" t="s">
        <v>3967</v>
      </c>
      <c r="B11948" t="s">
        <v>4023</v>
      </c>
      <c r="C11948" t="s">
        <v>2062</v>
      </c>
      <c r="D11948" t="s">
        <v>4024</v>
      </c>
      <c r="E11948" t="s">
        <v>4025</v>
      </c>
      <c r="F11948" s="859" t="s">
        <v>20186</v>
      </c>
    </row>
    <row r="11949" spans="1:6">
      <c r="A11949" t="s">
        <v>3967</v>
      </c>
      <c r="B11949" t="s">
        <v>4023</v>
      </c>
      <c r="C11949" t="s">
        <v>2062</v>
      </c>
      <c r="D11949" t="s">
        <v>4024</v>
      </c>
      <c r="E11949" t="s">
        <v>4025</v>
      </c>
      <c r="F11949" s="859" t="s">
        <v>20190</v>
      </c>
    </row>
    <row r="11950" spans="1:6">
      <c r="A11950" t="s">
        <v>3967</v>
      </c>
      <c r="B11950" t="s">
        <v>4023</v>
      </c>
      <c r="C11950" t="s">
        <v>2062</v>
      </c>
      <c r="D11950" t="s">
        <v>4024</v>
      </c>
      <c r="E11950" t="s">
        <v>4025</v>
      </c>
      <c r="F11950" s="859" t="s">
        <v>20194</v>
      </c>
    </row>
    <row r="11951" spans="1:6">
      <c r="A11951" t="s">
        <v>3967</v>
      </c>
      <c r="B11951" t="s">
        <v>4023</v>
      </c>
      <c r="C11951" t="s">
        <v>2062</v>
      </c>
      <c r="D11951" t="s">
        <v>4024</v>
      </c>
      <c r="E11951" t="s">
        <v>4025</v>
      </c>
      <c r="F11951" s="859" t="s">
        <v>20197</v>
      </c>
    </row>
    <row r="11952" spans="1:6">
      <c r="A11952" t="s">
        <v>3967</v>
      </c>
      <c r="B11952" t="s">
        <v>4023</v>
      </c>
      <c r="C11952" t="s">
        <v>2062</v>
      </c>
      <c r="D11952" t="s">
        <v>4024</v>
      </c>
      <c r="E11952" t="s">
        <v>4025</v>
      </c>
      <c r="F11952" s="859" t="s">
        <v>20200</v>
      </c>
    </row>
    <row r="11953" spans="1:6">
      <c r="A11953" t="s">
        <v>3967</v>
      </c>
      <c r="B11953" t="s">
        <v>4023</v>
      </c>
      <c r="C11953" t="s">
        <v>2062</v>
      </c>
      <c r="D11953" t="s">
        <v>4024</v>
      </c>
      <c r="E11953" t="s">
        <v>4025</v>
      </c>
      <c r="F11953" s="859" t="s">
        <v>20204</v>
      </c>
    </row>
    <row r="11954" spans="1:6">
      <c r="A11954" t="s">
        <v>3967</v>
      </c>
      <c r="B11954" t="s">
        <v>4023</v>
      </c>
      <c r="C11954" t="s">
        <v>2062</v>
      </c>
      <c r="D11954" t="s">
        <v>4024</v>
      </c>
      <c r="E11954" t="s">
        <v>4025</v>
      </c>
      <c r="F11954" s="859" t="s">
        <v>20208</v>
      </c>
    </row>
    <row r="11955" spans="1:6">
      <c r="A11955" t="s">
        <v>3967</v>
      </c>
      <c r="B11955" t="s">
        <v>4023</v>
      </c>
      <c r="C11955" t="s">
        <v>2062</v>
      </c>
      <c r="D11955" t="s">
        <v>4024</v>
      </c>
      <c r="E11955" t="s">
        <v>4025</v>
      </c>
      <c r="F11955" s="859" t="s">
        <v>20212</v>
      </c>
    </row>
    <row r="11956" spans="1:6">
      <c r="A11956" t="s">
        <v>3967</v>
      </c>
      <c r="B11956" t="s">
        <v>4023</v>
      </c>
      <c r="C11956" t="s">
        <v>2062</v>
      </c>
      <c r="D11956" t="s">
        <v>4024</v>
      </c>
      <c r="E11956" t="s">
        <v>4025</v>
      </c>
      <c r="F11956" s="859" t="s">
        <v>20216</v>
      </c>
    </row>
    <row r="11957" spans="1:6">
      <c r="A11957" t="s">
        <v>3967</v>
      </c>
      <c r="B11957" t="s">
        <v>4023</v>
      </c>
      <c r="C11957" t="s">
        <v>2062</v>
      </c>
      <c r="D11957" t="s">
        <v>4024</v>
      </c>
      <c r="E11957" t="s">
        <v>4025</v>
      </c>
      <c r="F11957" s="859" t="s">
        <v>20220</v>
      </c>
    </row>
    <row r="11958" spans="1:6">
      <c r="A11958" t="s">
        <v>3967</v>
      </c>
      <c r="B11958" t="s">
        <v>4023</v>
      </c>
      <c r="C11958" t="s">
        <v>2062</v>
      </c>
      <c r="D11958" t="s">
        <v>4024</v>
      </c>
      <c r="E11958" t="s">
        <v>4025</v>
      </c>
      <c r="F11958" s="859" t="s">
        <v>20224</v>
      </c>
    </row>
    <row r="11959" spans="1:6">
      <c r="A11959" t="s">
        <v>3967</v>
      </c>
      <c r="B11959" t="s">
        <v>4023</v>
      </c>
      <c r="C11959" t="s">
        <v>2062</v>
      </c>
      <c r="D11959" t="s">
        <v>4024</v>
      </c>
      <c r="E11959" t="s">
        <v>4025</v>
      </c>
      <c r="F11959" s="859" t="s">
        <v>20228</v>
      </c>
    </row>
    <row r="11960" spans="1:6">
      <c r="A11960" t="s">
        <v>3967</v>
      </c>
      <c r="B11960" t="s">
        <v>4023</v>
      </c>
      <c r="C11960" t="s">
        <v>2062</v>
      </c>
      <c r="D11960" t="s">
        <v>4024</v>
      </c>
      <c r="E11960" t="s">
        <v>4025</v>
      </c>
      <c r="F11960" s="859" t="s">
        <v>20232</v>
      </c>
    </row>
    <row r="11961" spans="1:6">
      <c r="A11961" t="s">
        <v>3967</v>
      </c>
      <c r="B11961" t="s">
        <v>4023</v>
      </c>
      <c r="C11961" t="s">
        <v>2062</v>
      </c>
      <c r="D11961" t="s">
        <v>4024</v>
      </c>
      <c r="E11961" t="s">
        <v>4025</v>
      </c>
      <c r="F11961" s="859" t="s">
        <v>20236</v>
      </c>
    </row>
    <row r="11962" spans="1:6">
      <c r="A11962" t="s">
        <v>3967</v>
      </c>
      <c r="B11962" t="s">
        <v>4023</v>
      </c>
      <c r="C11962" t="s">
        <v>2062</v>
      </c>
      <c r="D11962" t="s">
        <v>4024</v>
      </c>
      <c r="E11962" t="s">
        <v>4025</v>
      </c>
      <c r="F11962" s="859" t="s">
        <v>20239</v>
      </c>
    </row>
    <row r="11963" spans="1:6">
      <c r="A11963" t="s">
        <v>3967</v>
      </c>
      <c r="B11963" t="s">
        <v>4023</v>
      </c>
      <c r="C11963" t="s">
        <v>2062</v>
      </c>
      <c r="D11963" t="s">
        <v>4024</v>
      </c>
      <c r="E11963" t="s">
        <v>4025</v>
      </c>
      <c r="F11963" s="859" t="s">
        <v>20243</v>
      </c>
    </row>
    <row r="11964" spans="1:6">
      <c r="A11964" t="s">
        <v>3967</v>
      </c>
      <c r="B11964" t="s">
        <v>4023</v>
      </c>
      <c r="C11964" t="s">
        <v>2062</v>
      </c>
      <c r="D11964" t="s">
        <v>4024</v>
      </c>
      <c r="E11964" t="s">
        <v>4025</v>
      </c>
      <c r="F11964" s="859" t="s">
        <v>20246</v>
      </c>
    </row>
    <row r="11965" spans="1:6">
      <c r="A11965" t="s">
        <v>3967</v>
      </c>
      <c r="B11965" t="s">
        <v>4023</v>
      </c>
      <c r="C11965" t="s">
        <v>2062</v>
      </c>
      <c r="D11965" t="s">
        <v>4024</v>
      </c>
      <c r="E11965" t="s">
        <v>4025</v>
      </c>
      <c r="F11965" s="859" t="s">
        <v>20249</v>
      </c>
    </row>
    <row r="11966" spans="1:6">
      <c r="A11966" t="s">
        <v>3967</v>
      </c>
      <c r="B11966" t="s">
        <v>4023</v>
      </c>
      <c r="C11966" t="s">
        <v>2062</v>
      </c>
      <c r="D11966" t="s">
        <v>4024</v>
      </c>
      <c r="E11966" t="s">
        <v>4025</v>
      </c>
      <c r="F11966" s="859" t="s">
        <v>20253</v>
      </c>
    </row>
    <row r="11967" spans="1:6">
      <c r="A11967" t="s">
        <v>3967</v>
      </c>
      <c r="B11967" t="s">
        <v>4023</v>
      </c>
      <c r="C11967" t="s">
        <v>2062</v>
      </c>
      <c r="D11967" t="s">
        <v>4024</v>
      </c>
      <c r="E11967" t="s">
        <v>4025</v>
      </c>
      <c r="F11967" s="859" t="s">
        <v>20257</v>
      </c>
    </row>
    <row r="11968" spans="1:6">
      <c r="A11968" t="s">
        <v>3967</v>
      </c>
      <c r="B11968" t="s">
        <v>4023</v>
      </c>
      <c r="C11968" t="s">
        <v>2062</v>
      </c>
      <c r="D11968" t="s">
        <v>4024</v>
      </c>
      <c r="E11968" t="s">
        <v>4025</v>
      </c>
      <c r="F11968" s="859" t="s">
        <v>20261</v>
      </c>
    </row>
    <row r="11969" spans="1:6">
      <c r="A11969" t="s">
        <v>3967</v>
      </c>
      <c r="B11969" t="s">
        <v>4023</v>
      </c>
      <c r="C11969" t="s">
        <v>2062</v>
      </c>
      <c r="D11969" t="s">
        <v>4024</v>
      </c>
      <c r="E11969" t="s">
        <v>4025</v>
      </c>
      <c r="F11969" s="859" t="s">
        <v>20264</v>
      </c>
    </row>
    <row r="11970" spans="1:6">
      <c r="A11970" t="s">
        <v>3967</v>
      </c>
      <c r="B11970" t="s">
        <v>4023</v>
      </c>
      <c r="C11970" t="s">
        <v>2062</v>
      </c>
      <c r="D11970" t="s">
        <v>4024</v>
      </c>
      <c r="E11970" t="s">
        <v>4025</v>
      </c>
      <c r="F11970" s="859" t="s">
        <v>20267</v>
      </c>
    </row>
    <row r="11971" spans="1:6">
      <c r="A11971" t="s">
        <v>3967</v>
      </c>
      <c r="B11971" t="s">
        <v>4023</v>
      </c>
      <c r="C11971" t="s">
        <v>2062</v>
      </c>
      <c r="D11971" t="s">
        <v>4024</v>
      </c>
      <c r="E11971" t="s">
        <v>4025</v>
      </c>
      <c r="F11971" s="859" t="s">
        <v>20271</v>
      </c>
    </row>
    <row r="11972" spans="1:6">
      <c r="A11972" t="s">
        <v>3967</v>
      </c>
      <c r="B11972" t="s">
        <v>4023</v>
      </c>
      <c r="C11972" t="s">
        <v>2062</v>
      </c>
      <c r="D11972" t="s">
        <v>4024</v>
      </c>
      <c r="E11972" t="s">
        <v>4025</v>
      </c>
      <c r="F11972" s="859" t="s">
        <v>20272</v>
      </c>
    </row>
    <row r="11973" spans="1:6">
      <c r="A11973" t="s">
        <v>3967</v>
      </c>
      <c r="B11973" t="s">
        <v>4023</v>
      </c>
      <c r="C11973" t="s">
        <v>2062</v>
      </c>
      <c r="D11973" t="s">
        <v>4024</v>
      </c>
      <c r="E11973" t="s">
        <v>4025</v>
      </c>
      <c r="F11973" s="859" t="s">
        <v>20276</v>
      </c>
    </row>
    <row r="11974" spans="1:6">
      <c r="A11974" t="s">
        <v>3967</v>
      </c>
      <c r="B11974" t="s">
        <v>4023</v>
      </c>
      <c r="C11974" t="s">
        <v>2062</v>
      </c>
      <c r="D11974" t="s">
        <v>4024</v>
      </c>
      <c r="E11974" t="s">
        <v>4025</v>
      </c>
      <c r="F11974" s="859" t="s">
        <v>20280</v>
      </c>
    </row>
    <row r="11975" spans="1:6">
      <c r="A11975" t="s">
        <v>3967</v>
      </c>
      <c r="B11975" t="s">
        <v>4023</v>
      </c>
      <c r="C11975" t="s">
        <v>2062</v>
      </c>
      <c r="D11975" t="s">
        <v>4024</v>
      </c>
      <c r="E11975" t="s">
        <v>4025</v>
      </c>
      <c r="F11975" s="859" t="s">
        <v>20284</v>
      </c>
    </row>
    <row r="11976" spans="1:6">
      <c r="A11976" t="s">
        <v>3967</v>
      </c>
      <c r="B11976" t="s">
        <v>4023</v>
      </c>
      <c r="C11976" t="s">
        <v>2062</v>
      </c>
      <c r="D11976" t="s">
        <v>4024</v>
      </c>
      <c r="E11976" t="s">
        <v>4025</v>
      </c>
      <c r="F11976" s="859" t="s">
        <v>20288</v>
      </c>
    </row>
    <row r="11977" spans="1:6">
      <c r="A11977" t="s">
        <v>3967</v>
      </c>
      <c r="B11977" t="s">
        <v>4023</v>
      </c>
      <c r="C11977" t="s">
        <v>2062</v>
      </c>
      <c r="D11977" t="s">
        <v>4024</v>
      </c>
      <c r="E11977" t="s">
        <v>4025</v>
      </c>
      <c r="F11977" s="859" t="s">
        <v>2412</v>
      </c>
    </row>
  </sheetData>
  <autoFilter ref="A1:F13558" xr:uid="{00000000-0001-0000-0100-000000000000}"/>
  <phoneticPr fontId="12" type="noConversion"/>
  <conditionalFormatting sqref="B9678:B9714">
    <cfRule type="duplicateValues" dxfId="2" priority="2"/>
    <cfRule type="duplicateValues" dxfId="1" priority="3"/>
  </conditionalFormatting>
  <conditionalFormatting sqref="B9730:B9739">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
  <sheetViews>
    <sheetView workbookViewId="0">
      <selection activeCell="B2" sqref="B2"/>
    </sheetView>
  </sheetViews>
  <sheetFormatPr defaultRowHeight="14.4"/>
  <cols>
    <col min="1" max="1" width="52" customWidth="1"/>
    <col min="2" max="2" width="47.5546875" customWidth="1"/>
    <col min="3" max="3" width="17.109375" customWidth="1"/>
    <col min="4" max="4" width="15.109375" bestFit="1" customWidth="1"/>
    <col min="5" max="5" width="21.33203125" bestFit="1" customWidth="1"/>
  </cols>
  <sheetData>
    <row r="1" spans="1:5">
      <c r="A1" t="s">
        <v>4026</v>
      </c>
      <c r="B1" t="s">
        <v>4027</v>
      </c>
      <c r="C1" t="s">
        <v>4028</v>
      </c>
      <c r="D1" t="s">
        <v>4029</v>
      </c>
      <c r="E1" t="s">
        <v>4030</v>
      </c>
    </row>
    <row r="2" spans="1:5">
      <c r="A2" t="s">
        <v>12657</v>
      </c>
      <c r="B2" t="s">
        <v>12656</v>
      </c>
      <c r="C2" t="s">
        <v>13295</v>
      </c>
      <c r="D2" t="s">
        <v>4031</v>
      </c>
      <c r="E2" t="s">
        <v>2625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BDBAA-44D0-4B9F-B916-1CF52FFD4A98}">
  <dimension ref="A1:R225"/>
  <sheetViews>
    <sheetView zoomScale="55" zoomScaleNormal="55" workbookViewId="0">
      <pane ySplit="1" topLeftCell="A110" activePane="bottomLeft" state="frozen"/>
      <selection activeCell="G1" sqref="G1"/>
      <selection pane="bottomLeft" activeCell="G111" sqref="G111"/>
    </sheetView>
  </sheetViews>
  <sheetFormatPr defaultRowHeight="14.4"/>
  <cols>
    <col min="1" max="1" width="7.33203125" style="193" bestFit="1" customWidth="1"/>
    <col min="2" max="2" width="11.5546875" style="82" bestFit="1" customWidth="1"/>
    <col min="3" max="3" width="14.33203125" style="107" customWidth="1"/>
    <col min="4" max="4" width="0.44140625" style="88" customWidth="1"/>
    <col min="5" max="5" width="57.33203125" style="82" customWidth="1"/>
    <col min="6" max="6" width="54.33203125" style="89" customWidth="1"/>
    <col min="7" max="7" width="56.6640625" style="89" customWidth="1"/>
    <col min="8" max="8" width="15.88671875" style="89" customWidth="1"/>
    <col min="9" max="9" width="17.33203125" style="89" customWidth="1"/>
    <col min="10" max="10" width="15.6640625" style="89" customWidth="1"/>
    <col min="11" max="11" width="46" style="82" customWidth="1"/>
    <col min="12" max="12" width="49.6640625" style="90" customWidth="1"/>
    <col min="13" max="13" width="54.109375" style="90" customWidth="1"/>
    <col min="14" max="14" width="16.109375" style="246" bestFit="1" customWidth="1"/>
    <col min="15" max="15" width="45.5546875" style="82" bestFit="1" customWidth="1"/>
    <col min="16" max="16" width="36.44140625" style="82" bestFit="1" customWidth="1"/>
    <col min="17" max="17" width="33.6640625" style="82" bestFit="1" customWidth="1"/>
    <col min="18" max="18" width="26.109375" style="99" bestFit="1" customWidth="1"/>
  </cols>
  <sheetData>
    <row r="1" spans="1:18" ht="248.4">
      <c r="A1" s="63" t="s">
        <v>0</v>
      </c>
      <c r="B1" s="64" t="s">
        <v>1</v>
      </c>
      <c r="C1" s="64" t="s">
        <v>2</v>
      </c>
      <c r="D1" s="65" t="s">
        <v>3</v>
      </c>
      <c r="E1" s="64" t="s">
        <v>4</v>
      </c>
      <c r="F1" s="64" t="s">
        <v>5</v>
      </c>
      <c r="G1" s="64" t="s">
        <v>6</v>
      </c>
      <c r="H1" s="64" t="s">
        <v>7</v>
      </c>
      <c r="I1" s="64" t="s">
        <v>8</v>
      </c>
      <c r="J1" s="64" t="s">
        <v>9</v>
      </c>
      <c r="K1" s="64" t="s">
        <v>10</v>
      </c>
      <c r="L1" s="66" t="s">
        <v>11</v>
      </c>
      <c r="M1" s="66" t="s">
        <v>12</v>
      </c>
      <c r="N1" s="66" t="s">
        <v>13</v>
      </c>
      <c r="O1" s="64" t="s">
        <v>14</v>
      </c>
      <c r="P1" s="64" t="s">
        <v>15</v>
      </c>
      <c r="Q1" s="64" t="s">
        <v>16</v>
      </c>
      <c r="R1" s="67" t="s">
        <v>17</v>
      </c>
    </row>
    <row r="2" spans="1:18" ht="193.2">
      <c r="A2" s="247">
        <v>1</v>
      </c>
      <c r="B2" s="157" t="s">
        <v>18</v>
      </c>
      <c r="C2" s="891" t="s">
        <v>19</v>
      </c>
      <c r="D2" s="158"/>
      <c r="E2" s="157" t="s">
        <v>20</v>
      </c>
      <c r="F2" s="157" t="s">
        <v>21</v>
      </c>
      <c r="G2" s="157" t="s">
        <v>22</v>
      </c>
      <c r="H2" s="157" t="s">
        <v>23</v>
      </c>
      <c r="I2" s="157" t="s">
        <v>24</v>
      </c>
      <c r="J2" s="157" t="s">
        <v>25</v>
      </c>
      <c r="K2" s="62" t="s">
        <v>4516</v>
      </c>
      <c r="L2" s="68" t="s">
        <v>4517</v>
      </c>
      <c r="M2" s="68" t="s">
        <v>4518</v>
      </c>
      <c r="N2" s="159"/>
      <c r="O2" s="157"/>
      <c r="P2" s="157"/>
      <c r="Q2" s="157"/>
      <c r="R2" s="160"/>
    </row>
    <row r="3" spans="1:18" ht="27.6">
      <c r="A3" s="156">
        <v>2</v>
      </c>
      <c r="B3" s="157" t="s">
        <v>18</v>
      </c>
      <c r="C3" s="892"/>
      <c r="D3" s="158"/>
      <c r="E3" s="161" t="s">
        <v>29</v>
      </c>
      <c r="F3" s="157" t="s">
        <v>30</v>
      </c>
      <c r="G3" s="157" t="s">
        <v>31</v>
      </c>
      <c r="H3" s="157" t="s">
        <v>23</v>
      </c>
      <c r="I3" s="157" t="s">
        <v>24</v>
      </c>
      <c r="J3" s="157" t="s">
        <v>25</v>
      </c>
      <c r="K3" s="157" t="s">
        <v>32</v>
      </c>
      <c r="L3" s="162"/>
      <c r="M3" s="157"/>
      <c r="N3" s="163" t="s">
        <v>33</v>
      </c>
      <c r="O3" s="157"/>
      <c r="P3" s="157"/>
      <c r="Q3" s="157"/>
      <c r="R3" s="160"/>
    </row>
    <row r="4" spans="1:18" ht="27.6">
      <c r="A4" s="156" t="s">
        <v>34</v>
      </c>
      <c r="B4" s="157" t="s">
        <v>18</v>
      </c>
      <c r="C4" s="892"/>
      <c r="D4" s="158"/>
      <c r="E4" s="161" t="s">
        <v>35</v>
      </c>
      <c r="F4" s="157" t="s">
        <v>36</v>
      </c>
      <c r="G4" s="157" t="s">
        <v>37</v>
      </c>
      <c r="H4" s="157" t="s">
        <v>38</v>
      </c>
      <c r="I4" s="157" t="s">
        <v>39</v>
      </c>
      <c r="J4" s="157" t="s">
        <v>39</v>
      </c>
      <c r="K4" s="157"/>
      <c r="L4" s="162"/>
      <c r="M4" s="162"/>
      <c r="N4" s="164" t="s">
        <v>40</v>
      </c>
      <c r="O4" s="157"/>
      <c r="P4" s="157"/>
      <c r="Q4" s="157"/>
      <c r="R4" s="160"/>
    </row>
    <row r="5" spans="1:18" ht="27.6">
      <c r="A5" s="156" t="s">
        <v>41</v>
      </c>
      <c r="B5" s="157" t="s">
        <v>18</v>
      </c>
      <c r="C5" s="892"/>
      <c r="D5" s="65"/>
      <c r="E5" s="71" t="s">
        <v>42</v>
      </c>
      <c r="F5" s="56" t="s">
        <v>43</v>
      </c>
      <c r="G5" s="56" t="s">
        <v>44</v>
      </c>
      <c r="H5" s="56" t="s">
        <v>23</v>
      </c>
      <c r="I5" s="56" t="s">
        <v>24</v>
      </c>
      <c r="J5" s="56" t="s">
        <v>25</v>
      </c>
      <c r="K5" s="56" t="s">
        <v>45</v>
      </c>
      <c r="L5" s="72" t="s">
        <v>46</v>
      </c>
      <c r="M5" s="72" t="s">
        <v>47</v>
      </c>
      <c r="N5" s="58"/>
      <c r="O5" s="56"/>
      <c r="P5" s="56"/>
      <c r="Q5" s="56"/>
      <c r="R5" s="73"/>
    </row>
    <row r="6" spans="1:18" ht="27.6">
      <c r="A6" s="248">
        <v>3</v>
      </c>
      <c r="B6" s="157" t="s">
        <v>18</v>
      </c>
      <c r="C6" s="892"/>
      <c r="D6" s="65"/>
      <c r="E6" s="71" t="s">
        <v>48</v>
      </c>
      <c r="F6" s="71" t="s">
        <v>49</v>
      </c>
      <c r="G6" s="71" t="s">
        <v>49</v>
      </c>
      <c r="H6" s="56" t="s">
        <v>23</v>
      </c>
      <c r="I6" s="56" t="s">
        <v>24</v>
      </c>
      <c r="J6" s="56" t="s">
        <v>25</v>
      </c>
      <c r="K6" s="56" t="s">
        <v>50</v>
      </c>
      <c r="L6" s="72"/>
      <c r="M6" s="72"/>
      <c r="N6" s="58"/>
      <c r="O6" s="56"/>
      <c r="P6" s="56"/>
      <c r="Q6" s="56"/>
      <c r="R6" s="73" t="s">
        <v>51</v>
      </c>
    </row>
    <row r="7" spans="1:18" ht="27.6">
      <c r="A7" s="247" t="s">
        <v>52</v>
      </c>
      <c r="B7" s="157" t="s">
        <v>18</v>
      </c>
      <c r="C7" s="892"/>
      <c r="D7" s="65"/>
      <c r="E7" s="71" t="s">
        <v>53</v>
      </c>
      <c r="F7" s="71" t="s">
        <v>54</v>
      </c>
      <c r="G7" s="71" t="s">
        <v>54</v>
      </c>
      <c r="H7" s="56" t="s">
        <v>23</v>
      </c>
      <c r="I7" s="56" t="s">
        <v>24</v>
      </c>
      <c r="J7" s="56" t="s">
        <v>25</v>
      </c>
      <c r="K7" s="56" t="s">
        <v>50</v>
      </c>
      <c r="L7" s="72"/>
      <c r="M7" s="72"/>
      <c r="N7" s="58"/>
      <c r="O7" s="56"/>
      <c r="P7" s="56"/>
      <c r="Q7" s="56"/>
      <c r="R7" s="73" t="s">
        <v>51</v>
      </c>
    </row>
    <row r="8" spans="1:18" ht="27.6">
      <c r="A8" s="247" t="s">
        <v>55</v>
      </c>
      <c r="B8" s="157" t="s">
        <v>18</v>
      </c>
      <c r="C8" s="892"/>
      <c r="D8" s="65"/>
      <c r="E8" s="71" t="s">
        <v>56</v>
      </c>
      <c r="F8" s="71" t="s">
        <v>57</v>
      </c>
      <c r="G8" s="71" t="s">
        <v>57</v>
      </c>
      <c r="H8" s="56" t="s">
        <v>23</v>
      </c>
      <c r="I8" s="56" t="s">
        <v>24</v>
      </c>
      <c r="J8" s="56" t="s">
        <v>25</v>
      </c>
      <c r="K8" s="56" t="s">
        <v>50</v>
      </c>
      <c r="L8" s="72"/>
      <c r="M8" s="72"/>
      <c r="N8" s="58"/>
      <c r="O8" s="56"/>
      <c r="P8" s="56"/>
      <c r="Q8" s="56"/>
      <c r="R8" s="73" t="s">
        <v>51</v>
      </c>
    </row>
    <row r="9" spans="1:18" ht="27.6">
      <c r="A9" s="247" t="s">
        <v>58</v>
      </c>
      <c r="B9" s="157" t="s">
        <v>18</v>
      </c>
      <c r="C9" s="892"/>
      <c r="D9" s="65"/>
      <c r="E9" s="71" t="s">
        <v>59</v>
      </c>
      <c r="F9" s="71" t="s">
        <v>60</v>
      </c>
      <c r="G9" s="71" t="s">
        <v>61</v>
      </c>
      <c r="H9" s="56" t="s">
        <v>23</v>
      </c>
      <c r="I9" s="56" t="s">
        <v>24</v>
      </c>
      <c r="J9" s="56" t="s">
        <v>25</v>
      </c>
      <c r="K9" s="56" t="s">
        <v>50</v>
      </c>
      <c r="L9" s="72"/>
      <c r="M9" s="72"/>
      <c r="N9" s="58"/>
      <c r="O9" s="56"/>
      <c r="P9" s="56"/>
      <c r="Q9" s="56"/>
      <c r="R9" s="73" t="s">
        <v>51</v>
      </c>
    </row>
    <row r="10" spans="1:18">
      <c r="A10" s="247" t="s">
        <v>62</v>
      </c>
      <c r="B10" s="157" t="s">
        <v>18</v>
      </c>
      <c r="C10" s="892"/>
      <c r="D10" s="71"/>
      <c r="E10" s="56" t="s">
        <v>63</v>
      </c>
      <c r="F10" s="56" t="s">
        <v>64</v>
      </c>
      <c r="G10" s="56" t="s">
        <v>65</v>
      </c>
      <c r="H10" s="56" t="s">
        <v>66</v>
      </c>
      <c r="I10" s="56" t="s">
        <v>39</v>
      </c>
      <c r="J10" s="56" t="s">
        <v>39</v>
      </c>
      <c r="K10" s="56"/>
      <c r="L10" s="72"/>
      <c r="M10" s="72"/>
      <c r="N10" s="58"/>
      <c r="O10" s="56"/>
      <c r="P10" s="56"/>
      <c r="Q10" s="56"/>
      <c r="R10" s="73"/>
    </row>
    <row r="11" spans="1:18" ht="165.6">
      <c r="A11" s="247" t="s">
        <v>67</v>
      </c>
      <c r="B11" s="56" t="s">
        <v>18</v>
      </c>
      <c r="C11" s="892"/>
      <c r="D11" s="71"/>
      <c r="E11" s="56" t="s">
        <v>68</v>
      </c>
      <c r="F11" s="56" t="s">
        <v>69</v>
      </c>
      <c r="G11" s="56" t="s">
        <v>70</v>
      </c>
      <c r="H11" s="56" t="s">
        <v>23</v>
      </c>
      <c r="I11" s="56" t="s">
        <v>24</v>
      </c>
      <c r="J11" s="56" t="s">
        <v>25</v>
      </c>
      <c r="K11" s="68" t="s">
        <v>4519</v>
      </c>
      <c r="L11" s="62" t="s">
        <v>4520</v>
      </c>
      <c r="M11" s="62" t="s">
        <v>4521</v>
      </c>
      <c r="N11" s="58"/>
      <c r="O11" s="56"/>
      <c r="P11" s="56"/>
      <c r="Q11" s="56"/>
      <c r="R11" s="73"/>
    </row>
    <row r="12" spans="1:18" ht="27.6">
      <c r="A12" s="165" t="s">
        <v>74</v>
      </c>
      <c r="B12" s="56" t="s">
        <v>18</v>
      </c>
      <c r="C12" s="892"/>
      <c r="D12" s="71"/>
      <c r="E12" s="56" t="s">
        <v>75</v>
      </c>
      <c r="F12" s="56" t="s">
        <v>76</v>
      </c>
      <c r="G12" s="56" t="s">
        <v>77</v>
      </c>
      <c r="H12" s="56" t="s">
        <v>78</v>
      </c>
      <c r="I12" s="56" t="s">
        <v>79</v>
      </c>
      <c r="J12" s="56" t="s">
        <v>80</v>
      </c>
      <c r="K12" s="56"/>
      <c r="L12" s="72"/>
      <c r="M12" s="74"/>
      <c r="N12" s="58"/>
      <c r="O12" s="56"/>
      <c r="P12" s="56"/>
      <c r="Q12" s="56"/>
      <c r="R12" s="73"/>
    </row>
    <row r="13" spans="1:18">
      <c r="A13" s="165" t="s">
        <v>81</v>
      </c>
      <c r="B13" s="56" t="s">
        <v>18</v>
      </c>
      <c r="C13" s="892"/>
      <c r="D13" s="71"/>
      <c r="E13" s="56" t="s">
        <v>82</v>
      </c>
      <c r="F13" s="56" t="s">
        <v>83</v>
      </c>
      <c r="G13" s="56" t="s">
        <v>84</v>
      </c>
      <c r="H13" s="56" t="s">
        <v>85</v>
      </c>
      <c r="I13" s="56" t="s">
        <v>86</v>
      </c>
      <c r="J13" s="56" t="s">
        <v>87</v>
      </c>
      <c r="K13" s="56"/>
      <c r="L13" s="72"/>
      <c r="M13" s="74"/>
      <c r="N13" s="58"/>
      <c r="O13" s="56"/>
      <c r="P13" s="56"/>
      <c r="Q13" s="56"/>
      <c r="R13" s="73"/>
    </row>
    <row r="14" spans="1:18">
      <c r="A14" s="247" t="s">
        <v>88</v>
      </c>
      <c r="B14" s="56" t="s">
        <v>18</v>
      </c>
      <c r="C14" s="892"/>
      <c r="D14" s="65"/>
      <c r="E14" s="71" t="s">
        <v>89</v>
      </c>
      <c r="F14" s="71" t="s">
        <v>90</v>
      </c>
      <c r="G14" s="71" t="s">
        <v>91</v>
      </c>
      <c r="H14" s="56" t="s">
        <v>38</v>
      </c>
      <c r="I14" s="56" t="s">
        <v>39</v>
      </c>
      <c r="J14" s="56" t="s">
        <v>39</v>
      </c>
      <c r="K14" s="56"/>
      <c r="L14" s="72"/>
      <c r="M14" s="72"/>
      <c r="N14" s="58"/>
      <c r="O14" s="56"/>
      <c r="P14" s="56"/>
      <c r="Q14" s="56"/>
      <c r="R14" s="73" t="s">
        <v>51</v>
      </c>
    </row>
    <row r="15" spans="1:18">
      <c r="A15" s="247" t="s">
        <v>92</v>
      </c>
      <c r="B15" s="56" t="s">
        <v>18</v>
      </c>
      <c r="C15" s="892"/>
      <c r="D15" s="65"/>
      <c r="E15" s="71" t="s">
        <v>93</v>
      </c>
      <c r="F15" s="71" t="s">
        <v>94</v>
      </c>
      <c r="G15" s="71" t="s">
        <v>95</v>
      </c>
      <c r="H15" s="75" t="s">
        <v>96</v>
      </c>
      <c r="I15" s="56" t="s">
        <v>39</v>
      </c>
      <c r="J15" s="56" t="s">
        <v>39</v>
      </c>
      <c r="K15" s="56"/>
      <c r="L15" s="72"/>
      <c r="M15" s="72"/>
      <c r="N15" s="58"/>
      <c r="O15" s="56"/>
      <c r="P15" s="56"/>
      <c r="Q15" s="56"/>
      <c r="R15" s="73"/>
    </row>
    <row r="16" spans="1:18">
      <c r="A16" s="166" t="s">
        <v>97</v>
      </c>
      <c r="B16" s="56" t="s">
        <v>18</v>
      </c>
      <c r="C16" s="892"/>
      <c r="D16" s="76"/>
      <c r="E16" s="75" t="s">
        <v>98</v>
      </c>
      <c r="F16" s="75" t="s">
        <v>99</v>
      </c>
      <c r="G16" s="75" t="s">
        <v>100</v>
      </c>
      <c r="H16" s="75" t="s">
        <v>96</v>
      </c>
      <c r="I16" s="75" t="s">
        <v>101</v>
      </c>
      <c r="J16" s="75" t="s">
        <v>102</v>
      </c>
      <c r="K16" s="75"/>
      <c r="L16" s="74"/>
      <c r="M16" s="74"/>
      <c r="N16" s="58"/>
      <c r="O16" s="75"/>
      <c r="P16" s="75"/>
      <c r="Q16" s="75"/>
      <c r="R16" s="77"/>
    </row>
    <row r="17" spans="1:18">
      <c r="A17" s="165" t="s">
        <v>103</v>
      </c>
      <c r="B17" s="56" t="s">
        <v>18</v>
      </c>
      <c r="C17" s="892"/>
      <c r="D17" s="78"/>
      <c r="E17" s="75" t="s">
        <v>104</v>
      </c>
      <c r="F17" s="56" t="s">
        <v>105</v>
      </c>
      <c r="G17" s="58" t="s">
        <v>106</v>
      </c>
      <c r="H17" s="56" t="s">
        <v>96</v>
      </c>
      <c r="I17" s="75" t="s">
        <v>101</v>
      </c>
      <c r="J17" s="75" t="s">
        <v>102</v>
      </c>
      <c r="K17" s="58"/>
      <c r="L17" s="58"/>
      <c r="M17" s="58"/>
      <c r="N17" s="55"/>
      <c r="O17" s="58"/>
      <c r="P17" s="56"/>
      <c r="Q17" s="56"/>
      <c r="R17" s="79"/>
    </row>
    <row r="18" spans="1:18">
      <c r="A18" s="166" t="s">
        <v>107</v>
      </c>
      <c r="B18" s="56" t="s">
        <v>18</v>
      </c>
      <c r="C18" s="892"/>
      <c r="D18" s="81"/>
      <c r="E18" s="75" t="s">
        <v>108</v>
      </c>
      <c r="F18" s="82" t="s">
        <v>109</v>
      </c>
      <c r="G18" s="83" t="s">
        <v>110</v>
      </c>
      <c r="H18" s="82" t="s">
        <v>85</v>
      </c>
      <c r="I18" s="83" t="s">
        <v>86</v>
      </c>
      <c r="J18" s="83" t="s">
        <v>87</v>
      </c>
      <c r="K18" s="80"/>
      <c r="L18" s="84"/>
      <c r="M18" s="84"/>
      <c r="N18" s="85"/>
      <c r="O18" s="80"/>
      <c r="P18" s="86"/>
      <c r="Q18" s="86"/>
      <c r="R18" s="87"/>
    </row>
    <row r="19" spans="1:18">
      <c r="A19" s="247" t="s">
        <v>111</v>
      </c>
      <c r="B19" s="56" t="s">
        <v>18</v>
      </c>
      <c r="C19" s="893"/>
      <c r="E19" s="82" t="s">
        <v>112</v>
      </c>
      <c r="F19" s="89" t="s">
        <v>113</v>
      </c>
      <c r="G19" s="89" t="s">
        <v>114</v>
      </c>
      <c r="I19" s="83"/>
      <c r="J19" s="83"/>
      <c r="N19" s="85"/>
      <c r="P19" s="56"/>
      <c r="Q19" s="56"/>
      <c r="R19" s="73"/>
    </row>
    <row r="20" spans="1:18" ht="303.60000000000002">
      <c r="A20" s="248">
        <v>5</v>
      </c>
      <c r="B20" s="56" t="s">
        <v>18</v>
      </c>
      <c r="C20" s="891" t="s">
        <v>115</v>
      </c>
      <c r="D20" s="56" t="s">
        <v>116</v>
      </c>
      <c r="E20" s="91" t="s">
        <v>4522</v>
      </c>
      <c r="F20" s="157" t="s">
        <v>118</v>
      </c>
      <c r="G20" s="157" t="s">
        <v>119</v>
      </c>
      <c r="H20" s="56" t="s">
        <v>23</v>
      </c>
      <c r="I20" s="56" t="s">
        <v>24</v>
      </c>
      <c r="J20" s="56" t="s">
        <v>25</v>
      </c>
      <c r="K20" s="56" t="s">
        <v>4523</v>
      </c>
      <c r="L20" s="92" t="s">
        <v>121</v>
      </c>
      <c r="M20" s="93" t="s">
        <v>122</v>
      </c>
      <c r="N20" s="94"/>
      <c r="O20" s="56"/>
      <c r="P20" s="56"/>
      <c r="Q20" s="56"/>
      <c r="R20" s="73"/>
    </row>
    <row r="21" spans="1:18" ht="179.4">
      <c r="A21" s="248">
        <v>6</v>
      </c>
      <c r="B21" s="56" t="s">
        <v>18</v>
      </c>
      <c r="C21" s="892"/>
      <c r="D21" s="92" t="s">
        <v>123</v>
      </c>
      <c r="E21" s="56" t="s">
        <v>124</v>
      </c>
      <c r="F21" s="95" t="s">
        <v>125</v>
      </c>
      <c r="G21" s="95" t="s">
        <v>126</v>
      </c>
      <c r="H21" s="89" t="s">
        <v>66</v>
      </c>
      <c r="I21" s="89" t="s">
        <v>39</v>
      </c>
      <c r="J21" s="89" t="s">
        <v>39</v>
      </c>
      <c r="K21" s="56"/>
      <c r="L21" s="72"/>
      <c r="M21" s="72"/>
      <c r="N21" s="94"/>
      <c r="O21" s="56"/>
      <c r="P21" s="56"/>
      <c r="Q21" s="56"/>
      <c r="R21" s="73"/>
    </row>
    <row r="22" spans="1:18" ht="179.4">
      <c r="A22" s="165" t="s">
        <v>127</v>
      </c>
      <c r="B22" s="56" t="s">
        <v>18</v>
      </c>
      <c r="C22" s="892"/>
      <c r="D22" s="92" t="s">
        <v>123</v>
      </c>
      <c r="E22" s="56" t="s">
        <v>128</v>
      </c>
      <c r="F22" s="95" t="s">
        <v>129</v>
      </c>
      <c r="G22" s="95" t="s">
        <v>130</v>
      </c>
      <c r="H22" s="56" t="s">
        <v>131</v>
      </c>
      <c r="I22" s="56" t="s">
        <v>132</v>
      </c>
      <c r="J22" s="56" t="s">
        <v>133</v>
      </c>
      <c r="K22" s="56"/>
      <c r="L22" s="72"/>
      <c r="M22" s="72"/>
      <c r="N22" s="94"/>
      <c r="O22" s="56"/>
      <c r="P22" s="56"/>
      <c r="Q22" s="56"/>
      <c r="R22" s="73"/>
    </row>
    <row r="23" spans="1:18" ht="179.4">
      <c r="A23" s="165" t="s">
        <v>134</v>
      </c>
      <c r="B23" s="56" t="s">
        <v>18</v>
      </c>
      <c r="C23" s="892"/>
      <c r="D23" s="92" t="s">
        <v>123</v>
      </c>
      <c r="E23" s="82" t="s">
        <v>135</v>
      </c>
      <c r="F23" s="95" t="s">
        <v>136</v>
      </c>
      <c r="G23" s="95" t="s">
        <v>137</v>
      </c>
      <c r="H23" s="56" t="s">
        <v>23</v>
      </c>
      <c r="I23" s="56" t="s">
        <v>24</v>
      </c>
      <c r="J23" s="56" t="s">
        <v>25</v>
      </c>
      <c r="K23" s="56" t="s">
        <v>138</v>
      </c>
      <c r="L23" s="72" t="s">
        <v>139</v>
      </c>
      <c r="M23" s="72" t="s">
        <v>140</v>
      </c>
      <c r="N23" s="94"/>
      <c r="O23" s="56"/>
      <c r="P23" s="56"/>
      <c r="Q23" s="56"/>
      <c r="R23" s="73"/>
    </row>
    <row r="24" spans="1:18" ht="179.4">
      <c r="A24" s="165" t="s">
        <v>141</v>
      </c>
      <c r="B24" s="56" t="s">
        <v>18</v>
      </c>
      <c r="C24" s="893"/>
      <c r="D24" s="92" t="s">
        <v>123</v>
      </c>
      <c r="E24" s="96" t="s">
        <v>142</v>
      </c>
      <c r="F24" s="95" t="s">
        <v>143</v>
      </c>
      <c r="G24" s="95" t="s">
        <v>144</v>
      </c>
      <c r="H24" s="91" t="s">
        <v>85</v>
      </c>
      <c r="I24" s="91" t="s">
        <v>145</v>
      </c>
      <c r="J24" s="91" t="s">
        <v>146</v>
      </c>
      <c r="K24" s="56"/>
      <c r="L24" s="72"/>
      <c r="M24" s="72"/>
      <c r="N24" s="94"/>
      <c r="O24" s="56"/>
      <c r="P24" s="56"/>
      <c r="Q24" s="56"/>
      <c r="R24" s="73"/>
    </row>
    <row r="25" spans="1:18">
      <c r="A25" s="249"/>
      <c r="B25" s="56"/>
      <c r="C25" s="92"/>
      <c r="D25" s="92"/>
      <c r="E25" s="82" t="s">
        <v>152</v>
      </c>
      <c r="F25" s="95" t="s">
        <v>4524</v>
      </c>
      <c r="G25" s="95" t="s">
        <v>4525</v>
      </c>
      <c r="H25" s="91" t="s">
        <v>38</v>
      </c>
      <c r="I25" s="91" t="s">
        <v>39</v>
      </c>
      <c r="J25" s="91" t="s">
        <v>39</v>
      </c>
      <c r="K25" s="56"/>
      <c r="L25" s="72"/>
      <c r="M25" s="72"/>
      <c r="N25" s="94"/>
      <c r="O25" s="56"/>
      <c r="P25" s="56"/>
      <c r="Q25" s="56"/>
      <c r="R25" s="73"/>
    </row>
    <row r="26" spans="1:18" ht="41.4">
      <c r="A26" s="167" t="s">
        <v>150</v>
      </c>
      <c r="B26" s="56" t="s">
        <v>18</v>
      </c>
      <c r="C26" s="891" t="s">
        <v>151</v>
      </c>
      <c r="D26" s="92"/>
      <c r="E26" s="56" t="s">
        <v>153</v>
      </c>
      <c r="F26" s="56" t="s">
        <v>154</v>
      </c>
      <c r="G26" s="56" t="s">
        <v>155</v>
      </c>
      <c r="H26" s="56" t="s">
        <v>23</v>
      </c>
      <c r="I26" s="56" t="s">
        <v>24</v>
      </c>
      <c r="J26" s="56" t="s">
        <v>25</v>
      </c>
      <c r="K26" s="72" t="s">
        <v>156</v>
      </c>
      <c r="L26" s="72" t="s">
        <v>157</v>
      </c>
      <c r="M26" s="72" t="s">
        <v>158</v>
      </c>
      <c r="N26" s="94"/>
      <c r="O26" s="56"/>
      <c r="P26" s="56"/>
      <c r="Q26" s="56"/>
      <c r="R26" s="73"/>
    </row>
    <row r="27" spans="1:18" ht="27.6">
      <c r="A27" s="249" t="s">
        <v>159</v>
      </c>
      <c r="B27" s="56" t="s">
        <v>18</v>
      </c>
      <c r="C27" s="892"/>
      <c r="D27" s="92"/>
      <c r="E27" s="70" t="s">
        <v>4526</v>
      </c>
      <c r="F27" s="70" t="s">
        <v>4527</v>
      </c>
      <c r="G27" s="70" t="s">
        <v>4528</v>
      </c>
      <c r="H27" s="56" t="s">
        <v>85</v>
      </c>
      <c r="I27" s="56" t="s">
        <v>86</v>
      </c>
      <c r="J27" s="56" t="s">
        <v>87</v>
      </c>
      <c r="K27" s="56"/>
      <c r="L27" s="72"/>
      <c r="M27" s="72"/>
      <c r="N27" s="85"/>
      <c r="P27" s="56"/>
      <c r="Q27" s="56"/>
      <c r="R27" s="73"/>
    </row>
    <row r="28" spans="1:18" ht="55.2">
      <c r="A28" s="250" t="s">
        <v>163</v>
      </c>
      <c r="B28" s="168" t="s">
        <v>18</v>
      </c>
      <c r="C28" s="892"/>
      <c r="D28" s="169"/>
      <c r="E28" s="170" t="s">
        <v>164</v>
      </c>
      <c r="F28" s="171" t="s">
        <v>165</v>
      </c>
      <c r="G28" s="171" t="s">
        <v>166</v>
      </c>
      <c r="H28" s="168" t="s">
        <v>85</v>
      </c>
      <c r="I28" s="168" t="s">
        <v>86</v>
      </c>
      <c r="J28" s="168" t="s">
        <v>87</v>
      </c>
      <c r="K28" s="168"/>
      <c r="L28" s="171"/>
      <c r="M28" s="171"/>
      <c r="N28" s="172" t="s">
        <v>167</v>
      </c>
      <c r="O28" s="168" t="s">
        <v>168</v>
      </c>
      <c r="P28" s="168" t="s">
        <v>169</v>
      </c>
      <c r="Q28" s="168" t="s">
        <v>170</v>
      </c>
      <c r="R28" s="173"/>
    </row>
    <row r="29" spans="1:18" ht="207">
      <c r="A29" s="63" t="s">
        <v>171</v>
      </c>
      <c r="B29" s="56" t="s">
        <v>18</v>
      </c>
      <c r="C29" s="892"/>
      <c r="D29" s="71" t="s">
        <v>152</v>
      </c>
      <c r="E29" s="86" t="s">
        <v>172</v>
      </c>
      <c r="F29" s="95" t="s">
        <v>173</v>
      </c>
      <c r="G29" s="95" t="s">
        <v>174</v>
      </c>
      <c r="H29" s="56" t="s">
        <v>23</v>
      </c>
      <c r="I29" s="56" t="s">
        <v>24</v>
      </c>
      <c r="J29" s="56" t="s">
        <v>25</v>
      </c>
      <c r="K29" s="56" t="s">
        <v>175</v>
      </c>
      <c r="L29" s="56" t="s">
        <v>176</v>
      </c>
      <c r="M29" s="56" t="s">
        <v>177</v>
      </c>
      <c r="N29" s="94"/>
      <c r="O29" s="56"/>
      <c r="P29" s="56"/>
      <c r="Q29" s="56"/>
      <c r="R29" s="73"/>
    </row>
    <row r="30" spans="1:18" ht="207">
      <c r="A30" s="251" t="s">
        <v>178</v>
      </c>
      <c r="B30" s="56" t="s">
        <v>18</v>
      </c>
      <c r="C30" s="892"/>
      <c r="D30" s="174" t="s">
        <v>185</v>
      </c>
      <c r="E30" s="56" t="s">
        <v>186</v>
      </c>
      <c r="F30" s="56" t="s">
        <v>187</v>
      </c>
      <c r="G30" s="56" t="s">
        <v>188</v>
      </c>
      <c r="H30" s="56" t="s">
        <v>23</v>
      </c>
      <c r="I30" s="56" t="s">
        <v>24</v>
      </c>
      <c r="J30" s="56" t="s">
        <v>25</v>
      </c>
      <c r="K30" s="68" t="s">
        <v>4529</v>
      </c>
      <c r="L30" s="70" t="s">
        <v>4530</v>
      </c>
      <c r="M30" s="70" t="s">
        <v>4531</v>
      </c>
      <c r="N30" s="94"/>
      <c r="O30" s="56"/>
      <c r="P30" s="56"/>
      <c r="Q30" s="56"/>
      <c r="R30" s="73"/>
    </row>
    <row r="31" spans="1:18" ht="151.80000000000001">
      <c r="A31" s="175" t="s">
        <v>192</v>
      </c>
      <c r="B31" s="56" t="s">
        <v>18</v>
      </c>
      <c r="C31" s="892"/>
      <c r="D31" s="71" t="s">
        <v>193</v>
      </c>
      <c r="E31" s="56" t="s">
        <v>4532</v>
      </c>
      <c r="F31" s="56" t="s">
        <v>4533</v>
      </c>
      <c r="G31" s="56" t="s">
        <v>4534</v>
      </c>
      <c r="H31" s="56" t="s">
        <v>23</v>
      </c>
      <c r="I31" s="56" t="s">
        <v>24</v>
      </c>
      <c r="J31" s="56" t="s">
        <v>25</v>
      </c>
      <c r="K31" s="56" t="s">
        <v>4535</v>
      </c>
      <c r="L31" s="72" t="s">
        <v>4536</v>
      </c>
      <c r="M31" s="72" t="s">
        <v>4537</v>
      </c>
      <c r="N31" s="98"/>
      <c r="P31" s="56"/>
      <c r="Q31" s="56"/>
    </row>
    <row r="32" spans="1:18" ht="82.8">
      <c r="A32" s="63" t="s">
        <v>200</v>
      </c>
      <c r="B32" s="56" t="s">
        <v>18</v>
      </c>
      <c r="C32" s="892"/>
      <c r="D32" s="71"/>
      <c r="E32" s="56" t="s">
        <v>201</v>
      </c>
      <c r="F32" s="56" t="s">
        <v>202</v>
      </c>
      <c r="G32" s="56" t="s">
        <v>203</v>
      </c>
      <c r="H32" s="56" t="s">
        <v>23</v>
      </c>
      <c r="I32" s="56" t="s">
        <v>24</v>
      </c>
      <c r="J32" s="56" t="s">
        <v>25</v>
      </c>
      <c r="K32" s="56" t="s">
        <v>4538</v>
      </c>
      <c r="L32" s="72" t="s">
        <v>4539</v>
      </c>
      <c r="M32" s="72" t="s">
        <v>4540</v>
      </c>
      <c r="N32" s="98" t="s">
        <v>207</v>
      </c>
      <c r="P32" s="56"/>
      <c r="Q32" s="56"/>
    </row>
    <row r="33" spans="1:18" ht="193.2">
      <c r="A33" s="175" t="s">
        <v>208</v>
      </c>
      <c r="B33" s="157" t="s">
        <v>18</v>
      </c>
      <c r="C33" s="892"/>
      <c r="D33" s="161" t="s">
        <v>209</v>
      </c>
      <c r="E33" s="157" t="s">
        <v>210</v>
      </c>
      <c r="F33" s="157" t="s">
        <v>211</v>
      </c>
      <c r="G33" s="157" t="s">
        <v>212</v>
      </c>
      <c r="H33" s="157" t="s">
        <v>23</v>
      </c>
      <c r="I33" s="157" t="s">
        <v>24</v>
      </c>
      <c r="J33" s="157" t="s">
        <v>25</v>
      </c>
      <c r="K33" s="157" t="s">
        <v>213</v>
      </c>
      <c r="L33" s="176" t="s">
        <v>214</v>
      </c>
      <c r="M33" s="177" t="s">
        <v>215</v>
      </c>
      <c r="N33" s="178"/>
      <c r="O33" s="157"/>
      <c r="P33" s="157"/>
      <c r="Q33" s="157"/>
      <c r="R33" s="160"/>
    </row>
    <row r="34" spans="1:18" ht="193.2">
      <c r="A34" s="63" t="s">
        <v>216</v>
      </c>
      <c r="B34" s="157" t="s">
        <v>18</v>
      </c>
      <c r="C34" s="892"/>
      <c r="D34" s="161" t="s">
        <v>209</v>
      </c>
      <c r="E34" s="179" t="s">
        <v>217</v>
      </c>
      <c r="F34" s="157" t="s">
        <v>218</v>
      </c>
      <c r="G34" s="157" t="s">
        <v>219</v>
      </c>
      <c r="H34" s="157" t="s">
        <v>220</v>
      </c>
      <c r="I34" s="157" t="s">
        <v>221</v>
      </c>
      <c r="J34" s="157" t="s">
        <v>222</v>
      </c>
      <c r="K34" s="157" t="s">
        <v>4541</v>
      </c>
      <c r="L34" s="176" t="s">
        <v>4542</v>
      </c>
      <c r="M34" s="176" t="s">
        <v>4543</v>
      </c>
      <c r="N34" s="178"/>
      <c r="O34" s="157"/>
      <c r="P34" s="157"/>
      <c r="Q34" s="157"/>
      <c r="R34" s="160"/>
    </row>
    <row r="35" spans="1:18" ht="289.8">
      <c r="A35" s="251" t="s">
        <v>226</v>
      </c>
      <c r="B35" s="56" t="s">
        <v>18</v>
      </c>
      <c r="C35" s="892"/>
      <c r="D35" s="71" t="s">
        <v>209</v>
      </c>
      <c r="E35" s="56" t="s">
        <v>227</v>
      </c>
      <c r="F35" s="56" t="s">
        <v>4065</v>
      </c>
      <c r="G35" s="56" t="s">
        <v>4066</v>
      </c>
      <c r="H35" s="56" t="s">
        <v>246</v>
      </c>
      <c r="I35" s="56" t="s">
        <v>221</v>
      </c>
      <c r="J35" s="56" t="s">
        <v>222</v>
      </c>
      <c r="K35" s="180" t="s">
        <v>4544</v>
      </c>
      <c r="L35" s="72" t="s">
        <v>4545</v>
      </c>
      <c r="M35" s="72" t="s">
        <v>4546</v>
      </c>
      <c r="N35" s="98" t="s">
        <v>233</v>
      </c>
      <c r="O35" s="56"/>
      <c r="P35" s="56"/>
      <c r="Q35" s="56"/>
      <c r="R35" s="73"/>
    </row>
    <row r="36" spans="1:18" ht="193.2">
      <c r="A36" s="251" t="s">
        <v>234</v>
      </c>
      <c r="B36" s="56" t="s">
        <v>18</v>
      </c>
      <c r="C36" s="892"/>
      <c r="D36" s="71" t="s">
        <v>209</v>
      </c>
      <c r="E36" s="56" t="s">
        <v>4067</v>
      </c>
      <c r="F36" s="56" t="s">
        <v>236</v>
      </c>
      <c r="G36" s="56" t="s">
        <v>237</v>
      </c>
      <c r="H36" s="56" t="s">
        <v>23</v>
      </c>
      <c r="I36" s="56" t="s">
        <v>24</v>
      </c>
      <c r="J36" s="56" t="s">
        <v>25</v>
      </c>
      <c r="K36" s="56" t="s">
        <v>238</v>
      </c>
      <c r="L36" s="72" t="s">
        <v>239</v>
      </c>
      <c r="M36" s="72" t="s">
        <v>240</v>
      </c>
      <c r="N36" s="98"/>
      <c r="O36" s="56"/>
      <c r="P36" s="56"/>
      <c r="Q36" s="56"/>
      <c r="R36" s="73"/>
    </row>
    <row r="37" spans="1:18" ht="409.6">
      <c r="A37" s="251" t="s">
        <v>241</v>
      </c>
      <c r="B37" s="56" t="s">
        <v>18</v>
      </c>
      <c r="C37" s="892"/>
      <c r="D37" s="135" t="s">
        <v>242</v>
      </c>
      <c r="E37" s="56" t="s">
        <v>243</v>
      </c>
      <c r="F37" s="56" t="s">
        <v>4072</v>
      </c>
      <c r="G37" s="56" t="s">
        <v>4073</v>
      </c>
      <c r="H37" s="56" t="s">
        <v>23</v>
      </c>
      <c r="I37" s="56" t="s">
        <v>24</v>
      </c>
      <c r="J37" s="56" t="s">
        <v>25</v>
      </c>
      <c r="K37" s="56" t="s">
        <v>4547</v>
      </c>
      <c r="L37" s="72" t="s">
        <v>4548</v>
      </c>
      <c r="M37" s="74" t="s">
        <v>4549</v>
      </c>
      <c r="N37" s="178" t="s">
        <v>250</v>
      </c>
      <c r="O37" s="56"/>
      <c r="P37" s="56"/>
      <c r="Q37" s="56"/>
      <c r="R37" s="73"/>
    </row>
    <row r="38" spans="1:18" ht="409.6">
      <c r="A38" s="175" t="s">
        <v>4550</v>
      </c>
      <c r="B38" s="56" t="s">
        <v>18</v>
      </c>
      <c r="C38" s="892"/>
      <c r="D38" s="135" t="s">
        <v>242</v>
      </c>
      <c r="E38" s="157" t="s">
        <v>252</v>
      </c>
      <c r="F38" s="157" t="s">
        <v>253</v>
      </c>
      <c r="G38" s="157" t="s">
        <v>254</v>
      </c>
      <c r="H38" s="157" t="s">
        <v>23</v>
      </c>
      <c r="I38" s="157" t="s">
        <v>24</v>
      </c>
      <c r="J38" s="157" t="s">
        <v>25</v>
      </c>
      <c r="K38" s="157" t="s">
        <v>255</v>
      </c>
      <c r="L38" s="162" t="s">
        <v>256</v>
      </c>
      <c r="M38" s="162" t="s">
        <v>257</v>
      </c>
      <c r="N38" s="178" t="s">
        <v>258</v>
      </c>
      <c r="O38" s="157"/>
      <c r="P38" s="157"/>
      <c r="Q38" s="157"/>
      <c r="R38" s="160"/>
    </row>
    <row r="39" spans="1:18" ht="193.2">
      <c r="A39" s="251" t="s">
        <v>259</v>
      </c>
      <c r="B39" s="56" t="s">
        <v>18</v>
      </c>
      <c r="C39" s="892"/>
      <c r="D39" s="71" t="s">
        <v>209</v>
      </c>
      <c r="E39" s="56" t="s">
        <v>4551</v>
      </c>
      <c r="F39" s="56" t="s">
        <v>4552</v>
      </c>
      <c r="G39" s="56" t="s">
        <v>4553</v>
      </c>
      <c r="H39" s="56" t="s">
        <v>23</v>
      </c>
      <c r="I39" s="56" t="s">
        <v>24</v>
      </c>
      <c r="J39" s="56" t="s">
        <v>25</v>
      </c>
      <c r="K39" s="56" t="s">
        <v>213</v>
      </c>
      <c r="L39" s="72" t="s">
        <v>214</v>
      </c>
      <c r="M39" s="93" t="s">
        <v>215</v>
      </c>
      <c r="N39" s="98"/>
      <c r="O39" s="56"/>
      <c r="P39" s="56"/>
      <c r="Q39" s="56"/>
      <c r="R39" s="73"/>
    </row>
    <row r="40" spans="1:18" ht="193.2">
      <c r="A40" s="252" t="s">
        <v>266</v>
      </c>
      <c r="B40" s="168" t="s">
        <v>18</v>
      </c>
      <c r="C40" s="892"/>
      <c r="D40" s="182" t="s">
        <v>209</v>
      </c>
      <c r="E40" s="168" t="s">
        <v>267</v>
      </c>
      <c r="F40" s="168" t="s">
        <v>268</v>
      </c>
      <c r="G40" s="168" t="s">
        <v>269</v>
      </c>
      <c r="H40" s="168" t="s">
        <v>23</v>
      </c>
      <c r="I40" s="168" t="s">
        <v>24</v>
      </c>
      <c r="J40" s="168" t="s">
        <v>25</v>
      </c>
      <c r="K40" s="168" t="s">
        <v>270</v>
      </c>
      <c r="L40" s="171" t="s">
        <v>271</v>
      </c>
      <c r="M40" s="183" t="s">
        <v>272</v>
      </c>
      <c r="N40" s="184"/>
      <c r="O40" s="168"/>
      <c r="P40" s="168"/>
      <c r="Q40" s="168"/>
      <c r="R40" s="173"/>
    </row>
    <row r="41" spans="1:18" ht="193.2">
      <c r="A41" s="252" t="s">
        <v>276</v>
      </c>
      <c r="B41" s="168" t="s">
        <v>18</v>
      </c>
      <c r="C41" s="892"/>
      <c r="D41" s="182" t="s">
        <v>209</v>
      </c>
      <c r="E41" s="168" t="s">
        <v>277</v>
      </c>
      <c r="F41" s="168" t="s">
        <v>278</v>
      </c>
      <c r="G41" s="168" t="s">
        <v>279</v>
      </c>
      <c r="H41" s="168" t="s">
        <v>23</v>
      </c>
      <c r="I41" s="168" t="s">
        <v>24</v>
      </c>
      <c r="J41" s="168" t="s">
        <v>25</v>
      </c>
      <c r="K41" s="168" t="s">
        <v>4554</v>
      </c>
      <c r="L41" s="171"/>
      <c r="M41" s="183"/>
      <c r="N41" s="184" t="s">
        <v>282</v>
      </c>
      <c r="O41" s="168"/>
      <c r="P41" s="168"/>
      <c r="Q41" s="168"/>
      <c r="R41" s="173"/>
    </row>
    <row r="42" spans="1:18" ht="193.2">
      <c r="A42" s="251" t="s">
        <v>4555</v>
      </c>
      <c r="B42" s="56" t="s">
        <v>18</v>
      </c>
      <c r="C42" s="892"/>
      <c r="D42" s="71" t="s">
        <v>209</v>
      </c>
      <c r="E42" s="56" t="s">
        <v>284</v>
      </c>
      <c r="F42" s="56" t="s">
        <v>4068</v>
      </c>
      <c r="G42" s="56" t="s">
        <v>4069</v>
      </c>
      <c r="H42" s="56" t="s">
        <v>246</v>
      </c>
      <c r="I42" s="56" t="s">
        <v>221</v>
      </c>
      <c r="J42" s="56" t="s">
        <v>222</v>
      </c>
      <c r="K42" s="68" t="s">
        <v>4556</v>
      </c>
      <c r="L42" s="101" t="s">
        <v>4557</v>
      </c>
      <c r="M42" s="102" t="s">
        <v>4558</v>
      </c>
      <c r="N42" s="98"/>
      <c r="O42" s="56"/>
      <c r="P42" s="56"/>
      <c r="Q42" s="56"/>
      <c r="R42" s="73"/>
    </row>
    <row r="43" spans="1:18" ht="193.2">
      <c r="A43" s="251" t="s">
        <v>4559</v>
      </c>
      <c r="B43" s="56" t="s">
        <v>18</v>
      </c>
      <c r="C43" s="892"/>
      <c r="D43" s="71" t="s">
        <v>209</v>
      </c>
      <c r="E43" s="95" t="s">
        <v>291</v>
      </c>
      <c r="F43" s="56" t="s">
        <v>292</v>
      </c>
      <c r="G43" s="56" t="s">
        <v>293</v>
      </c>
      <c r="H43" s="56" t="s">
        <v>23</v>
      </c>
      <c r="I43" s="56" t="s">
        <v>24</v>
      </c>
      <c r="J43" s="56" t="s">
        <v>25</v>
      </c>
      <c r="K43" s="56" t="s">
        <v>213</v>
      </c>
      <c r="L43" s="72" t="s">
        <v>214</v>
      </c>
      <c r="M43" s="72" t="s">
        <v>281</v>
      </c>
      <c r="N43" s="98"/>
      <c r="O43" s="56"/>
      <c r="P43" s="56"/>
      <c r="Q43" s="56"/>
      <c r="R43" s="73"/>
    </row>
    <row r="44" spans="1:18" ht="55.2">
      <c r="A44" s="181" t="s">
        <v>303</v>
      </c>
      <c r="B44" s="168"/>
      <c r="C44" s="892"/>
      <c r="D44" s="182"/>
      <c r="E44" s="185" t="s">
        <v>295</v>
      </c>
      <c r="F44" s="168" t="s">
        <v>296</v>
      </c>
      <c r="G44" s="168" t="s">
        <v>297</v>
      </c>
      <c r="H44" s="168" t="s">
        <v>23</v>
      </c>
      <c r="I44" s="168" t="s">
        <v>24</v>
      </c>
      <c r="J44" s="168" t="s">
        <v>25</v>
      </c>
      <c r="K44" s="168" t="s">
        <v>298</v>
      </c>
      <c r="L44" s="171" t="s">
        <v>299</v>
      </c>
      <c r="M44" s="171" t="s">
        <v>300</v>
      </c>
      <c r="N44" s="184"/>
      <c r="O44" s="168"/>
      <c r="P44" s="168"/>
      <c r="Q44" s="168"/>
      <c r="R44" s="173"/>
    </row>
    <row r="45" spans="1:18" ht="193.2">
      <c r="A45" s="251" t="s">
        <v>317</v>
      </c>
      <c r="B45" s="56" t="s">
        <v>18</v>
      </c>
      <c r="C45" s="892"/>
      <c r="D45" s="71" t="s">
        <v>209</v>
      </c>
      <c r="E45" s="56" t="s">
        <v>4560</v>
      </c>
      <c r="F45" s="56" t="s">
        <v>4561</v>
      </c>
      <c r="G45" s="56" t="s">
        <v>4562</v>
      </c>
      <c r="H45" s="56" t="s">
        <v>246</v>
      </c>
      <c r="I45" s="56" t="s">
        <v>362</v>
      </c>
      <c r="J45" s="56" t="s">
        <v>222</v>
      </c>
      <c r="K45" s="186" t="s">
        <v>4563</v>
      </c>
      <c r="L45" s="72" t="s">
        <v>4564</v>
      </c>
      <c r="M45" s="72" t="s">
        <v>4565</v>
      </c>
      <c r="N45" s="98" t="s">
        <v>550</v>
      </c>
      <c r="O45" s="56"/>
      <c r="P45" s="56"/>
      <c r="Q45" s="56"/>
      <c r="R45" s="73"/>
    </row>
    <row r="46" spans="1:18" ht="193.2">
      <c r="A46" s="251" t="s">
        <v>333</v>
      </c>
      <c r="B46" s="157" t="s">
        <v>18</v>
      </c>
      <c r="C46" s="892"/>
      <c r="D46" s="161" t="s">
        <v>209</v>
      </c>
      <c r="E46" s="157" t="s">
        <v>4566</v>
      </c>
      <c r="F46" s="157" t="s">
        <v>4567</v>
      </c>
      <c r="G46" s="157" t="s">
        <v>4568</v>
      </c>
      <c r="H46" s="157" t="s">
        <v>85</v>
      </c>
      <c r="I46" s="157" t="s">
        <v>86</v>
      </c>
      <c r="J46" s="157" t="s">
        <v>87</v>
      </c>
      <c r="K46" s="157"/>
      <c r="L46" s="162"/>
      <c r="M46" s="162"/>
      <c r="N46" s="178" t="s">
        <v>332</v>
      </c>
      <c r="O46" s="157"/>
      <c r="P46" s="157"/>
      <c r="Q46" s="157"/>
      <c r="R46" s="160"/>
    </row>
    <row r="47" spans="1:18" ht="193.2">
      <c r="A47" s="251" t="s">
        <v>4100</v>
      </c>
      <c r="B47" s="56" t="s">
        <v>18</v>
      </c>
      <c r="C47" s="892"/>
      <c r="D47" s="71" t="s">
        <v>349</v>
      </c>
      <c r="E47" s="56" t="s">
        <v>350</v>
      </c>
      <c r="F47" s="56" t="s">
        <v>351</v>
      </c>
      <c r="G47" s="56" t="s">
        <v>352</v>
      </c>
      <c r="H47" s="56" t="s">
        <v>23</v>
      </c>
      <c r="I47" s="56" t="s">
        <v>24</v>
      </c>
      <c r="J47" s="56" t="s">
        <v>25</v>
      </c>
      <c r="K47" s="56" t="s">
        <v>4569</v>
      </c>
      <c r="L47" s="72" t="s">
        <v>4570</v>
      </c>
      <c r="M47" s="72" t="s">
        <v>4571</v>
      </c>
      <c r="N47" s="98" t="s">
        <v>356</v>
      </c>
      <c r="O47" s="56"/>
      <c r="P47" s="56"/>
      <c r="Q47" s="56"/>
      <c r="R47" s="73"/>
    </row>
    <row r="48" spans="1:18" ht="409.6">
      <c r="A48" s="251" t="s">
        <v>390</v>
      </c>
      <c r="B48" s="157" t="s">
        <v>18</v>
      </c>
      <c r="C48" s="892"/>
      <c r="D48" s="161" t="s">
        <v>4572</v>
      </c>
      <c r="E48" s="157" t="s">
        <v>4573</v>
      </c>
      <c r="F48" s="157" t="s">
        <v>4574</v>
      </c>
      <c r="G48" s="157" t="s">
        <v>4575</v>
      </c>
      <c r="H48" s="157" t="s">
        <v>23</v>
      </c>
      <c r="I48" s="157" t="s">
        <v>24</v>
      </c>
      <c r="J48" s="157" t="s">
        <v>25</v>
      </c>
      <c r="K48" s="157" t="s">
        <v>213</v>
      </c>
      <c r="L48" s="162" t="s">
        <v>395</v>
      </c>
      <c r="M48" s="177" t="s">
        <v>215</v>
      </c>
      <c r="N48" s="178"/>
      <c r="O48" s="157"/>
      <c r="P48" s="157"/>
      <c r="Q48" s="157"/>
      <c r="R48" s="160"/>
    </row>
    <row r="49" spans="1:18" ht="409.2" customHeight="1">
      <c r="A49" s="251" t="s">
        <v>396</v>
      </c>
      <c r="B49" s="157" t="s">
        <v>18</v>
      </c>
      <c r="C49" s="892"/>
      <c r="D49" s="161" t="s">
        <v>4572</v>
      </c>
      <c r="E49" s="157" t="s">
        <v>397</v>
      </c>
      <c r="F49" s="157" t="s">
        <v>398</v>
      </c>
      <c r="G49" s="157" t="s">
        <v>399</v>
      </c>
      <c r="H49" s="157" t="s">
        <v>246</v>
      </c>
      <c r="I49" s="157" t="s">
        <v>362</v>
      </c>
      <c r="J49" s="157" t="s">
        <v>222</v>
      </c>
      <c r="K49" s="104" t="s">
        <v>4576</v>
      </c>
      <c r="L49" s="105" t="s">
        <v>4577</v>
      </c>
      <c r="M49" s="105" t="s">
        <v>4578</v>
      </c>
      <c r="N49" s="178" t="s">
        <v>403</v>
      </c>
      <c r="O49" s="157"/>
      <c r="P49" s="157"/>
      <c r="Q49" s="157"/>
      <c r="R49" s="160"/>
    </row>
    <row r="50" spans="1:18" ht="409.6">
      <c r="A50" s="251" t="s">
        <v>404</v>
      </c>
      <c r="B50" s="157" t="s">
        <v>18</v>
      </c>
      <c r="C50" s="892"/>
      <c r="D50" s="161" t="s">
        <v>4572</v>
      </c>
      <c r="E50" s="95" t="s">
        <v>4579</v>
      </c>
      <c r="F50" s="68" t="s">
        <v>4580</v>
      </c>
      <c r="G50" s="68" t="s">
        <v>4581</v>
      </c>
      <c r="H50" s="56" t="s">
        <v>23</v>
      </c>
      <c r="I50" s="56" t="s">
        <v>24</v>
      </c>
      <c r="J50" s="56" t="s">
        <v>25</v>
      </c>
      <c r="K50" s="71" t="s">
        <v>4582</v>
      </c>
      <c r="L50" s="109" t="s">
        <v>4583</v>
      </c>
      <c r="M50" s="109" t="s">
        <v>4584</v>
      </c>
      <c r="N50" s="98" t="s">
        <v>4585</v>
      </c>
      <c r="O50" s="56"/>
      <c r="P50" s="56"/>
      <c r="Q50" s="56"/>
      <c r="R50" s="73"/>
    </row>
    <row r="51" spans="1:18" ht="409.6">
      <c r="A51" s="251" t="s">
        <v>412</v>
      </c>
      <c r="B51" s="157" t="s">
        <v>18</v>
      </c>
      <c r="C51" s="892"/>
      <c r="D51" s="161" t="s">
        <v>4572</v>
      </c>
      <c r="E51" s="95" t="s">
        <v>4113</v>
      </c>
      <c r="F51" s="56" t="s">
        <v>4586</v>
      </c>
      <c r="G51" s="56" t="s">
        <v>4115</v>
      </c>
      <c r="H51" s="56" t="s">
        <v>23</v>
      </c>
      <c r="I51" s="56" t="s">
        <v>24</v>
      </c>
      <c r="J51" s="56" t="s">
        <v>25</v>
      </c>
      <c r="K51" s="180" t="s">
        <v>4587</v>
      </c>
      <c r="L51" s="187" t="s">
        <v>4588</v>
      </c>
      <c r="M51" s="187" t="s">
        <v>4589</v>
      </c>
      <c r="N51" s="98" t="s">
        <v>4590</v>
      </c>
      <c r="O51" s="56"/>
      <c r="P51" s="56"/>
      <c r="Q51" s="56"/>
      <c r="R51" s="73"/>
    </row>
    <row r="52" spans="1:18" ht="409.6">
      <c r="A52" s="252" t="s">
        <v>418</v>
      </c>
      <c r="B52" s="168" t="s">
        <v>18</v>
      </c>
      <c r="C52" s="188"/>
      <c r="D52" s="182" t="s">
        <v>4572</v>
      </c>
      <c r="E52" s="185" t="s">
        <v>4591</v>
      </c>
      <c r="F52" s="168" t="s">
        <v>420</v>
      </c>
      <c r="G52" s="168" t="s">
        <v>421</v>
      </c>
      <c r="H52" s="168" t="s">
        <v>23</v>
      </c>
      <c r="I52" s="168" t="s">
        <v>24</v>
      </c>
      <c r="J52" s="168" t="s">
        <v>25</v>
      </c>
      <c r="K52" s="182" t="s">
        <v>422</v>
      </c>
      <c r="L52" s="171" t="s">
        <v>423</v>
      </c>
      <c r="M52" s="171" t="s">
        <v>424</v>
      </c>
      <c r="N52" s="184"/>
      <c r="O52" s="168"/>
      <c r="P52" s="168"/>
      <c r="Q52" s="168"/>
      <c r="R52" s="173"/>
    </row>
    <row r="53" spans="1:18" ht="409.6">
      <c r="A53" s="252" t="s">
        <v>426</v>
      </c>
      <c r="B53" s="168" t="s">
        <v>18</v>
      </c>
      <c r="C53" s="188"/>
      <c r="D53" s="182" t="s">
        <v>4572</v>
      </c>
      <c r="E53" s="185" t="s">
        <v>427</v>
      </c>
      <c r="F53" s="168" t="s">
        <v>428</v>
      </c>
      <c r="G53" s="168" t="s">
        <v>429</v>
      </c>
      <c r="H53" s="168" t="s">
        <v>23</v>
      </c>
      <c r="I53" s="168" t="s">
        <v>24</v>
      </c>
      <c r="J53" s="168" t="s">
        <v>25</v>
      </c>
      <c r="K53" s="182" t="s">
        <v>430</v>
      </c>
      <c r="L53" s="171" t="s">
        <v>431</v>
      </c>
      <c r="M53" s="171" t="s">
        <v>432</v>
      </c>
      <c r="N53" s="184" t="s">
        <v>4592</v>
      </c>
      <c r="O53" s="168"/>
      <c r="P53" s="168"/>
      <c r="Q53" s="168"/>
      <c r="R53" s="173"/>
    </row>
    <row r="54" spans="1:18" ht="409.6">
      <c r="A54" s="252" t="s">
        <v>434</v>
      </c>
      <c r="B54" s="168" t="s">
        <v>18</v>
      </c>
      <c r="C54" s="188"/>
      <c r="D54" s="182" t="s">
        <v>4572</v>
      </c>
      <c r="E54" s="185" t="s">
        <v>435</v>
      </c>
      <c r="F54" s="168" t="s">
        <v>436</v>
      </c>
      <c r="G54" s="168" t="s">
        <v>437</v>
      </c>
      <c r="H54" s="168" t="s">
        <v>246</v>
      </c>
      <c r="I54" s="168" t="s">
        <v>362</v>
      </c>
      <c r="J54" s="168" t="s">
        <v>222</v>
      </c>
      <c r="K54" s="182" t="s">
        <v>438</v>
      </c>
      <c r="L54" s="171" t="s">
        <v>4593</v>
      </c>
      <c r="M54" s="171" t="s">
        <v>4594</v>
      </c>
      <c r="N54" s="184" t="s">
        <v>441</v>
      </c>
      <c r="O54" s="168"/>
      <c r="P54" s="168"/>
      <c r="Q54" s="168"/>
      <c r="R54" s="173"/>
    </row>
    <row r="55" spans="1:18">
      <c r="A55" s="63"/>
      <c r="B55" s="56"/>
      <c r="C55" s="71"/>
      <c r="D55" s="71"/>
      <c r="E55" s="71" t="s">
        <v>442</v>
      </c>
      <c r="F55" s="56" t="s">
        <v>443</v>
      </c>
      <c r="G55" s="56" t="s">
        <v>444</v>
      </c>
      <c r="H55" s="56" t="s">
        <v>38</v>
      </c>
      <c r="I55" s="56" t="s">
        <v>39</v>
      </c>
      <c r="J55" s="56" t="s">
        <v>39</v>
      </c>
      <c r="K55" s="56"/>
      <c r="L55" s="72"/>
      <c r="M55" s="72"/>
      <c r="N55" s="98"/>
      <c r="O55" s="56"/>
      <c r="P55" s="56"/>
      <c r="Q55" s="56"/>
      <c r="R55" s="73"/>
    </row>
    <row r="56" spans="1:18" ht="138">
      <c r="A56" s="251" t="s">
        <v>445</v>
      </c>
      <c r="B56" s="157" t="s">
        <v>18</v>
      </c>
      <c r="C56" s="891" t="s">
        <v>374</v>
      </c>
      <c r="D56" s="161" t="s">
        <v>442</v>
      </c>
      <c r="E56" s="157" t="s">
        <v>4595</v>
      </c>
      <c r="F56" s="157" t="s">
        <v>4596</v>
      </c>
      <c r="G56" s="157" t="s">
        <v>4597</v>
      </c>
      <c r="H56" s="157" t="s">
        <v>85</v>
      </c>
      <c r="I56" s="157" t="s">
        <v>86</v>
      </c>
      <c r="J56" s="157" t="s">
        <v>87</v>
      </c>
      <c r="K56" s="157"/>
      <c r="L56" s="162"/>
      <c r="M56" s="162"/>
      <c r="N56" s="178" t="s">
        <v>451</v>
      </c>
      <c r="O56" s="157" t="s">
        <v>4598</v>
      </c>
      <c r="P56" s="157" t="s">
        <v>4599</v>
      </c>
      <c r="Q56" s="157" t="s">
        <v>4600</v>
      </c>
      <c r="R56" s="160"/>
    </row>
    <row r="57" spans="1:18" ht="138">
      <c r="A57" s="251" t="s">
        <v>4601</v>
      </c>
      <c r="B57" s="56" t="s">
        <v>18</v>
      </c>
      <c r="C57" s="892"/>
      <c r="D57" s="71" t="s">
        <v>442</v>
      </c>
      <c r="E57" s="72" t="s">
        <v>4602</v>
      </c>
      <c r="F57" s="72" t="s">
        <v>4603</v>
      </c>
      <c r="G57" s="72" t="s">
        <v>4604</v>
      </c>
      <c r="H57" s="56" t="s">
        <v>85</v>
      </c>
      <c r="I57" s="56" t="s">
        <v>86</v>
      </c>
      <c r="J57" s="56" t="s">
        <v>87</v>
      </c>
      <c r="K57" s="56"/>
      <c r="L57" s="72"/>
      <c r="M57" s="72"/>
      <c r="N57" s="98" t="s">
        <v>451</v>
      </c>
      <c r="O57" s="56"/>
      <c r="P57" s="56"/>
      <c r="Q57" s="56"/>
      <c r="R57" s="73"/>
    </row>
    <row r="58" spans="1:18" ht="138">
      <c r="A58" s="251" t="s">
        <v>464</v>
      </c>
      <c r="B58" s="56" t="s">
        <v>18</v>
      </c>
      <c r="C58" s="892"/>
      <c r="D58" s="71" t="s">
        <v>442</v>
      </c>
      <c r="E58" s="72" t="s">
        <v>4605</v>
      </c>
      <c r="F58" s="72" t="s">
        <v>4606</v>
      </c>
      <c r="G58" s="72" t="s">
        <v>4607</v>
      </c>
      <c r="H58" s="56" t="s">
        <v>38</v>
      </c>
      <c r="I58" s="56" t="s">
        <v>39</v>
      </c>
      <c r="J58" s="56" t="s">
        <v>39</v>
      </c>
      <c r="K58" s="56"/>
      <c r="L58" s="72"/>
      <c r="M58" s="72"/>
      <c r="N58" s="98" t="s">
        <v>451</v>
      </c>
      <c r="O58" s="56"/>
      <c r="P58" s="56"/>
      <c r="Q58" s="56"/>
      <c r="R58" s="73"/>
    </row>
    <row r="59" spans="1:18">
      <c r="A59" s="251" t="s">
        <v>469</v>
      </c>
      <c r="B59" s="56" t="s">
        <v>18</v>
      </c>
      <c r="C59" s="892"/>
      <c r="D59" s="71"/>
      <c r="E59" s="72" t="s">
        <v>4608</v>
      </c>
      <c r="F59" s="72" t="s">
        <v>4609</v>
      </c>
      <c r="G59" s="72" t="s">
        <v>4610</v>
      </c>
      <c r="H59" s="56" t="s">
        <v>85</v>
      </c>
      <c r="I59" s="56" t="s">
        <v>86</v>
      </c>
      <c r="J59" s="56" t="s">
        <v>87</v>
      </c>
      <c r="K59" s="56"/>
      <c r="L59" s="72"/>
      <c r="M59" s="72"/>
      <c r="N59" s="98" t="s">
        <v>451</v>
      </c>
      <c r="O59" s="56"/>
      <c r="P59" s="56"/>
      <c r="Q59" s="56"/>
      <c r="R59" s="73"/>
    </row>
    <row r="60" spans="1:18">
      <c r="A60" s="251" t="s">
        <v>473</v>
      </c>
      <c r="B60" s="56" t="s">
        <v>18</v>
      </c>
      <c r="C60" s="892"/>
      <c r="D60" s="71"/>
      <c r="E60" s="72" t="s">
        <v>4611</v>
      </c>
      <c r="F60" s="72" t="s">
        <v>4612</v>
      </c>
      <c r="G60" s="72" t="s">
        <v>4613</v>
      </c>
      <c r="H60" s="56" t="s">
        <v>85</v>
      </c>
      <c r="I60" s="56" t="s">
        <v>86</v>
      </c>
      <c r="J60" s="56" t="s">
        <v>87</v>
      </c>
      <c r="K60" s="56"/>
      <c r="L60" s="72"/>
      <c r="M60" s="72"/>
      <c r="N60" s="98" t="s">
        <v>451</v>
      </c>
      <c r="O60" s="56"/>
      <c r="P60" s="56"/>
      <c r="Q60" s="56"/>
      <c r="R60" s="73"/>
    </row>
    <row r="61" spans="1:18" ht="27.6">
      <c r="A61" s="251" t="s">
        <v>4129</v>
      </c>
      <c r="B61" s="56" t="s">
        <v>18</v>
      </c>
      <c r="C61" s="892"/>
      <c r="D61" s="71"/>
      <c r="E61" s="72" t="s">
        <v>491</v>
      </c>
      <c r="F61" s="72" t="s">
        <v>492</v>
      </c>
      <c r="G61" s="72" t="s">
        <v>493</v>
      </c>
      <c r="H61" s="56" t="s">
        <v>38</v>
      </c>
      <c r="I61" s="56" t="s">
        <v>39</v>
      </c>
      <c r="J61" s="56" t="s">
        <v>39</v>
      </c>
      <c r="K61" s="56"/>
      <c r="L61" s="72"/>
      <c r="M61" s="72"/>
      <c r="N61" s="98" t="s">
        <v>451</v>
      </c>
      <c r="O61" s="56"/>
      <c r="P61" s="56"/>
      <c r="Q61" s="56"/>
      <c r="R61" s="73"/>
    </row>
    <row r="62" spans="1:18" ht="138">
      <c r="A62" s="251" t="s">
        <v>477</v>
      </c>
      <c r="B62" s="56" t="s">
        <v>18</v>
      </c>
      <c r="C62" s="892"/>
      <c r="D62" s="71" t="s">
        <v>442</v>
      </c>
      <c r="E62" s="72" t="s">
        <v>508</v>
      </c>
      <c r="F62" s="72" t="s">
        <v>509</v>
      </c>
      <c r="G62" s="72" t="s">
        <v>510</v>
      </c>
      <c r="H62" s="56" t="s">
        <v>85</v>
      </c>
      <c r="I62" s="56" t="s">
        <v>86</v>
      </c>
      <c r="J62" s="56" t="s">
        <v>87</v>
      </c>
      <c r="K62" s="56"/>
      <c r="L62" s="72"/>
      <c r="M62" s="72"/>
      <c r="N62" s="98" t="s">
        <v>451</v>
      </c>
      <c r="O62" s="56"/>
      <c r="P62" s="56"/>
      <c r="Q62" s="56"/>
      <c r="R62" s="73"/>
    </row>
    <row r="63" spans="1:18" ht="138">
      <c r="A63" s="251" t="s">
        <v>4141</v>
      </c>
      <c r="B63" s="56" t="s">
        <v>18</v>
      </c>
      <c r="C63" s="892"/>
      <c r="D63" s="71" t="s">
        <v>442</v>
      </c>
      <c r="E63" s="72" t="s">
        <v>512</v>
      </c>
      <c r="F63" s="72" t="s">
        <v>513</v>
      </c>
      <c r="G63" s="72" t="s">
        <v>514</v>
      </c>
      <c r="H63" s="56" t="s">
        <v>85</v>
      </c>
      <c r="I63" s="56" t="s">
        <v>86</v>
      </c>
      <c r="J63" s="56" t="s">
        <v>87</v>
      </c>
      <c r="K63" s="56"/>
      <c r="L63" s="72"/>
      <c r="M63" s="72"/>
      <c r="N63" s="98" t="s">
        <v>451</v>
      </c>
      <c r="O63" s="56"/>
      <c r="P63" s="56"/>
      <c r="Q63" s="56"/>
      <c r="R63" s="73"/>
    </row>
    <row r="64" spans="1:18" ht="55.2">
      <c r="A64" s="253" t="s">
        <v>515</v>
      </c>
      <c r="B64" s="56" t="s">
        <v>18</v>
      </c>
      <c r="C64" s="892"/>
      <c r="D64" s="71"/>
      <c r="E64" s="72" t="s">
        <v>516</v>
      </c>
      <c r="F64" s="72" t="s">
        <v>517</v>
      </c>
      <c r="G64" s="72" t="s">
        <v>518</v>
      </c>
      <c r="H64" s="56" t="s">
        <v>23</v>
      </c>
      <c r="I64" s="56" t="s">
        <v>24</v>
      </c>
      <c r="J64" s="56" t="s">
        <v>25</v>
      </c>
      <c r="K64" s="56" t="s">
        <v>213</v>
      </c>
      <c r="L64" s="72" t="s">
        <v>214</v>
      </c>
      <c r="M64" s="93" t="s">
        <v>215</v>
      </c>
      <c r="N64" s="98" t="s">
        <v>519</v>
      </c>
      <c r="O64" s="56"/>
      <c r="P64" s="56"/>
      <c r="Q64" s="56"/>
      <c r="R64" s="73"/>
    </row>
    <row r="65" spans="1:18" ht="138">
      <c r="A65" s="253" t="s">
        <v>523</v>
      </c>
      <c r="B65" s="56" t="s">
        <v>18</v>
      </c>
      <c r="C65" s="892"/>
      <c r="D65" s="161" t="s">
        <v>442</v>
      </c>
      <c r="E65" s="162" t="s">
        <v>524</v>
      </c>
      <c r="F65" s="162" t="s">
        <v>525</v>
      </c>
      <c r="G65" s="162" t="s">
        <v>526</v>
      </c>
      <c r="H65" s="157" t="s">
        <v>85</v>
      </c>
      <c r="I65" s="157" t="s">
        <v>86</v>
      </c>
      <c r="J65" s="157" t="s">
        <v>87</v>
      </c>
      <c r="K65" s="157"/>
      <c r="L65" s="162"/>
      <c r="M65" s="177"/>
      <c r="N65" s="178" t="s">
        <v>4614</v>
      </c>
      <c r="O65" s="157"/>
      <c r="P65" s="157"/>
      <c r="Q65" s="157"/>
      <c r="R65" s="160"/>
    </row>
    <row r="66" spans="1:18" ht="358.8">
      <c r="A66" s="251" t="s">
        <v>564</v>
      </c>
      <c r="B66" s="157" t="s">
        <v>18</v>
      </c>
      <c r="C66" s="892"/>
      <c r="D66" s="161" t="s">
        <v>540</v>
      </c>
      <c r="E66" s="162" t="s">
        <v>541</v>
      </c>
      <c r="F66" s="162" t="s">
        <v>542</v>
      </c>
      <c r="G66" s="162" t="s">
        <v>543</v>
      </c>
      <c r="H66" s="157" t="s">
        <v>544</v>
      </c>
      <c r="I66" s="157" t="s">
        <v>4615</v>
      </c>
      <c r="J66" s="157" t="s">
        <v>4616</v>
      </c>
      <c r="K66" s="68" t="s">
        <v>4617</v>
      </c>
      <c r="L66" s="101" t="s">
        <v>4618</v>
      </c>
      <c r="M66" s="101" t="s">
        <v>4619</v>
      </c>
      <c r="N66" s="178" t="s">
        <v>550</v>
      </c>
      <c r="O66" s="157" t="s">
        <v>4620</v>
      </c>
      <c r="P66" s="157" t="s">
        <v>4621</v>
      </c>
      <c r="Q66" s="157" t="s">
        <v>4622</v>
      </c>
      <c r="R66" s="160"/>
    </row>
    <row r="67" spans="1:18" ht="207">
      <c r="A67" s="252" t="s">
        <v>568</v>
      </c>
      <c r="B67" s="168" t="s">
        <v>18</v>
      </c>
      <c r="C67" s="892"/>
      <c r="D67" s="182" t="s">
        <v>588</v>
      </c>
      <c r="E67" s="171" t="s">
        <v>4623</v>
      </c>
      <c r="F67" s="171" t="s">
        <v>4624</v>
      </c>
      <c r="G67" s="171" t="s">
        <v>4625</v>
      </c>
      <c r="H67" s="168" t="s">
        <v>23</v>
      </c>
      <c r="I67" s="168" t="s">
        <v>24</v>
      </c>
      <c r="J67" s="168" t="s">
        <v>25</v>
      </c>
      <c r="K67" s="185" t="s">
        <v>592</v>
      </c>
      <c r="L67" s="189" t="s">
        <v>593</v>
      </c>
      <c r="M67" s="189" t="s">
        <v>594</v>
      </c>
      <c r="N67" s="184"/>
      <c r="O67" s="168"/>
      <c r="P67" s="168"/>
      <c r="Q67" s="168"/>
      <c r="R67" s="173"/>
    </row>
    <row r="68" spans="1:18" ht="207">
      <c r="A68" s="252" t="s">
        <v>573</v>
      </c>
      <c r="B68" s="168" t="s">
        <v>18</v>
      </c>
      <c r="C68" s="892"/>
      <c r="D68" s="182" t="s">
        <v>588</v>
      </c>
      <c r="E68" s="171" t="s">
        <v>4626</v>
      </c>
      <c r="F68" s="171" t="s">
        <v>4627</v>
      </c>
      <c r="G68" s="171" t="s">
        <v>4628</v>
      </c>
      <c r="H68" s="168" t="s">
        <v>85</v>
      </c>
      <c r="I68" s="168" t="s">
        <v>86</v>
      </c>
      <c r="J68" s="168" t="s">
        <v>87</v>
      </c>
      <c r="K68" s="185"/>
      <c r="L68" s="189"/>
      <c r="M68" s="189"/>
      <c r="N68" s="184" t="s">
        <v>4629</v>
      </c>
      <c r="O68" s="168"/>
      <c r="P68" s="168"/>
      <c r="Q68" s="168"/>
      <c r="R68" s="173"/>
    </row>
    <row r="69" spans="1:18" ht="234.6">
      <c r="A69" s="251" t="s">
        <v>608</v>
      </c>
      <c r="B69" s="56" t="s">
        <v>18</v>
      </c>
      <c r="C69" s="892"/>
      <c r="D69" s="71" t="s">
        <v>609</v>
      </c>
      <c r="E69" s="72" t="s">
        <v>4630</v>
      </c>
      <c r="F69" s="56" t="s">
        <v>611</v>
      </c>
      <c r="G69" s="56" t="s">
        <v>612</v>
      </c>
      <c r="H69" s="56" t="s">
        <v>23</v>
      </c>
      <c r="I69" s="56" t="s">
        <v>24</v>
      </c>
      <c r="J69" s="56" t="s">
        <v>25</v>
      </c>
      <c r="K69" s="56" t="s">
        <v>613</v>
      </c>
      <c r="L69" s="72" t="s">
        <v>614</v>
      </c>
      <c r="M69" s="72" t="s">
        <v>615</v>
      </c>
      <c r="N69" s="178" t="s">
        <v>550</v>
      </c>
      <c r="O69" s="56"/>
      <c r="P69" s="56"/>
      <c r="Q69" s="56"/>
      <c r="R69" s="73"/>
    </row>
    <row r="70" spans="1:18" ht="234.6">
      <c r="A70" s="251" t="s">
        <v>4150</v>
      </c>
      <c r="B70" s="56" t="s">
        <v>18</v>
      </c>
      <c r="C70" s="892"/>
      <c r="D70" s="71" t="s">
        <v>609</v>
      </c>
      <c r="E70" s="72" t="s">
        <v>4631</v>
      </c>
      <c r="F70" s="56" t="s">
        <v>4632</v>
      </c>
      <c r="G70" s="56" t="s">
        <v>4633</v>
      </c>
      <c r="H70" s="56" t="s">
        <v>769</v>
      </c>
      <c r="I70" s="56" t="s">
        <v>362</v>
      </c>
      <c r="J70" s="56" t="s">
        <v>222</v>
      </c>
      <c r="K70" s="56" t="s">
        <v>4634</v>
      </c>
      <c r="L70" s="72" t="s">
        <v>4635</v>
      </c>
      <c r="M70" s="72" t="s">
        <v>4636</v>
      </c>
      <c r="N70" s="98" t="s">
        <v>623</v>
      </c>
      <c r="O70" s="56"/>
      <c r="P70" s="56"/>
      <c r="Q70" s="56"/>
      <c r="R70" s="73"/>
    </row>
    <row r="71" spans="1:18" ht="303.60000000000002">
      <c r="A71" s="251" t="s">
        <v>624</v>
      </c>
      <c r="B71" s="56" t="s">
        <v>18</v>
      </c>
      <c r="C71" s="892"/>
      <c r="D71" s="71" t="s">
        <v>625</v>
      </c>
      <c r="E71" s="72" t="s">
        <v>4637</v>
      </c>
      <c r="F71" s="62" t="s">
        <v>4638</v>
      </c>
      <c r="G71" s="62" t="s">
        <v>4639</v>
      </c>
      <c r="H71" s="56" t="s">
        <v>23</v>
      </c>
      <c r="I71" s="56" t="s">
        <v>24</v>
      </c>
      <c r="J71" s="56" t="s">
        <v>25</v>
      </c>
      <c r="K71" s="56" t="s">
        <v>629</v>
      </c>
      <c r="L71" s="72" t="s">
        <v>630</v>
      </c>
      <c r="M71" s="72" t="s">
        <v>631</v>
      </c>
      <c r="N71" s="98"/>
      <c r="O71" s="56"/>
      <c r="P71" s="56"/>
      <c r="Q71" s="56"/>
      <c r="R71" s="73"/>
    </row>
    <row r="72" spans="1:18" ht="303.60000000000002">
      <c r="A72" s="252" t="s">
        <v>632</v>
      </c>
      <c r="B72" s="168" t="s">
        <v>18</v>
      </c>
      <c r="C72" s="892"/>
      <c r="D72" s="190" t="s">
        <v>625</v>
      </c>
      <c r="E72" s="171" t="s">
        <v>4640</v>
      </c>
      <c r="F72" s="171" t="s">
        <v>4641</v>
      </c>
      <c r="G72" s="171" t="s">
        <v>4642</v>
      </c>
      <c r="H72" s="168" t="s">
        <v>85</v>
      </c>
      <c r="I72" s="168" t="s">
        <v>86</v>
      </c>
      <c r="J72" s="168" t="s">
        <v>87</v>
      </c>
      <c r="K72" s="168"/>
      <c r="L72" s="171"/>
      <c r="M72" s="171"/>
      <c r="N72" s="184" t="s">
        <v>636</v>
      </c>
      <c r="O72" s="168"/>
      <c r="P72" s="168"/>
      <c r="Q72" s="168"/>
      <c r="R72" s="173"/>
    </row>
    <row r="73" spans="1:18" ht="248.4">
      <c r="A73" s="251" t="s">
        <v>4643</v>
      </c>
      <c r="B73" s="56" t="s">
        <v>18</v>
      </c>
      <c r="C73" s="893"/>
      <c r="D73" s="71" t="s">
        <v>643</v>
      </c>
      <c r="E73" s="72" t="s">
        <v>644</v>
      </c>
      <c r="F73" s="70" t="s">
        <v>4644</v>
      </c>
      <c r="G73" s="70" t="s">
        <v>4645</v>
      </c>
      <c r="H73" s="56" t="s">
        <v>246</v>
      </c>
      <c r="I73" s="56" t="s">
        <v>362</v>
      </c>
      <c r="J73" s="56" t="s">
        <v>222</v>
      </c>
      <c r="K73" s="56" t="s">
        <v>4646</v>
      </c>
      <c r="L73" s="72" t="s">
        <v>648</v>
      </c>
      <c r="M73" s="72" t="s">
        <v>649</v>
      </c>
      <c r="N73" s="98" t="s">
        <v>636</v>
      </c>
      <c r="O73" s="56"/>
      <c r="P73" s="56"/>
      <c r="Q73" s="56"/>
      <c r="R73" s="73"/>
    </row>
    <row r="74" spans="1:18">
      <c r="A74" s="63"/>
      <c r="B74" s="56"/>
      <c r="C74" s="71"/>
      <c r="D74" s="71"/>
      <c r="E74" s="72" t="s">
        <v>4647</v>
      </c>
      <c r="F74" s="72" t="s">
        <v>4648</v>
      </c>
      <c r="G74" s="72" t="s">
        <v>4648</v>
      </c>
      <c r="H74" s="56" t="s">
        <v>66</v>
      </c>
      <c r="I74" s="56" t="s">
        <v>39</v>
      </c>
      <c r="J74" s="56" t="s">
        <v>39</v>
      </c>
      <c r="K74" s="56"/>
      <c r="L74" s="72"/>
      <c r="M74" s="72"/>
      <c r="N74" s="98"/>
      <c r="O74" s="56"/>
      <c r="P74" s="56"/>
      <c r="Q74" s="56"/>
      <c r="R74" s="73"/>
    </row>
    <row r="75" spans="1:18" ht="262.2">
      <c r="A75" s="63" t="s">
        <v>696</v>
      </c>
      <c r="B75" s="56" t="s">
        <v>18</v>
      </c>
      <c r="C75" s="892" t="s">
        <v>697</v>
      </c>
      <c r="D75" s="71" t="s">
        <v>698</v>
      </c>
      <c r="E75" s="72" t="s">
        <v>699</v>
      </c>
      <c r="F75" s="72" t="s">
        <v>700</v>
      </c>
      <c r="G75" s="72" t="s">
        <v>701</v>
      </c>
      <c r="H75" s="56" t="s">
        <v>246</v>
      </c>
      <c r="I75" s="56" t="s">
        <v>362</v>
      </c>
      <c r="J75" s="56" t="s">
        <v>222</v>
      </c>
      <c r="K75" s="56" t="s">
        <v>4649</v>
      </c>
      <c r="L75" s="72" t="s">
        <v>4650</v>
      </c>
      <c r="M75" s="72" t="s">
        <v>4651</v>
      </c>
      <c r="N75" s="107"/>
      <c r="O75" s="56" t="s">
        <v>705</v>
      </c>
      <c r="P75" s="56" t="s">
        <v>706</v>
      </c>
      <c r="Q75" s="56" t="s">
        <v>707</v>
      </c>
    </row>
    <row r="76" spans="1:18" ht="262.2">
      <c r="A76" s="252" t="s">
        <v>661</v>
      </c>
      <c r="B76" s="168" t="s">
        <v>18</v>
      </c>
      <c r="C76" s="892"/>
      <c r="D76" s="182" t="s">
        <v>698</v>
      </c>
      <c r="E76" s="171" t="s">
        <v>4652</v>
      </c>
      <c r="F76" s="171" t="s">
        <v>4653</v>
      </c>
      <c r="G76" s="171" t="s">
        <v>4654</v>
      </c>
      <c r="H76" s="168" t="s">
        <v>23</v>
      </c>
      <c r="I76" s="168" t="s">
        <v>24</v>
      </c>
      <c r="J76" s="168" t="s">
        <v>25</v>
      </c>
      <c r="K76" s="168" t="s">
        <v>592</v>
      </c>
      <c r="L76" s="171" t="s">
        <v>593</v>
      </c>
      <c r="M76" s="191" t="s">
        <v>594</v>
      </c>
      <c r="N76" s="184" t="s">
        <v>4655</v>
      </c>
      <c r="O76" s="168"/>
      <c r="P76" s="168"/>
      <c r="Q76" s="168"/>
      <c r="R76" s="192"/>
    </row>
    <row r="77" spans="1:18" ht="248.4">
      <c r="A77" s="251" t="s">
        <v>4656</v>
      </c>
      <c r="B77" s="56" t="s">
        <v>18</v>
      </c>
      <c r="C77" s="892"/>
      <c r="D77" s="71" t="s">
        <v>715</v>
      </c>
      <c r="E77" s="72" t="s">
        <v>4657</v>
      </c>
      <c r="F77" s="72" t="s">
        <v>717</v>
      </c>
      <c r="G77" s="72" t="s">
        <v>4658</v>
      </c>
      <c r="H77" s="56" t="s">
        <v>85</v>
      </c>
      <c r="I77" s="56" t="s">
        <v>86</v>
      </c>
      <c r="J77" s="56" t="s">
        <v>87</v>
      </c>
      <c r="K77" s="56"/>
      <c r="L77" s="72"/>
      <c r="M77" s="93"/>
      <c r="N77" s="107"/>
    </row>
    <row r="78" spans="1:18" ht="317.39999999999998">
      <c r="A78" s="251" t="s">
        <v>4659</v>
      </c>
      <c r="B78" s="56" t="s">
        <v>18</v>
      </c>
      <c r="C78" s="892"/>
      <c r="D78" s="71" t="s">
        <v>721</v>
      </c>
      <c r="E78" s="72" t="s">
        <v>4660</v>
      </c>
      <c r="F78" s="72" t="s">
        <v>723</v>
      </c>
      <c r="G78" s="72" t="s">
        <v>724</v>
      </c>
      <c r="H78" s="56" t="s">
        <v>23</v>
      </c>
      <c r="I78" s="56" t="s">
        <v>24</v>
      </c>
      <c r="J78" s="56" t="s">
        <v>25</v>
      </c>
      <c r="K78" s="68" t="s">
        <v>4661</v>
      </c>
      <c r="L78" s="70" t="s">
        <v>4662</v>
      </c>
      <c r="M78" s="102" t="s">
        <v>4663</v>
      </c>
      <c r="N78" s="107"/>
    </row>
    <row r="79" spans="1:18" ht="317.39999999999998">
      <c r="A79" s="254" t="s">
        <v>676</v>
      </c>
      <c r="B79" s="56" t="s">
        <v>18</v>
      </c>
      <c r="C79" s="892"/>
      <c r="D79" s="71" t="s">
        <v>654</v>
      </c>
      <c r="E79" s="72" t="s">
        <v>655</v>
      </c>
      <c r="F79" s="72" t="s">
        <v>656</v>
      </c>
      <c r="G79" s="72" t="s">
        <v>657</v>
      </c>
      <c r="H79" s="56" t="s">
        <v>23</v>
      </c>
      <c r="I79" s="56" t="s">
        <v>24</v>
      </c>
      <c r="J79" s="56" t="s">
        <v>25</v>
      </c>
      <c r="K79" s="56" t="s">
        <v>4175</v>
      </c>
      <c r="L79" s="72" t="s">
        <v>4176</v>
      </c>
      <c r="M79" s="72" t="s">
        <v>4177</v>
      </c>
      <c r="N79" s="107"/>
    </row>
    <row r="80" spans="1:18">
      <c r="A80" s="108"/>
      <c r="B80" s="56"/>
      <c r="C80" s="71"/>
      <c r="D80" s="71"/>
      <c r="E80" s="72" t="s">
        <v>755</v>
      </c>
      <c r="F80" s="72" t="s">
        <v>4664</v>
      </c>
      <c r="G80" s="72" t="s">
        <v>4665</v>
      </c>
      <c r="H80" s="56" t="s">
        <v>66</v>
      </c>
      <c r="I80" s="56"/>
      <c r="J80" s="56"/>
      <c r="K80" s="56"/>
      <c r="L80" s="72"/>
      <c r="M80" s="72"/>
      <c r="N80" s="107"/>
    </row>
    <row r="81" spans="1:14" ht="179.4">
      <c r="A81" s="254" t="s">
        <v>758</v>
      </c>
      <c r="B81" s="56" t="s">
        <v>18</v>
      </c>
      <c r="C81" s="892" t="s">
        <v>794</v>
      </c>
      <c r="D81" s="71" t="s">
        <v>759</v>
      </c>
      <c r="E81" s="72" t="s">
        <v>795</v>
      </c>
      <c r="F81" s="72" t="s">
        <v>796</v>
      </c>
      <c r="G81" s="72" t="s">
        <v>797</v>
      </c>
      <c r="H81" s="56" t="s">
        <v>798</v>
      </c>
      <c r="I81" s="56" t="s">
        <v>362</v>
      </c>
      <c r="J81" s="56" t="s">
        <v>222</v>
      </c>
      <c r="K81" s="56" t="s">
        <v>4666</v>
      </c>
      <c r="L81" s="56" t="s">
        <v>4667</v>
      </c>
      <c r="M81" s="56" t="s">
        <v>4668</v>
      </c>
      <c r="N81" s="107"/>
    </row>
    <row r="82" spans="1:14" ht="358.8">
      <c r="A82" s="251" t="s">
        <v>782</v>
      </c>
      <c r="B82" s="82" t="s">
        <v>18</v>
      </c>
      <c r="C82" s="892"/>
      <c r="D82" s="71" t="s">
        <v>759</v>
      </c>
      <c r="E82" s="56" t="s">
        <v>802</v>
      </c>
      <c r="F82" s="72" t="s">
        <v>803</v>
      </c>
      <c r="G82" s="72" t="s">
        <v>804</v>
      </c>
      <c r="H82" s="56" t="s">
        <v>798</v>
      </c>
      <c r="I82" s="56" t="s">
        <v>362</v>
      </c>
      <c r="J82" s="56" t="s">
        <v>222</v>
      </c>
      <c r="K82" s="186" t="s">
        <v>4669</v>
      </c>
      <c r="L82" s="187" t="s">
        <v>4670</v>
      </c>
      <c r="M82" s="187" t="s">
        <v>4671</v>
      </c>
      <c r="N82" s="107"/>
    </row>
    <row r="83" spans="1:14" ht="220.8">
      <c r="A83" s="251" t="s">
        <v>808</v>
      </c>
      <c r="B83" s="82" t="s">
        <v>18</v>
      </c>
      <c r="C83" s="892"/>
      <c r="D83" s="71" t="s">
        <v>759</v>
      </c>
      <c r="E83" s="56" t="s">
        <v>809</v>
      </c>
      <c r="F83" s="56" t="s">
        <v>810</v>
      </c>
      <c r="G83" s="56" t="s">
        <v>811</v>
      </c>
      <c r="H83" s="56" t="s">
        <v>798</v>
      </c>
      <c r="I83" s="56" t="s">
        <v>362</v>
      </c>
      <c r="J83" s="56" t="s">
        <v>222</v>
      </c>
      <c r="K83" s="97" t="s">
        <v>812</v>
      </c>
      <c r="L83" s="194" t="s">
        <v>813</v>
      </c>
      <c r="M83" s="194" t="s">
        <v>814</v>
      </c>
      <c r="N83" s="107"/>
    </row>
    <row r="84" spans="1:14" ht="409.6">
      <c r="A84" s="251" t="s">
        <v>815</v>
      </c>
      <c r="B84" s="82" t="s">
        <v>18</v>
      </c>
      <c r="C84" s="892"/>
      <c r="D84" s="71" t="s">
        <v>816</v>
      </c>
      <c r="E84" s="72" t="s">
        <v>817</v>
      </c>
      <c r="F84" s="56" t="s">
        <v>818</v>
      </c>
      <c r="G84" s="56" t="s">
        <v>819</v>
      </c>
      <c r="H84" s="56" t="s">
        <v>23</v>
      </c>
      <c r="I84" s="56" t="s">
        <v>24</v>
      </c>
      <c r="J84" s="56" t="s">
        <v>25</v>
      </c>
      <c r="K84" s="106" t="s">
        <v>4672</v>
      </c>
      <c r="L84" s="106" t="s">
        <v>4673</v>
      </c>
      <c r="M84" s="195" t="s">
        <v>4674</v>
      </c>
      <c r="N84" s="107"/>
    </row>
    <row r="85" spans="1:14" ht="409.6">
      <c r="A85" s="251" t="s">
        <v>824</v>
      </c>
      <c r="B85" s="82" t="s">
        <v>18</v>
      </c>
      <c r="C85" s="892"/>
      <c r="D85" s="71" t="s">
        <v>825</v>
      </c>
      <c r="E85" s="72" t="s">
        <v>826</v>
      </c>
      <c r="F85" s="56" t="s">
        <v>827</v>
      </c>
      <c r="G85" s="56" t="s">
        <v>828</v>
      </c>
      <c r="H85" s="56" t="s">
        <v>23</v>
      </c>
      <c r="I85" s="56" t="s">
        <v>24</v>
      </c>
      <c r="J85" s="56" t="s">
        <v>25</v>
      </c>
      <c r="K85" s="72" t="s">
        <v>213</v>
      </c>
      <c r="L85" s="72" t="s">
        <v>214</v>
      </c>
      <c r="M85" s="93" t="s">
        <v>215</v>
      </c>
      <c r="N85" s="107"/>
    </row>
    <row r="86" spans="1:14" ht="409.6">
      <c r="A86" s="251" t="s">
        <v>832</v>
      </c>
      <c r="B86" s="82" t="s">
        <v>18</v>
      </c>
      <c r="C86" s="892"/>
      <c r="D86" s="71" t="s">
        <v>833</v>
      </c>
      <c r="E86" s="72" t="s">
        <v>751</v>
      </c>
      <c r="F86" s="56" t="s">
        <v>834</v>
      </c>
      <c r="G86" s="56" t="s">
        <v>835</v>
      </c>
      <c r="H86" s="56" t="s">
        <v>23</v>
      </c>
      <c r="I86" s="56" t="s">
        <v>24</v>
      </c>
      <c r="J86" s="56" t="s">
        <v>25</v>
      </c>
      <c r="K86" s="72" t="s">
        <v>213</v>
      </c>
      <c r="L86" s="72" t="s">
        <v>395</v>
      </c>
      <c r="M86" s="93" t="s">
        <v>215</v>
      </c>
      <c r="N86" s="107"/>
    </row>
    <row r="87" spans="1:14" ht="358.8">
      <c r="A87" s="251" t="s">
        <v>4675</v>
      </c>
      <c r="B87" s="82" t="s">
        <v>18</v>
      </c>
      <c r="C87" s="892"/>
      <c r="D87" s="71" t="s">
        <v>4676</v>
      </c>
      <c r="E87" s="72" t="s">
        <v>840</v>
      </c>
      <c r="F87" s="56" t="s">
        <v>841</v>
      </c>
      <c r="G87" s="56" t="s">
        <v>4677</v>
      </c>
      <c r="H87" s="56" t="s">
        <v>23</v>
      </c>
      <c r="I87" s="56" t="s">
        <v>24</v>
      </c>
      <c r="J87" s="56" t="s">
        <v>25</v>
      </c>
      <c r="K87" s="101" t="s">
        <v>4678</v>
      </c>
      <c r="L87" s="106" t="s">
        <v>844</v>
      </c>
      <c r="M87" s="195" t="s">
        <v>845</v>
      </c>
      <c r="N87" s="107"/>
    </row>
    <row r="88" spans="1:14" ht="400.2">
      <c r="A88" s="251" t="s">
        <v>856</v>
      </c>
      <c r="B88" s="82" t="s">
        <v>18</v>
      </c>
      <c r="C88" s="892"/>
      <c r="D88" s="71" t="s">
        <v>857</v>
      </c>
      <c r="E88" s="72" t="s">
        <v>858</v>
      </c>
      <c r="F88" s="56" t="s">
        <v>859</v>
      </c>
      <c r="G88" s="56" t="s">
        <v>860</v>
      </c>
      <c r="H88" s="56" t="s">
        <v>23</v>
      </c>
      <c r="I88" s="56" t="s">
        <v>24</v>
      </c>
      <c r="J88" s="56" t="s">
        <v>25</v>
      </c>
      <c r="K88" s="72" t="s">
        <v>213</v>
      </c>
      <c r="L88" s="72" t="s">
        <v>395</v>
      </c>
      <c r="M88" s="93" t="s">
        <v>215</v>
      </c>
      <c r="N88" s="107"/>
    </row>
    <row r="89" spans="1:14" ht="248.4">
      <c r="A89" s="251" t="s">
        <v>4679</v>
      </c>
      <c r="B89" s="82" t="s">
        <v>18</v>
      </c>
      <c r="C89" s="892"/>
      <c r="D89" s="71" t="s">
        <v>4680</v>
      </c>
      <c r="E89" s="72" t="s">
        <v>4681</v>
      </c>
      <c r="F89" s="56" t="s">
        <v>4682</v>
      </c>
      <c r="G89" s="56" t="s">
        <v>4683</v>
      </c>
      <c r="H89" s="56" t="s">
        <v>23</v>
      </c>
      <c r="I89" s="56" t="s">
        <v>24</v>
      </c>
      <c r="J89" s="56" t="s">
        <v>25</v>
      </c>
      <c r="K89" s="72" t="s">
        <v>4684</v>
      </c>
      <c r="L89" s="110" t="s">
        <v>4685</v>
      </c>
      <c r="M89" s="110" t="s">
        <v>4686</v>
      </c>
      <c r="N89" s="107"/>
    </row>
    <row r="90" spans="1:14" ht="248.4">
      <c r="A90" s="251" t="s">
        <v>4687</v>
      </c>
      <c r="B90" s="82" t="s">
        <v>18</v>
      </c>
      <c r="C90" s="892"/>
      <c r="D90" s="71" t="s">
        <v>4680</v>
      </c>
      <c r="E90" s="72" t="s">
        <v>4688</v>
      </c>
      <c r="F90" s="56" t="s">
        <v>4689</v>
      </c>
      <c r="G90" s="56" t="s">
        <v>4690</v>
      </c>
      <c r="H90" s="56" t="s">
        <v>23</v>
      </c>
      <c r="I90" s="56" t="s">
        <v>24</v>
      </c>
      <c r="J90" s="56" t="s">
        <v>25</v>
      </c>
      <c r="K90" s="72" t="s">
        <v>4684</v>
      </c>
      <c r="L90" s="110" t="s">
        <v>4685</v>
      </c>
      <c r="M90" s="110" t="s">
        <v>4686</v>
      </c>
      <c r="N90" s="107"/>
    </row>
    <row r="91" spans="1:14" ht="248.4">
      <c r="A91" s="251" t="s">
        <v>4691</v>
      </c>
      <c r="B91" s="82" t="s">
        <v>18</v>
      </c>
      <c r="C91" s="892"/>
      <c r="D91" s="71" t="s">
        <v>4680</v>
      </c>
      <c r="E91" s="72" t="s">
        <v>4692</v>
      </c>
      <c r="F91" s="56" t="s">
        <v>4693</v>
      </c>
      <c r="G91" s="56" t="s">
        <v>4694</v>
      </c>
      <c r="H91" s="56" t="s">
        <v>23</v>
      </c>
      <c r="I91" s="56" t="s">
        <v>24</v>
      </c>
      <c r="J91" s="56" t="s">
        <v>25</v>
      </c>
      <c r="K91" s="72" t="s">
        <v>213</v>
      </c>
      <c r="L91" s="72" t="s">
        <v>395</v>
      </c>
      <c r="M91" s="93" t="s">
        <v>215</v>
      </c>
      <c r="N91" s="107"/>
    </row>
    <row r="92" spans="1:14">
      <c r="A92" s="63"/>
      <c r="C92" s="71"/>
      <c r="D92" s="71"/>
      <c r="E92" s="111" t="s">
        <v>861</v>
      </c>
      <c r="F92" s="56" t="s">
        <v>862</v>
      </c>
      <c r="G92" s="56" t="s">
        <v>863</v>
      </c>
      <c r="H92" s="56" t="s">
        <v>66</v>
      </c>
      <c r="I92" s="72" t="s">
        <v>39</v>
      </c>
      <c r="J92" s="72" t="s">
        <v>39</v>
      </c>
      <c r="K92" s="72"/>
      <c r="L92" s="72"/>
      <c r="M92" s="93"/>
      <c r="N92" s="107"/>
    </row>
    <row r="93" spans="1:14" ht="55.2">
      <c r="A93" s="251" t="s">
        <v>864</v>
      </c>
      <c r="B93" s="82" t="s">
        <v>18</v>
      </c>
      <c r="C93" s="86"/>
      <c r="D93" s="71"/>
      <c r="E93" s="72" t="s">
        <v>904</v>
      </c>
      <c r="F93" s="56" t="s">
        <v>905</v>
      </c>
      <c r="G93" s="56" t="s">
        <v>906</v>
      </c>
      <c r="H93" s="56" t="s">
        <v>23</v>
      </c>
      <c r="I93" s="56" t="s">
        <v>24</v>
      </c>
      <c r="J93" s="56" t="s">
        <v>25</v>
      </c>
      <c r="K93" s="72" t="s">
        <v>387</v>
      </c>
      <c r="L93" s="93" t="s">
        <v>388</v>
      </c>
      <c r="M93" s="93" t="s">
        <v>907</v>
      </c>
      <c r="N93" s="107"/>
    </row>
    <row r="94" spans="1:14" ht="55.2">
      <c r="A94" s="251" t="s">
        <v>871</v>
      </c>
      <c r="B94" s="82" t="s">
        <v>18</v>
      </c>
      <c r="C94" s="928" t="s">
        <v>861</v>
      </c>
      <c r="D94" s="71"/>
      <c r="E94" s="111" t="s">
        <v>908</v>
      </c>
      <c r="F94" s="56" t="s">
        <v>909</v>
      </c>
      <c r="G94" s="56" t="s">
        <v>910</v>
      </c>
      <c r="H94" s="56" t="s">
        <v>23</v>
      </c>
      <c r="I94" s="72" t="s">
        <v>24</v>
      </c>
      <c r="J94" s="72" t="s">
        <v>25</v>
      </c>
      <c r="K94" s="72" t="s">
        <v>911</v>
      </c>
      <c r="L94" s="72" t="s">
        <v>912</v>
      </c>
      <c r="M94" s="93" t="s">
        <v>4695</v>
      </c>
      <c r="N94" s="107" t="s">
        <v>914</v>
      </c>
    </row>
    <row r="95" spans="1:14" ht="96.6">
      <c r="A95" s="251" t="s">
        <v>895</v>
      </c>
      <c r="B95" s="82" t="s">
        <v>18</v>
      </c>
      <c r="C95" s="929"/>
      <c r="D95" s="71"/>
      <c r="E95" s="95" t="s">
        <v>4696</v>
      </c>
      <c r="F95" s="56" t="s">
        <v>4697</v>
      </c>
      <c r="G95" s="56" t="s">
        <v>4698</v>
      </c>
      <c r="H95" s="56" t="s">
        <v>23</v>
      </c>
      <c r="I95" s="56" t="s">
        <v>24</v>
      </c>
      <c r="J95" s="56" t="s">
        <v>25</v>
      </c>
      <c r="K95" s="72" t="s">
        <v>4699</v>
      </c>
      <c r="L95" s="93" t="s">
        <v>4700</v>
      </c>
      <c r="M95" s="93" t="s">
        <v>4701</v>
      </c>
      <c r="N95" s="107"/>
    </row>
    <row r="96" spans="1:14" ht="55.2">
      <c r="A96" s="251" t="s">
        <v>921</v>
      </c>
      <c r="B96" s="82" t="s">
        <v>18</v>
      </c>
      <c r="C96" s="929"/>
      <c r="D96" s="71"/>
      <c r="E96" s="72" t="s">
        <v>4702</v>
      </c>
      <c r="F96" s="56" t="s">
        <v>923</v>
      </c>
      <c r="G96" s="56" t="s">
        <v>4703</v>
      </c>
      <c r="H96" s="56" t="s">
        <v>23</v>
      </c>
      <c r="I96" s="56" t="s">
        <v>24</v>
      </c>
      <c r="J96" s="56" t="s">
        <v>25</v>
      </c>
      <c r="K96" s="72" t="s">
        <v>925</v>
      </c>
      <c r="L96" s="72" t="s">
        <v>4704</v>
      </c>
      <c r="M96" s="93" t="s">
        <v>4705</v>
      </c>
      <c r="N96" s="107"/>
    </row>
    <row r="97" spans="1:18" ht="55.2">
      <c r="A97" s="251" t="s">
        <v>944</v>
      </c>
      <c r="B97" s="82" t="s">
        <v>18</v>
      </c>
      <c r="C97" s="929"/>
      <c r="D97" s="71"/>
      <c r="E97" s="72" t="s">
        <v>930</v>
      </c>
      <c r="F97" s="56" t="s">
        <v>931</v>
      </c>
      <c r="G97" s="56" t="s">
        <v>932</v>
      </c>
      <c r="H97" s="56" t="s">
        <v>23</v>
      </c>
      <c r="I97" s="56" t="s">
        <v>24</v>
      </c>
      <c r="J97" s="56" t="s">
        <v>25</v>
      </c>
      <c r="K97" s="109" t="s">
        <v>933</v>
      </c>
      <c r="L97" s="72" t="s">
        <v>4706</v>
      </c>
      <c r="M97" s="93" t="s">
        <v>4707</v>
      </c>
      <c r="N97" s="107"/>
    </row>
    <row r="98" spans="1:18" ht="41.4">
      <c r="A98" s="255" t="s">
        <v>4301</v>
      </c>
      <c r="B98" s="82" t="s">
        <v>18</v>
      </c>
      <c r="C98" s="929"/>
      <c r="D98" s="76"/>
      <c r="E98" s="74" t="s">
        <v>937</v>
      </c>
      <c r="F98" s="75" t="s">
        <v>938</v>
      </c>
      <c r="G98" s="75" t="s">
        <v>939</v>
      </c>
      <c r="H98" s="75" t="s">
        <v>23</v>
      </c>
      <c r="I98" s="56" t="s">
        <v>24</v>
      </c>
      <c r="J98" s="56" t="s">
        <v>25</v>
      </c>
      <c r="K98" s="74" t="s">
        <v>940</v>
      </c>
      <c r="L98" s="74" t="s">
        <v>941</v>
      </c>
      <c r="M98" s="93" t="s">
        <v>942</v>
      </c>
      <c r="N98" s="107" t="s">
        <v>943</v>
      </c>
      <c r="O98" s="113"/>
      <c r="P98" s="113"/>
      <c r="Q98" s="113"/>
      <c r="R98" s="114"/>
    </row>
    <row r="99" spans="1:18" ht="55.2">
      <c r="A99" s="256" t="s">
        <v>4708</v>
      </c>
      <c r="B99" s="82" t="s">
        <v>18</v>
      </c>
      <c r="C99" s="929"/>
      <c r="D99" s="115"/>
      <c r="E99" s="116" t="s">
        <v>946</v>
      </c>
      <c r="F99" s="117" t="s">
        <v>4453</v>
      </c>
      <c r="G99" s="118" t="s">
        <v>4454</v>
      </c>
      <c r="H99" s="117" t="s">
        <v>23</v>
      </c>
      <c r="I99" s="56" t="s">
        <v>24</v>
      </c>
      <c r="J99" s="56" t="s">
        <v>25</v>
      </c>
      <c r="K99" s="117" t="s">
        <v>949</v>
      </c>
      <c r="L99" s="117" t="s">
        <v>950</v>
      </c>
      <c r="M99" s="119" t="s">
        <v>951</v>
      </c>
      <c r="N99" s="120"/>
      <c r="O99" s="96"/>
      <c r="P99" s="96"/>
      <c r="Q99" s="96"/>
      <c r="R99" s="121"/>
    </row>
    <row r="100" spans="1:18" ht="69">
      <c r="A100" s="256" t="s">
        <v>952</v>
      </c>
      <c r="B100" s="82" t="s">
        <v>18</v>
      </c>
      <c r="C100" s="929"/>
      <c r="D100" s="123"/>
      <c r="E100" s="124" t="s">
        <v>953</v>
      </c>
      <c r="F100" s="124" t="s">
        <v>954</v>
      </c>
      <c r="G100" s="124" t="s">
        <v>955</v>
      </c>
      <c r="H100" s="117" t="s">
        <v>23</v>
      </c>
      <c r="I100" s="56" t="s">
        <v>24</v>
      </c>
      <c r="J100" s="56" t="s">
        <v>25</v>
      </c>
      <c r="K100" s="124" t="s">
        <v>956</v>
      </c>
      <c r="L100" s="124" t="s">
        <v>957</v>
      </c>
      <c r="M100" s="125" t="s">
        <v>958</v>
      </c>
      <c r="N100" s="126"/>
      <c r="O100" s="122"/>
      <c r="P100" s="122"/>
      <c r="Q100" s="122"/>
      <c r="R100" s="127"/>
    </row>
    <row r="101" spans="1:18" ht="41.4">
      <c r="A101" s="256" t="s">
        <v>959</v>
      </c>
      <c r="B101" s="82" t="s">
        <v>18</v>
      </c>
      <c r="C101" s="929"/>
      <c r="D101" s="128"/>
      <c r="E101" s="129" t="s">
        <v>960</v>
      </c>
      <c r="F101" s="129" t="s">
        <v>961</v>
      </c>
      <c r="G101" s="130" t="s">
        <v>962</v>
      </c>
      <c r="H101" s="117" t="s">
        <v>23</v>
      </c>
      <c r="I101" s="56" t="s">
        <v>24</v>
      </c>
      <c r="J101" s="56" t="s">
        <v>25</v>
      </c>
      <c r="K101" s="129" t="s">
        <v>387</v>
      </c>
      <c r="L101" s="129" t="s">
        <v>388</v>
      </c>
      <c r="M101" s="131" t="s">
        <v>907</v>
      </c>
      <c r="N101" s="132"/>
      <c r="O101" s="133"/>
      <c r="P101" s="133"/>
      <c r="Q101" s="133"/>
      <c r="R101" s="134"/>
    </row>
    <row r="102" spans="1:18" ht="124.2">
      <c r="A102" s="256" t="s">
        <v>963</v>
      </c>
      <c r="B102" s="82" t="s">
        <v>18</v>
      </c>
      <c r="C102" s="929"/>
      <c r="D102" s="115"/>
      <c r="E102" s="117" t="s">
        <v>964</v>
      </c>
      <c r="F102" s="117" t="s">
        <v>965</v>
      </c>
      <c r="G102" s="117" t="s">
        <v>966</v>
      </c>
      <c r="H102" s="117" t="s">
        <v>798</v>
      </c>
      <c r="I102" s="56" t="s">
        <v>362</v>
      </c>
      <c r="J102" s="56" t="s">
        <v>222</v>
      </c>
      <c r="K102" s="196" t="s">
        <v>4709</v>
      </c>
      <c r="L102" s="135" t="s">
        <v>4710</v>
      </c>
      <c r="M102" s="135" t="s">
        <v>4711</v>
      </c>
      <c r="N102" s="107" t="s">
        <v>970</v>
      </c>
      <c r="O102" s="96"/>
      <c r="P102" s="96"/>
      <c r="Q102" s="96"/>
      <c r="R102" s="121"/>
    </row>
    <row r="103" spans="1:18" ht="41.4">
      <c r="A103" s="256" t="s">
        <v>4712</v>
      </c>
      <c r="B103" s="82" t="s">
        <v>18</v>
      </c>
      <c r="C103" s="929"/>
      <c r="D103" s="115"/>
      <c r="E103" s="117" t="s">
        <v>972</v>
      </c>
      <c r="F103" s="117" t="s">
        <v>973</v>
      </c>
      <c r="G103" s="117" t="s">
        <v>974</v>
      </c>
      <c r="H103" s="117" t="s">
        <v>23</v>
      </c>
      <c r="I103" s="56" t="s">
        <v>24</v>
      </c>
      <c r="J103" s="56" t="s">
        <v>25</v>
      </c>
      <c r="K103" s="111" t="s">
        <v>387</v>
      </c>
      <c r="L103" s="117" t="s">
        <v>388</v>
      </c>
      <c r="M103" s="117" t="s">
        <v>907</v>
      </c>
      <c r="N103" s="120"/>
      <c r="O103" s="96"/>
      <c r="P103" s="96"/>
      <c r="Q103" s="96"/>
      <c r="R103" s="121"/>
    </row>
    <row r="104" spans="1:18" ht="179.4">
      <c r="A104" s="256" t="s">
        <v>975</v>
      </c>
      <c r="B104" s="82" t="s">
        <v>18</v>
      </c>
      <c r="C104" s="930"/>
      <c r="D104" s="115"/>
      <c r="E104" s="117" t="s">
        <v>976</v>
      </c>
      <c r="F104" s="117" t="s">
        <v>977</v>
      </c>
      <c r="G104" s="117" t="s">
        <v>978</v>
      </c>
      <c r="H104" s="117" t="s">
        <v>798</v>
      </c>
      <c r="I104" s="56" t="s">
        <v>362</v>
      </c>
      <c r="J104" s="56" t="s">
        <v>222</v>
      </c>
      <c r="K104" s="197" t="s">
        <v>4713</v>
      </c>
      <c r="L104" s="197" t="s">
        <v>4714</v>
      </c>
      <c r="M104" s="198" t="s">
        <v>4715</v>
      </c>
      <c r="N104" s="120" t="s">
        <v>982</v>
      </c>
      <c r="O104" s="96"/>
      <c r="P104" s="96"/>
      <c r="Q104" s="96"/>
      <c r="R104" s="121"/>
    </row>
    <row r="105" spans="1:18">
      <c r="A105" s="136"/>
      <c r="B105" s="122"/>
      <c r="C105" s="137"/>
      <c r="D105" s="138"/>
      <c r="E105" s="124" t="s">
        <v>983</v>
      </c>
      <c r="F105" s="124" t="s">
        <v>984</v>
      </c>
      <c r="G105" s="124" t="s">
        <v>985</v>
      </c>
      <c r="H105" s="124" t="s">
        <v>66</v>
      </c>
      <c r="I105" s="124" t="s">
        <v>39</v>
      </c>
      <c r="J105" s="124" t="s">
        <v>39</v>
      </c>
      <c r="K105" s="124"/>
      <c r="L105" s="124"/>
      <c r="M105" s="125"/>
      <c r="N105" s="126"/>
      <c r="O105" s="122"/>
      <c r="P105" s="122"/>
      <c r="Q105" s="122"/>
      <c r="R105" s="127"/>
    </row>
    <row r="106" spans="1:18" ht="138">
      <c r="A106" s="257" t="s">
        <v>986</v>
      </c>
      <c r="B106" s="80" t="s">
        <v>18</v>
      </c>
      <c r="C106" s="892" t="s">
        <v>987</v>
      </c>
      <c r="D106" s="139" t="s">
        <v>988</v>
      </c>
      <c r="E106" s="117" t="s">
        <v>989</v>
      </c>
      <c r="F106" s="86" t="s">
        <v>990</v>
      </c>
      <c r="G106" s="86" t="s">
        <v>991</v>
      </c>
      <c r="H106" s="117" t="s">
        <v>798</v>
      </c>
      <c r="I106" s="56" t="s">
        <v>362</v>
      </c>
      <c r="J106" s="56" t="s">
        <v>222</v>
      </c>
      <c r="K106" s="140" t="s">
        <v>992</v>
      </c>
      <c r="L106" s="140" t="s">
        <v>993</v>
      </c>
      <c r="M106" s="140" t="s">
        <v>4716</v>
      </c>
      <c r="N106" s="141"/>
      <c r="O106" s="80"/>
      <c r="P106" s="80"/>
      <c r="Q106" s="80"/>
      <c r="R106" s="142"/>
    </row>
    <row r="107" spans="1:18" ht="409.6">
      <c r="A107" s="257" t="s">
        <v>4332</v>
      </c>
      <c r="B107" s="80" t="s">
        <v>18</v>
      </c>
      <c r="C107" s="892"/>
      <c r="D107" s="71" t="s">
        <v>4717</v>
      </c>
      <c r="E107" s="117" t="s">
        <v>4718</v>
      </c>
      <c r="F107" s="56" t="s">
        <v>4719</v>
      </c>
      <c r="G107" s="56" t="s">
        <v>4720</v>
      </c>
      <c r="H107" s="56" t="s">
        <v>23</v>
      </c>
      <c r="I107" s="56" t="s">
        <v>24</v>
      </c>
      <c r="J107" s="56" t="s">
        <v>25</v>
      </c>
      <c r="K107" s="72" t="s">
        <v>4721</v>
      </c>
      <c r="L107" s="72" t="s">
        <v>388</v>
      </c>
      <c r="M107" s="72" t="s">
        <v>907</v>
      </c>
      <c r="N107" s="107"/>
    </row>
    <row r="108" spans="1:18" ht="289.8">
      <c r="A108" s="257" t="s">
        <v>995</v>
      </c>
      <c r="B108" s="80" t="s">
        <v>18</v>
      </c>
      <c r="C108" s="892"/>
      <c r="D108" s="71" t="s">
        <v>996</v>
      </c>
      <c r="E108" s="72" t="s">
        <v>997</v>
      </c>
      <c r="F108" s="56" t="s">
        <v>998</v>
      </c>
      <c r="G108" s="56" t="s">
        <v>999</v>
      </c>
      <c r="H108" s="56" t="s">
        <v>23</v>
      </c>
      <c r="I108" s="56" t="s">
        <v>24</v>
      </c>
      <c r="J108" s="56" t="s">
        <v>25</v>
      </c>
      <c r="K108" s="56" t="s">
        <v>213</v>
      </c>
      <c r="L108" s="72" t="s">
        <v>4722</v>
      </c>
      <c r="M108" s="72" t="s">
        <v>4723</v>
      </c>
      <c r="N108" s="107"/>
    </row>
    <row r="109" spans="1:18" ht="41.4">
      <c r="A109" s="257" t="s">
        <v>1003</v>
      </c>
      <c r="B109" s="80" t="s">
        <v>18</v>
      </c>
      <c r="C109" s="892"/>
      <c r="D109" s="71"/>
      <c r="E109" s="72" t="s">
        <v>1004</v>
      </c>
      <c r="F109" s="71" t="s">
        <v>1005</v>
      </c>
      <c r="G109" s="71" t="s">
        <v>1006</v>
      </c>
      <c r="H109" s="56" t="s">
        <v>23</v>
      </c>
      <c r="I109" s="56" t="s">
        <v>24</v>
      </c>
      <c r="J109" s="56" t="s">
        <v>25</v>
      </c>
      <c r="K109" s="72" t="s">
        <v>4721</v>
      </c>
      <c r="L109" s="72" t="s">
        <v>388</v>
      </c>
      <c r="M109" s="72" t="s">
        <v>907</v>
      </c>
      <c r="N109" s="107" t="s">
        <v>1010</v>
      </c>
    </row>
    <row r="110" spans="1:18" ht="331.2">
      <c r="A110" s="257" t="s">
        <v>1011</v>
      </c>
      <c r="B110" s="80" t="s">
        <v>18</v>
      </c>
      <c r="C110" s="892"/>
      <c r="D110" s="71" t="s">
        <v>1012</v>
      </c>
      <c r="E110" s="72" t="s">
        <v>4724</v>
      </c>
      <c r="F110" s="95" t="s">
        <v>1014</v>
      </c>
      <c r="G110" s="95" t="s">
        <v>1015</v>
      </c>
      <c r="H110" s="72" t="s">
        <v>798</v>
      </c>
      <c r="I110" s="56" t="s">
        <v>362</v>
      </c>
      <c r="J110" s="56" t="s">
        <v>222</v>
      </c>
      <c r="K110" s="72" t="s">
        <v>1016</v>
      </c>
      <c r="L110" s="92" t="s">
        <v>1017</v>
      </c>
      <c r="M110" s="92" t="s">
        <v>4725</v>
      </c>
      <c r="N110" s="107" t="s">
        <v>1010</v>
      </c>
    </row>
    <row r="111" spans="1:18" ht="409.6">
      <c r="A111" s="257" t="s">
        <v>1019</v>
      </c>
      <c r="B111" s="80" t="s">
        <v>18</v>
      </c>
      <c r="C111" s="892"/>
      <c r="D111" s="71" t="s">
        <v>1020</v>
      </c>
      <c r="E111" s="72" t="s">
        <v>1021</v>
      </c>
      <c r="F111" s="56" t="s">
        <v>1022</v>
      </c>
      <c r="G111" s="56" t="s">
        <v>1023</v>
      </c>
      <c r="H111" s="95" t="s">
        <v>246</v>
      </c>
      <c r="I111" s="56" t="s">
        <v>24</v>
      </c>
      <c r="J111" s="56" t="s">
        <v>25</v>
      </c>
      <c r="K111" s="92" t="s">
        <v>1024</v>
      </c>
      <c r="L111" s="92" t="s">
        <v>1025</v>
      </c>
      <c r="M111" s="92" t="s">
        <v>1026</v>
      </c>
      <c r="N111" s="199" t="s">
        <v>327</v>
      </c>
    </row>
    <row r="112" spans="1:18" ht="409.6">
      <c r="A112" s="257" t="s">
        <v>1028</v>
      </c>
      <c r="B112" s="82" t="s">
        <v>18</v>
      </c>
      <c r="C112" s="892"/>
      <c r="D112" s="71" t="s">
        <v>1029</v>
      </c>
      <c r="E112" s="72" t="s">
        <v>1030</v>
      </c>
      <c r="F112" s="56" t="s">
        <v>1031</v>
      </c>
      <c r="G112" s="56" t="s">
        <v>1032</v>
      </c>
      <c r="H112" s="56" t="s">
        <v>23</v>
      </c>
      <c r="I112" s="56" t="s">
        <v>24</v>
      </c>
      <c r="J112" s="56" t="s">
        <v>25</v>
      </c>
      <c r="K112" s="56" t="s">
        <v>387</v>
      </c>
      <c r="L112" s="72" t="s">
        <v>388</v>
      </c>
      <c r="M112" s="93" t="s">
        <v>389</v>
      </c>
      <c r="N112" s="98"/>
    </row>
    <row r="113" spans="1:18" ht="409.6">
      <c r="A113" s="257" t="s">
        <v>1036</v>
      </c>
      <c r="B113" s="82" t="s">
        <v>18</v>
      </c>
      <c r="C113" s="892"/>
      <c r="D113" s="71" t="s">
        <v>1037</v>
      </c>
      <c r="E113" s="72" t="s">
        <v>1038</v>
      </c>
      <c r="F113" s="56" t="s">
        <v>1039</v>
      </c>
      <c r="G113" s="56" t="s">
        <v>1040</v>
      </c>
      <c r="H113" s="56" t="s">
        <v>23</v>
      </c>
      <c r="I113" s="56" t="s">
        <v>24</v>
      </c>
      <c r="J113" s="56" t="s">
        <v>25</v>
      </c>
      <c r="K113" s="56" t="s">
        <v>387</v>
      </c>
      <c r="L113" s="72" t="s">
        <v>388</v>
      </c>
      <c r="M113" s="93" t="s">
        <v>389</v>
      </c>
      <c r="N113" s="107"/>
    </row>
    <row r="114" spans="1:18" ht="409.6">
      <c r="A114" s="251" t="s">
        <v>1041</v>
      </c>
      <c r="B114" s="82" t="s">
        <v>18</v>
      </c>
      <c r="C114" s="892"/>
      <c r="D114" s="71" t="s">
        <v>1037</v>
      </c>
      <c r="E114" s="72" t="s">
        <v>1042</v>
      </c>
      <c r="F114" s="56" t="s">
        <v>1043</v>
      </c>
      <c r="G114" s="56" t="s">
        <v>1044</v>
      </c>
      <c r="H114" s="56" t="s">
        <v>798</v>
      </c>
      <c r="I114" s="56" t="s">
        <v>362</v>
      </c>
      <c r="J114" s="56" t="s">
        <v>222</v>
      </c>
      <c r="K114" s="92" t="s">
        <v>1045</v>
      </c>
      <c r="L114" s="92" t="s">
        <v>1046</v>
      </c>
      <c r="M114" s="92" t="s">
        <v>4726</v>
      </c>
      <c r="N114" s="107" t="s">
        <v>1048</v>
      </c>
    </row>
    <row r="115" spans="1:18" ht="248.4">
      <c r="A115" s="251" t="s">
        <v>4401</v>
      </c>
      <c r="B115" s="82" t="s">
        <v>18</v>
      </c>
      <c r="C115" s="892"/>
      <c r="D115" s="71" t="s">
        <v>1050</v>
      </c>
      <c r="E115" s="72" t="s">
        <v>1051</v>
      </c>
      <c r="F115" s="56" t="s">
        <v>1052</v>
      </c>
      <c r="G115" s="56" t="s">
        <v>1053</v>
      </c>
      <c r="H115" s="56" t="s">
        <v>23</v>
      </c>
      <c r="I115" s="56" t="s">
        <v>24</v>
      </c>
      <c r="J115" s="56" t="s">
        <v>25</v>
      </c>
      <c r="K115" s="92" t="s">
        <v>4727</v>
      </c>
      <c r="L115" s="92" t="s">
        <v>1055</v>
      </c>
      <c r="M115" s="92" t="s">
        <v>4728</v>
      </c>
      <c r="N115" s="107"/>
    </row>
    <row r="116" spans="1:18" ht="248.4">
      <c r="A116" s="254" t="s">
        <v>4403</v>
      </c>
      <c r="B116" s="82" t="s">
        <v>18</v>
      </c>
      <c r="C116" s="892"/>
      <c r="D116" s="71" t="s">
        <v>1050</v>
      </c>
      <c r="E116" s="72" t="s">
        <v>1058</v>
      </c>
      <c r="F116" s="56" t="s">
        <v>1059</v>
      </c>
      <c r="G116" s="56" t="s">
        <v>1060</v>
      </c>
      <c r="H116" s="56" t="s">
        <v>798</v>
      </c>
      <c r="I116" s="56" t="s">
        <v>362</v>
      </c>
      <c r="J116" s="56" t="s">
        <v>222</v>
      </c>
      <c r="K116" s="92" t="s">
        <v>4729</v>
      </c>
      <c r="L116" s="92" t="s">
        <v>4730</v>
      </c>
      <c r="M116" s="92" t="s">
        <v>4731</v>
      </c>
      <c r="N116" s="107" t="s">
        <v>4732</v>
      </c>
    </row>
    <row r="117" spans="1:18" ht="317.39999999999998">
      <c r="A117" s="254" t="s">
        <v>4733</v>
      </c>
      <c r="B117" s="82" t="s">
        <v>18</v>
      </c>
      <c r="C117" s="892"/>
      <c r="D117" s="71" t="s">
        <v>1081</v>
      </c>
      <c r="E117" s="72" t="s">
        <v>1082</v>
      </c>
      <c r="F117" s="56" t="s">
        <v>1083</v>
      </c>
      <c r="G117" s="56" t="s">
        <v>1084</v>
      </c>
      <c r="H117" s="56" t="s">
        <v>23</v>
      </c>
      <c r="I117" s="56" t="s">
        <v>24</v>
      </c>
      <c r="J117" s="56" t="s">
        <v>25</v>
      </c>
      <c r="K117" s="92" t="s">
        <v>4734</v>
      </c>
      <c r="L117" s="92" t="s">
        <v>1055</v>
      </c>
      <c r="M117" s="92" t="s">
        <v>4728</v>
      </c>
      <c r="N117" s="98"/>
      <c r="O117" s="56"/>
      <c r="P117" s="56"/>
      <c r="Q117" s="56"/>
      <c r="R117" s="73"/>
    </row>
    <row r="118" spans="1:18" ht="317.39999999999998">
      <c r="A118" s="254" t="s">
        <v>4735</v>
      </c>
      <c r="B118" s="82" t="s">
        <v>18</v>
      </c>
      <c r="C118" s="892"/>
      <c r="D118" s="71" t="s">
        <v>1081</v>
      </c>
      <c r="E118" s="72" t="s">
        <v>1087</v>
      </c>
      <c r="F118" s="56" t="s">
        <v>1088</v>
      </c>
      <c r="G118" s="56" t="s">
        <v>1089</v>
      </c>
      <c r="H118" s="56" t="s">
        <v>798</v>
      </c>
      <c r="I118" s="56" t="s">
        <v>362</v>
      </c>
      <c r="J118" s="56" t="s">
        <v>222</v>
      </c>
      <c r="K118" s="92" t="s">
        <v>1090</v>
      </c>
      <c r="L118" s="92" t="s">
        <v>1091</v>
      </c>
      <c r="M118" s="92" t="s">
        <v>1092</v>
      </c>
      <c r="N118" s="107" t="s">
        <v>4736</v>
      </c>
    </row>
    <row r="119" spans="1:18">
      <c r="A119" s="251"/>
      <c r="B119" s="200"/>
      <c r="C119" s="201"/>
      <c r="D119" s="202"/>
      <c r="E119" s="203" t="s">
        <v>1094</v>
      </c>
      <c r="F119" s="204" t="s">
        <v>1095</v>
      </c>
      <c r="G119" s="204" t="s">
        <v>1096</v>
      </c>
      <c r="H119" s="204" t="s">
        <v>66</v>
      </c>
      <c r="I119" s="203" t="s">
        <v>39</v>
      </c>
      <c r="J119" s="203" t="s">
        <v>39</v>
      </c>
      <c r="K119" s="200"/>
      <c r="L119" s="205"/>
      <c r="M119" s="205"/>
      <c r="N119" s="206"/>
      <c r="O119" s="200"/>
      <c r="P119" s="200"/>
      <c r="Q119" s="200"/>
      <c r="R119" s="207"/>
    </row>
    <row r="120" spans="1:18" ht="96.6">
      <c r="A120" s="251" t="s">
        <v>1097</v>
      </c>
      <c r="B120" s="200" t="s">
        <v>1119</v>
      </c>
      <c r="C120" s="931" t="s">
        <v>1120</v>
      </c>
      <c r="D120" s="202"/>
      <c r="E120" s="203" t="s">
        <v>1121</v>
      </c>
      <c r="F120" s="201" t="s">
        <v>1122</v>
      </c>
      <c r="G120" s="201" t="s">
        <v>1123</v>
      </c>
      <c r="H120" s="204" t="s">
        <v>23</v>
      </c>
      <c r="I120" s="204" t="s">
        <v>24</v>
      </c>
      <c r="J120" s="204" t="s">
        <v>25</v>
      </c>
      <c r="K120" s="208" t="s">
        <v>4737</v>
      </c>
      <c r="L120" s="209" t="s">
        <v>4738</v>
      </c>
      <c r="M120" s="209" t="s">
        <v>4739</v>
      </c>
      <c r="N120" s="206"/>
      <c r="O120" s="200"/>
      <c r="P120" s="200"/>
      <c r="Q120" s="200"/>
      <c r="R120" s="207"/>
    </row>
    <row r="121" spans="1:18" ht="41.4">
      <c r="A121" s="251" t="s">
        <v>1107</v>
      </c>
      <c r="B121" s="200" t="s">
        <v>1119</v>
      </c>
      <c r="C121" s="931"/>
      <c r="D121" s="202"/>
      <c r="E121" s="203" t="s">
        <v>1138</v>
      </c>
      <c r="F121" s="201" t="s">
        <v>1139</v>
      </c>
      <c r="G121" s="201" t="s">
        <v>1140</v>
      </c>
      <c r="H121" s="204" t="s">
        <v>23</v>
      </c>
      <c r="I121" s="204" t="s">
        <v>24</v>
      </c>
      <c r="J121" s="204" t="s">
        <v>25</v>
      </c>
      <c r="K121" s="210" t="s">
        <v>387</v>
      </c>
      <c r="L121" s="211" t="s">
        <v>214</v>
      </c>
      <c r="M121" s="210" t="s">
        <v>215</v>
      </c>
      <c r="N121" s="206"/>
      <c r="O121" s="200"/>
      <c r="P121" s="200"/>
      <c r="Q121" s="200"/>
      <c r="R121" s="207"/>
    </row>
    <row r="122" spans="1:18" ht="69">
      <c r="A122" s="251" t="s">
        <v>1113</v>
      </c>
      <c r="B122" s="200" t="s">
        <v>1119</v>
      </c>
      <c r="C122" s="931"/>
      <c r="D122" s="202"/>
      <c r="E122" s="203" t="s">
        <v>1141</v>
      </c>
      <c r="F122" s="201" t="s">
        <v>1142</v>
      </c>
      <c r="G122" s="201" t="s">
        <v>1143</v>
      </c>
      <c r="H122" s="204" t="s">
        <v>798</v>
      </c>
      <c r="I122" s="204" t="s">
        <v>362</v>
      </c>
      <c r="J122" s="204" t="s">
        <v>222</v>
      </c>
      <c r="K122" s="205" t="s">
        <v>1144</v>
      </c>
      <c r="L122" s="205" t="s">
        <v>1145</v>
      </c>
      <c r="M122" s="205" t="s">
        <v>1146</v>
      </c>
      <c r="N122" s="212" t="s">
        <v>1147</v>
      </c>
      <c r="O122" s="200"/>
      <c r="P122" s="200"/>
      <c r="Q122" s="200"/>
      <c r="R122" s="207"/>
    </row>
    <row r="123" spans="1:18" ht="138">
      <c r="A123" s="251" t="s">
        <v>4293</v>
      </c>
      <c r="B123" s="200" t="s">
        <v>1119</v>
      </c>
      <c r="C123" s="931"/>
      <c r="D123" s="202"/>
      <c r="E123" s="203" t="s">
        <v>4740</v>
      </c>
      <c r="F123" s="204" t="s">
        <v>4741</v>
      </c>
      <c r="G123" s="204" t="s">
        <v>4742</v>
      </c>
      <c r="H123" s="204" t="s">
        <v>23</v>
      </c>
      <c r="I123" s="204" t="s">
        <v>24</v>
      </c>
      <c r="J123" s="204" t="s">
        <v>25</v>
      </c>
      <c r="K123" s="205" t="s">
        <v>4743</v>
      </c>
      <c r="L123" s="205" t="s">
        <v>4744</v>
      </c>
      <c r="M123" s="205" t="s">
        <v>4744</v>
      </c>
      <c r="N123" s="212"/>
      <c r="O123" s="204"/>
      <c r="P123" s="200"/>
      <c r="Q123" s="200"/>
      <c r="R123" s="207"/>
    </row>
    <row r="124" spans="1:18" ht="110.4">
      <c r="A124" s="251" t="s">
        <v>1128</v>
      </c>
      <c r="B124" s="200" t="s">
        <v>1119</v>
      </c>
      <c r="C124" s="931"/>
      <c r="D124" s="202"/>
      <c r="E124" s="203" t="s">
        <v>4745</v>
      </c>
      <c r="F124" s="204" t="s">
        <v>4746</v>
      </c>
      <c r="G124" s="204" t="s">
        <v>4747</v>
      </c>
      <c r="H124" s="204" t="s">
        <v>23</v>
      </c>
      <c r="I124" s="204" t="s">
        <v>24</v>
      </c>
      <c r="J124" s="204" t="s">
        <v>25</v>
      </c>
      <c r="K124" s="205" t="s">
        <v>4748</v>
      </c>
      <c r="L124" s="205" t="s">
        <v>4749</v>
      </c>
      <c r="M124" s="205" t="s">
        <v>4750</v>
      </c>
      <c r="N124" s="212"/>
      <c r="O124" s="200"/>
      <c r="P124" s="200"/>
      <c r="Q124" s="200"/>
      <c r="R124" s="207"/>
    </row>
    <row r="125" spans="1:18" ht="110.4">
      <c r="A125" s="251" t="s">
        <v>4294</v>
      </c>
      <c r="B125" s="200" t="s">
        <v>1119</v>
      </c>
      <c r="C125" s="931"/>
      <c r="D125" s="202"/>
      <c r="E125" s="203" t="s">
        <v>4751</v>
      </c>
      <c r="F125" s="204" t="s">
        <v>4752</v>
      </c>
      <c r="G125" s="204" t="s">
        <v>4753</v>
      </c>
      <c r="H125" s="204" t="s">
        <v>246</v>
      </c>
      <c r="I125" s="204" t="s">
        <v>362</v>
      </c>
      <c r="J125" s="204" t="s">
        <v>222</v>
      </c>
      <c r="K125" s="205" t="s">
        <v>1152</v>
      </c>
      <c r="L125" s="205" t="s">
        <v>4754</v>
      </c>
      <c r="M125" s="205" t="s">
        <v>4755</v>
      </c>
      <c r="N125" s="212"/>
      <c r="O125" s="200"/>
      <c r="P125" s="200"/>
      <c r="Q125" s="200"/>
      <c r="R125" s="207"/>
    </row>
    <row r="126" spans="1:18">
      <c r="A126" s="63"/>
      <c r="C126" s="76"/>
      <c r="D126" s="76"/>
      <c r="E126" s="72" t="s">
        <v>1155</v>
      </c>
      <c r="F126" s="56" t="s">
        <v>1156</v>
      </c>
      <c r="G126" s="56" t="s">
        <v>1157</v>
      </c>
      <c r="H126" s="56" t="s">
        <v>66</v>
      </c>
      <c r="I126" s="72" t="s">
        <v>39</v>
      </c>
      <c r="J126" s="72" t="s">
        <v>39</v>
      </c>
      <c r="K126" s="92"/>
      <c r="L126" s="92"/>
      <c r="M126" s="92"/>
      <c r="N126" s="107"/>
    </row>
    <row r="127" spans="1:18" ht="289.8">
      <c r="A127" s="252" t="s">
        <v>1158</v>
      </c>
      <c r="B127" s="168" t="s">
        <v>18</v>
      </c>
      <c r="C127" s="213"/>
      <c r="D127" s="213" t="s">
        <v>1159</v>
      </c>
      <c r="E127" s="171" t="s">
        <v>1160</v>
      </c>
      <c r="F127" s="168" t="s">
        <v>1161</v>
      </c>
      <c r="G127" s="168" t="s">
        <v>1162</v>
      </c>
      <c r="H127" s="168" t="s">
        <v>23</v>
      </c>
      <c r="I127" s="168" t="s">
        <v>24</v>
      </c>
      <c r="J127" s="168" t="s">
        <v>25</v>
      </c>
      <c r="K127" s="169" t="s">
        <v>213</v>
      </c>
      <c r="L127" s="169" t="s">
        <v>214</v>
      </c>
      <c r="M127" s="169" t="s">
        <v>281</v>
      </c>
      <c r="N127" s="214"/>
      <c r="O127" s="215"/>
      <c r="P127" s="215"/>
      <c r="Q127" s="215"/>
      <c r="R127" s="192"/>
    </row>
    <row r="128" spans="1:18" ht="289.8">
      <c r="A128" s="252" t="s">
        <v>4431</v>
      </c>
      <c r="B128" s="168" t="s">
        <v>18</v>
      </c>
      <c r="C128" s="213"/>
      <c r="D128" s="213" t="s">
        <v>1159</v>
      </c>
      <c r="E128" s="171" t="s">
        <v>1164</v>
      </c>
      <c r="F128" s="168" t="s">
        <v>1165</v>
      </c>
      <c r="G128" s="168" t="s">
        <v>1166</v>
      </c>
      <c r="H128" s="168" t="s">
        <v>798</v>
      </c>
      <c r="I128" s="168" t="s">
        <v>362</v>
      </c>
      <c r="J128" s="168" t="s">
        <v>222</v>
      </c>
      <c r="K128" s="169" t="s">
        <v>1167</v>
      </c>
      <c r="L128" s="169" t="s">
        <v>1168</v>
      </c>
      <c r="M128" s="169" t="s">
        <v>1169</v>
      </c>
      <c r="N128" s="214"/>
      <c r="O128" s="215"/>
      <c r="P128" s="215"/>
      <c r="Q128" s="215"/>
      <c r="R128" s="192"/>
    </row>
    <row r="129" spans="1:18" ht="289.8">
      <c r="A129" s="252" t="s">
        <v>4305</v>
      </c>
      <c r="B129" s="82" t="s">
        <v>18</v>
      </c>
      <c r="C129" s="891" t="s">
        <v>1155</v>
      </c>
      <c r="D129" s="76" t="s">
        <v>1159</v>
      </c>
      <c r="E129" s="72" t="s">
        <v>1171</v>
      </c>
      <c r="F129" s="216" t="s">
        <v>1172</v>
      </c>
      <c r="G129" s="216" t="s">
        <v>1173</v>
      </c>
      <c r="H129" s="56" t="s">
        <v>798</v>
      </c>
      <c r="I129" s="56" t="s">
        <v>362</v>
      </c>
      <c r="J129" s="56" t="s">
        <v>222</v>
      </c>
      <c r="K129" s="143" t="s">
        <v>4756</v>
      </c>
      <c r="L129" s="143" t="s">
        <v>4757</v>
      </c>
      <c r="M129" s="143" t="s">
        <v>4758</v>
      </c>
      <c r="N129" s="107"/>
    </row>
    <row r="130" spans="1:18" ht="289.8">
      <c r="A130" s="252" t="s">
        <v>4759</v>
      </c>
      <c r="B130" s="215" t="s">
        <v>18</v>
      </c>
      <c r="C130" s="892"/>
      <c r="D130" s="213" t="s">
        <v>1159</v>
      </c>
      <c r="E130" s="171" t="s">
        <v>4760</v>
      </c>
      <c r="F130" s="217" t="s">
        <v>1179</v>
      </c>
      <c r="G130" s="217" t="s">
        <v>1180</v>
      </c>
      <c r="H130" s="168" t="s">
        <v>23</v>
      </c>
      <c r="I130" s="168" t="s">
        <v>24</v>
      </c>
      <c r="J130" s="168" t="s">
        <v>25</v>
      </c>
      <c r="K130" s="169" t="s">
        <v>1181</v>
      </c>
      <c r="L130" s="169" t="s">
        <v>1182</v>
      </c>
      <c r="M130" s="169" t="s">
        <v>1183</v>
      </c>
      <c r="N130" s="184" t="s">
        <v>4761</v>
      </c>
      <c r="O130" s="215"/>
      <c r="P130" s="215"/>
      <c r="Q130" s="215"/>
      <c r="R130" s="192"/>
    </row>
    <row r="131" spans="1:18" ht="234.6">
      <c r="A131" s="252" t="s">
        <v>1184</v>
      </c>
      <c r="B131" s="154" t="s">
        <v>18</v>
      </c>
      <c r="C131" s="892"/>
      <c r="D131" s="213" t="s">
        <v>1185</v>
      </c>
      <c r="E131" s="171" t="s">
        <v>4762</v>
      </c>
      <c r="F131" s="217" t="s">
        <v>4763</v>
      </c>
      <c r="G131" s="217" t="s">
        <v>4764</v>
      </c>
      <c r="H131" s="168" t="s">
        <v>798</v>
      </c>
      <c r="I131" s="168" t="s">
        <v>362</v>
      </c>
      <c r="J131" s="168" t="s">
        <v>222</v>
      </c>
      <c r="K131" s="217" t="s">
        <v>4765</v>
      </c>
      <c r="L131" s="169" t="s">
        <v>4766</v>
      </c>
      <c r="M131" s="169" t="s">
        <v>4767</v>
      </c>
      <c r="N131" s="214"/>
      <c r="O131" s="215" t="s">
        <v>4312</v>
      </c>
      <c r="P131" s="215" t="s">
        <v>4313</v>
      </c>
      <c r="Q131" s="215" t="s">
        <v>4768</v>
      </c>
      <c r="R131" s="192"/>
    </row>
    <row r="132" spans="1:18" ht="234.6">
      <c r="A132" s="252" t="s">
        <v>1212</v>
      </c>
      <c r="B132" s="154" t="s">
        <v>18</v>
      </c>
      <c r="C132" s="892"/>
      <c r="D132" s="213" t="s">
        <v>1185</v>
      </c>
      <c r="E132" s="171" t="s">
        <v>4769</v>
      </c>
      <c r="F132" s="217" t="s">
        <v>4770</v>
      </c>
      <c r="G132" s="217" t="s">
        <v>4771</v>
      </c>
      <c r="H132" s="168" t="s">
        <v>23</v>
      </c>
      <c r="I132" s="168" t="s">
        <v>24</v>
      </c>
      <c r="J132" s="168" t="s">
        <v>25</v>
      </c>
      <c r="K132" s="171" t="s">
        <v>4699</v>
      </c>
      <c r="L132" s="169" t="s">
        <v>4772</v>
      </c>
      <c r="M132" s="169" t="s">
        <v>4773</v>
      </c>
      <c r="N132" s="184" t="s">
        <v>1216</v>
      </c>
      <c r="O132" s="215"/>
      <c r="P132" s="215"/>
      <c r="Q132" s="215"/>
      <c r="R132" s="192"/>
    </row>
    <row r="133" spans="1:18" ht="289.8">
      <c r="A133" s="251" t="s">
        <v>1192</v>
      </c>
      <c r="B133" s="82" t="s">
        <v>18</v>
      </c>
      <c r="C133" s="892"/>
      <c r="D133" s="76" t="s">
        <v>1159</v>
      </c>
      <c r="E133" s="56" t="s">
        <v>1217</v>
      </c>
      <c r="F133" s="56" t="s">
        <v>1218</v>
      </c>
      <c r="G133" s="56" t="s">
        <v>1219</v>
      </c>
      <c r="H133" s="56" t="s">
        <v>23</v>
      </c>
      <c r="I133" s="56" t="s">
        <v>24</v>
      </c>
      <c r="J133" s="56" t="s">
        <v>25</v>
      </c>
      <c r="K133" s="69" t="s">
        <v>4774</v>
      </c>
      <c r="L133" s="143" t="s">
        <v>4775</v>
      </c>
      <c r="M133" s="143" t="s">
        <v>4776</v>
      </c>
      <c r="N133" s="107"/>
    </row>
    <row r="134" spans="1:18" ht="289.8">
      <c r="A134" s="251" t="s">
        <v>1202</v>
      </c>
      <c r="B134" s="82" t="s">
        <v>18</v>
      </c>
      <c r="C134" s="892"/>
      <c r="D134" s="76" t="s">
        <v>1159</v>
      </c>
      <c r="E134" s="56" t="s">
        <v>1223</v>
      </c>
      <c r="F134" s="56" t="s">
        <v>1224</v>
      </c>
      <c r="G134" s="56" t="s">
        <v>1225</v>
      </c>
      <c r="H134" s="56" t="s">
        <v>798</v>
      </c>
      <c r="I134" s="56" t="s">
        <v>362</v>
      </c>
      <c r="J134" s="56" t="s">
        <v>222</v>
      </c>
      <c r="K134" s="71" t="s">
        <v>4777</v>
      </c>
      <c r="L134" s="92" t="s">
        <v>4778</v>
      </c>
      <c r="M134" s="92" t="s">
        <v>4779</v>
      </c>
      <c r="N134" s="98" t="s">
        <v>1229</v>
      </c>
    </row>
    <row r="135" spans="1:18">
      <c r="A135" s="63"/>
      <c r="B135" s="113"/>
      <c r="C135" s="892"/>
      <c r="D135" s="76"/>
      <c r="E135" s="74" t="s">
        <v>1230</v>
      </c>
      <c r="F135" s="145" t="s">
        <v>1231</v>
      </c>
      <c r="G135" s="145" t="s">
        <v>1232</v>
      </c>
      <c r="H135" s="56" t="s">
        <v>66</v>
      </c>
      <c r="I135" s="74" t="s">
        <v>39</v>
      </c>
      <c r="J135" s="74" t="s">
        <v>39</v>
      </c>
      <c r="K135" s="144"/>
      <c r="L135" s="92"/>
      <c r="M135" s="144"/>
      <c r="N135" s="146"/>
    </row>
    <row r="136" spans="1:18" ht="409.6">
      <c r="A136" s="251" t="s">
        <v>1233</v>
      </c>
      <c r="B136" s="113" t="s">
        <v>18</v>
      </c>
      <c r="C136" s="892"/>
      <c r="D136" s="76" t="s">
        <v>1234</v>
      </c>
      <c r="E136" s="74" t="s">
        <v>4780</v>
      </c>
      <c r="F136" s="145" t="s">
        <v>4781</v>
      </c>
      <c r="G136" s="145" t="s">
        <v>4782</v>
      </c>
      <c r="H136" s="56" t="s">
        <v>23</v>
      </c>
      <c r="I136" s="56" t="s">
        <v>24</v>
      </c>
      <c r="J136" s="56" t="s">
        <v>25</v>
      </c>
      <c r="K136" s="144" t="s">
        <v>387</v>
      </c>
      <c r="L136" s="109" t="s">
        <v>388</v>
      </c>
      <c r="M136" s="144" t="s">
        <v>389</v>
      </c>
      <c r="N136" s="147"/>
      <c r="O136" s="56"/>
      <c r="P136" s="56"/>
      <c r="Q136" s="56"/>
      <c r="R136" s="73"/>
    </row>
    <row r="137" spans="1:18" ht="358.8">
      <c r="A137" s="255" t="s">
        <v>1238</v>
      </c>
      <c r="B137" s="113" t="s">
        <v>18</v>
      </c>
      <c r="C137" s="892"/>
      <c r="D137" s="76" t="s">
        <v>1239</v>
      </c>
      <c r="E137" s="219" t="s">
        <v>4783</v>
      </c>
      <c r="F137" s="220" t="s">
        <v>4784</v>
      </c>
      <c r="G137" s="220" t="s">
        <v>4785</v>
      </c>
      <c r="H137" s="100" t="s">
        <v>85</v>
      </c>
      <c r="I137" s="100" t="s">
        <v>86</v>
      </c>
      <c r="J137" s="100" t="s">
        <v>87</v>
      </c>
      <c r="K137" s="144"/>
      <c r="L137" s="72"/>
      <c r="M137" s="72"/>
      <c r="N137" s="147" t="s">
        <v>1268</v>
      </c>
      <c r="O137" s="56"/>
      <c r="P137" s="56"/>
      <c r="Q137" s="56"/>
      <c r="R137" s="73"/>
    </row>
    <row r="138" spans="1:18" ht="234.6">
      <c r="A138" s="255" t="s">
        <v>1260</v>
      </c>
      <c r="B138" s="56" t="s">
        <v>18</v>
      </c>
      <c r="C138" s="892"/>
      <c r="D138" s="76" t="s">
        <v>1261</v>
      </c>
      <c r="E138" s="56" t="s">
        <v>1262</v>
      </c>
      <c r="F138" s="56" t="s">
        <v>1263</v>
      </c>
      <c r="G138" s="56" t="s">
        <v>4786</v>
      </c>
      <c r="H138" s="56" t="s">
        <v>23</v>
      </c>
      <c r="I138" s="56" t="s">
        <v>24</v>
      </c>
      <c r="J138" s="56" t="s">
        <v>25</v>
      </c>
      <c r="K138" s="144" t="s">
        <v>4787</v>
      </c>
      <c r="L138" s="72" t="s">
        <v>4788</v>
      </c>
      <c r="M138" s="93" t="s">
        <v>4789</v>
      </c>
      <c r="N138" s="147" t="s">
        <v>1268</v>
      </c>
      <c r="O138" s="56"/>
      <c r="P138" s="56"/>
      <c r="Q138" s="56"/>
      <c r="R138" s="73"/>
    </row>
    <row r="139" spans="1:18" ht="69">
      <c r="A139" s="255" t="s">
        <v>1269</v>
      </c>
      <c r="B139" s="56" t="s">
        <v>18</v>
      </c>
      <c r="C139" s="892"/>
      <c r="D139" s="88" t="s">
        <v>1270</v>
      </c>
      <c r="E139" s="56" t="s">
        <v>1271</v>
      </c>
      <c r="F139" s="56" t="s">
        <v>4790</v>
      </c>
      <c r="G139" s="56" t="s">
        <v>4791</v>
      </c>
      <c r="H139" s="56" t="s">
        <v>23</v>
      </c>
      <c r="I139" s="56" t="s">
        <v>24</v>
      </c>
      <c r="J139" s="56" t="s">
        <v>25</v>
      </c>
      <c r="K139" s="148" t="s">
        <v>4792</v>
      </c>
      <c r="L139" s="70" t="s">
        <v>4793</v>
      </c>
      <c r="M139" s="102" t="s">
        <v>4794</v>
      </c>
      <c r="N139" s="147" t="s">
        <v>1268</v>
      </c>
      <c r="O139" s="56"/>
      <c r="P139" s="56"/>
      <c r="Q139" s="56"/>
      <c r="R139" s="73"/>
    </row>
    <row r="140" spans="1:18" ht="234.6">
      <c r="A140" s="255" t="s">
        <v>1277</v>
      </c>
      <c r="B140" s="56" t="s">
        <v>18</v>
      </c>
      <c r="C140" s="892"/>
      <c r="D140" s="76" t="s">
        <v>1261</v>
      </c>
      <c r="E140" s="157" t="s">
        <v>4795</v>
      </c>
      <c r="F140" s="157" t="s">
        <v>1279</v>
      </c>
      <c r="G140" s="157" t="s">
        <v>1280</v>
      </c>
      <c r="H140" s="157" t="s">
        <v>23</v>
      </c>
      <c r="I140" s="157" t="s">
        <v>24</v>
      </c>
      <c r="J140" s="157" t="s">
        <v>25</v>
      </c>
      <c r="K140" s="221" t="s">
        <v>387</v>
      </c>
      <c r="L140" s="162" t="s">
        <v>388</v>
      </c>
      <c r="M140" s="177" t="s">
        <v>389</v>
      </c>
      <c r="N140" s="222" t="s">
        <v>1281</v>
      </c>
      <c r="O140" s="157"/>
      <c r="P140" s="157"/>
      <c r="Q140" s="157"/>
      <c r="R140" s="160"/>
    </row>
    <row r="141" spans="1:18" ht="234.6">
      <c r="A141" s="258" t="s">
        <v>1285</v>
      </c>
      <c r="B141" s="168" t="s">
        <v>18</v>
      </c>
      <c r="C141" s="892"/>
      <c r="D141" s="213" t="s">
        <v>1261</v>
      </c>
      <c r="E141" s="168" t="s">
        <v>4796</v>
      </c>
      <c r="F141" s="168" t="s">
        <v>4797</v>
      </c>
      <c r="G141" s="168" t="s">
        <v>4798</v>
      </c>
      <c r="H141" s="168" t="s">
        <v>85</v>
      </c>
      <c r="I141" s="168" t="s">
        <v>86</v>
      </c>
      <c r="J141" s="168" t="s">
        <v>87</v>
      </c>
      <c r="K141" s="223"/>
      <c r="L141" s="171"/>
      <c r="M141" s="183"/>
      <c r="N141" s="224" t="s">
        <v>1302</v>
      </c>
      <c r="O141" s="168"/>
      <c r="P141" s="168"/>
      <c r="Q141" s="168"/>
      <c r="R141" s="173"/>
    </row>
    <row r="142" spans="1:18" ht="234.6">
      <c r="A142" s="258" t="s">
        <v>1295</v>
      </c>
      <c r="B142" s="168" t="s">
        <v>18</v>
      </c>
      <c r="C142" s="892"/>
      <c r="D142" s="213" t="s">
        <v>1261</v>
      </c>
      <c r="E142" s="168" t="s">
        <v>1296</v>
      </c>
      <c r="F142" s="168" t="s">
        <v>1297</v>
      </c>
      <c r="G142" s="168" t="s">
        <v>1298</v>
      </c>
      <c r="H142" s="225" t="s">
        <v>23</v>
      </c>
      <c r="I142" s="168" t="s">
        <v>24</v>
      </c>
      <c r="J142" s="168" t="s">
        <v>25</v>
      </c>
      <c r="K142" s="223" t="s">
        <v>1299</v>
      </c>
      <c r="L142" s="171" t="s">
        <v>1300</v>
      </c>
      <c r="M142" s="183" t="s">
        <v>1301</v>
      </c>
      <c r="N142" s="224" t="s">
        <v>1302</v>
      </c>
      <c r="O142" s="168"/>
      <c r="P142" s="168"/>
      <c r="Q142" s="168"/>
      <c r="R142" s="173"/>
    </row>
    <row r="143" spans="1:18" ht="110.4">
      <c r="A143" s="258" t="s">
        <v>1303</v>
      </c>
      <c r="B143" s="168" t="s">
        <v>18</v>
      </c>
      <c r="C143" s="892"/>
      <c r="D143" s="226" t="s">
        <v>1304</v>
      </c>
      <c r="E143" s="168" t="s">
        <v>1305</v>
      </c>
      <c r="F143" s="168" t="s">
        <v>1306</v>
      </c>
      <c r="G143" s="168" t="s">
        <v>1307</v>
      </c>
      <c r="H143" s="225" t="s">
        <v>23</v>
      </c>
      <c r="I143" s="168" t="s">
        <v>24</v>
      </c>
      <c r="J143" s="168" t="s">
        <v>25</v>
      </c>
      <c r="K143" s="223" t="s">
        <v>4799</v>
      </c>
      <c r="L143" s="171" t="s">
        <v>4800</v>
      </c>
      <c r="M143" s="171" t="s">
        <v>4801</v>
      </c>
      <c r="N143" s="224"/>
      <c r="O143" s="168"/>
      <c r="P143" s="168"/>
      <c r="Q143" s="168"/>
      <c r="R143" s="173"/>
    </row>
    <row r="144" spans="1:18" ht="41.4">
      <c r="A144" s="255" t="s">
        <v>4802</v>
      </c>
      <c r="B144" s="56" t="s">
        <v>1312</v>
      </c>
      <c r="C144" s="892"/>
      <c r="D144" s="88" t="s">
        <v>1304</v>
      </c>
      <c r="E144" s="56" t="s">
        <v>1313</v>
      </c>
      <c r="F144" s="56" t="s">
        <v>4369</v>
      </c>
      <c r="G144" s="56" t="s">
        <v>4803</v>
      </c>
      <c r="H144" s="56" t="s">
        <v>23</v>
      </c>
      <c r="I144" s="56" t="s">
        <v>24</v>
      </c>
      <c r="J144" s="56" t="s">
        <v>25</v>
      </c>
      <c r="K144" s="144" t="s">
        <v>4804</v>
      </c>
      <c r="L144" s="72" t="s">
        <v>388</v>
      </c>
      <c r="M144" s="72" t="s">
        <v>1316</v>
      </c>
      <c r="N144" s="147"/>
      <c r="O144" s="56"/>
      <c r="P144" s="56"/>
      <c r="Q144" s="56"/>
      <c r="R144" s="73"/>
    </row>
    <row r="145" spans="1:18">
      <c r="A145" s="255" t="s">
        <v>4805</v>
      </c>
      <c r="B145" s="56" t="s">
        <v>18</v>
      </c>
      <c r="C145" s="892"/>
      <c r="D145" s="88" t="s">
        <v>1318</v>
      </c>
      <c r="E145" s="100" t="s">
        <v>4806</v>
      </c>
      <c r="F145" s="100" t="s">
        <v>4807</v>
      </c>
      <c r="G145" s="100" t="s">
        <v>4808</v>
      </c>
      <c r="H145" s="100" t="s">
        <v>85</v>
      </c>
      <c r="I145" s="100" t="s">
        <v>86</v>
      </c>
      <c r="J145" s="100" t="s">
        <v>87</v>
      </c>
      <c r="K145" s="144"/>
      <c r="L145" s="72"/>
      <c r="M145" s="72"/>
      <c r="N145" s="107" t="s">
        <v>1322</v>
      </c>
    </row>
    <row r="146" spans="1:18" ht="69">
      <c r="A146" s="255" t="s">
        <v>4809</v>
      </c>
      <c r="B146" s="82" t="s">
        <v>18</v>
      </c>
      <c r="C146" s="892"/>
      <c r="D146" s="88" t="s">
        <v>1336</v>
      </c>
      <c r="E146" s="56" t="s">
        <v>4810</v>
      </c>
      <c r="F146" s="56" t="s">
        <v>1338</v>
      </c>
      <c r="G146" s="57" t="s">
        <v>4811</v>
      </c>
      <c r="H146" s="56" t="s">
        <v>23</v>
      </c>
      <c r="I146" s="56" t="s">
        <v>24</v>
      </c>
      <c r="J146" s="56" t="s">
        <v>25</v>
      </c>
      <c r="K146" s="144" t="s">
        <v>1340</v>
      </c>
      <c r="L146" s="109" t="s">
        <v>4812</v>
      </c>
      <c r="M146" s="144" t="s">
        <v>4813</v>
      </c>
      <c r="N146" s="107"/>
    </row>
    <row r="147" spans="1:18" ht="41.4">
      <c r="A147" s="258" t="s">
        <v>1343</v>
      </c>
      <c r="B147" s="168" t="s">
        <v>18</v>
      </c>
      <c r="C147" s="892"/>
      <c r="D147" s="226" t="s">
        <v>1304</v>
      </c>
      <c r="E147" s="168" t="s">
        <v>1344</v>
      </c>
      <c r="F147" s="168" t="s">
        <v>1345</v>
      </c>
      <c r="G147" s="168" t="s">
        <v>1346</v>
      </c>
      <c r="H147" s="168" t="s">
        <v>23</v>
      </c>
      <c r="I147" s="168" t="s">
        <v>24</v>
      </c>
      <c r="J147" s="168" t="s">
        <v>25</v>
      </c>
      <c r="K147" s="223" t="s">
        <v>4814</v>
      </c>
      <c r="L147" s="223" t="s">
        <v>387</v>
      </c>
      <c r="M147" s="171" t="s">
        <v>388</v>
      </c>
      <c r="N147" s="223" t="s">
        <v>389</v>
      </c>
      <c r="O147" s="215"/>
      <c r="P147" s="215"/>
      <c r="Q147" s="215"/>
      <c r="R147" s="192"/>
    </row>
    <row r="148" spans="1:18" ht="27.6">
      <c r="A148" s="258" t="s">
        <v>1347</v>
      </c>
      <c r="B148" s="168" t="s">
        <v>18</v>
      </c>
      <c r="C148" s="892"/>
      <c r="D148" s="226" t="s">
        <v>1304</v>
      </c>
      <c r="E148" s="168" t="s">
        <v>4815</v>
      </c>
      <c r="F148" s="168" t="s">
        <v>4816</v>
      </c>
      <c r="G148" s="168" t="s">
        <v>4817</v>
      </c>
      <c r="H148" s="168" t="s">
        <v>85</v>
      </c>
      <c r="I148" s="168" t="s">
        <v>86</v>
      </c>
      <c r="J148" s="168" t="s">
        <v>87</v>
      </c>
      <c r="K148" s="223"/>
      <c r="L148" s="189"/>
      <c r="M148" s="223"/>
      <c r="N148" s="214" t="s">
        <v>1351</v>
      </c>
      <c r="O148" s="215"/>
      <c r="P148" s="215"/>
      <c r="Q148" s="215"/>
      <c r="R148" s="192"/>
    </row>
    <row r="149" spans="1:18" ht="69">
      <c r="A149" s="258" t="s">
        <v>1355</v>
      </c>
      <c r="B149" s="168" t="s">
        <v>18</v>
      </c>
      <c r="C149" s="892"/>
      <c r="D149" s="226" t="s">
        <v>1304</v>
      </c>
      <c r="E149" s="168" t="s">
        <v>4818</v>
      </c>
      <c r="F149" s="168" t="s">
        <v>1357</v>
      </c>
      <c r="G149" s="168" t="s">
        <v>1358</v>
      </c>
      <c r="H149" s="168" t="s">
        <v>23</v>
      </c>
      <c r="I149" s="168" t="s">
        <v>24</v>
      </c>
      <c r="J149" s="168" t="s">
        <v>25</v>
      </c>
      <c r="K149" s="223" t="s">
        <v>1299</v>
      </c>
      <c r="L149" s="171" t="s">
        <v>1300</v>
      </c>
      <c r="M149" s="183" t="s">
        <v>1301</v>
      </c>
      <c r="N149" s="214" t="s">
        <v>1351</v>
      </c>
      <c r="O149" s="215"/>
      <c r="P149" s="215"/>
      <c r="Q149" s="215"/>
      <c r="R149" s="192"/>
    </row>
    <row r="150" spans="1:18" ht="41.4">
      <c r="A150" s="255" t="s">
        <v>4819</v>
      </c>
      <c r="B150" s="82" t="s">
        <v>18</v>
      </c>
      <c r="C150" s="892"/>
      <c r="D150" s="88" t="s">
        <v>1361</v>
      </c>
      <c r="E150" s="56" t="s">
        <v>1362</v>
      </c>
      <c r="F150" s="56" t="s">
        <v>1363</v>
      </c>
      <c r="G150" s="56" t="s">
        <v>1364</v>
      </c>
      <c r="H150" s="56" t="s">
        <v>23</v>
      </c>
      <c r="I150" s="56" t="s">
        <v>24</v>
      </c>
      <c r="J150" s="56" t="s">
        <v>25</v>
      </c>
      <c r="K150" s="144" t="s">
        <v>387</v>
      </c>
      <c r="L150" s="72" t="s">
        <v>388</v>
      </c>
      <c r="M150" s="93" t="s">
        <v>389</v>
      </c>
      <c r="N150" s="107"/>
    </row>
    <row r="151" spans="1:18" ht="345">
      <c r="A151" s="255" t="s">
        <v>4820</v>
      </c>
      <c r="B151" s="82" t="s">
        <v>18</v>
      </c>
      <c r="C151" s="892"/>
      <c r="D151" s="71" t="s">
        <v>1367</v>
      </c>
      <c r="E151" s="97" t="s">
        <v>4821</v>
      </c>
      <c r="F151" s="100" t="s">
        <v>1374</v>
      </c>
      <c r="G151" s="100" t="s">
        <v>1375</v>
      </c>
      <c r="H151" s="100" t="s">
        <v>85</v>
      </c>
      <c r="I151" s="100" t="s">
        <v>86</v>
      </c>
      <c r="J151" s="100" t="s">
        <v>87</v>
      </c>
      <c r="K151" s="72"/>
      <c r="L151" s="72"/>
      <c r="M151" s="93"/>
      <c r="N151" s="199" t="s">
        <v>1371</v>
      </c>
      <c r="R151" s="149"/>
    </row>
    <row r="152" spans="1:18" ht="372.6">
      <c r="A152" s="255" t="s">
        <v>4822</v>
      </c>
      <c r="B152" s="82" t="s">
        <v>18</v>
      </c>
      <c r="C152" s="892"/>
      <c r="D152" s="71" t="s">
        <v>1378</v>
      </c>
      <c r="E152" s="56" t="s">
        <v>1379</v>
      </c>
      <c r="F152" s="56" t="s">
        <v>1380</v>
      </c>
      <c r="G152" s="56" t="s">
        <v>1381</v>
      </c>
      <c r="H152" s="56" t="s">
        <v>23</v>
      </c>
      <c r="I152" s="56" t="s">
        <v>24</v>
      </c>
      <c r="J152" s="56" t="s">
        <v>25</v>
      </c>
      <c r="K152" s="144" t="s">
        <v>387</v>
      </c>
      <c r="L152" s="72" t="s">
        <v>388</v>
      </c>
      <c r="M152" s="93" t="s">
        <v>389</v>
      </c>
      <c r="N152" s="107"/>
    </row>
    <row r="153" spans="1:18" ht="345">
      <c r="A153" s="255" t="s">
        <v>4823</v>
      </c>
      <c r="B153" s="82" t="s">
        <v>18</v>
      </c>
      <c r="C153" s="892"/>
      <c r="D153" s="71" t="s">
        <v>1398</v>
      </c>
      <c r="E153" s="95" t="s">
        <v>1399</v>
      </c>
      <c r="F153" s="56" t="s">
        <v>1400</v>
      </c>
      <c r="G153" s="56" t="s">
        <v>1401</v>
      </c>
      <c r="H153" s="56" t="s">
        <v>23</v>
      </c>
      <c r="I153" s="56" t="s">
        <v>24</v>
      </c>
      <c r="J153" s="56" t="s">
        <v>25</v>
      </c>
      <c r="K153" s="144" t="s">
        <v>387</v>
      </c>
      <c r="L153" s="72" t="s">
        <v>388</v>
      </c>
      <c r="M153" s="93" t="s">
        <v>389</v>
      </c>
      <c r="N153" s="107"/>
    </row>
    <row r="154" spans="1:18" ht="69">
      <c r="A154" s="258" t="s">
        <v>1402</v>
      </c>
      <c r="B154" s="82" t="s">
        <v>18</v>
      </c>
      <c r="C154" s="892"/>
      <c r="D154" s="88" t="s">
        <v>1403</v>
      </c>
      <c r="E154" s="56" t="s">
        <v>1404</v>
      </c>
      <c r="F154" s="56" t="s">
        <v>1405</v>
      </c>
      <c r="G154" s="56" t="s">
        <v>1406</v>
      </c>
      <c r="H154" s="56" t="s">
        <v>23</v>
      </c>
      <c r="I154" s="56" t="s">
        <v>24</v>
      </c>
      <c r="J154" s="56" t="s">
        <v>25</v>
      </c>
      <c r="K154" s="71" t="s">
        <v>1407</v>
      </c>
      <c r="L154" s="92" t="s">
        <v>1408</v>
      </c>
      <c r="M154" s="92" t="s">
        <v>1409</v>
      </c>
      <c r="N154" s="107"/>
    </row>
    <row r="155" spans="1:18" ht="82.8">
      <c r="A155" s="258" t="s">
        <v>1410</v>
      </c>
      <c r="B155" s="82" t="s">
        <v>18</v>
      </c>
      <c r="C155" s="892"/>
      <c r="D155" s="88" t="s">
        <v>1403</v>
      </c>
      <c r="E155" s="56" t="s">
        <v>1411</v>
      </c>
      <c r="F155" s="56" t="s">
        <v>1412</v>
      </c>
      <c r="G155" s="56" t="s">
        <v>1413</v>
      </c>
      <c r="H155" s="56" t="s">
        <v>246</v>
      </c>
      <c r="I155" s="56" t="s">
        <v>362</v>
      </c>
      <c r="J155" s="56" t="s">
        <v>222</v>
      </c>
      <c r="K155" s="104" t="s">
        <v>4824</v>
      </c>
      <c r="L155" s="143" t="s">
        <v>4825</v>
      </c>
      <c r="M155" s="143" t="s">
        <v>4826</v>
      </c>
      <c r="N155" s="199" t="s">
        <v>4827</v>
      </c>
    </row>
    <row r="156" spans="1:18" ht="41.4">
      <c r="A156" s="255" t="s">
        <v>4828</v>
      </c>
      <c r="B156" s="82" t="s">
        <v>18</v>
      </c>
      <c r="C156" s="892"/>
      <c r="D156" s="88" t="s">
        <v>1419</v>
      </c>
      <c r="E156" s="56" t="s">
        <v>1420</v>
      </c>
      <c r="F156" s="56" t="s">
        <v>1421</v>
      </c>
      <c r="G156" s="56" t="s">
        <v>1422</v>
      </c>
      <c r="H156" s="56" t="s">
        <v>23</v>
      </c>
      <c r="I156" s="56" t="s">
        <v>24</v>
      </c>
      <c r="J156" s="56" t="s">
        <v>25</v>
      </c>
      <c r="K156" s="144" t="s">
        <v>387</v>
      </c>
      <c r="L156" s="72" t="s">
        <v>388</v>
      </c>
      <c r="M156" s="93" t="s">
        <v>389</v>
      </c>
      <c r="N156" s="107"/>
    </row>
    <row r="157" spans="1:18" ht="165.6">
      <c r="A157" s="255" t="s">
        <v>4829</v>
      </c>
      <c r="B157" s="82" t="s">
        <v>18</v>
      </c>
      <c r="C157" s="892"/>
      <c r="D157" s="88" t="s">
        <v>1419</v>
      </c>
      <c r="E157" s="56" t="s">
        <v>1424</v>
      </c>
      <c r="F157" s="56" t="s">
        <v>1425</v>
      </c>
      <c r="G157" s="56" t="s">
        <v>1426</v>
      </c>
      <c r="H157" s="56" t="s">
        <v>246</v>
      </c>
      <c r="I157" s="56" t="s">
        <v>362</v>
      </c>
      <c r="J157" s="56" t="s">
        <v>222</v>
      </c>
      <c r="K157" s="69" t="s">
        <v>4830</v>
      </c>
      <c r="L157" s="143" t="s">
        <v>4831</v>
      </c>
      <c r="M157" s="143" t="s">
        <v>4832</v>
      </c>
      <c r="N157" s="199" t="s">
        <v>1430</v>
      </c>
    </row>
    <row r="158" spans="1:18" ht="41.4">
      <c r="A158" s="255" t="s">
        <v>4833</v>
      </c>
      <c r="B158" s="82" t="s">
        <v>18</v>
      </c>
      <c r="C158" s="892"/>
      <c r="D158" s="88" t="s">
        <v>1432</v>
      </c>
      <c r="E158" s="56" t="s">
        <v>1433</v>
      </c>
      <c r="F158" s="56" t="s">
        <v>1434</v>
      </c>
      <c r="G158" s="56" t="s">
        <v>1435</v>
      </c>
      <c r="H158" s="56" t="s">
        <v>23</v>
      </c>
      <c r="I158" s="56" t="s">
        <v>24</v>
      </c>
      <c r="J158" s="56" t="s">
        <v>25</v>
      </c>
      <c r="K158" s="144" t="s">
        <v>387</v>
      </c>
      <c r="L158" s="72" t="s">
        <v>388</v>
      </c>
      <c r="M158" s="93" t="s">
        <v>389</v>
      </c>
      <c r="N158" s="107"/>
    </row>
    <row r="159" spans="1:18" ht="165.6">
      <c r="A159" s="255" t="s">
        <v>4834</v>
      </c>
      <c r="B159" s="82" t="s">
        <v>18</v>
      </c>
      <c r="C159" s="892"/>
      <c r="D159" s="88" t="s">
        <v>1437</v>
      </c>
      <c r="E159" s="56" t="s">
        <v>1438</v>
      </c>
      <c r="F159" s="56" t="s">
        <v>1439</v>
      </c>
      <c r="G159" s="58" t="s">
        <v>1440</v>
      </c>
      <c r="H159" s="56" t="s">
        <v>246</v>
      </c>
      <c r="I159" s="56" t="s">
        <v>362</v>
      </c>
      <c r="J159" s="56" t="s">
        <v>222</v>
      </c>
      <c r="K159" s="71" t="s">
        <v>1441</v>
      </c>
      <c r="L159" s="92" t="s">
        <v>1442</v>
      </c>
      <c r="M159" s="92" t="s">
        <v>1443</v>
      </c>
      <c r="N159" s="199" t="s">
        <v>1444</v>
      </c>
    </row>
    <row r="160" spans="1:18" ht="138">
      <c r="A160" s="255" t="s">
        <v>4835</v>
      </c>
      <c r="B160" s="227" t="s">
        <v>18</v>
      </c>
      <c r="C160" s="892"/>
      <c r="D160" s="228" t="s">
        <v>1446</v>
      </c>
      <c r="E160" s="97" t="s">
        <v>1447</v>
      </c>
      <c r="F160" s="100" t="s">
        <v>1448</v>
      </c>
      <c r="G160" s="100" t="s">
        <v>1449</v>
      </c>
      <c r="H160" s="179" t="s">
        <v>23</v>
      </c>
      <c r="I160" s="179" t="s">
        <v>24</v>
      </c>
      <c r="J160" s="179" t="s">
        <v>25</v>
      </c>
      <c r="K160" s="104" t="s">
        <v>4836</v>
      </c>
      <c r="L160" s="229" t="s">
        <v>4837</v>
      </c>
      <c r="M160" s="229" t="s">
        <v>4838</v>
      </c>
      <c r="N160" s="230"/>
      <c r="O160" s="231" t="s">
        <v>4839</v>
      </c>
      <c r="P160" s="231" t="s">
        <v>4840</v>
      </c>
      <c r="Q160" s="231" t="s">
        <v>4841</v>
      </c>
      <c r="R160" s="232"/>
    </row>
    <row r="161" spans="1:18">
      <c r="A161" s="112"/>
      <c r="C161" s="150"/>
      <c r="E161" s="56" t="s">
        <v>1453</v>
      </c>
      <c r="F161" s="56" t="s">
        <v>1454</v>
      </c>
      <c r="G161" s="56" t="s">
        <v>1455</v>
      </c>
      <c r="H161" s="56" t="s">
        <v>66</v>
      </c>
      <c r="I161" s="151" t="s">
        <v>39</v>
      </c>
      <c r="J161" s="151" t="s">
        <v>39</v>
      </c>
      <c r="K161" s="144"/>
      <c r="L161" s="92"/>
      <c r="M161" s="144"/>
      <c r="N161" s="107"/>
    </row>
    <row r="162" spans="1:18" ht="41.4">
      <c r="A162" s="255" t="s">
        <v>1456</v>
      </c>
      <c r="B162" s="56" t="s">
        <v>18</v>
      </c>
      <c r="C162" s="932" t="s">
        <v>4842</v>
      </c>
      <c r="D162" s="88" t="s">
        <v>4843</v>
      </c>
      <c r="E162" s="56" t="s">
        <v>4844</v>
      </c>
      <c r="F162" s="56" t="s">
        <v>4845</v>
      </c>
      <c r="G162" s="56" t="s">
        <v>4846</v>
      </c>
      <c r="H162" s="56" t="s">
        <v>23</v>
      </c>
      <c r="I162" s="56" t="s">
        <v>24</v>
      </c>
      <c r="J162" s="56" t="s">
        <v>25</v>
      </c>
      <c r="K162" s="144" t="s">
        <v>387</v>
      </c>
      <c r="L162" s="72" t="s">
        <v>388</v>
      </c>
      <c r="M162" s="93" t="s">
        <v>389</v>
      </c>
      <c r="N162" s="107"/>
    </row>
    <row r="163" spans="1:18" ht="41.4">
      <c r="A163" s="255" t="s">
        <v>1462</v>
      </c>
      <c r="B163" s="56" t="s">
        <v>18</v>
      </c>
      <c r="C163" s="933"/>
      <c r="E163" s="56" t="s">
        <v>1487</v>
      </c>
      <c r="F163" s="56" t="s">
        <v>1488</v>
      </c>
      <c r="G163" s="56" t="s">
        <v>1489</v>
      </c>
      <c r="H163" s="56" t="s">
        <v>23</v>
      </c>
      <c r="I163" s="56" t="s">
        <v>24</v>
      </c>
      <c r="J163" s="56" t="s">
        <v>25</v>
      </c>
      <c r="K163" s="144" t="s">
        <v>387</v>
      </c>
      <c r="L163" s="72" t="s">
        <v>388</v>
      </c>
      <c r="M163" s="93" t="s">
        <v>389</v>
      </c>
      <c r="N163" s="107"/>
    </row>
    <row r="164" spans="1:18" ht="41.4">
      <c r="A164" s="255" t="s">
        <v>1466</v>
      </c>
      <c r="B164" s="56" t="s">
        <v>18</v>
      </c>
      <c r="C164" s="933"/>
      <c r="D164" s="88" t="s">
        <v>4847</v>
      </c>
      <c r="E164" s="56" t="s">
        <v>4848</v>
      </c>
      <c r="F164" s="56" t="s">
        <v>4849</v>
      </c>
      <c r="G164" s="56" t="s">
        <v>4850</v>
      </c>
      <c r="H164" s="56" t="s">
        <v>23</v>
      </c>
      <c r="I164" s="56" t="s">
        <v>24</v>
      </c>
      <c r="J164" s="56" t="s">
        <v>25</v>
      </c>
      <c r="K164" s="144" t="s">
        <v>387</v>
      </c>
      <c r="L164" s="72" t="s">
        <v>388</v>
      </c>
      <c r="M164" s="93" t="s">
        <v>389</v>
      </c>
      <c r="N164" s="107"/>
    </row>
    <row r="165" spans="1:18" ht="55.2">
      <c r="A165" s="255" t="s">
        <v>4469</v>
      </c>
      <c r="B165" s="56" t="s">
        <v>18</v>
      </c>
      <c r="C165" s="933"/>
      <c r="D165" s="88" t="s">
        <v>1523</v>
      </c>
      <c r="E165" s="56" t="s">
        <v>1524</v>
      </c>
      <c r="F165" s="56" t="s">
        <v>1525</v>
      </c>
      <c r="G165" s="56" t="s">
        <v>1526</v>
      </c>
      <c r="H165" s="56" t="s">
        <v>23</v>
      </c>
      <c r="I165" s="56" t="s">
        <v>24</v>
      </c>
      <c r="J165" s="56" t="s">
        <v>25</v>
      </c>
      <c r="K165" s="71" t="s">
        <v>1482</v>
      </c>
      <c r="L165" s="109" t="s">
        <v>214</v>
      </c>
      <c r="M165" s="144" t="s">
        <v>215</v>
      </c>
      <c r="N165" s="107"/>
    </row>
    <row r="166" spans="1:18" ht="55.2">
      <c r="A166" s="255" t="s">
        <v>4471</v>
      </c>
      <c r="B166" s="56" t="s">
        <v>18</v>
      </c>
      <c r="C166" s="933"/>
      <c r="E166" s="56" t="s">
        <v>1528</v>
      </c>
      <c r="F166" s="56" t="s">
        <v>1529</v>
      </c>
      <c r="G166" s="56" t="s">
        <v>1530</v>
      </c>
      <c r="H166" s="56" t="s">
        <v>23</v>
      </c>
      <c r="I166" s="56" t="s">
        <v>24</v>
      </c>
      <c r="J166" s="56" t="s">
        <v>25</v>
      </c>
      <c r="K166" s="71" t="s">
        <v>1531</v>
      </c>
      <c r="L166" s="92" t="s">
        <v>1532</v>
      </c>
      <c r="M166" s="92" t="s">
        <v>1533</v>
      </c>
      <c r="N166" s="107" t="s">
        <v>4472</v>
      </c>
    </row>
    <row r="167" spans="1:18" ht="55.2">
      <c r="A167" s="255" t="s">
        <v>4851</v>
      </c>
      <c r="B167" s="56" t="s">
        <v>18</v>
      </c>
      <c r="C167" s="933"/>
      <c r="D167" s="88" t="s">
        <v>4852</v>
      </c>
      <c r="E167" s="56" t="s">
        <v>1479</v>
      </c>
      <c r="F167" s="56" t="s">
        <v>1480</v>
      </c>
      <c r="G167" s="56" t="s">
        <v>1481</v>
      </c>
      <c r="H167" s="56" t="s">
        <v>23</v>
      </c>
      <c r="I167" s="56" t="s">
        <v>24</v>
      </c>
      <c r="J167" s="56" t="s">
        <v>25</v>
      </c>
      <c r="K167" s="71" t="s">
        <v>1482</v>
      </c>
      <c r="L167" s="109" t="s">
        <v>214</v>
      </c>
      <c r="M167" s="144" t="s">
        <v>215</v>
      </c>
      <c r="N167" s="107"/>
    </row>
    <row r="168" spans="1:18" s="54" customFormat="1" ht="193.2">
      <c r="A168" s="255" t="s">
        <v>1527</v>
      </c>
      <c r="B168" s="56" t="s">
        <v>18</v>
      </c>
      <c r="C168" s="933"/>
      <c r="D168" s="88"/>
      <c r="E168" s="264" t="s">
        <v>4853</v>
      </c>
      <c r="F168" s="264" t="s">
        <v>4854</v>
      </c>
      <c r="G168" s="264" t="s">
        <v>4855</v>
      </c>
      <c r="H168" s="265" t="s">
        <v>23</v>
      </c>
      <c r="I168" s="265" t="s">
        <v>24</v>
      </c>
      <c r="J168" s="265" t="s">
        <v>25</v>
      </c>
      <c r="K168" s="266" t="s">
        <v>4856</v>
      </c>
      <c r="L168" s="267" t="s">
        <v>4857</v>
      </c>
      <c r="M168" s="267" t="s">
        <v>4858</v>
      </c>
      <c r="N168" s="107" t="s">
        <v>4859</v>
      </c>
      <c r="O168" s="268" t="s">
        <v>1505</v>
      </c>
      <c r="P168" s="268" t="s">
        <v>1506</v>
      </c>
      <c r="Q168" s="268" t="s">
        <v>1507</v>
      </c>
      <c r="R168" s="99"/>
    </row>
    <row r="169" spans="1:18" s="263" customFormat="1" ht="138">
      <c r="A169" s="258" t="s">
        <v>1535</v>
      </c>
      <c r="B169" s="168" t="s">
        <v>18</v>
      </c>
      <c r="C169" s="933"/>
      <c r="D169" s="226"/>
      <c r="E169" s="168" t="s">
        <v>4860</v>
      </c>
      <c r="F169" s="168" t="s">
        <v>4861</v>
      </c>
      <c r="G169" s="168" t="s">
        <v>4862</v>
      </c>
      <c r="H169" s="168" t="s">
        <v>23</v>
      </c>
      <c r="I169" s="168" t="s">
        <v>24</v>
      </c>
      <c r="J169" s="168" t="s">
        <v>25</v>
      </c>
      <c r="K169" s="223" t="s">
        <v>4863</v>
      </c>
      <c r="L169" s="169" t="s">
        <v>4864</v>
      </c>
      <c r="M169" s="223" t="s">
        <v>4865</v>
      </c>
      <c r="N169" s="214" t="s">
        <v>4859</v>
      </c>
      <c r="O169" s="168" t="s">
        <v>1505</v>
      </c>
      <c r="P169" s="185" t="s">
        <v>1506</v>
      </c>
      <c r="Q169" s="185" t="s">
        <v>1507</v>
      </c>
      <c r="R169" s="192"/>
    </row>
    <row r="170" spans="1:18" ht="69">
      <c r="A170" s="255" t="s">
        <v>1539</v>
      </c>
      <c r="B170" s="56" t="s">
        <v>18</v>
      </c>
      <c r="C170" s="933"/>
      <c r="D170" s="88" t="s">
        <v>4866</v>
      </c>
      <c r="E170" s="56" t="s">
        <v>4867</v>
      </c>
      <c r="F170" s="56" t="s">
        <v>4868</v>
      </c>
      <c r="G170" s="56" t="s">
        <v>4869</v>
      </c>
      <c r="H170" s="56" t="s">
        <v>23</v>
      </c>
      <c r="I170" s="56" t="s">
        <v>24</v>
      </c>
      <c r="J170" s="56" t="s">
        <v>25</v>
      </c>
      <c r="K170" s="144" t="s">
        <v>387</v>
      </c>
      <c r="L170" s="72" t="s">
        <v>388</v>
      </c>
      <c r="M170" s="93" t="s">
        <v>389</v>
      </c>
      <c r="N170" s="107"/>
    </row>
    <row r="171" spans="1:18" ht="41.4">
      <c r="A171" s="255" t="s">
        <v>1541</v>
      </c>
      <c r="B171" s="56" t="s">
        <v>18</v>
      </c>
      <c r="C171" s="934"/>
      <c r="D171" s="88" t="s">
        <v>383</v>
      </c>
      <c r="E171" s="56" t="s">
        <v>4870</v>
      </c>
      <c r="F171" s="56" t="s">
        <v>4871</v>
      </c>
      <c r="G171" s="56" t="s">
        <v>4872</v>
      </c>
      <c r="H171" s="56" t="s">
        <v>23</v>
      </c>
      <c r="I171" s="56" t="s">
        <v>24</v>
      </c>
      <c r="J171" s="56" t="s">
        <v>25</v>
      </c>
      <c r="K171" s="144" t="s">
        <v>387</v>
      </c>
      <c r="L171" s="72" t="s">
        <v>388</v>
      </c>
      <c r="M171" s="93" t="s">
        <v>389</v>
      </c>
      <c r="N171" s="107"/>
    </row>
    <row r="172" spans="1:18" ht="55.2">
      <c r="A172" s="255" t="s">
        <v>4495</v>
      </c>
      <c r="B172" s="56" t="s">
        <v>18</v>
      </c>
      <c r="C172" s="152"/>
      <c r="E172" s="56" t="s">
        <v>1542</v>
      </c>
      <c r="F172" s="56" t="s">
        <v>1543</v>
      </c>
      <c r="G172" s="56" t="s">
        <v>1544</v>
      </c>
      <c r="H172" s="56" t="s">
        <v>23</v>
      </c>
      <c r="I172" s="56" t="s">
        <v>24</v>
      </c>
      <c r="J172" s="56" t="s">
        <v>25</v>
      </c>
      <c r="K172" s="144" t="s">
        <v>387</v>
      </c>
      <c r="L172" s="72" t="s">
        <v>388</v>
      </c>
      <c r="M172" s="93" t="s">
        <v>389</v>
      </c>
      <c r="N172" s="107"/>
    </row>
    <row r="173" spans="1:18" ht="69">
      <c r="A173" s="252" t="s">
        <v>4873</v>
      </c>
      <c r="B173" s="168" t="s">
        <v>1119</v>
      </c>
      <c r="C173" s="152"/>
      <c r="D173" s="182"/>
      <c r="E173" s="171" t="s">
        <v>1546</v>
      </c>
      <c r="F173" s="168" t="s">
        <v>1547</v>
      </c>
      <c r="G173" s="168" t="s">
        <v>1548</v>
      </c>
      <c r="H173" s="168" t="s">
        <v>23</v>
      </c>
      <c r="I173" s="168" t="s">
        <v>24</v>
      </c>
      <c r="J173" s="168" t="s">
        <v>25</v>
      </c>
      <c r="K173" s="168" t="s">
        <v>1549</v>
      </c>
      <c r="L173" s="171" t="s">
        <v>1550</v>
      </c>
      <c r="M173" s="171" t="s">
        <v>1551</v>
      </c>
      <c r="N173" s="184"/>
      <c r="O173" s="168"/>
      <c r="P173" s="168"/>
      <c r="Q173" s="168"/>
      <c r="R173" s="173"/>
    </row>
    <row r="174" spans="1:18" ht="165.6">
      <c r="A174" s="252" t="s">
        <v>4874</v>
      </c>
      <c r="B174" s="168" t="s">
        <v>1119</v>
      </c>
      <c r="C174" s="152"/>
      <c r="D174" s="182"/>
      <c r="E174" s="171" t="s">
        <v>1553</v>
      </c>
      <c r="F174" s="168" t="s">
        <v>1554</v>
      </c>
      <c r="G174" s="168" t="s">
        <v>1555</v>
      </c>
      <c r="H174" s="168" t="s">
        <v>246</v>
      </c>
      <c r="I174" s="168" t="s">
        <v>362</v>
      </c>
      <c r="J174" s="168" t="s">
        <v>222</v>
      </c>
      <c r="K174" s="168" t="s">
        <v>1556</v>
      </c>
      <c r="L174" s="171" t="s">
        <v>1557</v>
      </c>
      <c r="M174" s="171" t="s">
        <v>1558</v>
      </c>
      <c r="N174" s="184" t="s">
        <v>4875</v>
      </c>
      <c r="O174" s="168"/>
      <c r="P174" s="168"/>
      <c r="Q174" s="168"/>
      <c r="R174" s="173"/>
    </row>
    <row r="175" spans="1:18">
      <c r="A175" s="112"/>
      <c r="B175" s="56"/>
      <c r="C175" s="152"/>
      <c r="E175" s="56" t="s">
        <v>1560</v>
      </c>
      <c r="F175" s="56" t="s">
        <v>1561</v>
      </c>
      <c r="G175" s="56" t="s">
        <v>1562</v>
      </c>
      <c r="H175" s="56" t="s">
        <v>66</v>
      </c>
      <c r="I175" s="74" t="s">
        <v>39</v>
      </c>
      <c r="J175" s="74" t="s">
        <v>39</v>
      </c>
      <c r="K175" s="144"/>
      <c r="L175" s="109"/>
      <c r="M175" s="144"/>
      <c r="N175" s="107"/>
    </row>
    <row r="176" spans="1:18" ht="41.4">
      <c r="A176" s="255" t="s">
        <v>1563</v>
      </c>
      <c r="B176" s="56" t="s">
        <v>18</v>
      </c>
      <c r="C176" s="932" t="s">
        <v>4876</v>
      </c>
      <c r="D176" s="88" t="s">
        <v>4877</v>
      </c>
      <c r="E176" s="56" t="s">
        <v>4878</v>
      </c>
      <c r="F176" s="56" t="s">
        <v>4879</v>
      </c>
      <c r="G176" s="56" t="s">
        <v>4880</v>
      </c>
      <c r="H176" s="56" t="s">
        <v>23</v>
      </c>
      <c r="I176" s="56" t="s">
        <v>24</v>
      </c>
      <c r="J176" s="56" t="s">
        <v>25</v>
      </c>
      <c r="K176" s="71" t="s">
        <v>4684</v>
      </c>
      <c r="L176" s="92" t="s">
        <v>4685</v>
      </c>
      <c r="M176" s="92" t="s">
        <v>4686</v>
      </c>
      <c r="N176" s="107"/>
    </row>
    <row r="177" spans="1:18" ht="41.4">
      <c r="A177" s="255" t="s">
        <v>1568</v>
      </c>
      <c r="B177" s="56" t="s">
        <v>18</v>
      </c>
      <c r="C177" s="933"/>
      <c r="D177" s="88" t="s">
        <v>1564</v>
      </c>
      <c r="E177" s="56" t="s">
        <v>1565</v>
      </c>
      <c r="F177" s="56" t="s">
        <v>1566</v>
      </c>
      <c r="G177" s="56" t="s">
        <v>1567</v>
      </c>
      <c r="H177" s="56" t="s">
        <v>23</v>
      </c>
      <c r="I177" s="56" t="s">
        <v>24</v>
      </c>
      <c r="J177" s="56" t="s">
        <v>25</v>
      </c>
      <c r="K177" s="71" t="s">
        <v>213</v>
      </c>
      <c r="L177" s="92" t="s">
        <v>214</v>
      </c>
      <c r="M177" s="92" t="s">
        <v>281</v>
      </c>
      <c r="N177" s="107"/>
    </row>
    <row r="178" spans="1:18" ht="55.2">
      <c r="A178" s="255" t="s">
        <v>4881</v>
      </c>
      <c r="B178" s="56" t="s">
        <v>18</v>
      </c>
      <c r="C178" s="933"/>
      <c r="E178" s="56" t="s">
        <v>4882</v>
      </c>
      <c r="F178" s="56" t="s">
        <v>4883</v>
      </c>
      <c r="G178" s="56" t="s">
        <v>4884</v>
      </c>
      <c r="H178" s="56" t="s">
        <v>85</v>
      </c>
      <c r="I178" s="151" t="s">
        <v>86</v>
      </c>
      <c r="J178" s="151" t="s">
        <v>87</v>
      </c>
      <c r="K178" s="144"/>
      <c r="L178" s="92"/>
      <c r="M178" s="144"/>
      <c r="N178" s="178" t="s">
        <v>4885</v>
      </c>
      <c r="O178" s="56" t="s">
        <v>4886</v>
      </c>
      <c r="P178" s="56" t="s">
        <v>4887</v>
      </c>
      <c r="Q178" s="56" t="s">
        <v>4888</v>
      </c>
      <c r="R178" s="73"/>
    </row>
    <row r="179" spans="1:18" ht="82.8">
      <c r="A179" s="255" t="s">
        <v>4889</v>
      </c>
      <c r="B179" s="56" t="s">
        <v>18</v>
      </c>
      <c r="C179" s="933"/>
      <c r="E179" s="56" t="s">
        <v>4890</v>
      </c>
      <c r="F179" s="56" t="s">
        <v>4891</v>
      </c>
      <c r="G179" s="56" t="s">
        <v>4892</v>
      </c>
      <c r="H179" s="56" t="s">
        <v>85</v>
      </c>
      <c r="I179" s="151" t="s">
        <v>86</v>
      </c>
      <c r="J179" s="151" t="s">
        <v>87</v>
      </c>
      <c r="K179" s="144"/>
      <c r="L179" s="92"/>
      <c r="M179" s="144"/>
      <c r="N179" s="178" t="s">
        <v>4885</v>
      </c>
      <c r="O179" s="56" t="s">
        <v>4893</v>
      </c>
      <c r="P179" s="56" t="s">
        <v>4894</v>
      </c>
      <c r="Q179" s="56" t="s">
        <v>4895</v>
      </c>
      <c r="R179" s="73"/>
    </row>
    <row r="180" spans="1:18" ht="41.4">
      <c r="A180" s="255" t="s">
        <v>4896</v>
      </c>
      <c r="B180" s="82" t="s">
        <v>18</v>
      </c>
      <c r="C180" s="933"/>
      <c r="D180" s="88" t="s">
        <v>1569</v>
      </c>
      <c r="E180" s="56" t="s">
        <v>1570</v>
      </c>
      <c r="F180" s="56" t="s">
        <v>1571</v>
      </c>
      <c r="G180" s="56" t="s">
        <v>1572</v>
      </c>
      <c r="H180" s="56" t="s">
        <v>23</v>
      </c>
      <c r="I180" s="56" t="s">
        <v>24</v>
      </c>
      <c r="J180" s="56" t="s">
        <v>25</v>
      </c>
      <c r="K180" s="144" t="s">
        <v>387</v>
      </c>
      <c r="L180" s="72" t="s">
        <v>388</v>
      </c>
      <c r="M180" s="93" t="s">
        <v>389</v>
      </c>
      <c r="N180" s="107"/>
    </row>
    <row r="181" spans="1:18">
      <c r="A181" s="112"/>
      <c r="B181" s="56"/>
      <c r="C181" s="152"/>
      <c r="E181" s="56" t="s">
        <v>1573</v>
      </c>
      <c r="F181" s="56" t="s">
        <v>1574</v>
      </c>
      <c r="G181" s="56" t="s">
        <v>1575</v>
      </c>
      <c r="H181" s="56" t="s">
        <v>66</v>
      </c>
      <c r="I181" s="74" t="s">
        <v>39</v>
      </c>
      <c r="J181" s="74" t="s">
        <v>39</v>
      </c>
      <c r="K181" s="144"/>
      <c r="L181" s="109"/>
      <c r="M181" s="144"/>
      <c r="N181" s="107"/>
    </row>
    <row r="182" spans="1:18" ht="234.6">
      <c r="A182" s="259" t="s">
        <v>1576</v>
      </c>
      <c r="B182" s="56" t="s">
        <v>18</v>
      </c>
      <c r="C182" s="933"/>
      <c r="D182" s="71" t="s">
        <v>1577</v>
      </c>
      <c r="E182" s="153" t="s">
        <v>1578</v>
      </c>
      <c r="F182" s="56" t="s">
        <v>4897</v>
      </c>
      <c r="G182" s="56" t="s">
        <v>1580</v>
      </c>
      <c r="H182" s="56" t="s">
        <v>23</v>
      </c>
      <c r="I182" s="56" t="s">
        <v>24</v>
      </c>
      <c r="J182" s="56" t="s">
        <v>25</v>
      </c>
      <c r="K182" s="144" t="s">
        <v>1581</v>
      </c>
      <c r="L182" s="72" t="s">
        <v>1582</v>
      </c>
      <c r="M182" s="93" t="s">
        <v>1583</v>
      </c>
      <c r="N182" s="107"/>
    </row>
    <row r="183" spans="1:18" ht="234.6">
      <c r="A183" s="259" t="s">
        <v>1584</v>
      </c>
      <c r="B183" s="56" t="s">
        <v>18</v>
      </c>
      <c r="C183" s="933"/>
      <c r="D183" s="71" t="s">
        <v>1577</v>
      </c>
      <c r="E183" s="71" t="s">
        <v>1585</v>
      </c>
      <c r="F183" s="56" t="s">
        <v>4898</v>
      </c>
      <c r="G183" s="56" t="s">
        <v>1587</v>
      </c>
      <c r="H183" s="56" t="s">
        <v>23</v>
      </c>
      <c r="I183" s="56" t="s">
        <v>24</v>
      </c>
      <c r="J183" s="56" t="s">
        <v>25</v>
      </c>
      <c r="K183" s="148" t="s">
        <v>4899</v>
      </c>
      <c r="L183" s="101" t="s">
        <v>4900</v>
      </c>
      <c r="M183" s="101" t="s">
        <v>4901</v>
      </c>
      <c r="N183" s="103" t="s">
        <v>4902</v>
      </c>
    </row>
    <row r="184" spans="1:18" ht="234.6">
      <c r="A184" s="260" t="s">
        <v>1592</v>
      </c>
      <c r="B184" s="168" t="s">
        <v>18</v>
      </c>
      <c r="C184" s="933"/>
      <c r="D184" s="182" t="s">
        <v>1577</v>
      </c>
      <c r="E184" s="233" t="s">
        <v>4903</v>
      </c>
      <c r="F184" s="168" t="s">
        <v>4904</v>
      </c>
      <c r="G184" s="168" t="s">
        <v>4905</v>
      </c>
      <c r="H184" s="168" t="s">
        <v>23</v>
      </c>
      <c r="I184" s="168" t="s">
        <v>24</v>
      </c>
      <c r="J184" s="168" t="s">
        <v>25</v>
      </c>
      <c r="K184" s="223" t="s">
        <v>213</v>
      </c>
      <c r="L184" s="171" t="s">
        <v>214</v>
      </c>
      <c r="M184" s="183" t="s">
        <v>281</v>
      </c>
      <c r="N184" s="184"/>
      <c r="O184" s="215"/>
      <c r="P184" s="215"/>
      <c r="Q184" s="215"/>
      <c r="R184" s="192"/>
    </row>
    <row r="185" spans="1:18" ht="234.6">
      <c r="A185" s="260" t="s">
        <v>4507</v>
      </c>
      <c r="B185" s="168" t="s">
        <v>18</v>
      </c>
      <c r="C185" s="933"/>
      <c r="D185" s="182" t="s">
        <v>1577</v>
      </c>
      <c r="E185" s="182" t="s">
        <v>1593</v>
      </c>
      <c r="F185" s="168" t="s">
        <v>1594</v>
      </c>
      <c r="G185" s="168" t="s">
        <v>1595</v>
      </c>
      <c r="H185" s="168" t="s">
        <v>246</v>
      </c>
      <c r="I185" s="168" t="s">
        <v>362</v>
      </c>
      <c r="J185" s="168" t="s">
        <v>222</v>
      </c>
      <c r="K185" s="223" t="s">
        <v>4906</v>
      </c>
      <c r="L185" s="171" t="s">
        <v>1597</v>
      </c>
      <c r="M185" s="191" t="s">
        <v>1598</v>
      </c>
      <c r="N185" s="184" t="s">
        <v>1599</v>
      </c>
      <c r="O185" s="215"/>
      <c r="P185" s="215"/>
      <c r="Q185" s="215"/>
      <c r="R185" s="192"/>
    </row>
    <row r="186" spans="1:18" ht="234.6">
      <c r="A186" s="259" t="s">
        <v>1600</v>
      </c>
      <c r="B186" s="56" t="s">
        <v>18</v>
      </c>
      <c r="C186" s="933"/>
      <c r="D186" s="71" t="s">
        <v>1577</v>
      </c>
      <c r="E186" s="71" t="s">
        <v>1601</v>
      </c>
      <c r="F186" s="95" t="s">
        <v>4512</v>
      </c>
      <c r="G186" s="56" t="s">
        <v>4513</v>
      </c>
      <c r="H186" s="56" t="s">
        <v>23</v>
      </c>
      <c r="I186" s="56" t="s">
        <v>24</v>
      </c>
      <c r="J186" s="56" t="s">
        <v>25</v>
      </c>
      <c r="K186" s="144" t="s">
        <v>1604</v>
      </c>
      <c r="L186" s="109" t="s">
        <v>4907</v>
      </c>
      <c r="M186" s="93" t="s">
        <v>4908</v>
      </c>
      <c r="N186" s="98" t="s">
        <v>1607</v>
      </c>
    </row>
    <row r="187" spans="1:18">
      <c r="A187" s="113"/>
      <c r="B187" s="56"/>
      <c r="C187" s="71"/>
      <c r="D187" s="71"/>
      <c r="E187" s="56" t="s">
        <v>1608</v>
      </c>
      <c r="F187" s="56" t="s">
        <v>1609</v>
      </c>
      <c r="G187" s="56" t="s">
        <v>1610</v>
      </c>
      <c r="H187" s="56" t="s">
        <v>66</v>
      </c>
      <c r="I187" s="74" t="s">
        <v>39</v>
      </c>
      <c r="J187" s="74" t="s">
        <v>39</v>
      </c>
      <c r="K187" s="144"/>
      <c r="L187" s="92"/>
      <c r="M187" s="144"/>
      <c r="N187" s="107"/>
    </row>
    <row r="188" spans="1:18" ht="41.4">
      <c r="A188" s="255" t="s">
        <v>1611</v>
      </c>
      <c r="B188" s="56" t="s">
        <v>18</v>
      </c>
      <c r="C188" s="155"/>
      <c r="D188" s="88" t="s">
        <v>1612</v>
      </c>
      <c r="E188" s="56" t="s">
        <v>1613</v>
      </c>
      <c r="F188" s="56" t="s">
        <v>1614</v>
      </c>
      <c r="G188" s="56" t="s">
        <v>1615</v>
      </c>
      <c r="H188" s="56" t="s">
        <v>23</v>
      </c>
      <c r="I188" s="56" t="s">
        <v>24</v>
      </c>
      <c r="J188" s="56" t="s">
        <v>25</v>
      </c>
      <c r="K188" s="144" t="s">
        <v>387</v>
      </c>
      <c r="L188" s="72" t="s">
        <v>388</v>
      </c>
      <c r="M188" s="93" t="s">
        <v>389</v>
      </c>
      <c r="N188" s="107"/>
    </row>
    <row r="189" spans="1:18" ht="409.6">
      <c r="A189" s="261" t="s">
        <v>1616</v>
      </c>
      <c r="B189" s="56" t="s">
        <v>18</v>
      </c>
      <c r="C189" s="892" t="s">
        <v>1617</v>
      </c>
      <c r="D189" s="234" t="s">
        <v>4909</v>
      </c>
      <c r="E189" s="68" t="s">
        <v>4910</v>
      </c>
      <c r="F189" s="68" t="s">
        <v>4911</v>
      </c>
      <c r="G189" s="62" t="s">
        <v>4912</v>
      </c>
      <c r="H189" s="56" t="s">
        <v>246</v>
      </c>
      <c r="I189" s="74" t="s">
        <v>362</v>
      </c>
      <c r="J189" s="74" t="s">
        <v>222</v>
      </c>
      <c r="K189" s="102" t="s">
        <v>4913</v>
      </c>
      <c r="L189" s="102" t="s">
        <v>4914</v>
      </c>
      <c r="M189" s="105" t="s">
        <v>4915</v>
      </c>
      <c r="N189" s="107" t="s">
        <v>451</v>
      </c>
    </row>
    <row r="190" spans="1:18" ht="69">
      <c r="A190" s="262" t="s">
        <v>1625</v>
      </c>
      <c r="B190" s="168" t="s">
        <v>18</v>
      </c>
      <c r="C190" s="892"/>
      <c r="D190" s="235"/>
      <c r="E190" s="168" t="s">
        <v>1626</v>
      </c>
      <c r="F190" s="168" t="s">
        <v>1627</v>
      </c>
      <c r="G190" s="168" t="s">
        <v>4916</v>
      </c>
      <c r="H190" s="168" t="s">
        <v>23</v>
      </c>
      <c r="I190" s="168" t="s">
        <v>24</v>
      </c>
      <c r="J190" s="168" t="s">
        <v>25</v>
      </c>
      <c r="K190" s="223" t="s">
        <v>1629</v>
      </c>
      <c r="L190" s="183" t="s">
        <v>1630</v>
      </c>
      <c r="M190" s="183" t="s">
        <v>1631</v>
      </c>
      <c r="N190" s="184" t="s">
        <v>1632</v>
      </c>
      <c r="O190" s="215"/>
      <c r="P190" s="215"/>
      <c r="Q190" s="215"/>
      <c r="R190" s="192"/>
    </row>
    <row r="191" spans="1:18" ht="124.2">
      <c r="A191" s="262" t="s">
        <v>1633</v>
      </c>
      <c r="B191" s="168" t="s">
        <v>18</v>
      </c>
      <c r="C191" s="892"/>
      <c r="D191" s="235"/>
      <c r="E191" s="168" t="s">
        <v>1634</v>
      </c>
      <c r="F191" s="168" t="s">
        <v>4917</v>
      </c>
      <c r="G191" s="168" t="s">
        <v>1636</v>
      </c>
      <c r="H191" s="168" t="s">
        <v>23</v>
      </c>
      <c r="I191" s="168" t="s">
        <v>24</v>
      </c>
      <c r="J191" s="168" t="s">
        <v>25</v>
      </c>
      <c r="K191" s="223" t="s">
        <v>4918</v>
      </c>
      <c r="L191" s="183" t="s">
        <v>4919</v>
      </c>
      <c r="M191" s="183" t="s">
        <v>4920</v>
      </c>
      <c r="N191" s="184" t="s">
        <v>1632</v>
      </c>
      <c r="O191" s="215"/>
      <c r="P191" s="215"/>
      <c r="Q191" s="215"/>
      <c r="R191" s="192"/>
    </row>
    <row r="192" spans="1:18" ht="409.6">
      <c r="A192" s="258" t="s">
        <v>1640</v>
      </c>
      <c r="B192" s="168" t="s">
        <v>18</v>
      </c>
      <c r="C192" s="892"/>
      <c r="D192" s="182" t="s">
        <v>4921</v>
      </c>
      <c r="E192" s="168" t="s">
        <v>376</v>
      </c>
      <c r="F192" s="168" t="s">
        <v>4922</v>
      </c>
      <c r="G192" s="168" t="s">
        <v>4923</v>
      </c>
      <c r="H192" s="168" t="s">
        <v>246</v>
      </c>
      <c r="I192" s="191" t="s">
        <v>362</v>
      </c>
      <c r="J192" s="191" t="s">
        <v>222</v>
      </c>
      <c r="K192" s="223" t="s">
        <v>4924</v>
      </c>
      <c r="L192" s="171" t="s">
        <v>4925</v>
      </c>
      <c r="M192" s="183" t="s">
        <v>4926</v>
      </c>
      <c r="N192" s="214"/>
      <c r="O192" s="215"/>
      <c r="P192" s="215"/>
      <c r="Q192" s="215"/>
      <c r="R192" s="192"/>
    </row>
    <row r="193" spans="1:18" ht="82.8">
      <c r="A193" s="262" t="s">
        <v>4927</v>
      </c>
      <c r="B193" s="168" t="s">
        <v>18</v>
      </c>
      <c r="C193" s="892"/>
      <c r="D193" s="235"/>
      <c r="E193" s="168" t="s">
        <v>4928</v>
      </c>
      <c r="F193" s="168" t="s">
        <v>4929</v>
      </c>
      <c r="G193" s="168" t="s">
        <v>4930</v>
      </c>
      <c r="H193" s="168" t="s">
        <v>23</v>
      </c>
      <c r="I193" s="168" t="s">
        <v>24</v>
      </c>
      <c r="J193" s="168" t="s">
        <v>25</v>
      </c>
      <c r="K193" s="223" t="s">
        <v>387</v>
      </c>
      <c r="L193" s="171" t="s">
        <v>388</v>
      </c>
      <c r="M193" s="223" t="s">
        <v>389</v>
      </c>
      <c r="N193" s="184"/>
      <c r="O193" s="215"/>
      <c r="P193" s="215"/>
      <c r="Q193" s="215"/>
      <c r="R193" s="192"/>
    </row>
    <row r="194" spans="1:18" ht="331.2">
      <c r="A194" s="255" t="s">
        <v>4927</v>
      </c>
      <c r="B194" s="204" t="s">
        <v>18</v>
      </c>
      <c r="C194" s="892"/>
      <c r="D194" s="201" t="s">
        <v>4931</v>
      </c>
      <c r="E194" s="204" t="s">
        <v>4932</v>
      </c>
      <c r="F194" s="204" t="s">
        <v>4933</v>
      </c>
      <c r="G194" s="204" t="s">
        <v>4934</v>
      </c>
      <c r="H194" s="204" t="s">
        <v>23</v>
      </c>
      <c r="I194" s="204" t="s">
        <v>24</v>
      </c>
      <c r="J194" s="204" t="s">
        <v>25</v>
      </c>
      <c r="K194" s="210" t="s">
        <v>387</v>
      </c>
      <c r="L194" s="203" t="s">
        <v>388</v>
      </c>
      <c r="M194" s="236" t="s">
        <v>389</v>
      </c>
      <c r="N194" s="206"/>
      <c r="O194" s="200"/>
      <c r="P194" s="200"/>
      <c r="Q194" s="200"/>
      <c r="R194" s="207"/>
    </row>
    <row r="195" spans="1:18" ht="409.6">
      <c r="A195" s="255" t="s">
        <v>4935</v>
      </c>
      <c r="B195" s="204" t="s">
        <v>18</v>
      </c>
      <c r="C195" s="892"/>
      <c r="D195" s="201" t="s">
        <v>4936</v>
      </c>
      <c r="E195" s="204" t="s">
        <v>4937</v>
      </c>
      <c r="F195" s="204" t="s">
        <v>4938</v>
      </c>
      <c r="G195" s="204" t="s">
        <v>4939</v>
      </c>
      <c r="H195" s="204" t="s">
        <v>23</v>
      </c>
      <c r="I195" s="204" t="s">
        <v>24</v>
      </c>
      <c r="J195" s="204" t="s">
        <v>25</v>
      </c>
      <c r="K195" s="210" t="s">
        <v>387</v>
      </c>
      <c r="L195" s="203" t="s">
        <v>388</v>
      </c>
      <c r="M195" s="236" t="s">
        <v>389</v>
      </c>
      <c r="N195" s="206"/>
      <c r="O195" s="200"/>
      <c r="P195" s="200"/>
      <c r="Q195" s="200"/>
      <c r="R195" s="207"/>
    </row>
    <row r="196" spans="1:18" ht="409.6">
      <c r="A196" s="255" t="s">
        <v>4940</v>
      </c>
      <c r="B196" s="204" t="s">
        <v>18</v>
      </c>
      <c r="C196" s="892"/>
      <c r="D196" s="201" t="s">
        <v>4941</v>
      </c>
      <c r="E196" s="204" t="s">
        <v>4942</v>
      </c>
      <c r="F196" s="204" t="s">
        <v>4943</v>
      </c>
      <c r="G196" s="204" t="s">
        <v>4944</v>
      </c>
      <c r="H196" s="204" t="s">
        <v>23</v>
      </c>
      <c r="I196" s="204" t="s">
        <v>24</v>
      </c>
      <c r="J196" s="204" t="s">
        <v>25</v>
      </c>
      <c r="K196" s="210" t="s">
        <v>387</v>
      </c>
      <c r="L196" s="203" t="s">
        <v>388</v>
      </c>
      <c r="M196" s="236" t="s">
        <v>389</v>
      </c>
      <c r="N196" s="206"/>
      <c r="O196" s="200"/>
      <c r="P196" s="200"/>
      <c r="Q196" s="200"/>
      <c r="R196" s="207"/>
    </row>
    <row r="197" spans="1:18" ht="161.4" customHeight="1">
      <c r="A197" s="255" t="s">
        <v>4945</v>
      </c>
      <c r="B197" s="204" t="s">
        <v>18</v>
      </c>
      <c r="C197" s="892"/>
      <c r="D197" s="201" t="s">
        <v>4946</v>
      </c>
      <c r="E197" s="204" t="s">
        <v>4947</v>
      </c>
      <c r="F197" s="204" t="s">
        <v>4948</v>
      </c>
      <c r="G197" s="204" t="s">
        <v>4949</v>
      </c>
      <c r="H197" s="204" t="s">
        <v>23</v>
      </c>
      <c r="I197" s="204" t="s">
        <v>24</v>
      </c>
      <c r="J197" s="204" t="s">
        <v>25</v>
      </c>
      <c r="K197" s="210" t="s">
        <v>387</v>
      </c>
      <c r="L197" s="203" t="s">
        <v>388</v>
      </c>
      <c r="M197" s="236" t="s">
        <v>389</v>
      </c>
      <c r="N197" s="206"/>
      <c r="O197" s="200"/>
      <c r="P197" s="200"/>
      <c r="Q197" s="200"/>
      <c r="R197" s="207"/>
    </row>
    <row r="198" spans="1:18" ht="129" customHeight="1">
      <c r="A198" s="255" t="s">
        <v>4950</v>
      </c>
      <c r="B198" s="204" t="s">
        <v>18</v>
      </c>
      <c r="C198" s="892"/>
      <c r="D198" s="201" t="s">
        <v>4951</v>
      </c>
      <c r="E198" s="204" t="s">
        <v>4952</v>
      </c>
      <c r="F198" s="204" t="s">
        <v>4953</v>
      </c>
      <c r="G198" s="204" t="s">
        <v>4954</v>
      </c>
      <c r="H198" s="204" t="s">
        <v>23</v>
      </c>
      <c r="I198" s="204" t="s">
        <v>24</v>
      </c>
      <c r="J198" s="204" t="s">
        <v>25</v>
      </c>
      <c r="K198" s="210" t="s">
        <v>387</v>
      </c>
      <c r="L198" s="203" t="s">
        <v>388</v>
      </c>
      <c r="M198" s="236" t="s">
        <v>389</v>
      </c>
      <c r="N198" s="206"/>
      <c r="O198" s="200"/>
      <c r="P198" s="200"/>
      <c r="Q198" s="200"/>
      <c r="R198" s="207"/>
    </row>
    <row r="199" spans="1:18" ht="409.6">
      <c r="A199" s="255" t="s">
        <v>4955</v>
      </c>
      <c r="B199" s="204" t="s">
        <v>18</v>
      </c>
      <c r="C199" s="892"/>
      <c r="D199" s="201" t="s">
        <v>4956</v>
      </c>
      <c r="E199" s="204" t="s">
        <v>4957</v>
      </c>
      <c r="F199" s="204" t="s">
        <v>4958</v>
      </c>
      <c r="G199" s="204" t="s">
        <v>4959</v>
      </c>
      <c r="H199" s="204" t="s">
        <v>23</v>
      </c>
      <c r="I199" s="204" t="s">
        <v>24</v>
      </c>
      <c r="J199" s="204" t="s">
        <v>25</v>
      </c>
      <c r="K199" s="210" t="s">
        <v>387</v>
      </c>
      <c r="L199" s="203" t="s">
        <v>388</v>
      </c>
      <c r="M199" s="236" t="s">
        <v>389</v>
      </c>
      <c r="N199" s="206"/>
      <c r="O199" s="200"/>
      <c r="P199" s="200"/>
      <c r="Q199" s="200"/>
      <c r="R199" s="207"/>
    </row>
    <row r="200" spans="1:18" ht="409.6">
      <c r="A200" s="258" t="s">
        <v>4935</v>
      </c>
      <c r="B200" s="56" t="s">
        <v>18</v>
      </c>
      <c r="C200" s="892"/>
      <c r="D200" s="71" t="s">
        <v>4956</v>
      </c>
      <c r="E200" s="56" t="s">
        <v>1657</v>
      </c>
      <c r="F200" s="95" t="s">
        <v>1658</v>
      </c>
      <c r="G200" s="95" t="s">
        <v>1659</v>
      </c>
      <c r="H200" s="56" t="s">
        <v>23</v>
      </c>
      <c r="I200" s="56" t="s">
        <v>24</v>
      </c>
      <c r="J200" s="56" t="s">
        <v>25</v>
      </c>
      <c r="K200" s="144" t="s">
        <v>387</v>
      </c>
      <c r="L200" s="72" t="s">
        <v>388</v>
      </c>
      <c r="M200" s="93" t="s">
        <v>389</v>
      </c>
      <c r="N200" s="107" t="s">
        <v>451</v>
      </c>
    </row>
    <row r="201" spans="1:18" ht="409.6">
      <c r="A201" s="258" t="s">
        <v>4960</v>
      </c>
      <c r="B201" s="56" t="s">
        <v>18</v>
      </c>
      <c r="C201" s="892"/>
      <c r="D201" s="71" t="s">
        <v>4956</v>
      </c>
      <c r="E201" s="56" t="s">
        <v>1661</v>
      </c>
      <c r="F201" s="56" t="s">
        <v>1662</v>
      </c>
      <c r="G201" s="56" t="s">
        <v>1663</v>
      </c>
      <c r="H201" s="56" t="s">
        <v>23</v>
      </c>
      <c r="I201" s="56" t="s">
        <v>24</v>
      </c>
      <c r="J201" s="56" t="s">
        <v>25</v>
      </c>
      <c r="K201" s="144" t="s">
        <v>4961</v>
      </c>
      <c r="L201" s="72" t="s">
        <v>4962</v>
      </c>
      <c r="M201" s="93" t="s">
        <v>4963</v>
      </c>
      <c r="N201" s="199" t="s">
        <v>4964</v>
      </c>
    </row>
    <row r="202" spans="1:18" ht="409.6">
      <c r="A202" s="258" t="s">
        <v>4940</v>
      </c>
      <c r="B202" s="56" t="s">
        <v>18</v>
      </c>
      <c r="C202" s="892"/>
      <c r="D202" s="71" t="s">
        <v>358</v>
      </c>
      <c r="E202" s="56" t="s">
        <v>4965</v>
      </c>
      <c r="F202" s="56" t="s">
        <v>360</v>
      </c>
      <c r="G202" s="56" t="s">
        <v>361</v>
      </c>
      <c r="H202" s="56" t="s">
        <v>246</v>
      </c>
      <c r="I202" s="56" t="s">
        <v>362</v>
      </c>
      <c r="J202" s="56" t="s">
        <v>222</v>
      </c>
      <c r="K202" s="71" t="s">
        <v>363</v>
      </c>
      <c r="L202" s="92" t="s">
        <v>4966</v>
      </c>
      <c r="M202" s="92" t="s">
        <v>4967</v>
      </c>
      <c r="N202" s="107"/>
    </row>
    <row r="203" spans="1:18" ht="151.80000000000001">
      <c r="A203" s="258" t="s">
        <v>4945</v>
      </c>
      <c r="B203" s="168" t="s">
        <v>18</v>
      </c>
      <c r="C203" s="892"/>
      <c r="D203" s="182"/>
      <c r="E203" s="168" t="s">
        <v>367</v>
      </c>
      <c r="F203" s="168" t="s">
        <v>368</v>
      </c>
      <c r="G203" s="168" t="s">
        <v>369</v>
      </c>
      <c r="H203" s="168" t="s">
        <v>246</v>
      </c>
      <c r="I203" s="168" t="s">
        <v>362</v>
      </c>
      <c r="J203" s="168" t="s">
        <v>222</v>
      </c>
      <c r="K203" s="223" t="s">
        <v>4968</v>
      </c>
      <c r="L203" s="169" t="s">
        <v>4969</v>
      </c>
      <c r="M203" s="223" t="s">
        <v>4970</v>
      </c>
      <c r="N203" s="214"/>
      <c r="O203" s="215"/>
      <c r="P203" s="215"/>
      <c r="Q203" s="215"/>
      <c r="R203" s="192"/>
    </row>
    <row r="204" spans="1:18" ht="409.6">
      <c r="A204" s="255" t="s">
        <v>4971</v>
      </c>
      <c r="B204" s="204" t="s">
        <v>18</v>
      </c>
      <c r="C204" s="892"/>
      <c r="D204" s="201" t="s">
        <v>4972</v>
      </c>
      <c r="E204" s="204" t="s">
        <v>4973</v>
      </c>
      <c r="F204" s="204" t="s">
        <v>4974</v>
      </c>
      <c r="G204" s="204" t="s">
        <v>4975</v>
      </c>
      <c r="H204" s="204" t="s">
        <v>23</v>
      </c>
      <c r="I204" s="204" t="s">
        <v>24</v>
      </c>
      <c r="J204" s="204" t="s">
        <v>25</v>
      </c>
      <c r="K204" s="210" t="s">
        <v>387</v>
      </c>
      <c r="L204" s="203" t="s">
        <v>388</v>
      </c>
      <c r="M204" s="236" t="s">
        <v>389</v>
      </c>
      <c r="N204" s="206"/>
      <c r="O204" s="200"/>
      <c r="P204" s="200"/>
      <c r="Q204" s="200"/>
      <c r="R204" s="207"/>
    </row>
    <row r="205" spans="1:18" ht="217.2" customHeight="1">
      <c r="A205" s="255" t="s">
        <v>4976</v>
      </c>
      <c r="B205" s="204" t="s">
        <v>18</v>
      </c>
      <c r="C205" s="892"/>
      <c r="D205" s="201" t="s">
        <v>4977</v>
      </c>
      <c r="E205" s="204" t="s">
        <v>4978</v>
      </c>
      <c r="F205" s="237" t="s">
        <v>4979</v>
      </c>
      <c r="G205" s="237" t="s">
        <v>4980</v>
      </c>
      <c r="H205" s="204" t="s">
        <v>23</v>
      </c>
      <c r="I205" s="204" t="s">
        <v>24</v>
      </c>
      <c r="J205" s="204" t="s">
        <v>25</v>
      </c>
      <c r="K205" s="210" t="s">
        <v>387</v>
      </c>
      <c r="L205" s="203" t="s">
        <v>388</v>
      </c>
      <c r="M205" s="236" t="s">
        <v>389</v>
      </c>
      <c r="N205" s="206"/>
      <c r="O205" s="200"/>
      <c r="P205" s="200"/>
      <c r="Q205" s="200"/>
      <c r="R205" s="207"/>
    </row>
    <row r="206" spans="1:18" ht="185.4" customHeight="1">
      <c r="A206" s="255" t="s">
        <v>4981</v>
      </c>
      <c r="B206" s="200" t="s">
        <v>18</v>
      </c>
      <c r="C206" s="892"/>
      <c r="D206" s="201" t="s">
        <v>4982</v>
      </c>
      <c r="E206" s="204" t="s">
        <v>4983</v>
      </c>
      <c r="F206" s="204" t="s">
        <v>4984</v>
      </c>
      <c r="G206" s="204" t="s">
        <v>4985</v>
      </c>
      <c r="H206" s="204" t="s">
        <v>23</v>
      </c>
      <c r="I206" s="204" t="s">
        <v>24</v>
      </c>
      <c r="J206" s="204" t="s">
        <v>25</v>
      </c>
      <c r="K206" s="210" t="s">
        <v>387</v>
      </c>
      <c r="L206" s="203" t="s">
        <v>388</v>
      </c>
      <c r="M206" s="236" t="s">
        <v>389</v>
      </c>
      <c r="N206" s="206"/>
      <c r="O206" s="200"/>
      <c r="P206" s="200"/>
      <c r="Q206" s="200"/>
      <c r="R206" s="207"/>
    </row>
    <row r="207" spans="1:18">
      <c r="A207" s="112"/>
      <c r="C207" s="71"/>
      <c r="D207" s="76"/>
      <c r="E207" s="56" t="s">
        <v>1670</v>
      </c>
      <c r="F207" s="56" t="s">
        <v>1671</v>
      </c>
      <c r="G207" s="56" t="s">
        <v>1672</v>
      </c>
      <c r="H207" s="56" t="s">
        <v>66</v>
      </c>
      <c r="I207" s="74" t="s">
        <v>39</v>
      </c>
      <c r="J207" s="74" t="s">
        <v>39</v>
      </c>
      <c r="K207" s="144"/>
      <c r="L207" s="72"/>
      <c r="M207" s="93"/>
      <c r="N207" s="107"/>
    </row>
    <row r="208" spans="1:18" ht="409.6">
      <c r="A208" s="218" t="s">
        <v>1673</v>
      </c>
      <c r="B208" s="56" t="s">
        <v>18</v>
      </c>
      <c r="C208" s="935" t="s">
        <v>1674</v>
      </c>
      <c r="D208" s="76"/>
      <c r="E208" s="56" t="s">
        <v>1675</v>
      </c>
      <c r="F208" s="56" t="s">
        <v>1676</v>
      </c>
      <c r="G208" s="56" t="s">
        <v>1677</v>
      </c>
      <c r="H208" s="56" t="s">
        <v>798</v>
      </c>
      <c r="I208" s="74" t="s">
        <v>362</v>
      </c>
      <c r="J208" s="74" t="s">
        <v>222</v>
      </c>
      <c r="K208" s="104" t="s">
        <v>4986</v>
      </c>
      <c r="L208" s="105" t="s">
        <v>4987</v>
      </c>
      <c r="M208" s="105" t="s">
        <v>4988</v>
      </c>
      <c r="N208" s="107"/>
      <c r="O208" s="56" t="s">
        <v>1681</v>
      </c>
      <c r="P208" s="56" t="s">
        <v>1682</v>
      </c>
      <c r="Q208" s="56" t="s">
        <v>4989</v>
      </c>
    </row>
    <row r="209" spans="1:18" ht="409.6">
      <c r="A209" s="238" t="s">
        <v>1684</v>
      </c>
      <c r="B209" s="56" t="s">
        <v>18</v>
      </c>
      <c r="C209" s="936"/>
      <c r="D209" s="239" t="s">
        <v>1685</v>
      </c>
      <c r="E209" s="56" t="s">
        <v>1686</v>
      </c>
      <c r="F209" s="56" t="s">
        <v>1687</v>
      </c>
      <c r="G209" s="56" t="s">
        <v>1688</v>
      </c>
      <c r="H209" s="56" t="s">
        <v>1689</v>
      </c>
      <c r="I209" s="56" t="s">
        <v>1690</v>
      </c>
      <c r="J209" s="56" t="s">
        <v>1691</v>
      </c>
      <c r="K209" s="104" t="s">
        <v>4986</v>
      </c>
      <c r="L209" s="105" t="s">
        <v>4987</v>
      </c>
      <c r="M209" s="105" t="s">
        <v>4988</v>
      </c>
      <c r="N209" s="107"/>
      <c r="O209" s="56" t="s">
        <v>1681</v>
      </c>
      <c r="P209" s="56" t="s">
        <v>1682</v>
      </c>
      <c r="Q209" s="56" t="s">
        <v>4989</v>
      </c>
    </row>
    <row r="210" spans="1:18">
      <c r="A210" s="112"/>
      <c r="B210" s="75" t="s">
        <v>18</v>
      </c>
      <c r="C210" s="932" t="s">
        <v>19</v>
      </c>
      <c r="D210" s="937"/>
      <c r="E210" s="75" t="s">
        <v>1694</v>
      </c>
      <c r="F210" s="75" t="s">
        <v>1695</v>
      </c>
      <c r="G210" s="75" t="s">
        <v>1696</v>
      </c>
      <c r="H210" s="113" t="s">
        <v>66</v>
      </c>
      <c r="I210" s="74" t="s">
        <v>39</v>
      </c>
      <c r="J210" s="74" t="s">
        <v>39</v>
      </c>
      <c r="K210" s="113"/>
      <c r="L210" s="151"/>
      <c r="M210" s="151"/>
      <c r="N210" s="146"/>
      <c r="O210" s="113"/>
      <c r="P210" s="113"/>
      <c r="Q210" s="113"/>
      <c r="R210" s="114"/>
    </row>
    <row r="211" spans="1:18">
      <c r="A211" s="136" t="s">
        <v>1697</v>
      </c>
      <c r="B211" s="124" t="s">
        <v>18</v>
      </c>
      <c r="C211" s="934"/>
      <c r="D211" s="938"/>
      <c r="E211" s="122" t="s">
        <v>1698</v>
      </c>
      <c r="F211" s="122" t="s">
        <v>1699</v>
      </c>
      <c r="G211" s="122" t="s">
        <v>1700</v>
      </c>
      <c r="H211" s="122" t="s">
        <v>96</v>
      </c>
      <c r="I211" s="122" t="s">
        <v>101</v>
      </c>
      <c r="J211" s="122" t="s">
        <v>102</v>
      </c>
      <c r="K211" s="122"/>
      <c r="L211" s="122"/>
      <c r="M211" s="122"/>
      <c r="N211" s="126"/>
      <c r="O211" s="122"/>
      <c r="P211" s="122"/>
      <c r="Q211" s="122"/>
      <c r="R211" s="127"/>
    </row>
    <row r="212" spans="1:18">
      <c r="A212" s="240"/>
      <c r="B212" s="80"/>
      <c r="C212" s="80"/>
      <c r="D212" s="81"/>
      <c r="E212" s="80" t="s">
        <v>1705</v>
      </c>
      <c r="F212" s="80" t="s">
        <v>1706</v>
      </c>
      <c r="G212" s="80" t="s">
        <v>1707</v>
      </c>
      <c r="H212" s="80"/>
      <c r="I212" s="80"/>
      <c r="J212" s="80"/>
      <c r="K212" s="80"/>
      <c r="L212" s="241"/>
      <c r="M212" s="241"/>
      <c r="N212" s="141"/>
      <c r="O212" s="80"/>
      <c r="P212" s="80"/>
      <c r="Q212" s="80"/>
      <c r="R212" s="142"/>
    </row>
    <row r="213" spans="1:18">
      <c r="A213" s="227"/>
      <c r="C213" s="82"/>
      <c r="F213" s="82"/>
      <c r="G213" s="82"/>
      <c r="H213" s="82"/>
      <c r="I213" s="82"/>
      <c r="J213" s="82"/>
      <c r="L213" s="149"/>
      <c r="M213" s="149"/>
      <c r="N213" s="107"/>
    </row>
    <row r="214" spans="1:18">
      <c r="A214" s="924"/>
      <c r="B214" s="924"/>
      <c r="C214" s="924"/>
      <c r="D214" s="924"/>
      <c r="E214" s="924"/>
      <c r="F214" s="924"/>
      <c r="G214" s="924"/>
      <c r="H214" s="924"/>
      <c r="I214" s="924"/>
      <c r="J214" s="924"/>
      <c r="K214" s="924"/>
      <c r="L214" s="924"/>
      <c r="M214" s="924"/>
      <c r="N214" s="924"/>
      <c r="O214" s="925"/>
      <c r="P214" s="242"/>
      <c r="Q214" s="242"/>
      <c r="R214" s="243"/>
    </row>
    <row r="215" spans="1:18">
      <c r="A215" s="926"/>
      <c r="B215" s="926"/>
      <c r="C215" s="926"/>
      <c r="D215" s="926"/>
      <c r="E215" s="926"/>
      <c r="F215" s="926"/>
      <c r="G215" s="926"/>
      <c r="H215" s="926"/>
      <c r="I215" s="926"/>
      <c r="J215" s="926"/>
      <c r="K215" s="926"/>
      <c r="L215" s="926"/>
      <c r="M215" s="926"/>
      <c r="N215" s="926"/>
      <c r="O215" s="927"/>
      <c r="P215" s="242"/>
      <c r="Q215" s="242"/>
      <c r="R215" s="243"/>
    </row>
    <row r="216" spans="1:18">
      <c r="A216" s="926"/>
      <c r="B216" s="926"/>
      <c r="C216" s="926"/>
      <c r="D216" s="926"/>
      <c r="E216" s="926"/>
      <c r="F216" s="926"/>
      <c r="G216" s="926"/>
      <c r="H216" s="926"/>
      <c r="I216" s="926"/>
      <c r="J216" s="926"/>
      <c r="K216" s="926"/>
      <c r="L216" s="926"/>
      <c r="M216" s="926"/>
      <c r="N216" s="926"/>
      <c r="O216" s="927"/>
      <c r="P216" s="242"/>
      <c r="Q216" s="242"/>
      <c r="R216" s="243"/>
    </row>
    <row r="217" spans="1:18">
      <c r="A217" s="926"/>
      <c r="B217" s="926"/>
      <c r="C217" s="926"/>
      <c r="D217" s="926"/>
      <c r="E217" s="926"/>
      <c r="F217" s="926"/>
      <c r="G217" s="926"/>
      <c r="H217" s="926"/>
      <c r="I217" s="926"/>
      <c r="J217" s="926"/>
      <c r="K217" s="926"/>
      <c r="L217" s="926"/>
      <c r="M217" s="926"/>
      <c r="N217" s="926"/>
      <c r="O217" s="927"/>
      <c r="P217" s="242"/>
      <c r="Q217" s="242"/>
      <c r="R217" s="243"/>
    </row>
    <row r="218" spans="1:18">
      <c r="A218" s="926"/>
      <c r="B218" s="926"/>
      <c r="C218" s="926"/>
      <c r="D218" s="926"/>
      <c r="E218" s="926"/>
      <c r="F218" s="926"/>
      <c r="G218" s="926"/>
      <c r="H218" s="926"/>
      <c r="I218" s="926"/>
      <c r="J218" s="926"/>
      <c r="K218" s="926"/>
      <c r="L218" s="926"/>
      <c r="M218" s="926"/>
      <c r="N218" s="926"/>
      <c r="O218" s="927"/>
      <c r="P218" s="242"/>
      <c r="Q218" s="242"/>
      <c r="R218" s="243"/>
    </row>
    <row r="219" spans="1:18">
      <c r="A219" s="926"/>
      <c r="B219" s="926"/>
      <c r="C219" s="926"/>
      <c r="D219" s="926"/>
      <c r="E219" s="926"/>
      <c r="F219" s="926"/>
      <c r="G219" s="926"/>
      <c r="H219" s="926"/>
      <c r="I219" s="926"/>
      <c r="J219" s="926"/>
      <c r="K219" s="926"/>
      <c r="L219" s="926"/>
      <c r="M219" s="926"/>
      <c r="N219" s="926"/>
      <c r="O219" s="927"/>
      <c r="P219" s="242"/>
      <c r="Q219" s="242"/>
      <c r="R219" s="243"/>
    </row>
    <row r="220" spans="1:18">
      <c r="A220" s="926"/>
      <c r="B220" s="926"/>
      <c r="C220" s="926"/>
      <c r="D220" s="926"/>
      <c r="E220" s="926"/>
      <c r="F220" s="926"/>
      <c r="G220" s="926"/>
      <c r="H220" s="926"/>
      <c r="I220" s="926"/>
      <c r="J220" s="926"/>
      <c r="K220" s="926"/>
      <c r="L220" s="926"/>
      <c r="M220" s="926"/>
      <c r="N220" s="926"/>
      <c r="O220" s="927"/>
      <c r="P220" s="242"/>
      <c r="Q220" s="242"/>
      <c r="R220" s="243"/>
    </row>
    <row r="221" spans="1:18">
      <c r="A221" s="926"/>
      <c r="B221" s="926"/>
      <c r="C221" s="926"/>
      <c r="D221" s="926"/>
      <c r="E221" s="926"/>
      <c r="F221" s="926"/>
      <c r="G221" s="926"/>
      <c r="H221" s="926"/>
      <c r="I221" s="926"/>
      <c r="J221" s="926"/>
      <c r="K221" s="926"/>
      <c r="L221" s="926"/>
      <c r="M221" s="926"/>
      <c r="N221" s="926"/>
      <c r="O221" s="927"/>
      <c r="P221" s="242"/>
      <c r="Q221" s="242"/>
      <c r="R221" s="243"/>
    </row>
    <row r="222" spans="1:18">
      <c r="A222" s="926"/>
      <c r="B222" s="926"/>
      <c r="C222" s="926"/>
      <c r="D222" s="926"/>
      <c r="E222" s="926"/>
      <c r="F222" s="926"/>
      <c r="G222" s="926"/>
      <c r="H222" s="926"/>
      <c r="I222" s="926"/>
      <c r="J222" s="926"/>
      <c r="K222" s="926"/>
      <c r="L222" s="926"/>
      <c r="M222" s="926"/>
      <c r="N222" s="926"/>
      <c r="O222" s="927"/>
      <c r="P222" s="242"/>
      <c r="Q222" s="242"/>
      <c r="R222" s="243"/>
    </row>
    <row r="223" spans="1:18">
      <c r="A223" s="926"/>
      <c r="B223" s="926"/>
      <c r="C223" s="926"/>
      <c r="D223" s="926"/>
      <c r="E223" s="926"/>
      <c r="F223" s="926"/>
      <c r="G223" s="926"/>
      <c r="H223" s="926"/>
      <c r="I223" s="926"/>
      <c r="J223" s="926"/>
      <c r="K223" s="926"/>
      <c r="L223" s="926"/>
      <c r="M223" s="926"/>
      <c r="N223" s="926"/>
      <c r="O223" s="927"/>
      <c r="P223" s="242"/>
      <c r="Q223" s="242"/>
      <c r="R223" s="243"/>
    </row>
    <row r="224" spans="1:18">
      <c r="A224" s="926"/>
      <c r="B224" s="926"/>
      <c r="C224" s="926"/>
      <c r="D224" s="926"/>
      <c r="E224" s="926"/>
      <c r="F224" s="926"/>
      <c r="G224" s="926"/>
      <c r="H224" s="926"/>
      <c r="I224" s="926"/>
      <c r="J224" s="926"/>
      <c r="K224" s="926"/>
      <c r="L224" s="926"/>
      <c r="M224" s="926"/>
      <c r="N224" s="926"/>
      <c r="O224" s="927"/>
      <c r="P224" s="242"/>
      <c r="Q224" s="242"/>
      <c r="R224" s="243"/>
    </row>
    <row r="225" spans="1:14">
      <c r="A225" s="244"/>
      <c r="B225" s="80"/>
      <c r="C225" s="141"/>
      <c r="F225" s="83"/>
      <c r="G225" s="83"/>
      <c r="H225" s="83"/>
      <c r="I225" s="83"/>
      <c r="J225" s="83"/>
      <c r="K225" s="80"/>
      <c r="L225" s="84"/>
      <c r="M225" s="84"/>
      <c r="N225" s="245"/>
    </row>
  </sheetData>
  <mergeCells count="18">
    <mergeCell ref="C81:C91"/>
    <mergeCell ref="C2:C19"/>
    <mergeCell ref="C20:C24"/>
    <mergeCell ref="C26:C51"/>
    <mergeCell ref="C56:C73"/>
    <mergeCell ref="C75:C79"/>
    <mergeCell ref="A214:O224"/>
    <mergeCell ref="C94:C104"/>
    <mergeCell ref="C106:C118"/>
    <mergeCell ref="C120:C125"/>
    <mergeCell ref="C129:C160"/>
    <mergeCell ref="C162:C171"/>
    <mergeCell ref="C176:C180"/>
    <mergeCell ref="C182:C186"/>
    <mergeCell ref="C189:C206"/>
    <mergeCell ref="C208:C209"/>
    <mergeCell ref="C210:C211"/>
    <mergeCell ref="D210:D2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F8B6-7591-4ED7-9A55-1B3A52C70211}">
  <dimension ref="A1:R247"/>
  <sheetViews>
    <sheetView zoomScale="85" zoomScaleNormal="85" workbookViewId="0">
      <pane ySplit="1" topLeftCell="A107" activePane="bottomLeft" state="frozen"/>
      <selection activeCell="E1" sqref="E1"/>
      <selection pane="bottomLeft" activeCell="L42" sqref="L42"/>
    </sheetView>
  </sheetViews>
  <sheetFormatPr defaultColWidth="8.88671875" defaultRowHeight="14.4"/>
  <cols>
    <col min="1" max="4" width="8.88671875" style="22"/>
    <col min="5" max="7" width="28.88671875" style="22" customWidth="1"/>
    <col min="8" max="10" width="11.6640625" style="22" customWidth="1"/>
    <col min="11" max="11" width="39.33203125" style="22" customWidth="1"/>
    <col min="12" max="13" width="29.6640625" style="22" customWidth="1"/>
    <col min="14" max="16384" width="8.88671875" style="22"/>
  </cols>
  <sheetData>
    <row r="1" spans="1:18" ht="55.2">
      <c r="A1" s="63" t="s">
        <v>0</v>
      </c>
      <c r="B1" s="64" t="s">
        <v>1</v>
      </c>
      <c r="C1" s="64" t="s">
        <v>2</v>
      </c>
      <c r="D1" s="65" t="s">
        <v>3</v>
      </c>
      <c r="E1" s="338" t="s">
        <v>4990</v>
      </c>
      <c r="F1" s="338" t="s">
        <v>5</v>
      </c>
      <c r="G1" s="338" t="s">
        <v>6</v>
      </c>
      <c r="H1" s="64" t="s">
        <v>7</v>
      </c>
      <c r="I1" s="64" t="s">
        <v>8</v>
      </c>
      <c r="J1" s="64" t="s">
        <v>9</v>
      </c>
      <c r="K1" s="338" t="s">
        <v>10</v>
      </c>
      <c r="L1" s="339" t="s">
        <v>11</v>
      </c>
      <c r="M1" s="339" t="s">
        <v>12</v>
      </c>
      <c r="N1" s="66" t="s">
        <v>13</v>
      </c>
      <c r="O1" s="64" t="s">
        <v>14</v>
      </c>
      <c r="P1" s="64" t="s">
        <v>15</v>
      </c>
      <c r="Q1" s="64" t="s">
        <v>16</v>
      </c>
      <c r="R1" s="67" t="s">
        <v>17</v>
      </c>
    </row>
    <row r="2" spans="1:18" ht="220.8">
      <c r="A2" s="156">
        <v>1</v>
      </c>
      <c r="B2" s="157" t="s">
        <v>18</v>
      </c>
      <c r="C2" s="891" t="s">
        <v>19</v>
      </c>
      <c r="D2" s="158"/>
      <c r="E2" s="157" t="s">
        <v>20</v>
      </c>
      <c r="F2" s="157" t="s">
        <v>21</v>
      </c>
      <c r="G2" s="157" t="s">
        <v>22</v>
      </c>
      <c r="H2" s="157" t="s">
        <v>23</v>
      </c>
      <c r="I2" s="157" t="s">
        <v>24</v>
      </c>
      <c r="J2" s="157" t="s">
        <v>25</v>
      </c>
      <c r="K2" s="68" t="s">
        <v>4991</v>
      </c>
      <c r="L2" s="68" t="s">
        <v>4992</v>
      </c>
      <c r="M2" s="68" t="s">
        <v>4993</v>
      </c>
      <c r="N2" s="340"/>
      <c r="O2" s="157"/>
      <c r="P2" s="157"/>
      <c r="Q2" s="157"/>
      <c r="R2" s="160"/>
    </row>
    <row r="3" spans="1:18" ht="41.4">
      <c r="A3" s="156">
        <v>2</v>
      </c>
      <c r="B3" s="157" t="s">
        <v>18</v>
      </c>
      <c r="C3" s="892"/>
      <c r="D3" s="158"/>
      <c r="E3" s="161" t="s">
        <v>29</v>
      </c>
      <c r="F3" s="157" t="s">
        <v>30</v>
      </c>
      <c r="G3" s="157" t="s">
        <v>31</v>
      </c>
      <c r="H3" s="157" t="s">
        <v>23</v>
      </c>
      <c r="I3" s="157" t="s">
        <v>24</v>
      </c>
      <c r="J3" s="157" t="s">
        <v>25</v>
      </c>
      <c r="K3" s="157" t="s">
        <v>32</v>
      </c>
      <c r="L3" s="162"/>
      <c r="M3" s="157"/>
      <c r="N3" s="341" t="s">
        <v>33</v>
      </c>
      <c r="O3" s="157"/>
      <c r="P3" s="157"/>
      <c r="Q3" s="157"/>
      <c r="R3" s="160"/>
    </row>
    <row r="4" spans="1:18" ht="69">
      <c r="A4" s="156" t="s">
        <v>34</v>
      </c>
      <c r="B4" s="157" t="s">
        <v>18</v>
      </c>
      <c r="C4" s="892"/>
      <c r="D4" s="158"/>
      <c r="E4" s="161" t="s">
        <v>35</v>
      </c>
      <c r="F4" s="157" t="s">
        <v>36</v>
      </c>
      <c r="G4" s="157" t="s">
        <v>37</v>
      </c>
      <c r="H4" s="157" t="s">
        <v>38</v>
      </c>
      <c r="I4" s="157" t="s">
        <v>39</v>
      </c>
      <c r="J4" s="157" t="s">
        <v>39</v>
      </c>
      <c r="K4" s="157"/>
      <c r="L4" s="162"/>
      <c r="M4" s="162"/>
      <c r="N4" s="164" t="s">
        <v>40</v>
      </c>
      <c r="O4" s="157"/>
      <c r="P4" s="157"/>
      <c r="Q4" s="157"/>
      <c r="R4" s="160"/>
    </row>
    <row r="5" spans="1:18" ht="41.4">
      <c r="A5" s="156" t="s">
        <v>41</v>
      </c>
      <c r="B5" s="157" t="s">
        <v>18</v>
      </c>
      <c r="C5" s="892"/>
      <c r="D5" s="65"/>
      <c r="E5" s="71" t="s">
        <v>42</v>
      </c>
      <c r="F5" s="56" t="s">
        <v>43</v>
      </c>
      <c r="G5" s="56" t="s">
        <v>44</v>
      </c>
      <c r="H5" s="56" t="s">
        <v>23</v>
      </c>
      <c r="I5" s="56" t="s">
        <v>24</v>
      </c>
      <c r="J5" s="56" t="s">
        <v>25</v>
      </c>
      <c r="K5" s="56" t="s">
        <v>45</v>
      </c>
      <c r="L5" s="72" t="s">
        <v>46</v>
      </c>
      <c r="M5" s="72" t="s">
        <v>47</v>
      </c>
      <c r="N5" s="342"/>
      <c r="O5" s="56"/>
      <c r="P5" s="56"/>
      <c r="Q5" s="56"/>
      <c r="R5" s="73"/>
    </row>
    <row r="6" spans="1:18" ht="69">
      <c r="A6" s="65">
        <v>3</v>
      </c>
      <c r="B6" s="157" t="s">
        <v>18</v>
      </c>
      <c r="C6" s="892"/>
      <c r="D6" s="65"/>
      <c r="E6" s="71" t="s">
        <v>48</v>
      </c>
      <c r="F6" s="71" t="s">
        <v>49</v>
      </c>
      <c r="G6" s="71" t="s">
        <v>49</v>
      </c>
      <c r="H6" s="56" t="s">
        <v>23</v>
      </c>
      <c r="I6" s="56" t="s">
        <v>24</v>
      </c>
      <c r="J6" s="56" t="s">
        <v>25</v>
      </c>
      <c r="K6" s="56" t="s">
        <v>50</v>
      </c>
      <c r="L6" s="72"/>
      <c r="M6" s="72"/>
      <c r="N6" s="342"/>
      <c r="O6" s="56"/>
      <c r="P6" s="56"/>
      <c r="Q6" s="56"/>
      <c r="R6" s="73" t="s">
        <v>51</v>
      </c>
    </row>
    <row r="7" spans="1:18" ht="69">
      <c r="A7" s="165" t="s">
        <v>52</v>
      </c>
      <c r="B7" s="157" t="s">
        <v>18</v>
      </c>
      <c r="C7" s="892"/>
      <c r="D7" s="65"/>
      <c r="E7" s="71" t="s">
        <v>53</v>
      </c>
      <c r="F7" s="71" t="s">
        <v>54</v>
      </c>
      <c r="G7" s="71" t="s">
        <v>54</v>
      </c>
      <c r="H7" s="56" t="s">
        <v>23</v>
      </c>
      <c r="I7" s="56" t="s">
        <v>24</v>
      </c>
      <c r="J7" s="56" t="s">
        <v>25</v>
      </c>
      <c r="K7" s="56" t="s">
        <v>50</v>
      </c>
      <c r="L7" s="72"/>
      <c r="M7" s="72"/>
      <c r="N7" s="342"/>
      <c r="O7" s="56"/>
      <c r="P7" s="56"/>
      <c r="Q7" s="56"/>
      <c r="R7" s="73" t="s">
        <v>51</v>
      </c>
    </row>
    <row r="8" spans="1:18" ht="69">
      <c r="A8" s="165" t="s">
        <v>55</v>
      </c>
      <c r="B8" s="157" t="s">
        <v>18</v>
      </c>
      <c r="C8" s="892"/>
      <c r="D8" s="65"/>
      <c r="E8" s="71" t="s">
        <v>56</v>
      </c>
      <c r="F8" s="71" t="s">
        <v>57</v>
      </c>
      <c r="G8" s="71" t="s">
        <v>57</v>
      </c>
      <c r="H8" s="56" t="s">
        <v>23</v>
      </c>
      <c r="I8" s="56" t="s">
        <v>24</v>
      </c>
      <c r="J8" s="56" t="s">
        <v>25</v>
      </c>
      <c r="K8" s="56" t="s">
        <v>50</v>
      </c>
      <c r="L8" s="72"/>
      <c r="M8" s="72"/>
      <c r="N8" s="342"/>
      <c r="O8" s="56"/>
      <c r="P8" s="56"/>
      <c r="Q8" s="56"/>
      <c r="R8" s="73" t="s">
        <v>51</v>
      </c>
    </row>
    <row r="9" spans="1:18" ht="69">
      <c r="A9" s="165" t="s">
        <v>58</v>
      </c>
      <c r="B9" s="157" t="s">
        <v>18</v>
      </c>
      <c r="C9" s="892"/>
      <c r="D9" s="65"/>
      <c r="E9" s="71" t="s">
        <v>59</v>
      </c>
      <c r="F9" s="71" t="s">
        <v>60</v>
      </c>
      <c r="G9" s="71" t="s">
        <v>61</v>
      </c>
      <c r="H9" s="56" t="s">
        <v>23</v>
      </c>
      <c r="I9" s="56" t="s">
        <v>24</v>
      </c>
      <c r="J9" s="56" t="s">
        <v>25</v>
      </c>
      <c r="K9" s="56" t="s">
        <v>50</v>
      </c>
      <c r="L9" s="72"/>
      <c r="M9" s="72"/>
      <c r="N9" s="342"/>
      <c r="O9" s="56"/>
      <c r="P9" s="56"/>
      <c r="Q9" s="56"/>
      <c r="R9" s="73" t="s">
        <v>51</v>
      </c>
    </row>
    <row r="10" spans="1:18" ht="27.6">
      <c r="A10" s="165" t="s">
        <v>62</v>
      </c>
      <c r="B10" s="157" t="s">
        <v>18</v>
      </c>
      <c r="C10" s="892"/>
      <c r="D10" s="71"/>
      <c r="E10" s="56" t="s">
        <v>63</v>
      </c>
      <c r="F10" s="56" t="s">
        <v>64</v>
      </c>
      <c r="G10" s="56" t="s">
        <v>65</v>
      </c>
      <c r="H10" s="56" t="s">
        <v>66</v>
      </c>
      <c r="I10" s="56" t="s">
        <v>39</v>
      </c>
      <c r="J10" s="56" t="s">
        <v>39</v>
      </c>
      <c r="K10" s="56"/>
      <c r="L10" s="72"/>
      <c r="M10" s="72"/>
      <c r="N10" s="342"/>
      <c r="O10" s="56"/>
      <c r="P10" s="56"/>
      <c r="Q10" s="56"/>
      <c r="R10" s="73"/>
    </row>
    <row r="11" spans="1:18" ht="179.4">
      <c r="A11" s="165" t="s">
        <v>67</v>
      </c>
      <c r="B11" s="56" t="s">
        <v>18</v>
      </c>
      <c r="C11" s="892"/>
      <c r="D11" s="71"/>
      <c r="E11" s="56" t="s">
        <v>68</v>
      </c>
      <c r="F11" s="56" t="s">
        <v>69</v>
      </c>
      <c r="G11" s="56" t="s">
        <v>70</v>
      </c>
      <c r="H11" s="56" t="s">
        <v>23</v>
      </c>
      <c r="I11" s="56" t="s">
        <v>24</v>
      </c>
      <c r="J11" s="56" t="s">
        <v>25</v>
      </c>
      <c r="K11" s="62" t="s">
        <v>4994</v>
      </c>
      <c r="L11" s="62" t="s">
        <v>4995</v>
      </c>
      <c r="M11" s="62" t="s">
        <v>4996</v>
      </c>
      <c r="N11" s="342"/>
      <c r="O11" s="56"/>
      <c r="P11" s="56"/>
      <c r="Q11" s="56"/>
      <c r="R11" s="73"/>
    </row>
    <row r="12" spans="1:18" ht="41.4">
      <c r="A12" s="165" t="s">
        <v>74</v>
      </c>
      <c r="B12" s="56" t="s">
        <v>18</v>
      </c>
      <c r="C12" s="892"/>
      <c r="D12" s="71"/>
      <c r="E12" s="56" t="s">
        <v>75</v>
      </c>
      <c r="F12" s="56" t="s">
        <v>76</v>
      </c>
      <c r="G12" s="56" t="s">
        <v>77</v>
      </c>
      <c r="H12" s="56" t="s">
        <v>78</v>
      </c>
      <c r="I12" s="56" t="s">
        <v>79</v>
      </c>
      <c r="J12" s="56" t="s">
        <v>80</v>
      </c>
      <c r="K12" s="56"/>
      <c r="L12" s="72"/>
      <c r="M12" s="74"/>
      <c r="N12" s="342"/>
      <c r="O12" s="56"/>
      <c r="P12" s="56"/>
      <c r="Q12" s="56"/>
      <c r="R12" s="73"/>
    </row>
    <row r="13" spans="1:18" ht="27.6">
      <c r="A13" s="165" t="s">
        <v>81</v>
      </c>
      <c r="B13" s="56" t="s">
        <v>18</v>
      </c>
      <c r="C13" s="892"/>
      <c r="D13" s="71"/>
      <c r="E13" s="56" t="s">
        <v>82</v>
      </c>
      <c r="F13" s="56" t="s">
        <v>83</v>
      </c>
      <c r="G13" s="56" t="s">
        <v>84</v>
      </c>
      <c r="H13" s="56" t="s">
        <v>85</v>
      </c>
      <c r="I13" s="56" t="s">
        <v>86</v>
      </c>
      <c r="J13" s="56" t="s">
        <v>87</v>
      </c>
      <c r="K13" s="56"/>
      <c r="L13" s="72"/>
      <c r="M13" s="74"/>
      <c r="N13" s="342"/>
      <c r="O13" s="56"/>
      <c r="P13" s="56"/>
      <c r="Q13" s="56"/>
      <c r="R13" s="73"/>
    </row>
    <row r="14" spans="1:18" ht="69">
      <c r="A14" s="165" t="s">
        <v>88</v>
      </c>
      <c r="B14" s="56" t="s">
        <v>18</v>
      </c>
      <c r="C14" s="892"/>
      <c r="D14" s="65"/>
      <c r="E14" s="71" t="s">
        <v>89</v>
      </c>
      <c r="F14" s="71" t="s">
        <v>90</v>
      </c>
      <c r="G14" s="71" t="s">
        <v>91</v>
      </c>
      <c r="H14" s="56" t="s">
        <v>38</v>
      </c>
      <c r="I14" s="56" t="s">
        <v>39</v>
      </c>
      <c r="J14" s="56" t="s">
        <v>39</v>
      </c>
      <c r="K14" s="56"/>
      <c r="L14" s="72"/>
      <c r="M14" s="72"/>
      <c r="N14" s="342"/>
      <c r="O14" s="56"/>
      <c r="P14" s="56"/>
      <c r="Q14" s="56"/>
      <c r="R14" s="73" t="s">
        <v>51</v>
      </c>
    </row>
    <row r="15" spans="1:18" ht="27.6">
      <c r="A15" s="165" t="s">
        <v>92</v>
      </c>
      <c r="B15" s="56" t="s">
        <v>18</v>
      </c>
      <c r="C15" s="892"/>
      <c r="D15" s="65"/>
      <c r="E15" s="71" t="s">
        <v>93</v>
      </c>
      <c r="F15" s="71" t="s">
        <v>94</v>
      </c>
      <c r="G15" s="71" t="s">
        <v>95</v>
      </c>
      <c r="H15" s="75" t="s">
        <v>96</v>
      </c>
      <c r="I15" s="56" t="s">
        <v>39</v>
      </c>
      <c r="J15" s="56" t="s">
        <v>39</v>
      </c>
      <c r="K15" s="56"/>
      <c r="L15" s="72"/>
      <c r="M15" s="72"/>
      <c r="N15" s="342"/>
      <c r="O15" s="56"/>
      <c r="P15" s="56"/>
      <c r="Q15" s="56"/>
      <c r="R15" s="73"/>
    </row>
    <row r="16" spans="1:18" ht="27.6">
      <c r="A16" s="166" t="s">
        <v>97</v>
      </c>
      <c r="B16" s="56" t="s">
        <v>18</v>
      </c>
      <c r="C16" s="892"/>
      <c r="D16" s="76"/>
      <c r="E16" s="75" t="s">
        <v>98</v>
      </c>
      <c r="F16" s="75" t="s">
        <v>99</v>
      </c>
      <c r="G16" s="75" t="s">
        <v>100</v>
      </c>
      <c r="H16" s="75" t="s">
        <v>96</v>
      </c>
      <c r="I16" s="75" t="s">
        <v>101</v>
      </c>
      <c r="J16" s="75" t="s">
        <v>102</v>
      </c>
      <c r="K16" s="75"/>
      <c r="L16" s="74"/>
      <c r="M16" s="74"/>
      <c r="N16" s="342"/>
      <c r="O16" s="75"/>
      <c r="P16" s="75"/>
      <c r="Q16" s="75"/>
      <c r="R16" s="77"/>
    </row>
    <row r="17" spans="1:18" ht="27.6">
      <c r="A17" s="165" t="s">
        <v>103</v>
      </c>
      <c r="B17" s="56" t="s">
        <v>18</v>
      </c>
      <c r="C17" s="892"/>
      <c r="D17" s="343"/>
      <c r="E17" s="75" t="s">
        <v>104</v>
      </c>
      <c r="F17" s="56" t="s">
        <v>105</v>
      </c>
      <c r="G17" s="342" t="s">
        <v>106</v>
      </c>
      <c r="H17" s="56" t="s">
        <v>96</v>
      </c>
      <c r="I17" s="75" t="s">
        <v>101</v>
      </c>
      <c r="J17" s="75" t="s">
        <v>102</v>
      </c>
      <c r="K17" s="342"/>
      <c r="L17" s="342"/>
      <c r="M17" s="342"/>
      <c r="N17" s="344"/>
      <c r="O17" s="342"/>
      <c r="P17" s="56"/>
      <c r="Q17" s="56"/>
      <c r="R17" s="79"/>
    </row>
    <row r="18" spans="1:18" ht="27.6">
      <c r="A18" s="166" t="s">
        <v>107</v>
      </c>
      <c r="B18" s="56" t="s">
        <v>18</v>
      </c>
      <c r="C18" s="892"/>
      <c r="D18" s="139"/>
      <c r="E18" s="75" t="s">
        <v>108</v>
      </c>
      <c r="F18" s="56" t="s">
        <v>109</v>
      </c>
      <c r="G18" s="345" t="s">
        <v>110</v>
      </c>
      <c r="H18" s="56" t="s">
        <v>85</v>
      </c>
      <c r="I18" s="345" t="s">
        <v>86</v>
      </c>
      <c r="J18" s="345" t="s">
        <v>87</v>
      </c>
      <c r="K18" s="86"/>
      <c r="L18" s="346"/>
      <c r="M18" s="346"/>
      <c r="N18" s="94"/>
      <c r="O18" s="86"/>
      <c r="P18" s="86"/>
      <c r="Q18" s="86"/>
      <c r="R18" s="87"/>
    </row>
    <row r="19" spans="1:18" ht="27.6">
      <c r="A19" s="165" t="s">
        <v>111</v>
      </c>
      <c r="B19" s="56" t="s">
        <v>18</v>
      </c>
      <c r="C19" s="893"/>
      <c r="D19" s="71"/>
      <c r="E19" s="56" t="s">
        <v>112</v>
      </c>
      <c r="F19" s="91" t="s">
        <v>113</v>
      </c>
      <c r="G19" s="91" t="s">
        <v>114</v>
      </c>
      <c r="H19" s="91"/>
      <c r="I19" s="345"/>
      <c r="J19" s="345"/>
      <c r="K19" s="56"/>
      <c r="L19" s="347"/>
      <c r="M19" s="347"/>
      <c r="N19" s="94"/>
      <c r="O19" s="56"/>
      <c r="P19" s="56"/>
      <c r="Q19" s="56"/>
      <c r="R19" s="73"/>
    </row>
    <row r="20" spans="1:18" ht="409.6">
      <c r="A20" s="65">
        <v>5</v>
      </c>
      <c r="B20" s="56" t="s">
        <v>18</v>
      </c>
      <c r="C20" s="891" t="s">
        <v>115</v>
      </c>
      <c r="D20" s="56" t="s">
        <v>116</v>
      </c>
      <c r="E20" s="269" t="s">
        <v>117</v>
      </c>
      <c r="F20" s="157" t="s">
        <v>118</v>
      </c>
      <c r="G20" s="157" t="s">
        <v>119</v>
      </c>
      <c r="H20" s="56" t="s">
        <v>23</v>
      </c>
      <c r="I20" s="56" t="s">
        <v>24</v>
      </c>
      <c r="J20" s="56" t="s">
        <v>25</v>
      </c>
      <c r="K20" s="56" t="s">
        <v>120</v>
      </c>
      <c r="L20" s="92" t="s">
        <v>121</v>
      </c>
      <c r="M20" s="93" t="s">
        <v>122</v>
      </c>
      <c r="N20" s="94"/>
      <c r="O20" s="56"/>
      <c r="P20" s="56"/>
      <c r="Q20" s="56"/>
      <c r="R20" s="73"/>
    </row>
    <row r="21" spans="1:18" ht="41.4">
      <c r="A21" s="65">
        <v>6</v>
      </c>
      <c r="B21" s="56" t="s">
        <v>18</v>
      </c>
      <c r="C21" s="892"/>
      <c r="D21" s="92" t="s">
        <v>123</v>
      </c>
      <c r="E21" s="56" t="s">
        <v>124</v>
      </c>
      <c r="F21" s="95" t="s">
        <v>125</v>
      </c>
      <c r="G21" s="95" t="s">
        <v>126</v>
      </c>
      <c r="H21" s="91" t="s">
        <v>66</v>
      </c>
      <c r="I21" s="91" t="s">
        <v>39</v>
      </c>
      <c r="J21" s="91" t="s">
        <v>39</v>
      </c>
      <c r="K21" s="56"/>
      <c r="L21" s="72"/>
      <c r="M21" s="72"/>
      <c r="N21" s="94"/>
      <c r="O21" s="56"/>
      <c r="P21" s="56"/>
      <c r="Q21" s="56"/>
      <c r="R21" s="73"/>
    </row>
    <row r="22" spans="1:18" ht="41.4">
      <c r="A22" s="165" t="s">
        <v>127</v>
      </c>
      <c r="B22" s="56" t="s">
        <v>18</v>
      </c>
      <c r="C22" s="892"/>
      <c r="D22" s="92" t="s">
        <v>123</v>
      </c>
      <c r="E22" s="56" t="s">
        <v>128</v>
      </c>
      <c r="F22" s="95" t="s">
        <v>129</v>
      </c>
      <c r="G22" s="95" t="s">
        <v>130</v>
      </c>
      <c r="H22" s="56" t="s">
        <v>131</v>
      </c>
      <c r="I22" s="56" t="s">
        <v>132</v>
      </c>
      <c r="J22" s="56" t="s">
        <v>133</v>
      </c>
      <c r="K22" s="56"/>
      <c r="L22" s="72"/>
      <c r="M22" s="72"/>
      <c r="N22" s="94"/>
      <c r="O22" s="56"/>
      <c r="P22" s="56"/>
      <c r="Q22" s="56"/>
      <c r="R22" s="73"/>
    </row>
    <row r="23" spans="1:18" ht="41.4">
      <c r="A23" s="165" t="s">
        <v>134</v>
      </c>
      <c r="B23" s="56" t="s">
        <v>18</v>
      </c>
      <c r="C23" s="892"/>
      <c r="D23" s="92" t="s">
        <v>123</v>
      </c>
      <c r="E23" s="56" t="s">
        <v>135</v>
      </c>
      <c r="F23" s="95" t="s">
        <v>136</v>
      </c>
      <c r="G23" s="95" t="s">
        <v>137</v>
      </c>
      <c r="H23" s="56" t="s">
        <v>23</v>
      </c>
      <c r="I23" s="56" t="s">
        <v>24</v>
      </c>
      <c r="J23" s="56" t="s">
        <v>25</v>
      </c>
      <c r="K23" s="56" t="s">
        <v>138</v>
      </c>
      <c r="L23" s="72" t="s">
        <v>139</v>
      </c>
      <c r="M23" s="72" t="s">
        <v>140</v>
      </c>
      <c r="N23" s="94"/>
      <c r="O23" s="56"/>
      <c r="P23" s="56"/>
      <c r="Q23" s="56"/>
      <c r="R23" s="73"/>
    </row>
    <row r="24" spans="1:18" ht="41.4">
      <c r="A24" s="165" t="s">
        <v>141</v>
      </c>
      <c r="B24" s="56" t="s">
        <v>18</v>
      </c>
      <c r="C24" s="893"/>
      <c r="D24" s="92" t="s">
        <v>123</v>
      </c>
      <c r="E24" s="117" t="s">
        <v>142</v>
      </c>
      <c r="F24" s="95" t="s">
        <v>143</v>
      </c>
      <c r="G24" s="95" t="s">
        <v>144</v>
      </c>
      <c r="H24" s="91" t="s">
        <v>85</v>
      </c>
      <c r="I24" s="91" t="s">
        <v>145</v>
      </c>
      <c r="J24" s="91" t="s">
        <v>146</v>
      </c>
      <c r="K24" s="56"/>
      <c r="L24" s="72"/>
      <c r="M24" s="72"/>
      <c r="N24" s="94"/>
      <c r="O24" s="56"/>
      <c r="P24" s="56"/>
      <c r="Q24" s="56"/>
      <c r="R24" s="73"/>
    </row>
    <row r="25" spans="1:18">
      <c r="A25" s="167"/>
      <c r="B25" s="56"/>
      <c r="C25" s="92"/>
      <c r="D25" s="92"/>
      <c r="E25" s="56" t="s">
        <v>152</v>
      </c>
      <c r="F25" s="95" t="s">
        <v>4524</v>
      </c>
      <c r="G25" s="95" t="s">
        <v>4525</v>
      </c>
      <c r="H25" s="91" t="s">
        <v>38</v>
      </c>
      <c r="I25" s="91" t="s">
        <v>39</v>
      </c>
      <c r="J25" s="91" t="s">
        <v>39</v>
      </c>
      <c r="K25" s="56"/>
      <c r="L25" s="72"/>
      <c r="M25" s="72"/>
      <c r="N25" s="94"/>
      <c r="O25" s="56"/>
      <c r="P25" s="56"/>
      <c r="Q25" s="56"/>
      <c r="R25" s="73"/>
    </row>
    <row r="26" spans="1:18" ht="69">
      <c r="A26" s="167" t="s">
        <v>150</v>
      </c>
      <c r="B26" s="56" t="s">
        <v>18</v>
      </c>
      <c r="C26" s="891" t="s">
        <v>151</v>
      </c>
      <c r="D26" s="92"/>
      <c r="E26" s="56" t="s">
        <v>153</v>
      </c>
      <c r="F26" s="56" t="s">
        <v>154</v>
      </c>
      <c r="G26" s="157" t="s">
        <v>155</v>
      </c>
      <c r="H26" s="56" t="s">
        <v>23</v>
      </c>
      <c r="I26" s="56" t="s">
        <v>24</v>
      </c>
      <c r="J26" s="56" t="s">
        <v>25</v>
      </c>
      <c r="K26" s="72" t="s">
        <v>156</v>
      </c>
      <c r="L26" s="72" t="s">
        <v>157</v>
      </c>
      <c r="M26" s="72" t="s">
        <v>158</v>
      </c>
      <c r="N26" s="94"/>
      <c r="O26" s="56"/>
      <c r="P26" s="56"/>
      <c r="Q26" s="56"/>
      <c r="R26" s="73"/>
    </row>
    <row r="27" spans="1:18" ht="289.8">
      <c r="A27" s="270" t="s">
        <v>4997</v>
      </c>
      <c r="B27" s="56" t="s">
        <v>18</v>
      </c>
      <c r="C27" s="892"/>
      <c r="D27" s="169"/>
      <c r="E27" s="171" t="s">
        <v>4998</v>
      </c>
      <c r="F27" s="171" t="s">
        <v>4999</v>
      </c>
      <c r="G27" s="171" t="s">
        <v>5000</v>
      </c>
      <c r="H27" s="168" t="s">
        <v>23</v>
      </c>
      <c r="I27" s="168" t="s">
        <v>24</v>
      </c>
      <c r="J27" s="168" t="s">
        <v>25</v>
      </c>
      <c r="K27" s="168" t="s">
        <v>449</v>
      </c>
      <c r="L27" s="171" t="s">
        <v>121</v>
      </c>
      <c r="M27" s="171" t="s">
        <v>450</v>
      </c>
      <c r="N27" s="348"/>
      <c r="O27" s="168" t="s">
        <v>5001</v>
      </c>
      <c r="P27" s="168" t="s">
        <v>601</v>
      </c>
      <c r="Q27" s="168" t="s">
        <v>602</v>
      </c>
      <c r="R27" s="73"/>
    </row>
    <row r="28" spans="1:18" ht="69">
      <c r="A28" s="271" t="s">
        <v>5002</v>
      </c>
      <c r="B28" s="56" t="s">
        <v>18</v>
      </c>
      <c r="C28" s="892"/>
      <c r="D28" s="92"/>
      <c r="E28" s="106" t="s">
        <v>5003</v>
      </c>
      <c r="F28" s="106" t="s">
        <v>5004</v>
      </c>
      <c r="G28" s="106" t="s">
        <v>5005</v>
      </c>
      <c r="H28" s="56" t="s">
        <v>85</v>
      </c>
      <c r="I28" s="56" t="s">
        <v>86</v>
      </c>
      <c r="J28" s="56" t="s">
        <v>87</v>
      </c>
      <c r="K28" s="56"/>
      <c r="L28" s="72"/>
      <c r="M28" s="72"/>
      <c r="N28" s="272" t="s">
        <v>5006</v>
      </c>
      <c r="O28" s="56"/>
      <c r="P28" s="56"/>
      <c r="Q28" s="56"/>
      <c r="R28" s="73"/>
    </row>
    <row r="29" spans="1:18" ht="289.8">
      <c r="A29" s="271" t="s">
        <v>5007</v>
      </c>
      <c r="B29" s="56" t="s">
        <v>18</v>
      </c>
      <c r="C29" s="892"/>
      <c r="D29" s="169"/>
      <c r="E29" s="171" t="s">
        <v>4042</v>
      </c>
      <c r="F29" s="171" t="s">
        <v>4043</v>
      </c>
      <c r="G29" s="171" t="s">
        <v>5008</v>
      </c>
      <c r="H29" s="168" t="s">
        <v>23</v>
      </c>
      <c r="I29" s="168" t="s">
        <v>24</v>
      </c>
      <c r="J29" s="168" t="s">
        <v>25</v>
      </c>
      <c r="K29" s="168" t="s">
        <v>449</v>
      </c>
      <c r="L29" s="171" t="s">
        <v>121</v>
      </c>
      <c r="M29" s="171" t="s">
        <v>450</v>
      </c>
      <c r="N29" s="348"/>
      <c r="O29" s="168" t="s">
        <v>600</v>
      </c>
      <c r="P29" s="168" t="s">
        <v>601</v>
      </c>
      <c r="Q29" s="168" t="s">
        <v>602</v>
      </c>
      <c r="R29" s="73"/>
    </row>
    <row r="30" spans="1:18" ht="220.8">
      <c r="A30" s="271" t="s">
        <v>4046</v>
      </c>
      <c r="B30" s="157" t="s">
        <v>18</v>
      </c>
      <c r="C30" s="892"/>
      <c r="D30" s="273"/>
      <c r="E30" s="274" t="s">
        <v>5009</v>
      </c>
      <c r="F30" s="106" t="s">
        <v>165</v>
      </c>
      <c r="G30" s="106" t="s">
        <v>5010</v>
      </c>
      <c r="H30" s="157" t="s">
        <v>85</v>
      </c>
      <c r="I30" s="157" t="s">
        <v>86</v>
      </c>
      <c r="J30" s="157" t="s">
        <v>87</v>
      </c>
      <c r="K30" s="157"/>
      <c r="L30" s="162"/>
      <c r="M30" s="162"/>
      <c r="N30" s="275" t="s">
        <v>5011</v>
      </c>
      <c r="O30" s="62" t="s">
        <v>5012</v>
      </c>
      <c r="P30" s="157" t="s">
        <v>169</v>
      </c>
      <c r="Q30" s="157" t="s">
        <v>170</v>
      </c>
      <c r="R30" s="160"/>
    </row>
    <row r="31" spans="1:18" ht="151.80000000000001">
      <c r="A31" s="63" t="s">
        <v>171</v>
      </c>
      <c r="B31" s="56" t="s">
        <v>18</v>
      </c>
      <c r="C31" s="892"/>
      <c r="D31" s="71" t="s">
        <v>152</v>
      </c>
      <c r="E31" s="86" t="s">
        <v>172</v>
      </c>
      <c r="F31" s="95" t="s">
        <v>173</v>
      </c>
      <c r="G31" s="95" t="s">
        <v>174</v>
      </c>
      <c r="H31" s="56" t="s">
        <v>23</v>
      </c>
      <c r="I31" s="56" t="s">
        <v>24</v>
      </c>
      <c r="J31" s="56" t="s">
        <v>25</v>
      </c>
      <c r="K31" s="56" t="s">
        <v>175</v>
      </c>
      <c r="L31" s="56" t="s">
        <v>176</v>
      </c>
      <c r="M31" s="56" t="s">
        <v>177</v>
      </c>
      <c r="N31" s="94"/>
      <c r="O31" s="56"/>
      <c r="P31" s="56"/>
      <c r="Q31" s="56"/>
      <c r="R31" s="73"/>
    </row>
    <row r="32" spans="1:18" ht="372.6">
      <c r="A32" s="63" t="s">
        <v>178</v>
      </c>
      <c r="B32" s="56" t="s">
        <v>18</v>
      </c>
      <c r="C32" s="892"/>
      <c r="D32" s="349" t="s">
        <v>185</v>
      </c>
      <c r="E32" s="56" t="s">
        <v>186</v>
      </c>
      <c r="F32" s="56" t="s">
        <v>187</v>
      </c>
      <c r="G32" s="56" t="s">
        <v>188</v>
      </c>
      <c r="H32" s="56" t="s">
        <v>23</v>
      </c>
      <c r="I32" s="56" t="s">
        <v>24</v>
      </c>
      <c r="J32" s="56" t="s">
        <v>25</v>
      </c>
      <c r="K32" s="62" t="s">
        <v>5013</v>
      </c>
      <c r="L32" s="101" t="s">
        <v>5014</v>
      </c>
      <c r="M32" s="101" t="s">
        <v>5015</v>
      </c>
      <c r="N32" s="94"/>
      <c r="O32" s="56"/>
      <c r="P32" s="56"/>
      <c r="Q32" s="56"/>
      <c r="R32" s="73"/>
    </row>
    <row r="33" spans="1:18" ht="55.2">
      <c r="A33" s="175" t="s">
        <v>192</v>
      </c>
      <c r="B33" s="56" t="s">
        <v>18</v>
      </c>
      <c r="C33" s="892"/>
      <c r="D33" s="71" t="s">
        <v>193</v>
      </c>
      <c r="E33" s="56" t="s">
        <v>4532</v>
      </c>
      <c r="F33" s="56" t="s">
        <v>4533</v>
      </c>
      <c r="G33" s="56" t="s">
        <v>4534</v>
      </c>
      <c r="H33" s="56" t="s">
        <v>23</v>
      </c>
      <c r="I33" s="56" t="s">
        <v>24</v>
      </c>
      <c r="J33" s="56" t="s">
        <v>25</v>
      </c>
      <c r="K33" s="56" t="s">
        <v>197</v>
      </c>
      <c r="L33" s="72" t="s">
        <v>198</v>
      </c>
      <c r="M33" s="72" t="s">
        <v>199</v>
      </c>
      <c r="N33" s="98"/>
      <c r="O33" s="56"/>
      <c r="P33" s="56"/>
      <c r="Q33" s="56"/>
      <c r="R33" s="73"/>
    </row>
    <row r="34" spans="1:18" ht="138">
      <c r="A34" s="63" t="s">
        <v>200</v>
      </c>
      <c r="B34" s="56" t="s">
        <v>18</v>
      </c>
      <c r="C34" s="892"/>
      <c r="D34" s="71"/>
      <c r="E34" s="56" t="s">
        <v>201</v>
      </c>
      <c r="F34" s="56" t="s">
        <v>202</v>
      </c>
      <c r="G34" s="56" t="s">
        <v>203</v>
      </c>
      <c r="H34" s="56" t="s">
        <v>23</v>
      </c>
      <c r="I34" s="56" t="s">
        <v>24</v>
      </c>
      <c r="J34" s="56" t="s">
        <v>25</v>
      </c>
      <c r="K34" s="62" t="s">
        <v>5016</v>
      </c>
      <c r="L34" s="101" t="s">
        <v>5017</v>
      </c>
      <c r="M34" s="101" t="s">
        <v>5018</v>
      </c>
      <c r="N34" s="98" t="s">
        <v>207</v>
      </c>
      <c r="O34" s="56"/>
      <c r="P34" s="56"/>
      <c r="Q34" s="56"/>
      <c r="R34" s="73"/>
    </row>
    <row r="35" spans="1:18" ht="55.2">
      <c r="A35" s="175" t="s">
        <v>208</v>
      </c>
      <c r="B35" s="157" t="s">
        <v>18</v>
      </c>
      <c r="C35" s="892"/>
      <c r="D35" s="161" t="s">
        <v>209</v>
      </c>
      <c r="E35" s="157" t="s">
        <v>210</v>
      </c>
      <c r="F35" s="157" t="s">
        <v>211</v>
      </c>
      <c r="G35" s="157" t="s">
        <v>212</v>
      </c>
      <c r="H35" s="157" t="s">
        <v>23</v>
      </c>
      <c r="I35" s="157" t="s">
        <v>24</v>
      </c>
      <c r="J35" s="157" t="s">
        <v>25</v>
      </c>
      <c r="K35" s="157" t="s">
        <v>213</v>
      </c>
      <c r="L35" s="176" t="s">
        <v>214</v>
      </c>
      <c r="M35" s="177" t="s">
        <v>215</v>
      </c>
      <c r="N35" s="178"/>
      <c r="O35" s="157"/>
      <c r="P35" s="157"/>
      <c r="Q35" s="157"/>
      <c r="R35" s="160"/>
    </row>
    <row r="36" spans="1:18" ht="138">
      <c r="A36" s="63" t="s">
        <v>216</v>
      </c>
      <c r="B36" s="157" t="s">
        <v>18</v>
      </c>
      <c r="C36" s="892"/>
      <c r="D36" s="161" t="s">
        <v>209</v>
      </c>
      <c r="E36" s="179" t="s">
        <v>217</v>
      </c>
      <c r="F36" s="157" t="s">
        <v>218</v>
      </c>
      <c r="G36" s="157" t="s">
        <v>219</v>
      </c>
      <c r="H36" s="157" t="s">
        <v>220</v>
      </c>
      <c r="I36" s="157" t="s">
        <v>221</v>
      </c>
      <c r="J36" s="157" t="s">
        <v>222</v>
      </c>
      <c r="K36" s="62" t="s">
        <v>5019</v>
      </c>
      <c r="L36" s="187" t="s">
        <v>224</v>
      </c>
      <c r="M36" s="187" t="s">
        <v>225</v>
      </c>
      <c r="N36" s="178"/>
      <c r="O36" s="157"/>
      <c r="P36" s="157"/>
      <c r="Q36" s="157"/>
      <c r="R36" s="160"/>
    </row>
    <row r="37" spans="1:18" ht="358.8">
      <c r="A37" s="63" t="s">
        <v>226</v>
      </c>
      <c r="B37" s="56" t="s">
        <v>18</v>
      </c>
      <c r="C37" s="892"/>
      <c r="D37" s="71" t="s">
        <v>209</v>
      </c>
      <c r="E37" s="56" t="s">
        <v>227</v>
      </c>
      <c r="F37" s="56" t="s">
        <v>4065</v>
      </c>
      <c r="G37" s="56" t="s">
        <v>4066</v>
      </c>
      <c r="H37" s="231" t="s">
        <v>5020</v>
      </c>
      <c r="I37" s="56" t="s">
        <v>221</v>
      </c>
      <c r="J37" s="56" t="s">
        <v>222</v>
      </c>
      <c r="K37" s="276" t="s">
        <v>5021</v>
      </c>
      <c r="L37" s="101" t="s">
        <v>5022</v>
      </c>
      <c r="M37" s="101" t="s">
        <v>5023</v>
      </c>
      <c r="N37" s="98" t="s">
        <v>233</v>
      </c>
      <c r="O37" s="56"/>
      <c r="P37" s="56"/>
      <c r="Q37" s="56"/>
      <c r="R37" s="73"/>
    </row>
    <row r="38" spans="1:18" ht="82.8">
      <c r="A38" s="63" t="s">
        <v>234</v>
      </c>
      <c r="B38" s="56" t="s">
        <v>18</v>
      </c>
      <c r="C38" s="892"/>
      <c r="D38" s="71" t="s">
        <v>209</v>
      </c>
      <c r="E38" s="56" t="s">
        <v>4067</v>
      </c>
      <c r="F38" s="56" t="s">
        <v>236</v>
      </c>
      <c r="G38" s="56" t="s">
        <v>237</v>
      </c>
      <c r="H38" s="56" t="s">
        <v>23</v>
      </c>
      <c r="I38" s="56" t="s">
        <v>24</v>
      </c>
      <c r="J38" s="56" t="s">
        <v>25</v>
      </c>
      <c r="K38" s="56" t="s">
        <v>238</v>
      </c>
      <c r="L38" s="72" t="s">
        <v>239</v>
      </c>
      <c r="M38" s="72" t="s">
        <v>240</v>
      </c>
      <c r="N38" s="98"/>
      <c r="O38" s="56"/>
      <c r="P38" s="56"/>
      <c r="Q38" s="56"/>
      <c r="R38" s="73"/>
    </row>
    <row r="39" spans="1:18" ht="165.6">
      <c r="A39" s="277" t="s">
        <v>241</v>
      </c>
      <c r="B39" s="56" t="s">
        <v>18</v>
      </c>
      <c r="C39" s="892"/>
      <c r="D39" s="135" t="s">
        <v>242</v>
      </c>
      <c r="E39" s="56" t="s">
        <v>243</v>
      </c>
      <c r="F39" s="56" t="s">
        <v>4072</v>
      </c>
      <c r="G39" s="56" t="s">
        <v>4073</v>
      </c>
      <c r="H39" s="100" t="s">
        <v>246</v>
      </c>
      <c r="I39" s="100" t="s">
        <v>221</v>
      </c>
      <c r="J39" s="100" t="s">
        <v>222</v>
      </c>
      <c r="K39" s="62" t="s">
        <v>5024</v>
      </c>
      <c r="L39" s="70" t="s">
        <v>248</v>
      </c>
      <c r="M39" s="278" t="s">
        <v>249</v>
      </c>
      <c r="N39" s="178" t="s">
        <v>250</v>
      </c>
      <c r="O39" s="56"/>
      <c r="P39" s="56"/>
      <c r="Q39" s="56"/>
      <c r="R39" s="73"/>
    </row>
    <row r="40" spans="1:18" ht="82.8">
      <c r="A40" s="175" t="s">
        <v>4550</v>
      </c>
      <c r="B40" s="56" t="s">
        <v>18</v>
      </c>
      <c r="C40" s="892"/>
      <c r="D40" s="135" t="s">
        <v>242</v>
      </c>
      <c r="E40" s="157" t="s">
        <v>252</v>
      </c>
      <c r="F40" s="157" t="s">
        <v>253</v>
      </c>
      <c r="G40" s="157" t="s">
        <v>254</v>
      </c>
      <c r="H40" s="157" t="s">
        <v>23</v>
      </c>
      <c r="I40" s="157" t="s">
        <v>24</v>
      </c>
      <c r="J40" s="157" t="s">
        <v>25</v>
      </c>
      <c r="K40" s="157" t="s">
        <v>3045</v>
      </c>
      <c r="L40" s="162" t="s">
        <v>256</v>
      </c>
      <c r="M40" s="162" t="s">
        <v>257</v>
      </c>
      <c r="N40" s="178" t="s">
        <v>258</v>
      </c>
      <c r="O40" s="157"/>
      <c r="P40" s="157"/>
      <c r="Q40" s="157"/>
      <c r="R40" s="160"/>
    </row>
    <row r="41" spans="1:18" ht="138">
      <c r="A41" s="235" t="s">
        <v>5025</v>
      </c>
      <c r="B41" s="168" t="s">
        <v>18</v>
      </c>
      <c r="C41" s="892"/>
      <c r="D41" s="279" t="s">
        <v>304</v>
      </c>
      <c r="E41" s="279" t="s">
        <v>305</v>
      </c>
      <c r="F41" s="279" t="s">
        <v>306</v>
      </c>
      <c r="G41" s="279" t="s">
        <v>307</v>
      </c>
      <c r="H41" s="279" t="s">
        <v>23</v>
      </c>
      <c r="I41" s="279" t="s">
        <v>24</v>
      </c>
      <c r="J41" s="279" t="s">
        <v>25</v>
      </c>
      <c r="K41" s="279" t="s">
        <v>213</v>
      </c>
      <c r="L41" s="279" t="s">
        <v>214</v>
      </c>
      <c r="M41" s="279" t="s">
        <v>215</v>
      </c>
      <c r="N41" s="279" t="s">
        <v>250</v>
      </c>
      <c r="O41" s="157"/>
      <c r="P41" s="157"/>
      <c r="Q41" s="157"/>
      <c r="R41" s="160"/>
    </row>
    <row r="42" spans="1:18" ht="193.2">
      <c r="A42" s="235" t="s">
        <v>5026</v>
      </c>
      <c r="B42" s="168" t="s">
        <v>18</v>
      </c>
      <c r="C42" s="892"/>
      <c r="D42" s="279" t="s">
        <v>304</v>
      </c>
      <c r="E42" s="279" t="s">
        <v>309</v>
      </c>
      <c r="F42" s="279" t="s">
        <v>310</v>
      </c>
      <c r="G42" s="279" t="s">
        <v>311</v>
      </c>
      <c r="H42" s="279" t="s">
        <v>246</v>
      </c>
      <c r="I42" s="279" t="s">
        <v>221</v>
      </c>
      <c r="J42" s="279" t="s">
        <v>222</v>
      </c>
      <c r="K42" s="279" t="s">
        <v>5027</v>
      </c>
      <c r="L42" s="279" t="s">
        <v>313</v>
      </c>
      <c r="M42" s="279" t="s">
        <v>314</v>
      </c>
      <c r="N42" s="279" t="s">
        <v>315</v>
      </c>
      <c r="O42" s="157"/>
      <c r="P42" s="157"/>
      <c r="Q42" s="157"/>
      <c r="R42" s="160"/>
    </row>
    <row r="43" spans="1:18" ht="82.8">
      <c r="A43" s="63" t="s">
        <v>259</v>
      </c>
      <c r="B43" s="56" t="s">
        <v>18</v>
      </c>
      <c r="C43" s="892"/>
      <c r="D43" s="71" t="s">
        <v>209</v>
      </c>
      <c r="E43" s="62" t="s">
        <v>5028</v>
      </c>
      <c r="F43" s="62" t="s">
        <v>5029</v>
      </c>
      <c r="G43" s="62" t="s">
        <v>5030</v>
      </c>
      <c r="H43" s="56" t="s">
        <v>23</v>
      </c>
      <c r="I43" s="56" t="s">
        <v>24</v>
      </c>
      <c r="J43" s="56" t="s">
        <v>25</v>
      </c>
      <c r="K43" s="100" t="s">
        <v>263</v>
      </c>
      <c r="L43" s="106" t="s">
        <v>264</v>
      </c>
      <c r="M43" s="195" t="s">
        <v>265</v>
      </c>
      <c r="N43" s="98"/>
      <c r="O43" s="56"/>
      <c r="P43" s="56"/>
      <c r="Q43" s="56"/>
      <c r="R43" s="73"/>
    </row>
    <row r="44" spans="1:18" ht="409.6">
      <c r="A44" s="63" t="s">
        <v>266</v>
      </c>
      <c r="B44" s="56" t="s">
        <v>18</v>
      </c>
      <c r="C44" s="892"/>
      <c r="D44" s="71" t="s">
        <v>209</v>
      </c>
      <c r="E44" s="56" t="s">
        <v>267</v>
      </c>
      <c r="F44" s="62" t="s">
        <v>5031</v>
      </c>
      <c r="G44" s="56" t="s">
        <v>269</v>
      </c>
      <c r="H44" s="56" t="s">
        <v>23</v>
      </c>
      <c r="I44" s="56" t="s">
        <v>24</v>
      </c>
      <c r="J44" s="56" t="s">
        <v>25</v>
      </c>
      <c r="K44" s="56" t="s">
        <v>270</v>
      </c>
      <c r="L44" s="72" t="s">
        <v>271</v>
      </c>
      <c r="M44" s="93" t="s">
        <v>272</v>
      </c>
      <c r="N44" s="98"/>
      <c r="O44" s="56" t="s">
        <v>273</v>
      </c>
      <c r="P44" s="56" t="s">
        <v>274</v>
      </c>
      <c r="Q44" s="56" t="s">
        <v>275</v>
      </c>
      <c r="R44" s="73"/>
    </row>
    <row r="45" spans="1:18" ht="55.2">
      <c r="A45" s="63" t="s">
        <v>276</v>
      </c>
      <c r="B45" s="56" t="s">
        <v>18</v>
      </c>
      <c r="C45" s="892"/>
      <c r="D45" s="71" t="s">
        <v>209</v>
      </c>
      <c r="E45" s="56" t="s">
        <v>277</v>
      </c>
      <c r="F45" s="62" t="s">
        <v>5032</v>
      </c>
      <c r="G45" s="97" t="s">
        <v>5033</v>
      </c>
      <c r="H45" s="56" t="s">
        <v>23</v>
      </c>
      <c r="I45" s="56" t="s">
        <v>24</v>
      </c>
      <c r="J45" s="56" t="s">
        <v>25</v>
      </c>
      <c r="K45" s="62" t="s">
        <v>280</v>
      </c>
      <c r="L45" s="72" t="s">
        <v>214</v>
      </c>
      <c r="M45" s="144" t="s">
        <v>281</v>
      </c>
      <c r="N45" s="98" t="s">
        <v>282</v>
      </c>
      <c r="O45" s="280"/>
      <c r="P45" s="280"/>
      <c r="Q45" s="280"/>
      <c r="R45" s="281"/>
    </row>
    <row r="46" spans="1:18" ht="262.2">
      <c r="A46" s="63" t="s">
        <v>5034</v>
      </c>
      <c r="B46" s="56" t="s">
        <v>18</v>
      </c>
      <c r="C46" s="892"/>
      <c r="D46" s="71" t="s">
        <v>209</v>
      </c>
      <c r="E46" s="56" t="s">
        <v>284</v>
      </c>
      <c r="F46" s="56" t="s">
        <v>4068</v>
      </c>
      <c r="G46" s="56" t="s">
        <v>4069</v>
      </c>
      <c r="H46" s="56" t="s">
        <v>246</v>
      </c>
      <c r="I46" s="56" t="s">
        <v>221</v>
      </c>
      <c r="J46" s="56" t="s">
        <v>222</v>
      </c>
      <c r="K46" s="68" t="s">
        <v>5035</v>
      </c>
      <c r="L46" s="101" t="s">
        <v>5036</v>
      </c>
      <c r="M46" s="102" t="s">
        <v>5037</v>
      </c>
      <c r="N46" s="98"/>
      <c r="O46" s="56"/>
      <c r="P46" s="56"/>
      <c r="Q46" s="56"/>
      <c r="R46" s="73"/>
    </row>
    <row r="47" spans="1:18" ht="55.2">
      <c r="A47" s="175" t="s">
        <v>4559</v>
      </c>
      <c r="B47" s="56" t="s">
        <v>18</v>
      </c>
      <c r="C47" s="892"/>
      <c r="D47" s="71" t="s">
        <v>209</v>
      </c>
      <c r="E47" s="95" t="s">
        <v>291</v>
      </c>
      <c r="F47" s="56" t="s">
        <v>292</v>
      </c>
      <c r="G47" s="56" t="s">
        <v>293</v>
      </c>
      <c r="H47" s="56" t="s">
        <v>23</v>
      </c>
      <c r="I47" s="56" t="s">
        <v>24</v>
      </c>
      <c r="J47" s="56" t="s">
        <v>25</v>
      </c>
      <c r="K47" s="56" t="s">
        <v>213</v>
      </c>
      <c r="L47" s="72" t="s">
        <v>214</v>
      </c>
      <c r="M47" s="72" t="s">
        <v>281</v>
      </c>
      <c r="N47" s="98"/>
      <c r="O47" s="56"/>
      <c r="P47" s="56"/>
      <c r="Q47" s="56"/>
      <c r="R47" s="73"/>
    </row>
    <row r="48" spans="1:18" ht="69">
      <c r="A48" s="63" t="s">
        <v>303</v>
      </c>
      <c r="B48" s="56"/>
      <c r="C48" s="892"/>
      <c r="D48" s="71"/>
      <c r="E48" s="95" t="s">
        <v>295</v>
      </c>
      <c r="F48" s="56" t="s">
        <v>296</v>
      </c>
      <c r="G48" s="56" t="s">
        <v>297</v>
      </c>
      <c r="H48" s="56" t="s">
        <v>23</v>
      </c>
      <c r="I48" s="56" t="s">
        <v>24</v>
      </c>
      <c r="J48" s="56" t="s">
        <v>25</v>
      </c>
      <c r="K48" s="56" t="s">
        <v>298</v>
      </c>
      <c r="L48" s="72" t="s">
        <v>299</v>
      </c>
      <c r="M48" s="72" t="s">
        <v>300</v>
      </c>
      <c r="N48" s="98"/>
      <c r="O48" s="56"/>
      <c r="P48" s="56"/>
      <c r="Q48" s="56"/>
      <c r="R48" s="73"/>
    </row>
    <row r="49" spans="1:18" ht="138">
      <c r="A49" s="175" t="s">
        <v>317</v>
      </c>
      <c r="B49" s="56" t="s">
        <v>18</v>
      </c>
      <c r="C49" s="892"/>
      <c r="D49" s="71" t="s">
        <v>209</v>
      </c>
      <c r="E49" s="56" t="s">
        <v>4560</v>
      </c>
      <c r="F49" s="56" t="s">
        <v>4561</v>
      </c>
      <c r="G49" s="56" t="s">
        <v>4562</v>
      </c>
      <c r="H49" s="100" t="s">
        <v>321</v>
      </c>
      <c r="I49" s="62" t="s">
        <v>322</v>
      </c>
      <c r="J49" s="62" t="s">
        <v>323</v>
      </c>
      <c r="K49" s="282" t="s">
        <v>5038</v>
      </c>
      <c r="L49" s="70" t="s">
        <v>325</v>
      </c>
      <c r="M49" s="70" t="s">
        <v>326</v>
      </c>
      <c r="N49" s="98" t="s">
        <v>550</v>
      </c>
      <c r="O49" s="56"/>
      <c r="P49" s="56"/>
      <c r="Q49" s="56"/>
      <c r="R49" s="73"/>
    </row>
    <row r="50" spans="1:18" ht="289.8">
      <c r="A50" s="181" t="s">
        <v>333</v>
      </c>
      <c r="B50" s="168" t="s">
        <v>18</v>
      </c>
      <c r="C50" s="892"/>
      <c r="D50" s="182" t="s">
        <v>209</v>
      </c>
      <c r="E50" s="168" t="s">
        <v>5039</v>
      </c>
      <c r="F50" s="168" t="s">
        <v>5040</v>
      </c>
      <c r="G50" s="168" t="s">
        <v>5041</v>
      </c>
      <c r="H50" s="279" t="s">
        <v>23</v>
      </c>
      <c r="I50" s="279" t="s">
        <v>24</v>
      </c>
      <c r="J50" s="279" t="s">
        <v>25</v>
      </c>
      <c r="K50" s="279" t="s">
        <v>213</v>
      </c>
      <c r="L50" s="279" t="s">
        <v>214</v>
      </c>
      <c r="M50" s="279" t="s">
        <v>215</v>
      </c>
      <c r="N50" s="184" t="s">
        <v>332</v>
      </c>
      <c r="O50" s="168" t="s">
        <v>600</v>
      </c>
      <c r="P50" s="168" t="s">
        <v>601</v>
      </c>
      <c r="Q50" s="168" t="s">
        <v>602</v>
      </c>
      <c r="R50" s="73"/>
    </row>
    <row r="51" spans="1:18" ht="138">
      <c r="A51" s="283" t="s">
        <v>5042</v>
      </c>
      <c r="B51" s="157" t="s">
        <v>18</v>
      </c>
      <c r="C51" s="892"/>
      <c r="D51" s="161" t="s">
        <v>209</v>
      </c>
      <c r="E51" s="62" t="s">
        <v>5043</v>
      </c>
      <c r="F51" s="97" t="s">
        <v>5044</v>
      </c>
      <c r="G51" s="97" t="s">
        <v>5045</v>
      </c>
      <c r="H51" s="157" t="s">
        <v>85</v>
      </c>
      <c r="I51" s="157" t="s">
        <v>86</v>
      </c>
      <c r="J51" s="157" t="s">
        <v>87</v>
      </c>
      <c r="K51" s="157"/>
      <c r="L51" s="162"/>
      <c r="M51" s="162"/>
      <c r="N51" s="272" t="s">
        <v>5046</v>
      </c>
      <c r="O51" s="157"/>
      <c r="P51" s="157"/>
      <c r="Q51" s="157"/>
      <c r="R51" s="160"/>
    </row>
    <row r="52" spans="1:18" ht="220.8">
      <c r="A52" s="63" t="s">
        <v>4100</v>
      </c>
      <c r="B52" s="56" t="s">
        <v>18</v>
      </c>
      <c r="C52" s="892"/>
      <c r="D52" s="71" t="s">
        <v>349</v>
      </c>
      <c r="E52" s="56" t="s">
        <v>350</v>
      </c>
      <c r="F52" s="56" t="s">
        <v>351</v>
      </c>
      <c r="G52" s="56" t="s">
        <v>352</v>
      </c>
      <c r="H52" s="56" t="s">
        <v>23</v>
      </c>
      <c r="I52" s="56" t="s">
        <v>24</v>
      </c>
      <c r="J52" s="56" t="s">
        <v>25</v>
      </c>
      <c r="K52" s="62" t="s">
        <v>5047</v>
      </c>
      <c r="L52" s="101" t="s">
        <v>5048</v>
      </c>
      <c r="M52" s="101" t="s">
        <v>5049</v>
      </c>
      <c r="N52" s="98" t="s">
        <v>356</v>
      </c>
      <c r="O52" s="56"/>
      <c r="P52" s="56"/>
      <c r="Q52" s="56"/>
      <c r="R52" s="73"/>
    </row>
    <row r="53" spans="1:18" ht="69">
      <c r="A53" s="175" t="s">
        <v>390</v>
      </c>
      <c r="B53" s="157" t="s">
        <v>18</v>
      </c>
      <c r="C53" s="892"/>
      <c r="D53" s="161" t="s">
        <v>391</v>
      </c>
      <c r="E53" s="284" t="s">
        <v>4573</v>
      </c>
      <c r="F53" s="56" t="s">
        <v>4574</v>
      </c>
      <c r="G53" s="56" t="s">
        <v>4575</v>
      </c>
      <c r="H53" s="157" t="s">
        <v>23</v>
      </c>
      <c r="I53" s="157" t="s">
        <v>24</v>
      </c>
      <c r="J53" s="157" t="s">
        <v>25</v>
      </c>
      <c r="K53" s="157" t="s">
        <v>213</v>
      </c>
      <c r="L53" s="162" t="s">
        <v>395</v>
      </c>
      <c r="M53" s="177" t="s">
        <v>215</v>
      </c>
      <c r="N53" s="178"/>
      <c r="O53" s="157"/>
      <c r="P53" s="157"/>
      <c r="Q53" s="157"/>
      <c r="R53" s="160"/>
    </row>
    <row r="54" spans="1:18" ht="409.6">
      <c r="A54" s="63" t="s">
        <v>396</v>
      </c>
      <c r="B54" s="157" t="s">
        <v>18</v>
      </c>
      <c r="C54" s="892"/>
      <c r="D54" s="161" t="s">
        <v>391</v>
      </c>
      <c r="E54" s="157" t="s">
        <v>397</v>
      </c>
      <c r="F54" s="157" t="s">
        <v>398</v>
      </c>
      <c r="G54" s="157" t="s">
        <v>399</v>
      </c>
      <c r="H54" s="157" t="s">
        <v>246</v>
      </c>
      <c r="I54" s="157" t="s">
        <v>362</v>
      </c>
      <c r="J54" s="157" t="s">
        <v>222</v>
      </c>
      <c r="K54" s="104" t="s">
        <v>5050</v>
      </c>
      <c r="L54" s="105" t="s">
        <v>5051</v>
      </c>
      <c r="M54" s="105" t="s">
        <v>5052</v>
      </c>
      <c r="N54" s="178" t="s">
        <v>403</v>
      </c>
      <c r="O54" s="157"/>
      <c r="P54" s="157"/>
      <c r="Q54" s="157"/>
      <c r="R54" s="160"/>
    </row>
    <row r="55" spans="1:18" ht="138">
      <c r="A55" s="175" t="s">
        <v>404</v>
      </c>
      <c r="B55" s="157" t="s">
        <v>18</v>
      </c>
      <c r="C55" s="892"/>
      <c r="D55" s="161" t="s">
        <v>391</v>
      </c>
      <c r="E55" s="95" t="s">
        <v>4579</v>
      </c>
      <c r="F55" s="179" t="s">
        <v>5053</v>
      </c>
      <c r="G55" s="179" t="s">
        <v>5054</v>
      </c>
      <c r="H55" s="56" t="s">
        <v>23</v>
      </c>
      <c r="I55" s="56" t="s">
        <v>24</v>
      </c>
      <c r="J55" s="56" t="s">
        <v>25</v>
      </c>
      <c r="K55" s="69" t="s">
        <v>5055</v>
      </c>
      <c r="L55" s="101" t="s">
        <v>409</v>
      </c>
      <c r="M55" s="101" t="s">
        <v>410</v>
      </c>
      <c r="N55" s="98" t="s">
        <v>4585</v>
      </c>
      <c r="O55" s="56"/>
      <c r="P55" s="56"/>
      <c r="Q55" s="56"/>
      <c r="R55" s="73"/>
    </row>
    <row r="56" spans="1:18" ht="358.8">
      <c r="A56" s="175" t="s">
        <v>412</v>
      </c>
      <c r="B56" s="157" t="s">
        <v>18</v>
      </c>
      <c r="C56" s="892"/>
      <c r="D56" s="161" t="s">
        <v>391</v>
      </c>
      <c r="E56" s="95" t="s">
        <v>4113</v>
      </c>
      <c r="F56" s="62" t="s">
        <v>5056</v>
      </c>
      <c r="G56" s="56" t="s">
        <v>4115</v>
      </c>
      <c r="H56" s="56" t="s">
        <v>23</v>
      </c>
      <c r="I56" s="56" t="s">
        <v>24</v>
      </c>
      <c r="J56" s="56" t="s">
        <v>25</v>
      </c>
      <c r="K56" s="276" t="s">
        <v>5021</v>
      </c>
      <c r="L56" s="101" t="s">
        <v>5022</v>
      </c>
      <c r="M56" s="101" t="s">
        <v>5057</v>
      </c>
      <c r="N56" s="98" t="s">
        <v>4590</v>
      </c>
      <c r="O56" s="56"/>
      <c r="P56" s="56"/>
      <c r="Q56" s="56"/>
      <c r="R56" s="73"/>
    </row>
    <row r="57" spans="1:18" ht="138">
      <c r="A57" s="63" t="s">
        <v>418</v>
      </c>
      <c r="B57" s="56" t="s">
        <v>18</v>
      </c>
      <c r="C57" s="155"/>
      <c r="D57" s="161" t="s">
        <v>391</v>
      </c>
      <c r="E57" s="95" t="s">
        <v>419</v>
      </c>
      <c r="F57" s="56" t="s">
        <v>420</v>
      </c>
      <c r="G57" s="56" t="s">
        <v>5058</v>
      </c>
      <c r="H57" s="56" t="s">
        <v>23</v>
      </c>
      <c r="I57" s="56" t="s">
        <v>24</v>
      </c>
      <c r="J57" s="56" t="s">
        <v>25</v>
      </c>
      <c r="K57" s="71" t="s">
        <v>422</v>
      </c>
      <c r="L57" s="72" t="s">
        <v>423</v>
      </c>
      <c r="M57" s="72" t="s">
        <v>424</v>
      </c>
      <c r="N57" s="98" t="s">
        <v>425</v>
      </c>
      <c r="O57" s="56"/>
      <c r="P57" s="56"/>
      <c r="Q57" s="56"/>
      <c r="R57" s="73"/>
    </row>
    <row r="58" spans="1:18" ht="96.6">
      <c r="A58" s="63" t="s">
        <v>426</v>
      </c>
      <c r="B58" s="56" t="s">
        <v>18</v>
      </c>
      <c r="C58" s="155"/>
      <c r="D58" s="161" t="s">
        <v>391</v>
      </c>
      <c r="E58" s="95" t="s">
        <v>427</v>
      </c>
      <c r="F58" s="56" t="s">
        <v>428</v>
      </c>
      <c r="G58" s="56" t="s">
        <v>429</v>
      </c>
      <c r="H58" s="56" t="s">
        <v>23</v>
      </c>
      <c r="I58" s="56" t="s">
        <v>24</v>
      </c>
      <c r="J58" s="56" t="s">
        <v>25</v>
      </c>
      <c r="K58" s="71" t="s">
        <v>430</v>
      </c>
      <c r="L58" s="72" t="s">
        <v>431</v>
      </c>
      <c r="M58" s="72" t="s">
        <v>432</v>
      </c>
      <c r="N58" s="272" t="s">
        <v>433</v>
      </c>
      <c r="O58" s="56"/>
      <c r="P58" s="56"/>
      <c r="Q58" s="56"/>
      <c r="R58" s="73"/>
    </row>
    <row r="59" spans="1:18" ht="82.8">
      <c r="A59" s="63" t="s">
        <v>434</v>
      </c>
      <c r="B59" s="56" t="s">
        <v>18</v>
      </c>
      <c r="C59" s="155"/>
      <c r="D59" s="161" t="s">
        <v>391</v>
      </c>
      <c r="E59" s="95" t="s">
        <v>435</v>
      </c>
      <c r="F59" s="56" t="s">
        <v>436</v>
      </c>
      <c r="G59" s="56" t="s">
        <v>437</v>
      </c>
      <c r="H59" s="56" t="s">
        <v>246</v>
      </c>
      <c r="I59" s="56" t="s">
        <v>362</v>
      </c>
      <c r="J59" s="56" t="s">
        <v>222</v>
      </c>
      <c r="K59" s="71" t="s">
        <v>438</v>
      </c>
      <c r="L59" s="70" t="s">
        <v>439</v>
      </c>
      <c r="M59" s="70" t="s">
        <v>440</v>
      </c>
      <c r="N59" s="98" t="s">
        <v>441</v>
      </c>
      <c r="O59" s="56"/>
      <c r="P59" s="56"/>
      <c r="Q59" s="56"/>
      <c r="R59" s="73"/>
    </row>
    <row r="60" spans="1:18">
      <c r="A60" s="63"/>
      <c r="B60" s="56"/>
      <c r="C60" s="71"/>
      <c r="D60" s="71"/>
      <c r="E60" s="71" t="s">
        <v>442</v>
      </c>
      <c r="F60" s="56" t="s">
        <v>443</v>
      </c>
      <c r="G60" s="56" t="s">
        <v>444</v>
      </c>
      <c r="H60" s="56" t="s">
        <v>38</v>
      </c>
      <c r="I60" s="56" t="s">
        <v>39</v>
      </c>
      <c r="J60" s="56" t="s">
        <v>39</v>
      </c>
      <c r="K60" s="56"/>
      <c r="L60" s="72"/>
      <c r="M60" s="72"/>
      <c r="N60" s="98"/>
      <c r="O60" s="56"/>
      <c r="P60" s="56"/>
      <c r="Q60" s="56"/>
      <c r="R60" s="73"/>
    </row>
    <row r="61" spans="1:18" ht="409.6">
      <c r="A61" s="63" t="s">
        <v>445</v>
      </c>
      <c r="B61" s="157" t="s">
        <v>18</v>
      </c>
      <c r="C61" s="891" t="s">
        <v>374</v>
      </c>
      <c r="D61" s="161" t="s">
        <v>442</v>
      </c>
      <c r="E61" s="100" t="s">
        <v>5059</v>
      </c>
      <c r="F61" s="100" t="s">
        <v>5060</v>
      </c>
      <c r="G61" s="100" t="s">
        <v>5061</v>
      </c>
      <c r="H61" s="100" t="s">
        <v>23</v>
      </c>
      <c r="I61" s="100" t="s">
        <v>24</v>
      </c>
      <c r="J61" s="100" t="s">
        <v>25</v>
      </c>
      <c r="K61" s="100" t="s">
        <v>449</v>
      </c>
      <c r="L61" s="106" t="s">
        <v>121</v>
      </c>
      <c r="M61" s="106" t="s">
        <v>450</v>
      </c>
      <c r="N61" s="178" t="s">
        <v>451</v>
      </c>
      <c r="O61" s="68" t="s">
        <v>5062</v>
      </c>
      <c r="P61" s="68" t="s">
        <v>453</v>
      </c>
      <c r="Q61" s="68" t="s">
        <v>454</v>
      </c>
      <c r="R61" s="160"/>
    </row>
    <row r="62" spans="1:18" ht="69">
      <c r="A62" s="181" t="s">
        <v>4117</v>
      </c>
      <c r="B62" s="168" t="s">
        <v>18</v>
      </c>
      <c r="C62" s="892"/>
      <c r="D62" s="182" t="s">
        <v>442</v>
      </c>
      <c r="E62" s="171" t="s">
        <v>5003</v>
      </c>
      <c r="F62" s="171" t="s">
        <v>5063</v>
      </c>
      <c r="G62" s="171" t="s">
        <v>5064</v>
      </c>
      <c r="H62" s="168" t="s">
        <v>85</v>
      </c>
      <c r="I62" s="168" t="s">
        <v>86</v>
      </c>
      <c r="J62" s="168" t="s">
        <v>87</v>
      </c>
      <c r="K62" s="168"/>
      <c r="L62" s="171"/>
      <c r="M62" s="171"/>
      <c r="N62" s="184" t="s">
        <v>327</v>
      </c>
      <c r="O62" s="185"/>
      <c r="P62" s="185"/>
      <c r="Q62" s="185"/>
      <c r="R62" s="173"/>
    </row>
    <row r="63" spans="1:18" ht="289.8">
      <c r="A63" s="285" t="s">
        <v>564</v>
      </c>
      <c r="B63" s="168" t="s">
        <v>18</v>
      </c>
      <c r="C63" s="892"/>
      <c r="D63" s="182" t="s">
        <v>442</v>
      </c>
      <c r="E63" s="171" t="s">
        <v>5065</v>
      </c>
      <c r="F63" s="171" t="s">
        <v>5066</v>
      </c>
      <c r="G63" s="171" t="s">
        <v>5067</v>
      </c>
      <c r="H63" s="168" t="s">
        <v>23</v>
      </c>
      <c r="I63" s="168" t="s">
        <v>24</v>
      </c>
      <c r="J63" s="168" t="s">
        <v>25</v>
      </c>
      <c r="K63" s="168" t="s">
        <v>449</v>
      </c>
      <c r="L63" s="171" t="s">
        <v>121</v>
      </c>
      <c r="M63" s="171" t="s">
        <v>450</v>
      </c>
      <c r="N63" s="184" t="s">
        <v>327</v>
      </c>
      <c r="O63" s="168" t="s">
        <v>600</v>
      </c>
      <c r="P63" s="168" t="s">
        <v>601</v>
      </c>
      <c r="Q63" s="168" t="s">
        <v>602</v>
      </c>
      <c r="R63" s="173"/>
    </row>
    <row r="64" spans="1:18" ht="41.4">
      <c r="A64" s="285" t="s">
        <v>568</v>
      </c>
      <c r="B64" s="168" t="s">
        <v>18</v>
      </c>
      <c r="C64" s="892"/>
      <c r="D64" s="182" t="s">
        <v>442</v>
      </c>
      <c r="E64" s="171" t="s">
        <v>461</v>
      </c>
      <c r="F64" s="171" t="s">
        <v>462</v>
      </c>
      <c r="G64" s="171" t="s">
        <v>463</v>
      </c>
      <c r="H64" s="168" t="s">
        <v>85</v>
      </c>
      <c r="I64" s="168" t="s">
        <v>86</v>
      </c>
      <c r="J64" s="168" t="s">
        <v>87</v>
      </c>
      <c r="K64" s="168"/>
      <c r="L64" s="171"/>
      <c r="M64" s="171"/>
      <c r="N64" s="184" t="s">
        <v>5068</v>
      </c>
      <c r="O64" s="168"/>
      <c r="P64" s="168"/>
      <c r="Q64" s="168"/>
      <c r="R64" s="173"/>
    </row>
    <row r="65" spans="1:18" ht="41.4">
      <c r="A65" s="286" t="s">
        <v>4124</v>
      </c>
      <c r="B65" s="204" t="s">
        <v>18</v>
      </c>
      <c r="C65" s="892"/>
      <c r="D65" s="201" t="s">
        <v>442</v>
      </c>
      <c r="E65" s="203" t="s">
        <v>4602</v>
      </c>
      <c r="F65" s="203" t="s">
        <v>5069</v>
      </c>
      <c r="G65" s="203" t="s">
        <v>5070</v>
      </c>
      <c r="H65" s="204" t="s">
        <v>85</v>
      </c>
      <c r="I65" s="204" t="s">
        <v>86</v>
      </c>
      <c r="J65" s="204" t="s">
        <v>87</v>
      </c>
      <c r="K65" s="204"/>
      <c r="L65" s="203"/>
      <c r="M65" s="203"/>
      <c r="N65" s="287" t="s">
        <v>5071</v>
      </c>
      <c r="O65" s="56"/>
      <c r="P65" s="56"/>
      <c r="Q65" s="56"/>
      <c r="R65" s="73"/>
    </row>
    <row r="66" spans="1:18" ht="69">
      <c r="A66" s="283" t="s">
        <v>5072</v>
      </c>
      <c r="B66" s="56" t="s">
        <v>18</v>
      </c>
      <c r="C66" s="892"/>
      <c r="D66" s="71" t="s">
        <v>442</v>
      </c>
      <c r="E66" s="106" t="s">
        <v>5073</v>
      </c>
      <c r="F66" s="106" t="s">
        <v>5074</v>
      </c>
      <c r="G66" s="106" t="s">
        <v>5075</v>
      </c>
      <c r="H66" s="100" t="s">
        <v>23</v>
      </c>
      <c r="I66" s="100" t="s">
        <v>24</v>
      </c>
      <c r="J66" s="100" t="s">
        <v>25</v>
      </c>
      <c r="K66" s="100" t="s">
        <v>449</v>
      </c>
      <c r="L66" s="106" t="s">
        <v>121</v>
      </c>
      <c r="M66" s="106" t="s">
        <v>450</v>
      </c>
      <c r="N66" s="272" t="s">
        <v>5068</v>
      </c>
      <c r="O66" s="56"/>
      <c r="P66" s="56"/>
      <c r="Q66" s="56"/>
      <c r="R66" s="73"/>
    </row>
    <row r="67" spans="1:18" ht="27.6">
      <c r="A67" s="283" t="s">
        <v>5076</v>
      </c>
      <c r="B67" s="56" t="s">
        <v>18</v>
      </c>
      <c r="C67" s="892"/>
      <c r="D67" s="71" t="s">
        <v>442</v>
      </c>
      <c r="E67" s="70" t="s">
        <v>5077</v>
      </c>
      <c r="F67" s="106" t="s">
        <v>4609</v>
      </c>
      <c r="G67" s="106" t="s">
        <v>4610</v>
      </c>
      <c r="H67" s="56" t="s">
        <v>85</v>
      </c>
      <c r="I67" s="56" t="s">
        <v>86</v>
      </c>
      <c r="J67" s="56" t="s">
        <v>87</v>
      </c>
      <c r="K67" s="56"/>
      <c r="L67" s="72"/>
      <c r="M67" s="72"/>
      <c r="N67" s="272" t="s">
        <v>5078</v>
      </c>
      <c r="O67" s="56"/>
      <c r="P67" s="56"/>
      <c r="Q67" s="56"/>
      <c r="R67" s="73"/>
    </row>
    <row r="68" spans="1:18" ht="27.6">
      <c r="A68" s="283" t="s">
        <v>5079</v>
      </c>
      <c r="B68" s="56" t="s">
        <v>18</v>
      </c>
      <c r="C68" s="892"/>
      <c r="D68" s="71" t="s">
        <v>442</v>
      </c>
      <c r="E68" s="70" t="s">
        <v>5080</v>
      </c>
      <c r="F68" s="106" t="s">
        <v>4612</v>
      </c>
      <c r="G68" s="106" t="s">
        <v>4613</v>
      </c>
      <c r="H68" s="56" t="s">
        <v>85</v>
      </c>
      <c r="I68" s="56" t="s">
        <v>86</v>
      </c>
      <c r="J68" s="56" t="s">
        <v>87</v>
      </c>
      <c r="K68" s="56"/>
      <c r="L68" s="72"/>
      <c r="M68" s="72"/>
      <c r="N68" s="272" t="s">
        <v>5078</v>
      </c>
      <c r="O68" s="56"/>
      <c r="P68" s="56"/>
      <c r="Q68" s="56"/>
      <c r="R68" s="73"/>
    </row>
    <row r="69" spans="1:18" ht="289.8">
      <c r="A69" s="181" t="s">
        <v>5081</v>
      </c>
      <c r="B69" s="168" t="s">
        <v>18</v>
      </c>
      <c r="C69" s="892"/>
      <c r="D69" s="182" t="s">
        <v>442</v>
      </c>
      <c r="E69" s="171" t="s">
        <v>5082</v>
      </c>
      <c r="F69" s="189" t="s">
        <v>5083</v>
      </c>
      <c r="G69" s="189" t="s">
        <v>5084</v>
      </c>
      <c r="H69" s="168" t="s">
        <v>23</v>
      </c>
      <c r="I69" s="168" t="s">
        <v>24</v>
      </c>
      <c r="J69" s="168" t="s">
        <v>25</v>
      </c>
      <c r="K69" s="168" t="s">
        <v>449</v>
      </c>
      <c r="L69" s="171" t="s">
        <v>121</v>
      </c>
      <c r="M69" s="171" t="s">
        <v>450</v>
      </c>
      <c r="N69" s="184" t="s">
        <v>5068</v>
      </c>
      <c r="O69" s="168" t="s">
        <v>600</v>
      </c>
      <c r="P69" s="168" t="s">
        <v>601</v>
      </c>
      <c r="Q69" s="168" t="s">
        <v>602</v>
      </c>
      <c r="R69" s="73"/>
    </row>
    <row r="70" spans="1:18" ht="55.2">
      <c r="A70" s="288" t="s">
        <v>5085</v>
      </c>
      <c r="B70" s="56" t="s">
        <v>18</v>
      </c>
      <c r="C70" s="892"/>
      <c r="D70" s="71" t="s">
        <v>442</v>
      </c>
      <c r="E70" s="70" t="s">
        <v>5086</v>
      </c>
      <c r="F70" s="106" t="s">
        <v>5087</v>
      </c>
      <c r="G70" s="106" t="s">
        <v>5088</v>
      </c>
      <c r="H70" s="100" t="s">
        <v>85</v>
      </c>
      <c r="I70" s="100" t="s">
        <v>86</v>
      </c>
      <c r="J70" s="100" t="s">
        <v>87</v>
      </c>
      <c r="K70" s="56"/>
      <c r="L70" s="72"/>
      <c r="M70" s="72"/>
      <c r="N70" s="272" t="s">
        <v>5089</v>
      </c>
      <c r="O70" s="56"/>
      <c r="P70" s="56"/>
      <c r="Q70" s="56"/>
      <c r="R70" s="73"/>
    </row>
    <row r="71" spans="1:18" ht="289.8">
      <c r="A71" s="181" t="s">
        <v>5090</v>
      </c>
      <c r="B71" s="168" t="s">
        <v>18</v>
      </c>
      <c r="C71" s="892"/>
      <c r="D71" s="182" t="s">
        <v>442</v>
      </c>
      <c r="E71" s="171" t="s">
        <v>5091</v>
      </c>
      <c r="F71" s="189" t="s">
        <v>5092</v>
      </c>
      <c r="G71" s="189" t="s">
        <v>5093</v>
      </c>
      <c r="H71" s="168" t="s">
        <v>23</v>
      </c>
      <c r="I71" s="168" t="s">
        <v>24</v>
      </c>
      <c r="J71" s="168" t="s">
        <v>25</v>
      </c>
      <c r="K71" s="168" t="s">
        <v>449</v>
      </c>
      <c r="L71" s="171" t="s">
        <v>121</v>
      </c>
      <c r="M71" s="171" t="s">
        <v>450</v>
      </c>
      <c r="N71" s="184" t="s">
        <v>5089</v>
      </c>
      <c r="O71" s="168" t="s">
        <v>600</v>
      </c>
      <c r="P71" s="168" t="s">
        <v>601</v>
      </c>
      <c r="Q71" s="168" t="s">
        <v>602</v>
      </c>
      <c r="R71" s="73"/>
    </row>
    <row r="72" spans="1:18" ht="55.2">
      <c r="A72" s="289" t="s">
        <v>5094</v>
      </c>
      <c r="B72" s="56" t="s">
        <v>18</v>
      </c>
      <c r="C72" s="892"/>
      <c r="D72" s="71" t="s">
        <v>442</v>
      </c>
      <c r="E72" s="70" t="s">
        <v>5095</v>
      </c>
      <c r="F72" s="106" t="s">
        <v>5096</v>
      </c>
      <c r="G72" s="106" t="s">
        <v>5097</v>
      </c>
      <c r="H72" s="56" t="s">
        <v>85</v>
      </c>
      <c r="I72" s="56" t="s">
        <v>86</v>
      </c>
      <c r="J72" s="56" t="s">
        <v>87</v>
      </c>
      <c r="K72" s="56"/>
      <c r="L72" s="72"/>
      <c r="M72" s="72"/>
      <c r="N72" s="98" t="s">
        <v>5098</v>
      </c>
      <c r="O72" s="56"/>
      <c r="P72" s="56"/>
      <c r="Q72" s="56"/>
      <c r="R72" s="73"/>
    </row>
    <row r="73" spans="1:18" ht="55.2">
      <c r="A73" s="289" t="s">
        <v>5099</v>
      </c>
      <c r="B73" s="56" t="s">
        <v>18</v>
      </c>
      <c r="C73" s="892"/>
      <c r="D73" s="71" t="s">
        <v>442</v>
      </c>
      <c r="E73" s="70" t="s">
        <v>5100</v>
      </c>
      <c r="F73" s="106" t="s">
        <v>5101</v>
      </c>
      <c r="G73" s="106" t="s">
        <v>5102</v>
      </c>
      <c r="H73" s="56" t="s">
        <v>85</v>
      </c>
      <c r="I73" s="56" t="s">
        <v>86</v>
      </c>
      <c r="J73" s="56" t="s">
        <v>87</v>
      </c>
      <c r="K73" s="56"/>
      <c r="L73" s="72"/>
      <c r="M73" s="72"/>
      <c r="N73" s="98" t="s">
        <v>5098</v>
      </c>
      <c r="O73" s="56"/>
      <c r="P73" s="56"/>
      <c r="Q73" s="56"/>
      <c r="R73" s="73"/>
    </row>
    <row r="74" spans="1:18" ht="289.8">
      <c r="A74" s="181" t="s">
        <v>5103</v>
      </c>
      <c r="B74" s="168" t="s">
        <v>18</v>
      </c>
      <c r="C74" s="892"/>
      <c r="D74" s="182" t="s">
        <v>442</v>
      </c>
      <c r="E74" s="171" t="s">
        <v>4126</v>
      </c>
      <c r="F74" s="171" t="s">
        <v>4127</v>
      </c>
      <c r="G74" s="171" t="s">
        <v>4128</v>
      </c>
      <c r="H74" s="168" t="s">
        <v>23</v>
      </c>
      <c r="I74" s="168" t="s">
        <v>24</v>
      </c>
      <c r="J74" s="168" t="s">
        <v>25</v>
      </c>
      <c r="K74" s="168" t="s">
        <v>449</v>
      </c>
      <c r="L74" s="171" t="s">
        <v>121</v>
      </c>
      <c r="M74" s="171" t="s">
        <v>450</v>
      </c>
      <c r="N74" s="184" t="s">
        <v>5089</v>
      </c>
      <c r="O74" s="168" t="s">
        <v>600</v>
      </c>
      <c r="P74" s="168" t="s">
        <v>601</v>
      </c>
      <c r="Q74" s="168" t="s">
        <v>602</v>
      </c>
      <c r="R74" s="173"/>
    </row>
    <row r="75" spans="1:18" ht="27.6">
      <c r="A75" s="181" t="s">
        <v>5104</v>
      </c>
      <c r="B75" s="168" t="s">
        <v>18</v>
      </c>
      <c r="C75" s="892"/>
      <c r="D75" s="182" t="s">
        <v>442</v>
      </c>
      <c r="E75" s="171" t="s">
        <v>5105</v>
      </c>
      <c r="F75" s="171" t="s">
        <v>501</v>
      </c>
      <c r="G75" s="171" t="s">
        <v>5106</v>
      </c>
      <c r="H75" s="168" t="s">
        <v>85</v>
      </c>
      <c r="I75" s="168" t="s">
        <v>86</v>
      </c>
      <c r="J75" s="168" t="s">
        <v>87</v>
      </c>
      <c r="K75" s="168"/>
      <c r="L75" s="171"/>
      <c r="M75" s="171"/>
      <c r="N75" s="184" t="s">
        <v>5107</v>
      </c>
      <c r="O75" s="168"/>
      <c r="P75" s="168"/>
      <c r="Q75" s="168"/>
      <c r="R75" s="173"/>
    </row>
    <row r="76" spans="1:18" ht="27.6">
      <c r="A76" s="181" t="s">
        <v>5108</v>
      </c>
      <c r="B76" s="168" t="s">
        <v>18</v>
      </c>
      <c r="C76" s="892"/>
      <c r="D76" s="182" t="s">
        <v>442</v>
      </c>
      <c r="E76" s="171" t="s">
        <v>5109</v>
      </c>
      <c r="F76" s="171" t="s">
        <v>505</v>
      </c>
      <c r="G76" s="171" t="s">
        <v>5110</v>
      </c>
      <c r="H76" s="168" t="s">
        <v>85</v>
      </c>
      <c r="I76" s="168" t="s">
        <v>86</v>
      </c>
      <c r="J76" s="168" t="s">
        <v>87</v>
      </c>
      <c r="K76" s="168"/>
      <c r="L76" s="171"/>
      <c r="M76" s="171"/>
      <c r="N76" s="184" t="s">
        <v>5107</v>
      </c>
      <c r="O76" s="168"/>
      <c r="P76" s="168"/>
      <c r="Q76" s="168"/>
      <c r="R76" s="173"/>
    </row>
    <row r="77" spans="1:18" ht="400.2">
      <c r="A77" s="290" t="s">
        <v>515</v>
      </c>
      <c r="B77" s="56" t="s">
        <v>18</v>
      </c>
      <c r="C77" s="892"/>
      <c r="D77" s="71" t="s">
        <v>442</v>
      </c>
      <c r="E77" s="72" t="s">
        <v>516</v>
      </c>
      <c r="F77" s="72" t="s">
        <v>517</v>
      </c>
      <c r="G77" s="72" t="s">
        <v>518</v>
      </c>
      <c r="H77" s="56" t="s">
        <v>23</v>
      </c>
      <c r="I77" s="56" t="s">
        <v>24</v>
      </c>
      <c r="J77" s="56" t="s">
        <v>25</v>
      </c>
      <c r="K77" s="56" t="s">
        <v>213</v>
      </c>
      <c r="L77" s="72" t="s">
        <v>214</v>
      </c>
      <c r="M77" s="93" t="s">
        <v>215</v>
      </c>
      <c r="N77" s="98" t="s">
        <v>519</v>
      </c>
      <c r="O77" s="97" t="s">
        <v>520</v>
      </c>
      <c r="P77" s="100" t="s">
        <v>521</v>
      </c>
      <c r="Q77" s="100" t="s">
        <v>522</v>
      </c>
      <c r="R77" s="73"/>
    </row>
    <row r="78" spans="1:18" ht="41.4">
      <c r="A78" s="291" t="s">
        <v>523</v>
      </c>
      <c r="B78" s="56" t="s">
        <v>18</v>
      </c>
      <c r="C78" s="892"/>
      <c r="D78" s="161" t="s">
        <v>442</v>
      </c>
      <c r="E78" s="162" t="s">
        <v>524</v>
      </c>
      <c r="F78" s="162" t="s">
        <v>525</v>
      </c>
      <c r="G78" s="162" t="s">
        <v>526</v>
      </c>
      <c r="H78" s="157" t="s">
        <v>85</v>
      </c>
      <c r="I78" s="157" t="s">
        <v>86</v>
      </c>
      <c r="J78" s="157" t="s">
        <v>87</v>
      </c>
      <c r="K78" s="157"/>
      <c r="L78" s="162"/>
      <c r="M78" s="177"/>
      <c r="N78" s="178" t="s">
        <v>4614</v>
      </c>
      <c r="O78" s="157"/>
      <c r="P78" s="157"/>
      <c r="Q78" s="157"/>
      <c r="R78" s="160"/>
    </row>
    <row r="79" spans="1:18" ht="409.6">
      <c r="A79" s="277" t="s">
        <v>564</v>
      </c>
      <c r="B79" s="157" t="s">
        <v>18</v>
      </c>
      <c r="C79" s="892"/>
      <c r="D79" s="161" t="s">
        <v>540</v>
      </c>
      <c r="E79" s="162" t="s">
        <v>541</v>
      </c>
      <c r="F79" s="162" t="s">
        <v>542</v>
      </c>
      <c r="G79" s="162" t="s">
        <v>543</v>
      </c>
      <c r="H79" s="157" t="s">
        <v>544</v>
      </c>
      <c r="I79" s="157" t="s">
        <v>545</v>
      </c>
      <c r="J79" s="157" t="s">
        <v>546</v>
      </c>
      <c r="K79" s="62" t="s">
        <v>5111</v>
      </c>
      <c r="L79" s="101" t="s">
        <v>5112</v>
      </c>
      <c r="M79" s="101" t="s">
        <v>5113</v>
      </c>
      <c r="N79" s="178" t="s">
        <v>550</v>
      </c>
      <c r="O79" s="62" t="s">
        <v>5114</v>
      </c>
      <c r="P79" s="62" t="s">
        <v>5115</v>
      </c>
      <c r="Q79" s="62" t="s">
        <v>5116</v>
      </c>
      <c r="R79" s="160"/>
    </row>
    <row r="80" spans="1:18" ht="409.6">
      <c r="A80" s="181" t="s">
        <v>568</v>
      </c>
      <c r="B80" s="168" t="s">
        <v>18</v>
      </c>
      <c r="C80" s="892"/>
      <c r="D80" s="182" t="s">
        <v>556</v>
      </c>
      <c r="E80" s="171" t="s">
        <v>557</v>
      </c>
      <c r="F80" s="171" t="s">
        <v>558</v>
      </c>
      <c r="G80" s="171" t="s">
        <v>559</v>
      </c>
      <c r="H80" s="168" t="s">
        <v>246</v>
      </c>
      <c r="I80" s="168" t="s">
        <v>362</v>
      </c>
      <c r="J80" s="168" t="s">
        <v>222</v>
      </c>
      <c r="K80" s="168" t="s">
        <v>560</v>
      </c>
      <c r="L80" s="171" t="s">
        <v>561</v>
      </c>
      <c r="M80" s="171" t="s">
        <v>562</v>
      </c>
      <c r="N80" s="184" t="s">
        <v>563</v>
      </c>
      <c r="O80" s="292"/>
      <c r="P80" s="292"/>
      <c r="Q80" s="292"/>
      <c r="R80" s="160"/>
    </row>
    <row r="81" spans="1:18" ht="55.2">
      <c r="A81" s="63" t="s">
        <v>568</v>
      </c>
      <c r="B81" s="157" t="s">
        <v>18</v>
      </c>
      <c r="C81" s="892"/>
      <c r="D81" s="161" t="s">
        <v>588</v>
      </c>
      <c r="E81" s="70" t="s">
        <v>5117</v>
      </c>
      <c r="F81" s="70" t="s">
        <v>5118</v>
      </c>
      <c r="G81" s="70" t="s">
        <v>5119</v>
      </c>
      <c r="H81" s="157" t="s">
        <v>23</v>
      </c>
      <c r="I81" s="157" t="s">
        <v>24</v>
      </c>
      <c r="J81" s="157" t="s">
        <v>25</v>
      </c>
      <c r="K81" s="179" t="s">
        <v>592</v>
      </c>
      <c r="L81" s="176" t="s">
        <v>593</v>
      </c>
      <c r="M81" s="176" t="s">
        <v>594</v>
      </c>
      <c r="N81" s="178"/>
      <c r="O81" s="157"/>
      <c r="P81" s="157"/>
      <c r="Q81" s="157"/>
      <c r="R81" s="160"/>
    </row>
    <row r="82" spans="1:18" ht="289.8">
      <c r="A82" s="181" t="s">
        <v>555</v>
      </c>
      <c r="B82" s="168" t="s">
        <v>18</v>
      </c>
      <c r="C82" s="892"/>
      <c r="D82" s="182" t="s">
        <v>588</v>
      </c>
      <c r="E82" s="171" t="s">
        <v>596</v>
      </c>
      <c r="F82" s="189" t="s">
        <v>597</v>
      </c>
      <c r="G82" s="189" t="s">
        <v>598</v>
      </c>
      <c r="H82" s="168" t="s">
        <v>23</v>
      </c>
      <c r="I82" s="168" t="s">
        <v>24</v>
      </c>
      <c r="J82" s="168" t="s">
        <v>25</v>
      </c>
      <c r="K82" s="168" t="s">
        <v>449</v>
      </c>
      <c r="L82" s="171" t="s">
        <v>121</v>
      </c>
      <c r="M82" s="171" t="s">
        <v>450</v>
      </c>
      <c r="N82" s="184" t="s">
        <v>5120</v>
      </c>
      <c r="O82" s="168" t="s">
        <v>600</v>
      </c>
      <c r="P82" s="168" t="s">
        <v>601</v>
      </c>
      <c r="Q82" s="168" t="s">
        <v>602</v>
      </c>
      <c r="R82" s="293"/>
    </row>
    <row r="83" spans="1:18" ht="41.4">
      <c r="A83" s="283" t="s">
        <v>5121</v>
      </c>
      <c r="B83" s="157" t="s">
        <v>18</v>
      </c>
      <c r="C83" s="892"/>
      <c r="D83" s="161" t="s">
        <v>588</v>
      </c>
      <c r="E83" s="70" t="s">
        <v>5122</v>
      </c>
      <c r="F83" s="70" t="s">
        <v>5123</v>
      </c>
      <c r="G83" s="70" t="s">
        <v>606</v>
      </c>
      <c r="H83" s="157" t="s">
        <v>85</v>
      </c>
      <c r="I83" s="157" t="s">
        <v>86</v>
      </c>
      <c r="J83" s="157" t="s">
        <v>87</v>
      </c>
      <c r="K83" s="179"/>
      <c r="L83" s="176"/>
      <c r="M83" s="176"/>
      <c r="N83" s="103" t="s">
        <v>5124</v>
      </c>
      <c r="O83" s="157"/>
      <c r="P83" s="157"/>
      <c r="Q83" s="157"/>
      <c r="R83" s="160"/>
    </row>
    <row r="84" spans="1:18" ht="151.80000000000001">
      <c r="A84" s="283" t="s">
        <v>5125</v>
      </c>
      <c r="B84" s="56" t="s">
        <v>18</v>
      </c>
      <c r="C84" s="892"/>
      <c r="D84" s="71" t="s">
        <v>609</v>
      </c>
      <c r="E84" s="70" t="s">
        <v>5126</v>
      </c>
      <c r="F84" s="62" t="s">
        <v>5127</v>
      </c>
      <c r="G84" s="62" t="s">
        <v>5128</v>
      </c>
      <c r="H84" s="56" t="s">
        <v>23</v>
      </c>
      <c r="I84" s="56" t="s">
        <v>24</v>
      </c>
      <c r="J84" s="56" t="s">
        <v>25</v>
      </c>
      <c r="K84" s="56" t="s">
        <v>613</v>
      </c>
      <c r="L84" s="72" t="s">
        <v>614</v>
      </c>
      <c r="M84" s="72" t="s">
        <v>615</v>
      </c>
      <c r="N84" s="178" t="s">
        <v>550</v>
      </c>
      <c r="O84" s="56"/>
      <c r="P84" s="56"/>
      <c r="Q84" s="56"/>
      <c r="R84" s="73"/>
    </row>
    <row r="85" spans="1:18" ht="248.4">
      <c r="A85" s="175" t="s">
        <v>4150</v>
      </c>
      <c r="B85" s="56" t="s">
        <v>18</v>
      </c>
      <c r="C85" s="892"/>
      <c r="D85" s="71" t="s">
        <v>609</v>
      </c>
      <c r="E85" s="70" t="s">
        <v>5129</v>
      </c>
      <c r="F85" s="62" t="s">
        <v>5130</v>
      </c>
      <c r="G85" s="62" t="s">
        <v>5131</v>
      </c>
      <c r="H85" s="100" t="s">
        <v>246</v>
      </c>
      <c r="I85" s="100" t="s">
        <v>362</v>
      </c>
      <c r="J85" s="100" t="s">
        <v>222</v>
      </c>
      <c r="K85" s="62" t="s">
        <v>5132</v>
      </c>
      <c r="L85" s="101" t="s">
        <v>5133</v>
      </c>
      <c r="M85" s="101" t="s">
        <v>5134</v>
      </c>
      <c r="N85" s="98" t="s">
        <v>623</v>
      </c>
      <c r="O85" s="56"/>
      <c r="P85" s="56"/>
      <c r="Q85" s="56"/>
      <c r="R85" s="73"/>
    </row>
    <row r="86" spans="1:18" ht="55.2">
      <c r="A86" s="175" t="s">
        <v>624</v>
      </c>
      <c r="B86" s="157" t="s">
        <v>18</v>
      </c>
      <c r="C86" s="892"/>
      <c r="D86" s="161" t="s">
        <v>625</v>
      </c>
      <c r="E86" s="70" t="s">
        <v>5135</v>
      </c>
      <c r="F86" s="62" t="s">
        <v>5136</v>
      </c>
      <c r="G86" s="62" t="s">
        <v>5137</v>
      </c>
      <c r="H86" s="157" t="s">
        <v>23</v>
      </c>
      <c r="I86" s="157" t="s">
        <v>24</v>
      </c>
      <c r="J86" s="157" t="s">
        <v>25</v>
      </c>
      <c r="K86" s="157" t="s">
        <v>629</v>
      </c>
      <c r="L86" s="162" t="s">
        <v>630</v>
      </c>
      <c r="M86" s="162" t="s">
        <v>631</v>
      </c>
      <c r="N86" s="178"/>
      <c r="O86" s="157"/>
      <c r="P86" s="157"/>
      <c r="Q86" s="157"/>
      <c r="R86" s="160"/>
    </row>
    <row r="87" spans="1:18" ht="289.8">
      <c r="A87" s="181" t="s">
        <v>632</v>
      </c>
      <c r="B87" s="168" t="s">
        <v>18</v>
      </c>
      <c r="C87" s="892"/>
      <c r="D87" s="182" t="s">
        <v>625</v>
      </c>
      <c r="E87" s="171" t="s">
        <v>633</v>
      </c>
      <c r="F87" s="171" t="s">
        <v>634</v>
      </c>
      <c r="G87" s="171" t="s">
        <v>635</v>
      </c>
      <c r="H87" s="168" t="s">
        <v>23</v>
      </c>
      <c r="I87" s="168" t="s">
        <v>24</v>
      </c>
      <c r="J87" s="168" t="s">
        <v>25</v>
      </c>
      <c r="K87" s="168" t="s">
        <v>449</v>
      </c>
      <c r="L87" s="171" t="s">
        <v>121</v>
      </c>
      <c r="M87" s="171" t="s">
        <v>450</v>
      </c>
      <c r="N87" s="184" t="s">
        <v>636</v>
      </c>
      <c r="O87" s="168" t="s">
        <v>600</v>
      </c>
      <c r="P87" s="168" t="s">
        <v>601</v>
      </c>
      <c r="Q87" s="168" t="s">
        <v>602</v>
      </c>
      <c r="R87" s="173"/>
    </row>
    <row r="88" spans="1:18" ht="55.2">
      <c r="A88" s="175" t="s">
        <v>5138</v>
      </c>
      <c r="B88" s="157" t="s">
        <v>18</v>
      </c>
      <c r="C88" s="892"/>
      <c r="D88" s="161" t="s">
        <v>625</v>
      </c>
      <c r="E88" s="70" t="s">
        <v>5139</v>
      </c>
      <c r="F88" s="70" t="s">
        <v>5140</v>
      </c>
      <c r="G88" s="70" t="s">
        <v>5141</v>
      </c>
      <c r="H88" s="157" t="s">
        <v>85</v>
      </c>
      <c r="I88" s="157" t="s">
        <v>86</v>
      </c>
      <c r="J88" s="157" t="s">
        <v>87</v>
      </c>
      <c r="K88" s="157"/>
      <c r="L88" s="162"/>
      <c r="M88" s="162"/>
      <c r="N88" s="178" t="s">
        <v>641</v>
      </c>
      <c r="O88" s="157"/>
      <c r="P88" s="157"/>
      <c r="Q88" s="157"/>
      <c r="R88" s="160"/>
    </row>
    <row r="89" spans="1:18" ht="276">
      <c r="A89" s="175" t="s">
        <v>5142</v>
      </c>
      <c r="B89" s="157" t="s">
        <v>18</v>
      </c>
      <c r="C89" s="893"/>
      <c r="D89" s="161" t="s">
        <v>643</v>
      </c>
      <c r="E89" s="162" t="s">
        <v>644</v>
      </c>
      <c r="F89" s="162" t="s">
        <v>4172</v>
      </c>
      <c r="G89" s="162" t="s">
        <v>4173</v>
      </c>
      <c r="H89" s="157" t="s">
        <v>246</v>
      </c>
      <c r="I89" s="157" t="s">
        <v>362</v>
      </c>
      <c r="J89" s="157" t="s">
        <v>222</v>
      </c>
      <c r="K89" s="62" t="s">
        <v>5143</v>
      </c>
      <c r="L89" s="162" t="s">
        <v>648</v>
      </c>
      <c r="M89" s="162" t="s">
        <v>649</v>
      </c>
      <c r="N89" s="178" t="s">
        <v>636</v>
      </c>
      <c r="O89" s="157"/>
      <c r="P89" s="157"/>
      <c r="Q89" s="157"/>
      <c r="R89" s="160"/>
    </row>
    <row r="90" spans="1:18">
      <c r="A90" s="63"/>
      <c r="B90" s="56"/>
      <c r="C90" s="71"/>
      <c r="D90" s="71"/>
      <c r="E90" s="72" t="s">
        <v>4647</v>
      </c>
      <c r="F90" s="72" t="s">
        <v>4648</v>
      </c>
      <c r="G90" s="72" t="s">
        <v>4648</v>
      </c>
      <c r="H90" s="56" t="s">
        <v>66</v>
      </c>
      <c r="I90" s="56" t="s">
        <v>39</v>
      </c>
      <c r="J90" s="56" t="s">
        <v>39</v>
      </c>
      <c r="K90" s="56"/>
      <c r="L90" s="72"/>
      <c r="M90" s="72"/>
      <c r="N90" s="98"/>
      <c r="O90" s="56"/>
      <c r="P90" s="56"/>
      <c r="Q90" s="56"/>
      <c r="R90" s="73"/>
    </row>
    <row r="91" spans="1:18" ht="179.4">
      <c r="A91" s="63" t="s">
        <v>696</v>
      </c>
      <c r="B91" s="56" t="s">
        <v>18</v>
      </c>
      <c r="C91" s="892" t="s">
        <v>697</v>
      </c>
      <c r="D91" s="71" t="s">
        <v>698</v>
      </c>
      <c r="E91" s="72" t="s">
        <v>699</v>
      </c>
      <c r="F91" s="72" t="s">
        <v>700</v>
      </c>
      <c r="G91" s="72" t="s">
        <v>701</v>
      </c>
      <c r="H91" s="56" t="s">
        <v>246</v>
      </c>
      <c r="I91" s="56" t="s">
        <v>362</v>
      </c>
      <c r="J91" s="56" t="s">
        <v>222</v>
      </c>
      <c r="K91" s="100" t="s">
        <v>5144</v>
      </c>
      <c r="L91" s="101" t="s">
        <v>5145</v>
      </c>
      <c r="M91" s="101" t="s">
        <v>5146</v>
      </c>
      <c r="N91" s="98"/>
      <c r="O91" s="56" t="s">
        <v>705</v>
      </c>
      <c r="P91" s="56" t="s">
        <v>706</v>
      </c>
      <c r="Q91" s="56" t="s">
        <v>707</v>
      </c>
      <c r="R91" s="73"/>
    </row>
    <row r="92" spans="1:18" ht="124.2">
      <c r="A92" s="175" t="s">
        <v>661</v>
      </c>
      <c r="B92" s="157" t="s">
        <v>18</v>
      </c>
      <c r="C92" s="892"/>
      <c r="D92" s="161" t="s">
        <v>698</v>
      </c>
      <c r="E92" s="70" t="s">
        <v>5147</v>
      </c>
      <c r="F92" s="162" t="s">
        <v>4653</v>
      </c>
      <c r="G92" s="70" t="s">
        <v>5148</v>
      </c>
      <c r="H92" s="157" t="s">
        <v>23</v>
      </c>
      <c r="I92" s="157" t="s">
        <v>24</v>
      </c>
      <c r="J92" s="157" t="s">
        <v>25</v>
      </c>
      <c r="K92" s="157" t="s">
        <v>592</v>
      </c>
      <c r="L92" s="162" t="s">
        <v>593</v>
      </c>
      <c r="M92" s="294" t="s">
        <v>594</v>
      </c>
      <c r="N92" s="178" t="s">
        <v>4655</v>
      </c>
      <c r="O92" s="157"/>
      <c r="P92" s="157"/>
      <c r="Q92" s="157"/>
      <c r="R92" s="160"/>
    </row>
    <row r="93" spans="1:18" ht="289.8">
      <c r="A93" s="181" t="s">
        <v>666</v>
      </c>
      <c r="B93" s="168"/>
      <c r="C93" s="892"/>
      <c r="D93" s="182"/>
      <c r="E93" s="171" t="s">
        <v>712</v>
      </c>
      <c r="F93" s="171" t="s">
        <v>713</v>
      </c>
      <c r="G93" s="171" t="s">
        <v>714</v>
      </c>
      <c r="H93" s="168" t="s">
        <v>23</v>
      </c>
      <c r="I93" s="168" t="s">
        <v>24</v>
      </c>
      <c r="J93" s="168" t="s">
        <v>25</v>
      </c>
      <c r="K93" s="168" t="s">
        <v>449</v>
      </c>
      <c r="L93" s="171" t="s">
        <v>121</v>
      </c>
      <c r="M93" s="171" t="s">
        <v>450</v>
      </c>
      <c r="N93" s="224"/>
      <c r="O93" s="168" t="s">
        <v>600</v>
      </c>
      <c r="P93" s="168" t="s">
        <v>601</v>
      </c>
      <c r="Q93" s="168" t="s">
        <v>602</v>
      </c>
      <c r="R93" s="173"/>
    </row>
    <row r="94" spans="1:18" ht="69">
      <c r="A94" s="283" t="s">
        <v>5149</v>
      </c>
      <c r="B94" s="56" t="s">
        <v>18</v>
      </c>
      <c r="C94" s="892"/>
      <c r="D94" s="71" t="s">
        <v>715</v>
      </c>
      <c r="E94" s="106" t="s">
        <v>5150</v>
      </c>
      <c r="F94" s="106" t="s">
        <v>717</v>
      </c>
      <c r="G94" s="106" t="s">
        <v>718</v>
      </c>
      <c r="H94" s="56" t="s">
        <v>85</v>
      </c>
      <c r="I94" s="56" t="s">
        <v>86</v>
      </c>
      <c r="J94" s="56" t="s">
        <v>87</v>
      </c>
      <c r="K94" s="56"/>
      <c r="L94" s="72"/>
      <c r="M94" s="93"/>
      <c r="N94" s="195" t="s">
        <v>719</v>
      </c>
      <c r="O94" s="56"/>
      <c r="P94" s="56"/>
      <c r="Q94" s="56"/>
      <c r="R94" s="73"/>
    </row>
    <row r="95" spans="1:18" ht="179.4">
      <c r="A95" s="63" t="s">
        <v>720</v>
      </c>
      <c r="B95" s="56" t="s">
        <v>18</v>
      </c>
      <c r="C95" s="892"/>
      <c r="D95" s="71" t="s">
        <v>721</v>
      </c>
      <c r="E95" s="70" t="s">
        <v>722</v>
      </c>
      <c r="F95" s="106" t="s">
        <v>723</v>
      </c>
      <c r="G95" s="194" t="s">
        <v>724</v>
      </c>
      <c r="H95" s="56" t="s">
        <v>23</v>
      </c>
      <c r="I95" s="56" t="s">
        <v>24</v>
      </c>
      <c r="J95" s="56" t="s">
        <v>25</v>
      </c>
      <c r="K95" s="68" t="s">
        <v>5151</v>
      </c>
      <c r="L95" s="70" t="s">
        <v>5152</v>
      </c>
      <c r="M95" s="102" t="s">
        <v>5153</v>
      </c>
      <c r="N95" s="184" t="s">
        <v>728</v>
      </c>
      <c r="O95" s="56"/>
      <c r="P95" s="56"/>
      <c r="Q95" s="56"/>
      <c r="R95" s="73"/>
    </row>
    <row r="96" spans="1:18" ht="124.2">
      <c r="A96" s="175" t="s">
        <v>676</v>
      </c>
      <c r="B96" s="56" t="s">
        <v>18</v>
      </c>
      <c r="C96" s="892"/>
      <c r="D96" s="71" t="s">
        <v>654</v>
      </c>
      <c r="E96" s="72" t="s">
        <v>655</v>
      </c>
      <c r="F96" s="72" t="s">
        <v>656</v>
      </c>
      <c r="G96" s="72" t="s">
        <v>657</v>
      </c>
      <c r="H96" s="56" t="s">
        <v>23</v>
      </c>
      <c r="I96" s="56" t="s">
        <v>24</v>
      </c>
      <c r="J96" s="56" t="s">
        <v>25</v>
      </c>
      <c r="K96" s="56" t="s">
        <v>4175</v>
      </c>
      <c r="L96" s="72" t="s">
        <v>4176</v>
      </c>
      <c r="M96" s="72" t="s">
        <v>4177</v>
      </c>
      <c r="N96" s="98"/>
      <c r="O96" s="56"/>
      <c r="P96" s="56"/>
      <c r="Q96" s="56"/>
      <c r="R96" s="73"/>
    </row>
    <row r="97" spans="1:18">
      <c r="A97" s="63"/>
      <c r="B97" s="56"/>
      <c r="C97" s="71"/>
      <c r="D97" s="71"/>
      <c r="E97" s="72" t="s">
        <v>755</v>
      </c>
      <c r="F97" s="101" t="s">
        <v>5154</v>
      </c>
      <c r="G97" s="101" t="s">
        <v>5155</v>
      </c>
      <c r="H97" s="56" t="s">
        <v>66</v>
      </c>
      <c r="I97" s="56"/>
      <c r="J97" s="56"/>
      <c r="K97" s="56"/>
      <c r="L97" s="72"/>
      <c r="M97" s="72"/>
      <c r="N97" s="98"/>
      <c r="O97" s="56"/>
      <c r="P97" s="56"/>
      <c r="Q97" s="56"/>
      <c r="R97" s="73"/>
    </row>
    <row r="98" spans="1:18" ht="276">
      <c r="A98" s="63" t="s">
        <v>758</v>
      </c>
      <c r="B98" s="56" t="s">
        <v>18</v>
      </c>
      <c r="C98" s="892" t="s">
        <v>794</v>
      </c>
      <c r="D98" s="71" t="s">
        <v>759</v>
      </c>
      <c r="E98" s="72" t="s">
        <v>795</v>
      </c>
      <c r="F98" s="72" t="s">
        <v>796</v>
      </c>
      <c r="G98" s="72" t="s">
        <v>797</v>
      </c>
      <c r="H98" s="56" t="s">
        <v>798</v>
      </c>
      <c r="I98" s="56" t="s">
        <v>362</v>
      </c>
      <c r="J98" s="56" t="s">
        <v>222</v>
      </c>
      <c r="K98" s="62" t="s">
        <v>5156</v>
      </c>
      <c r="L98" s="68" t="s">
        <v>5157</v>
      </c>
      <c r="M98" s="68" t="s">
        <v>5158</v>
      </c>
      <c r="N98" s="98"/>
      <c r="O98" s="56"/>
      <c r="P98" s="56"/>
      <c r="Q98" s="56"/>
      <c r="R98" s="73"/>
    </row>
    <row r="99" spans="1:18" ht="409.6">
      <c r="A99" s="63" t="s">
        <v>782</v>
      </c>
      <c r="B99" s="56" t="s">
        <v>18</v>
      </c>
      <c r="C99" s="892"/>
      <c r="D99" s="71" t="s">
        <v>759</v>
      </c>
      <c r="E99" s="56" t="s">
        <v>802</v>
      </c>
      <c r="F99" s="72" t="s">
        <v>803</v>
      </c>
      <c r="G99" s="72" t="s">
        <v>804</v>
      </c>
      <c r="H99" s="56" t="s">
        <v>798</v>
      </c>
      <c r="I99" s="56" t="s">
        <v>362</v>
      </c>
      <c r="J99" s="56" t="s">
        <v>222</v>
      </c>
      <c r="K99" s="282" t="s">
        <v>5159</v>
      </c>
      <c r="L99" s="295" t="s">
        <v>5160</v>
      </c>
      <c r="M99" s="295" t="s">
        <v>5161</v>
      </c>
      <c r="N99" s="98"/>
      <c r="O99" s="56"/>
      <c r="P99" s="56"/>
      <c r="Q99" s="56"/>
      <c r="R99" s="73"/>
    </row>
    <row r="100" spans="1:18" ht="331.2">
      <c r="A100" s="63" t="s">
        <v>808</v>
      </c>
      <c r="B100" s="56" t="s">
        <v>18</v>
      </c>
      <c r="C100" s="892"/>
      <c r="D100" s="71" t="s">
        <v>759</v>
      </c>
      <c r="E100" s="56" t="s">
        <v>809</v>
      </c>
      <c r="F100" s="56" t="s">
        <v>810</v>
      </c>
      <c r="G100" s="56" t="s">
        <v>811</v>
      </c>
      <c r="H100" s="56" t="s">
        <v>798</v>
      </c>
      <c r="I100" s="56" t="s">
        <v>362</v>
      </c>
      <c r="J100" s="56" t="s">
        <v>222</v>
      </c>
      <c r="K100" s="95" t="s">
        <v>812</v>
      </c>
      <c r="L100" s="109" t="s">
        <v>813</v>
      </c>
      <c r="M100" s="109" t="s">
        <v>814</v>
      </c>
      <c r="N100" s="98"/>
      <c r="O100" s="56"/>
      <c r="P100" s="56"/>
      <c r="Q100" s="56"/>
      <c r="R100" s="73"/>
    </row>
    <row r="101" spans="1:18" ht="110.4">
      <c r="A101" s="63" t="s">
        <v>815</v>
      </c>
      <c r="B101" s="56" t="s">
        <v>18</v>
      </c>
      <c r="C101" s="892"/>
      <c r="D101" s="71" t="s">
        <v>816</v>
      </c>
      <c r="E101" s="72" t="s">
        <v>817</v>
      </c>
      <c r="F101" s="56" t="s">
        <v>818</v>
      </c>
      <c r="G101" s="56" t="s">
        <v>819</v>
      </c>
      <c r="H101" s="100" t="s">
        <v>5162</v>
      </c>
      <c r="I101" s="100" t="s">
        <v>24</v>
      </c>
      <c r="J101" s="100" t="s">
        <v>25</v>
      </c>
      <c r="K101" s="101" t="s">
        <v>5163</v>
      </c>
      <c r="L101" s="70" t="s">
        <v>5164</v>
      </c>
      <c r="M101" s="148" t="s">
        <v>5165</v>
      </c>
      <c r="N101" s="98"/>
      <c r="O101" s="56"/>
      <c r="P101" s="56"/>
      <c r="Q101" s="56"/>
      <c r="R101" s="73"/>
    </row>
    <row r="102" spans="1:18" ht="82.8">
      <c r="A102" s="63" t="s">
        <v>824</v>
      </c>
      <c r="B102" s="56" t="s">
        <v>18</v>
      </c>
      <c r="C102" s="892"/>
      <c r="D102" s="71" t="s">
        <v>825</v>
      </c>
      <c r="E102" s="72" t="s">
        <v>826</v>
      </c>
      <c r="F102" s="56" t="s">
        <v>827</v>
      </c>
      <c r="G102" s="56" t="s">
        <v>828</v>
      </c>
      <c r="H102" s="56" t="s">
        <v>23</v>
      </c>
      <c r="I102" s="56" t="s">
        <v>24</v>
      </c>
      <c r="J102" s="56" t="s">
        <v>25</v>
      </c>
      <c r="K102" s="70" t="s">
        <v>5166</v>
      </c>
      <c r="L102" s="101" t="s">
        <v>5167</v>
      </c>
      <c r="M102" s="102" t="s">
        <v>5168</v>
      </c>
      <c r="N102" s="98"/>
      <c r="O102" s="56"/>
      <c r="P102" s="56"/>
      <c r="Q102" s="56"/>
      <c r="R102" s="73"/>
    </row>
    <row r="103" spans="1:18" ht="69">
      <c r="A103" s="63" t="s">
        <v>832</v>
      </c>
      <c r="B103" s="56" t="s">
        <v>18</v>
      </c>
      <c r="C103" s="892"/>
      <c r="D103" s="71" t="s">
        <v>833</v>
      </c>
      <c r="E103" s="72" t="s">
        <v>751</v>
      </c>
      <c r="F103" s="56" t="s">
        <v>834</v>
      </c>
      <c r="G103" s="56" t="s">
        <v>835</v>
      </c>
      <c r="H103" s="56" t="s">
        <v>23</v>
      </c>
      <c r="I103" s="56" t="s">
        <v>24</v>
      </c>
      <c r="J103" s="56" t="s">
        <v>25</v>
      </c>
      <c r="K103" s="70" t="s">
        <v>5169</v>
      </c>
      <c r="L103" s="101" t="s">
        <v>5170</v>
      </c>
      <c r="M103" s="102" t="s">
        <v>5171</v>
      </c>
      <c r="N103" s="98"/>
      <c r="O103" s="56"/>
      <c r="P103" s="56"/>
      <c r="Q103" s="56"/>
      <c r="R103" s="73"/>
    </row>
    <row r="104" spans="1:18" ht="69">
      <c r="A104" s="63" t="s">
        <v>4675</v>
      </c>
      <c r="B104" s="56" t="s">
        <v>18</v>
      </c>
      <c r="C104" s="892"/>
      <c r="D104" s="71" t="s">
        <v>4676</v>
      </c>
      <c r="E104" s="72" t="s">
        <v>840</v>
      </c>
      <c r="F104" s="56" t="s">
        <v>841</v>
      </c>
      <c r="G104" s="56" t="s">
        <v>4677</v>
      </c>
      <c r="H104" s="56" t="s">
        <v>23</v>
      </c>
      <c r="I104" s="56" t="s">
        <v>24</v>
      </c>
      <c r="J104" s="56" t="s">
        <v>25</v>
      </c>
      <c r="K104" s="72" t="s">
        <v>843</v>
      </c>
      <c r="L104" s="72" t="s">
        <v>844</v>
      </c>
      <c r="M104" s="144" t="s">
        <v>845</v>
      </c>
      <c r="N104" s="98"/>
      <c r="O104" s="56"/>
      <c r="P104" s="56"/>
      <c r="Q104" s="56"/>
      <c r="R104" s="73"/>
    </row>
    <row r="105" spans="1:18" ht="55.2">
      <c r="A105" s="63" t="s">
        <v>856</v>
      </c>
      <c r="B105" s="56" t="s">
        <v>18</v>
      </c>
      <c r="C105" s="892"/>
      <c r="D105" s="71" t="s">
        <v>857</v>
      </c>
      <c r="E105" s="72" t="s">
        <v>858</v>
      </c>
      <c r="F105" s="56" t="s">
        <v>859</v>
      </c>
      <c r="G105" s="56" t="s">
        <v>860</v>
      </c>
      <c r="H105" s="56" t="s">
        <v>23</v>
      </c>
      <c r="I105" s="56" t="s">
        <v>24</v>
      </c>
      <c r="J105" s="56" t="s">
        <v>25</v>
      </c>
      <c r="K105" s="72" t="s">
        <v>213</v>
      </c>
      <c r="L105" s="72" t="s">
        <v>395</v>
      </c>
      <c r="M105" s="93" t="s">
        <v>215</v>
      </c>
      <c r="N105" s="98"/>
      <c r="O105" s="56"/>
      <c r="P105" s="56"/>
      <c r="Q105" s="56"/>
      <c r="R105" s="73"/>
    </row>
    <row r="106" spans="1:18" ht="96.6">
      <c r="A106" s="286" t="s">
        <v>4679</v>
      </c>
      <c r="B106" s="204" t="s">
        <v>18</v>
      </c>
      <c r="C106" s="892"/>
      <c r="D106" s="201" t="s">
        <v>4680</v>
      </c>
      <c r="E106" s="203" t="s">
        <v>4681</v>
      </c>
      <c r="F106" s="204" t="s">
        <v>4682</v>
      </c>
      <c r="G106" s="204" t="s">
        <v>4683</v>
      </c>
      <c r="H106" s="204" t="s">
        <v>23</v>
      </c>
      <c r="I106" s="204" t="s">
        <v>24</v>
      </c>
      <c r="J106" s="204" t="s">
        <v>25</v>
      </c>
      <c r="K106" s="203" t="s">
        <v>4684</v>
      </c>
      <c r="L106" s="209" t="s">
        <v>4685</v>
      </c>
      <c r="M106" s="209" t="s">
        <v>4686</v>
      </c>
      <c r="N106" s="98"/>
      <c r="O106" s="56"/>
      <c r="P106" s="56"/>
      <c r="Q106" s="56"/>
      <c r="R106" s="73"/>
    </row>
    <row r="107" spans="1:18" ht="96.6">
      <c r="A107" s="286" t="s">
        <v>4687</v>
      </c>
      <c r="B107" s="204" t="s">
        <v>18</v>
      </c>
      <c r="C107" s="892"/>
      <c r="D107" s="201" t="s">
        <v>4680</v>
      </c>
      <c r="E107" s="203" t="s">
        <v>4688</v>
      </c>
      <c r="F107" s="204" t="s">
        <v>4689</v>
      </c>
      <c r="G107" s="204" t="s">
        <v>4690</v>
      </c>
      <c r="H107" s="204" t="s">
        <v>23</v>
      </c>
      <c r="I107" s="204" t="s">
        <v>24</v>
      </c>
      <c r="J107" s="204" t="s">
        <v>25</v>
      </c>
      <c r="K107" s="203" t="s">
        <v>4684</v>
      </c>
      <c r="L107" s="209" t="s">
        <v>4685</v>
      </c>
      <c r="M107" s="209" t="s">
        <v>4686</v>
      </c>
      <c r="N107" s="98"/>
      <c r="O107" s="56"/>
      <c r="P107" s="56"/>
      <c r="Q107" s="56"/>
      <c r="R107" s="73"/>
    </row>
    <row r="108" spans="1:18" ht="41.4">
      <c r="A108" s="286" t="s">
        <v>4691</v>
      </c>
      <c r="B108" s="204" t="s">
        <v>18</v>
      </c>
      <c r="C108" s="892"/>
      <c r="D108" s="201" t="s">
        <v>4680</v>
      </c>
      <c r="E108" s="203" t="s">
        <v>4692</v>
      </c>
      <c r="F108" s="204" t="s">
        <v>4693</v>
      </c>
      <c r="G108" s="204" t="s">
        <v>4694</v>
      </c>
      <c r="H108" s="204" t="s">
        <v>23</v>
      </c>
      <c r="I108" s="204" t="s">
        <v>24</v>
      </c>
      <c r="J108" s="204" t="s">
        <v>25</v>
      </c>
      <c r="K108" s="203" t="s">
        <v>213</v>
      </c>
      <c r="L108" s="203" t="s">
        <v>395</v>
      </c>
      <c r="M108" s="236" t="s">
        <v>215</v>
      </c>
      <c r="N108" s="98"/>
      <c r="O108" s="56"/>
      <c r="P108" s="56"/>
      <c r="Q108" s="56"/>
      <c r="R108" s="73"/>
    </row>
    <row r="109" spans="1:18" ht="27.6">
      <c r="A109" s="63"/>
      <c r="B109" s="56"/>
      <c r="C109" s="71"/>
      <c r="D109" s="71"/>
      <c r="E109" s="111" t="s">
        <v>861</v>
      </c>
      <c r="F109" s="56" t="s">
        <v>862</v>
      </c>
      <c r="G109" s="56" t="s">
        <v>863</v>
      </c>
      <c r="H109" s="56" t="s">
        <v>66</v>
      </c>
      <c r="I109" s="72" t="s">
        <v>39</v>
      </c>
      <c r="J109" s="72" t="s">
        <v>39</v>
      </c>
      <c r="K109" s="72"/>
      <c r="L109" s="72"/>
      <c r="M109" s="93"/>
      <c r="N109" s="98"/>
      <c r="O109" s="56"/>
      <c r="P109" s="56"/>
      <c r="Q109" s="56"/>
      <c r="R109" s="73"/>
    </row>
    <row r="110" spans="1:18" ht="96.6">
      <c r="A110" s="63" t="s">
        <v>864</v>
      </c>
      <c r="B110" s="56" t="s">
        <v>18</v>
      </c>
      <c r="C110" s="86"/>
      <c r="D110" s="71"/>
      <c r="E110" s="72" t="s">
        <v>904</v>
      </c>
      <c r="F110" s="56" t="s">
        <v>905</v>
      </c>
      <c r="G110" s="56" t="s">
        <v>906</v>
      </c>
      <c r="H110" s="56" t="s">
        <v>23</v>
      </c>
      <c r="I110" s="56" t="s">
        <v>24</v>
      </c>
      <c r="J110" s="56" t="s">
        <v>25</v>
      </c>
      <c r="K110" s="72" t="s">
        <v>387</v>
      </c>
      <c r="L110" s="93" t="s">
        <v>388</v>
      </c>
      <c r="M110" s="93" t="s">
        <v>907</v>
      </c>
      <c r="N110" s="98"/>
      <c r="O110" s="56"/>
      <c r="P110" s="56"/>
      <c r="Q110" s="56"/>
      <c r="R110" s="73"/>
    </row>
    <row r="111" spans="1:18" ht="55.2">
      <c r="A111" s="63" t="s">
        <v>871</v>
      </c>
      <c r="B111" s="56" t="s">
        <v>18</v>
      </c>
      <c r="C111" s="928" t="s">
        <v>861</v>
      </c>
      <c r="D111" s="71"/>
      <c r="E111" s="111" t="s">
        <v>908</v>
      </c>
      <c r="F111" s="56" t="s">
        <v>909</v>
      </c>
      <c r="G111" s="56" t="s">
        <v>910</v>
      </c>
      <c r="H111" s="56" t="s">
        <v>23</v>
      </c>
      <c r="I111" s="72" t="s">
        <v>24</v>
      </c>
      <c r="J111" s="72" t="s">
        <v>25</v>
      </c>
      <c r="K111" s="72" t="s">
        <v>911</v>
      </c>
      <c r="L111" s="72" t="s">
        <v>912</v>
      </c>
      <c r="M111" s="93" t="s">
        <v>913</v>
      </c>
      <c r="N111" s="98" t="s">
        <v>914</v>
      </c>
      <c r="O111" s="56"/>
      <c r="P111" s="56"/>
      <c r="Q111" s="56"/>
      <c r="R111" s="73"/>
    </row>
    <row r="112" spans="1:18" ht="165.6">
      <c r="A112" s="63" t="s">
        <v>895</v>
      </c>
      <c r="B112" s="56" t="s">
        <v>18</v>
      </c>
      <c r="C112" s="929"/>
      <c r="D112" s="71"/>
      <c r="E112" s="97" t="s">
        <v>915</v>
      </c>
      <c r="F112" s="97" t="s">
        <v>916</v>
      </c>
      <c r="G112" s="97" t="s">
        <v>917</v>
      </c>
      <c r="H112" s="56" t="s">
        <v>23</v>
      </c>
      <c r="I112" s="56" t="s">
        <v>24</v>
      </c>
      <c r="J112" s="56" t="s">
        <v>25</v>
      </c>
      <c r="K112" s="106" t="s">
        <v>5172</v>
      </c>
      <c r="L112" s="296" t="s">
        <v>5173</v>
      </c>
      <c r="M112" s="296" t="s">
        <v>5174</v>
      </c>
      <c r="N112" s="98"/>
      <c r="O112" s="280"/>
      <c r="P112" s="56"/>
      <c r="Q112" s="56"/>
      <c r="R112" s="73"/>
    </row>
    <row r="113" spans="1:18" ht="69">
      <c r="A113" s="63" t="s">
        <v>921</v>
      </c>
      <c r="B113" s="56" t="s">
        <v>18</v>
      </c>
      <c r="C113" s="929"/>
      <c r="D113" s="71"/>
      <c r="E113" s="72" t="s">
        <v>4702</v>
      </c>
      <c r="F113" s="56" t="s">
        <v>923</v>
      </c>
      <c r="G113" s="62" t="s">
        <v>5175</v>
      </c>
      <c r="H113" s="56" t="s">
        <v>23</v>
      </c>
      <c r="I113" s="56" t="s">
        <v>24</v>
      </c>
      <c r="J113" s="56" t="s">
        <v>25</v>
      </c>
      <c r="K113" s="72" t="s">
        <v>925</v>
      </c>
      <c r="L113" s="72" t="s">
        <v>926</v>
      </c>
      <c r="M113" s="93" t="s">
        <v>927</v>
      </c>
      <c r="N113" s="98"/>
      <c r="O113" s="56"/>
      <c r="P113" s="56"/>
      <c r="Q113" s="56"/>
      <c r="R113" s="73"/>
    </row>
    <row r="114" spans="1:18" ht="55.2">
      <c r="A114" s="175" t="s">
        <v>944</v>
      </c>
      <c r="B114" s="56" t="s">
        <v>18</v>
      </c>
      <c r="C114" s="929"/>
      <c r="D114" s="71"/>
      <c r="E114" s="72" t="s">
        <v>930</v>
      </c>
      <c r="F114" s="56" t="s">
        <v>931</v>
      </c>
      <c r="G114" s="56" t="s">
        <v>932</v>
      </c>
      <c r="H114" s="56" t="s">
        <v>23</v>
      </c>
      <c r="I114" s="56" t="s">
        <v>24</v>
      </c>
      <c r="J114" s="56" t="s">
        <v>25</v>
      </c>
      <c r="K114" s="109" t="s">
        <v>933</v>
      </c>
      <c r="L114" s="72" t="s">
        <v>4451</v>
      </c>
      <c r="M114" s="93" t="s">
        <v>935</v>
      </c>
      <c r="N114" s="98"/>
      <c r="O114" s="56"/>
      <c r="P114" s="56"/>
      <c r="Q114" s="56"/>
      <c r="R114" s="73"/>
    </row>
    <row r="115" spans="1:18" ht="55.2">
      <c r="A115" s="112" t="s">
        <v>4301</v>
      </c>
      <c r="B115" s="56" t="s">
        <v>18</v>
      </c>
      <c r="C115" s="929"/>
      <c r="D115" s="76"/>
      <c r="E115" s="74" t="s">
        <v>937</v>
      </c>
      <c r="F115" s="75" t="s">
        <v>938</v>
      </c>
      <c r="G115" s="75" t="s">
        <v>939</v>
      </c>
      <c r="H115" s="75" t="s">
        <v>23</v>
      </c>
      <c r="I115" s="56" t="s">
        <v>24</v>
      </c>
      <c r="J115" s="56" t="s">
        <v>25</v>
      </c>
      <c r="K115" s="74" t="s">
        <v>940</v>
      </c>
      <c r="L115" s="74" t="s">
        <v>941</v>
      </c>
      <c r="M115" s="93" t="s">
        <v>942</v>
      </c>
      <c r="N115" s="98" t="s">
        <v>943</v>
      </c>
      <c r="O115" s="75"/>
      <c r="P115" s="75"/>
      <c r="Q115" s="75"/>
      <c r="R115" s="77"/>
    </row>
    <row r="116" spans="1:18" ht="55.2">
      <c r="A116" s="297" t="s">
        <v>4708</v>
      </c>
      <c r="B116" s="56" t="s">
        <v>18</v>
      </c>
      <c r="C116" s="929"/>
      <c r="D116" s="115"/>
      <c r="E116" s="116" t="s">
        <v>946</v>
      </c>
      <c r="F116" s="117" t="s">
        <v>4453</v>
      </c>
      <c r="G116" s="118" t="s">
        <v>4454</v>
      </c>
      <c r="H116" s="117" t="s">
        <v>23</v>
      </c>
      <c r="I116" s="56" t="s">
        <v>24</v>
      </c>
      <c r="J116" s="56" t="s">
        <v>25</v>
      </c>
      <c r="K116" s="117" t="s">
        <v>949</v>
      </c>
      <c r="L116" s="117" t="s">
        <v>950</v>
      </c>
      <c r="M116" s="119" t="s">
        <v>951</v>
      </c>
      <c r="N116" s="350"/>
      <c r="O116" s="117"/>
      <c r="P116" s="117"/>
      <c r="Q116" s="117"/>
      <c r="R116" s="351"/>
    </row>
    <row r="117" spans="1:18" ht="96.6">
      <c r="A117" s="297" t="s">
        <v>952</v>
      </c>
      <c r="B117" s="56" t="s">
        <v>18</v>
      </c>
      <c r="C117" s="929"/>
      <c r="D117" s="123"/>
      <c r="E117" s="124" t="s">
        <v>953</v>
      </c>
      <c r="F117" s="124" t="s">
        <v>954</v>
      </c>
      <c r="G117" s="124" t="s">
        <v>955</v>
      </c>
      <c r="H117" s="117" t="s">
        <v>23</v>
      </c>
      <c r="I117" s="56" t="s">
        <v>24</v>
      </c>
      <c r="J117" s="56" t="s">
        <v>25</v>
      </c>
      <c r="K117" s="124" t="s">
        <v>956</v>
      </c>
      <c r="L117" s="124" t="s">
        <v>957</v>
      </c>
      <c r="M117" s="125" t="s">
        <v>958</v>
      </c>
      <c r="N117" s="137"/>
      <c r="O117" s="124"/>
      <c r="P117" s="124"/>
      <c r="Q117" s="124"/>
      <c r="R117" s="352"/>
    </row>
    <row r="118" spans="1:18" ht="41.4">
      <c r="A118" s="297" t="s">
        <v>959</v>
      </c>
      <c r="B118" s="56" t="s">
        <v>18</v>
      </c>
      <c r="C118" s="929"/>
      <c r="D118" s="128"/>
      <c r="E118" s="129" t="s">
        <v>960</v>
      </c>
      <c r="F118" s="129" t="s">
        <v>961</v>
      </c>
      <c r="G118" s="130" t="s">
        <v>962</v>
      </c>
      <c r="H118" s="117" t="s">
        <v>23</v>
      </c>
      <c r="I118" s="56" t="s">
        <v>24</v>
      </c>
      <c r="J118" s="56" t="s">
        <v>25</v>
      </c>
      <c r="K118" s="129" t="s">
        <v>387</v>
      </c>
      <c r="L118" s="129" t="s">
        <v>388</v>
      </c>
      <c r="M118" s="131" t="s">
        <v>907</v>
      </c>
      <c r="N118" s="353"/>
      <c r="O118" s="129"/>
      <c r="P118" s="129"/>
      <c r="Q118" s="129"/>
      <c r="R118" s="354"/>
    </row>
    <row r="119" spans="1:18" ht="138">
      <c r="A119" s="298" t="s">
        <v>963</v>
      </c>
      <c r="B119" s="56" t="s">
        <v>18</v>
      </c>
      <c r="C119" s="929"/>
      <c r="D119" s="115"/>
      <c r="E119" s="117" t="s">
        <v>964</v>
      </c>
      <c r="F119" s="117" t="s">
        <v>965</v>
      </c>
      <c r="G119" s="117" t="s">
        <v>966</v>
      </c>
      <c r="H119" s="117" t="s">
        <v>798</v>
      </c>
      <c r="I119" s="56" t="s">
        <v>362</v>
      </c>
      <c r="J119" s="56" t="s">
        <v>222</v>
      </c>
      <c r="K119" s="104" t="s">
        <v>5176</v>
      </c>
      <c r="L119" s="104" t="s">
        <v>5177</v>
      </c>
      <c r="M119" s="104" t="s">
        <v>5178</v>
      </c>
      <c r="N119" s="98" t="s">
        <v>970</v>
      </c>
      <c r="O119" s="117"/>
      <c r="P119" s="117"/>
      <c r="Q119" s="117"/>
      <c r="R119" s="351"/>
    </row>
    <row r="120" spans="1:18" ht="41.4">
      <c r="A120" s="299" t="s">
        <v>4712</v>
      </c>
      <c r="B120" s="56" t="s">
        <v>18</v>
      </c>
      <c r="C120" s="929"/>
      <c r="D120" s="115"/>
      <c r="E120" s="117" t="s">
        <v>972</v>
      </c>
      <c r="F120" s="117" t="s">
        <v>973</v>
      </c>
      <c r="G120" s="117" t="s">
        <v>974</v>
      </c>
      <c r="H120" s="117" t="s">
        <v>23</v>
      </c>
      <c r="I120" s="56" t="s">
        <v>24</v>
      </c>
      <c r="J120" s="56" t="s">
        <v>25</v>
      </c>
      <c r="K120" s="111" t="s">
        <v>387</v>
      </c>
      <c r="L120" s="117" t="s">
        <v>388</v>
      </c>
      <c r="M120" s="117" t="s">
        <v>907</v>
      </c>
      <c r="N120" s="350"/>
      <c r="O120" s="117"/>
      <c r="P120" s="117"/>
      <c r="Q120" s="117"/>
      <c r="R120" s="351"/>
    </row>
    <row r="121" spans="1:18" ht="151.80000000000001">
      <c r="A121" s="299" t="s">
        <v>975</v>
      </c>
      <c r="B121" s="56" t="s">
        <v>18</v>
      </c>
      <c r="C121" s="930"/>
      <c r="D121" s="115"/>
      <c r="E121" s="117" t="s">
        <v>976</v>
      </c>
      <c r="F121" s="117" t="s">
        <v>977</v>
      </c>
      <c r="G121" s="117" t="s">
        <v>978</v>
      </c>
      <c r="H121" s="117" t="s">
        <v>798</v>
      </c>
      <c r="I121" s="56" t="s">
        <v>362</v>
      </c>
      <c r="J121" s="56" t="s">
        <v>222</v>
      </c>
      <c r="K121" s="300" t="s">
        <v>979</v>
      </c>
      <c r="L121" s="300" t="s">
        <v>980</v>
      </c>
      <c r="M121" s="300" t="s">
        <v>981</v>
      </c>
      <c r="N121" s="350" t="s">
        <v>982</v>
      </c>
      <c r="O121" s="117"/>
      <c r="P121" s="117"/>
      <c r="Q121" s="117"/>
      <c r="R121" s="351"/>
    </row>
    <row r="122" spans="1:18">
      <c r="A122" s="136"/>
      <c r="B122" s="124"/>
      <c r="C122" s="137"/>
      <c r="D122" s="138"/>
      <c r="E122" s="124" t="s">
        <v>983</v>
      </c>
      <c r="F122" s="124" t="s">
        <v>984</v>
      </c>
      <c r="G122" s="124" t="s">
        <v>985</v>
      </c>
      <c r="H122" s="124" t="s">
        <v>66</v>
      </c>
      <c r="I122" s="124" t="s">
        <v>39</v>
      </c>
      <c r="J122" s="124" t="s">
        <v>39</v>
      </c>
      <c r="K122" s="124"/>
      <c r="L122" s="124"/>
      <c r="M122" s="125"/>
      <c r="N122" s="137"/>
      <c r="O122" s="124"/>
      <c r="P122" s="124"/>
      <c r="Q122" s="124"/>
      <c r="R122" s="352"/>
    </row>
    <row r="123" spans="1:18" ht="207">
      <c r="A123" s="301" t="s">
        <v>986</v>
      </c>
      <c r="B123" s="86" t="s">
        <v>18</v>
      </c>
      <c r="C123" s="892" t="s">
        <v>987</v>
      </c>
      <c r="D123" s="139" t="s">
        <v>988</v>
      </c>
      <c r="E123" s="117" t="s">
        <v>989</v>
      </c>
      <c r="F123" s="86" t="s">
        <v>990</v>
      </c>
      <c r="G123" s="86" t="s">
        <v>991</v>
      </c>
      <c r="H123" s="117" t="s">
        <v>798</v>
      </c>
      <c r="I123" s="56" t="s">
        <v>362</v>
      </c>
      <c r="J123" s="56" t="s">
        <v>222</v>
      </c>
      <c r="K123" s="140" t="s">
        <v>992</v>
      </c>
      <c r="L123" s="140" t="s">
        <v>993</v>
      </c>
      <c r="M123" s="140" t="s">
        <v>994</v>
      </c>
      <c r="N123" s="355"/>
      <c r="O123" s="86"/>
      <c r="P123" s="86"/>
      <c r="Q123" s="86"/>
      <c r="R123" s="87"/>
    </row>
    <row r="124" spans="1:18" ht="124.2">
      <c r="A124" s="302" t="s">
        <v>4332</v>
      </c>
      <c r="B124" s="356" t="s">
        <v>18</v>
      </c>
      <c r="C124" s="892"/>
      <c r="D124" s="201" t="s">
        <v>4717</v>
      </c>
      <c r="E124" s="303" t="s">
        <v>4718</v>
      </c>
      <c r="F124" s="204" t="s">
        <v>4719</v>
      </c>
      <c r="G124" s="204" t="s">
        <v>4720</v>
      </c>
      <c r="H124" s="204" t="s">
        <v>23</v>
      </c>
      <c r="I124" s="204" t="s">
        <v>24</v>
      </c>
      <c r="J124" s="204" t="s">
        <v>25</v>
      </c>
      <c r="K124" s="203" t="s">
        <v>4721</v>
      </c>
      <c r="L124" s="203" t="s">
        <v>388</v>
      </c>
      <c r="M124" s="203" t="s">
        <v>907</v>
      </c>
      <c r="N124" s="98"/>
      <c r="O124" s="56"/>
      <c r="P124" s="56"/>
      <c r="Q124" s="56"/>
      <c r="R124" s="73"/>
    </row>
    <row r="125" spans="1:18" ht="69">
      <c r="A125" s="301" t="s">
        <v>995</v>
      </c>
      <c r="B125" s="86" t="s">
        <v>18</v>
      </c>
      <c r="C125" s="892"/>
      <c r="D125" s="71" t="s">
        <v>996</v>
      </c>
      <c r="E125" s="72" t="s">
        <v>997</v>
      </c>
      <c r="F125" s="56" t="s">
        <v>998</v>
      </c>
      <c r="G125" s="56" t="s">
        <v>999</v>
      </c>
      <c r="H125" s="56" t="s">
        <v>23</v>
      </c>
      <c r="I125" s="56" t="s">
        <v>24</v>
      </c>
      <c r="J125" s="56" t="s">
        <v>25</v>
      </c>
      <c r="K125" s="70" t="s">
        <v>5179</v>
      </c>
      <c r="L125" s="101" t="s">
        <v>5180</v>
      </c>
      <c r="M125" s="101" t="s">
        <v>5181</v>
      </c>
      <c r="N125" s="98"/>
      <c r="O125" s="56"/>
      <c r="P125" s="56"/>
      <c r="Q125" s="56"/>
      <c r="R125" s="73"/>
    </row>
    <row r="126" spans="1:18" ht="55.2">
      <c r="A126" s="301" t="s">
        <v>1003</v>
      </c>
      <c r="B126" s="86" t="s">
        <v>18</v>
      </c>
      <c r="C126" s="892"/>
      <c r="D126" s="71"/>
      <c r="E126" s="72" t="s">
        <v>1004</v>
      </c>
      <c r="F126" s="71" t="s">
        <v>1005</v>
      </c>
      <c r="G126" s="71" t="s">
        <v>1006</v>
      </c>
      <c r="H126" s="56" t="s">
        <v>23</v>
      </c>
      <c r="I126" s="56" t="s">
        <v>24</v>
      </c>
      <c r="J126" s="56" t="s">
        <v>25</v>
      </c>
      <c r="K126" s="70" t="s">
        <v>5182</v>
      </c>
      <c r="L126" s="70" t="s">
        <v>5183</v>
      </c>
      <c r="M126" s="70" t="s">
        <v>5184</v>
      </c>
      <c r="N126" s="98" t="s">
        <v>1010</v>
      </c>
      <c r="O126" s="56"/>
      <c r="P126" s="56"/>
      <c r="Q126" s="56"/>
      <c r="R126" s="73"/>
    </row>
    <row r="127" spans="1:18" ht="193.2">
      <c r="A127" s="304" t="s">
        <v>1011</v>
      </c>
      <c r="B127" s="86" t="s">
        <v>18</v>
      </c>
      <c r="C127" s="892"/>
      <c r="D127" s="71" t="s">
        <v>1012</v>
      </c>
      <c r="E127" s="72" t="s">
        <v>1013</v>
      </c>
      <c r="F127" s="95" t="s">
        <v>1014</v>
      </c>
      <c r="G127" s="56" t="s">
        <v>1015</v>
      </c>
      <c r="H127" s="72" t="s">
        <v>798</v>
      </c>
      <c r="I127" s="56" t="s">
        <v>362</v>
      </c>
      <c r="J127" s="56" t="s">
        <v>222</v>
      </c>
      <c r="K127" s="72" t="s">
        <v>1016</v>
      </c>
      <c r="L127" s="92" t="s">
        <v>1017</v>
      </c>
      <c r="M127" s="92" t="s">
        <v>1018</v>
      </c>
      <c r="N127" s="98" t="s">
        <v>1010</v>
      </c>
      <c r="O127" s="56"/>
      <c r="P127" s="56"/>
      <c r="Q127" s="56"/>
      <c r="R127" s="73"/>
    </row>
    <row r="128" spans="1:18" ht="151.80000000000001">
      <c r="A128" s="301" t="s">
        <v>1019</v>
      </c>
      <c r="B128" s="86" t="s">
        <v>18</v>
      </c>
      <c r="C128" s="892"/>
      <c r="D128" s="71" t="s">
        <v>1020</v>
      </c>
      <c r="E128" s="72" t="s">
        <v>1021</v>
      </c>
      <c r="F128" s="56" t="s">
        <v>1022</v>
      </c>
      <c r="G128" s="56" t="s">
        <v>1023</v>
      </c>
      <c r="H128" s="95" t="s">
        <v>246</v>
      </c>
      <c r="I128" s="56" t="s">
        <v>362</v>
      </c>
      <c r="J128" s="56" t="s">
        <v>222</v>
      </c>
      <c r="K128" s="92" t="s">
        <v>1024</v>
      </c>
      <c r="L128" s="92" t="s">
        <v>1025</v>
      </c>
      <c r="M128" s="92" t="s">
        <v>1026</v>
      </c>
      <c r="N128" s="184" t="s">
        <v>1027</v>
      </c>
      <c r="O128" s="56"/>
      <c r="P128" s="56"/>
      <c r="Q128" s="56"/>
      <c r="R128" s="73"/>
    </row>
    <row r="129" spans="1:18" ht="124.2">
      <c r="A129" s="301" t="s">
        <v>1028</v>
      </c>
      <c r="B129" s="56" t="s">
        <v>18</v>
      </c>
      <c r="C129" s="892"/>
      <c r="D129" s="71" t="s">
        <v>1029</v>
      </c>
      <c r="E129" s="72" t="s">
        <v>1030</v>
      </c>
      <c r="F129" s="56" t="s">
        <v>1031</v>
      </c>
      <c r="G129" s="56" t="s">
        <v>1032</v>
      </c>
      <c r="H129" s="56" t="s">
        <v>23</v>
      </c>
      <c r="I129" s="56" t="s">
        <v>24</v>
      </c>
      <c r="J129" s="56" t="s">
        <v>25</v>
      </c>
      <c r="K129" s="70" t="s">
        <v>5185</v>
      </c>
      <c r="L129" s="295" t="s">
        <v>5186</v>
      </c>
      <c r="M129" s="101" t="s">
        <v>5187</v>
      </c>
      <c r="N129" s="98"/>
      <c r="O129" s="56"/>
      <c r="P129" s="56"/>
      <c r="Q129" s="56"/>
      <c r="R129" s="73"/>
    </row>
    <row r="130" spans="1:18" ht="69">
      <c r="A130" s="301" t="s">
        <v>1036</v>
      </c>
      <c r="B130" s="56" t="s">
        <v>18</v>
      </c>
      <c r="C130" s="892"/>
      <c r="D130" s="71" t="s">
        <v>1037</v>
      </c>
      <c r="E130" s="72" t="s">
        <v>1038</v>
      </c>
      <c r="F130" s="56" t="s">
        <v>1039</v>
      </c>
      <c r="G130" s="56" t="s">
        <v>1040</v>
      </c>
      <c r="H130" s="56" t="s">
        <v>23</v>
      </c>
      <c r="I130" s="56" t="s">
        <v>24</v>
      </c>
      <c r="J130" s="56" t="s">
        <v>25</v>
      </c>
      <c r="K130" s="56" t="s">
        <v>387</v>
      </c>
      <c r="L130" s="72" t="s">
        <v>388</v>
      </c>
      <c r="M130" s="93" t="s">
        <v>389</v>
      </c>
      <c r="N130" s="98"/>
      <c r="O130" s="56"/>
      <c r="P130" s="56"/>
      <c r="Q130" s="56"/>
      <c r="R130" s="73"/>
    </row>
    <row r="131" spans="1:18" ht="151.80000000000001">
      <c r="A131" s="63" t="s">
        <v>1041</v>
      </c>
      <c r="B131" s="56" t="s">
        <v>18</v>
      </c>
      <c r="C131" s="892"/>
      <c r="D131" s="71" t="s">
        <v>1037</v>
      </c>
      <c r="E131" s="72" t="s">
        <v>1042</v>
      </c>
      <c r="F131" s="56" t="s">
        <v>1043</v>
      </c>
      <c r="G131" s="56" t="s">
        <v>1044</v>
      </c>
      <c r="H131" s="56" t="s">
        <v>798</v>
      </c>
      <c r="I131" s="56" t="s">
        <v>362</v>
      </c>
      <c r="J131" s="56" t="s">
        <v>222</v>
      </c>
      <c r="K131" s="92" t="s">
        <v>1045</v>
      </c>
      <c r="L131" s="92" t="s">
        <v>1046</v>
      </c>
      <c r="M131" s="92" t="s">
        <v>1047</v>
      </c>
      <c r="N131" s="98" t="s">
        <v>1048</v>
      </c>
      <c r="O131" s="56"/>
      <c r="P131" s="56"/>
      <c r="Q131" s="56"/>
      <c r="R131" s="73"/>
    </row>
    <row r="132" spans="1:18" ht="55.2">
      <c r="A132" s="175" t="s">
        <v>4401</v>
      </c>
      <c r="B132" s="56" t="s">
        <v>18</v>
      </c>
      <c r="C132" s="892"/>
      <c r="D132" s="71" t="s">
        <v>1050</v>
      </c>
      <c r="E132" s="72" t="s">
        <v>1051</v>
      </c>
      <c r="F132" s="56" t="s">
        <v>1052</v>
      </c>
      <c r="G132" s="56" t="s">
        <v>1053</v>
      </c>
      <c r="H132" s="56" t="s">
        <v>23</v>
      </c>
      <c r="I132" s="56" t="s">
        <v>24</v>
      </c>
      <c r="J132" s="56" t="s">
        <v>25</v>
      </c>
      <c r="K132" s="143" t="s">
        <v>5188</v>
      </c>
      <c r="L132" s="92" t="s">
        <v>1055</v>
      </c>
      <c r="M132" s="92" t="s">
        <v>1056</v>
      </c>
      <c r="N132" s="98"/>
      <c r="O132" s="56"/>
      <c r="P132" s="56"/>
      <c r="Q132" s="56"/>
      <c r="R132" s="73"/>
    </row>
    <row r="133" spans="1:18" ht="262.2">
      <c r="A133" s="63" t="s">
        <v>4403</v>
      </c>
      <c r="B133" s="56" t="s">
        <v>18</v>
      </c>
      <c r="C133" s="892"/>
      <c r="D133" s="71" t="s">
        <v>1050</v>
      </c>
      <c r="E133" s="72" t="s">
        <v>1058</v>
      </c>
      <c r="F133" s="56" t="s">
        <v>1059</v>
      </c>
      <c r="G133" s="56" t="s">
        <v>1060</v>
      </c>
      <c r="H133" s="56" t="s">
        <v>798</v>
      </c>
      <c r="I133" s="56" t="s">
        <v>362</v>
      </c>
      <c r="J133" s="56" t="s">
        <v>222</v>
      </c>
      <c r="K133" s="92" t="s">
        <v>4729</v>
      </c>
      <c r="L133" s="92" t="s">
        <v>1062</v>
      </c>
      <c r="M133" s="92" t="s">
        <v>1063</v>
      </c>
      <c r="N133" s="98" t="s">
        <v>4732</v>
      </c>
      <c r="O133" s="56"/>
      <c r="P133" s="56"/>
      <c r="Q133" s="56"/>
      <c r="R133" s="73"/>
    </row>
    <row r="134" spans="1:18" ht="55.2">
      <c r="A134" s="63" t="s">
        <v>4733</v>
      </c>
      <c r="B134" s="56" t="s">
        <v>18</v>
      </c>
      <c r="C134" s="892"/>
      <c r="D134" s="71" t="s">
        <v>1081</v>
      </c>
      <c r="E134" s="72" t="s">
        <v>1082</v>
      </c>
      <c r="F134" s="56" t="s">
        <v>1083</v>
      </c>
      <c r="G134" s="56" t="s">
        <v>1084</v>
      </c>
      <c r="H134" s="56" t="s">
        <v>23</v>
      </c>
      <c r="I134" s="56" t="s">
        <v>24</v>
      </c>
      <c r="J134" s="56" t="s">
        <v>25</v>
      </c>
      <c r="K134" s="92" t="s">
        <v>4734</v>
      </c>
      <c r="L134" s="92" t="s">
        <v>1055</v>
      </c>
      <c r="M134" s="92" t="s">
        <v>1056</v>
      </c>
      <c r="N134" s="98"/>
      <c r="O134" s="56"/>
      <c r="P134" s="56"/>
      <c r="Q134" s="56"/>
      <c r="R134" s="73"/>
    </row>
    <row r="135" spans="1:18" ht="110.4">
      <c r="A135" s="63" t="s">
        <v>4735</v>
      </c>
      <c r="B135" s="56" t="s">
        <v>18</v>
      </c>
      <c r="C135" s="892"/>
      <c r="D135" s="71" t="s">
        <v>1081</v>
      </c>
      <c r="E135" s="72" t="s">
        <v>1087</v>
      </c>
      <c r="F135" s="56" t="s">
        <v>1088</v>
      </c>
      <c r="G135" s="56" t="s">
        <v>1089</v>
      </c>
      <c r="H135" s="56" t="s">
        <v>798</v>
      </c>
      <c r="I135" s="56" t="s">
        <v>362</v>
      </c>
      <c r="J135" s="56" t="s">
        <v>222</v>
      </c>
      <c r="K135" s="92" t="s">
        <v>1090</v>
      </c>
      <c r="L135" s="92" t="s">
        <v>1091</v>
      </c>
      <c r="M135" s="92" t="s">
        <v>1092</v>
      </c>
      <c r="N135" s="98" t="s">
        <v>4736</v>
      </c>
      <c r="O135" s="56"/>
      <c r="P135" s="56"/>
      <c r="Q135" s="56"/>
      <c r="R135" s="73"/>
    </row>
    <row r="136" spans="1:18">
      <c r="A136" s="181"/>
      <c r="B136" s="168"/>
      <c r="C136" s="182"/>
      <c r="D136" s="213"/>
      <c r="E136" s="171" t="s">
        <v>1094</v>
      </c>
      <c r="F136" s="168" t="s">
        <v>1095</v>
      </c>
      <c r="G136" s="168" t="s">
        <v>1096</v>
      </c>
      <c r="H136" s="168" t="s">
        <v>66</v>
      </c>
      <c r="I136" s="171" t="s">
        <v>39</v>
      </c>
      <c r="J136" s="171" t="s">
        <v>39</v>
      </c>
      <c r="K136" s="168"/>
      <c r="L136" s="169"/>
      <c r="M136" s="169"/>
      <c r="N136" s="184"/>
      <c r="O136" s="168"/>
      <c r="P136" s="168"/>
      <c r="Q136" s="168"/>
      <c r="R136" s="173"/>
    </row>
    <row r="137" spans="1:18" ht="124.2">
      <c r="A137" s="181" t="s">
        <v>1097</v>
      </c>
      <c r="B137" s="168" t="s">
        <v>1119</v>
      </c>
      <c r="C137" s="943" t="s">
        <v>1120</v>
      </c>
      <c r="D137" s="213"/>
      <c r="E137" s="171" t="s">
        <v>1121</v>
      </c>
      <c r="F137" s="182" t="s">
        <v>1122</v>
      </c>
      <c r="G137" s="182" t="s">
        <v>1123</v>
      </c>
      <c r="H137" s="168" t="s">
        <v>23</v>
      </c>
      <c r="I137" s="168" t="s">
        <v>24</v>
      </c>
      <c r="J137" s="168" t="s">
        <v>25</v>
      </c>
      <c r="K137" s="305" t="s">
        <v>5189</v>
      </c>
      <c r="L137" s="305" t="s">
        <v>5190</v>
      </c>
      <c r="M137" s="305" t="s">
        <v>5191</v>
      </c>
      <c r="N137" s="184"/>
      <c r="O137" s="168"/>
      <c r="P137" s="168"/>
      <c r="Q137" s="168"/>
      <c r="R137" s="173"/>
    </row>
    <row r="138" spans="1:18" ht="41.4">
      <c r="A138" s="181" t="s">
        <v>1107</v>
      </c>
      <c r="B138" s="168" t="s">
        <v>1119</v>
      </c>
      <c r="C138" s="943"/>
      <c r="D138" s="213"/>
      <c r="E138" s="171" t="s">
        <v>1138</v>
      </c>
      <c r="F138" s="182" t="s">
        <v>1139</v>
      </c>
      <c r="G138" s="182" t="s">
        <v>1140</v>
      </c>
      <c r="H138" s="168" t="s">
        <v>23</v>
      </c>
      <c r="I138" s="168" t="s">
        <v>24</v>
      </c>
      <c r="J138" s="168" t="s">
        <v>25</v>
      </c>
      <c r="K138" s="223" t="s">
        <v>387</v>
      </c>
      <c r="L138" s="189" t="s">
        <v>214</v>
      </c>
      <c r="M138" s="223" t="s">
        <v>215</v>
      </c>
      <c r="N138" s="184"/>
      <c r="O138" s="168"/>
      <c r="P138" s="168"/>
      <c r="Q138" s="168"/>
      <c r="R138" s="173"/>
    </row>
    <row r="139" spans="1:18" ht="69">
      <c r="A139" s="181" t="s">
        <v>1113</v>
      </c>
      <c r="B139" s="168" t="s">
        <v>1119</v>
      </c>
      <c r="C139" s="943"/>
      <c r="D139" s="213"/>
      <c r="E139" s="171" t="s">
        <v>1141</v>
      </c>
      <c r="F139" s="182" t="s">
        <v>1142</v>
      </c>
      <c r="G139" s="182" t="s">
        <v>1143</v>
      </c>
      <c r="H139" s="168" t="s">
        <v>798</v>
      </c>
      <c r="I139" s="168" t="s">
        <v>362</v>
      </c>
      <c r="J139" s="168" t="s">
        <v>222</v>
      </c>
      <c r="K139" s="169" t="s">
        <v>1144</v>
      </c>
      <c r="L139" s="169" t="s">
        <v>1145</v>
      </c>
      <c r="M139" s="169" t="s">
        <v>1146</v>
      </c>
      <c r="N139" s="184" t="s">
        <v>1147</v>
      </c>
      <c r="O139" s="168"/>
      <c r="P139" s="168"/>
      <c r="Q139" s="168"/>
      <c r="R139" s="173"/>
    </row>
    <row r="140" spans="1:18" ht="151.80000000000001">
      <c r="A140" s="181" t="s">
        <v>4294</v>
      </c>
      <c r="B140" s="168" t="s">
        <v>1119</v>
      </c>
      <c r="C140" s="943"/>
      <c r="D140" s="213"/>
      <c r="E140" s="171" t="s">
        <v>5192</v>
      </c>
      <c r="F140" s="168" t="s">
        <v>5193</v>
      </c>
      <c r="G140" s="168" t="s">
        <v>5194</v>
      </c>
      <c r="H140" s="168" t="s">
        <v>246</v>
      </c>
      <c r="I140" s="168" t="s">
        <v>362</v>
      </c>
      <c r="J140" s="168" t="s">
        <v>222</v>
      </c>
      <c r="K140" s="169" t="s">
        <v>1152</v>
      </c>
      <c r="L140" s="169" t="s">
        <v>5195</v>
      </c>
      <c r="M140" s="169" t="s">
        <v>4755</v>
      </c>
      <c r="N140" s="184"/>
      <c r="O140" s="168"/>
      <c r="P140" s="168"/>
      <c r="Q140" s="168"/>
      <c r="R140" s="173"/>
    </row>
    <row r="141" spans="1:18" ht="27.6">
      <c r="A141" s="63"/>
      <c r="B141" s="56"/>
      <c r="C141" s="76"/>
      <c r="D141" s="76"/>
      <c r="E141" s="72" t="s">
        <v>1155</v>
      </c>
      <c r="F141" s="56" t="s">
        <v>1156</v>
      </c>
      <c r="G141" s="56" t="s">
        <v>1157</v>
      </c>
      <c r="H141" s="56" t="s">
        <v>66</v>
      </c>
      <c r="I141" s="72" t="s">
        <v>39</v>
      </c>
      <c r="J141" s="72" t="s">
        <v>39</v>
      </c>
      <c r="K141" s="92"/>
      <c r="L141" s="92"/>
      <c r="M141" s="92"/>
      <c r="N141" s="98"/>
      <c r="O141" s="56"/>
      <c r="P141" s="56"/>
      <c r="Q141" s="56"/>
      <c r="R141" s="73"/>
    </row>
    <row r="142" spans="1:18" ht="55.2">
      <c r="A142" s="63" t="s">
        <v>1158</v>
      </c>
      <c r="B142" s="56" t="s">
        <v>18</v>
      </c>
      <c r="C142" s="76"/>
      <c r="D142" s="76" t="s">
        <v>1159</v>
      </c>
      <c r="E142" s="72" t="s">
        <v>1160</v>
      </c>
      <c r="F142" s="56" t="s">
        <v>1161</v>
      </c>
      <c r="G142" s="56" t="s">
        <v>1162</v>
      </c>
      <c r="H142" s="56" t="s">
        <v>23</v>
      </c>
      <c r="I142" s="56" t="s">
        <v>24</v>
      </c>
      <c r="J142" s="56" t="s">
        <v>25</v>
      </c>
      <c r="K142" s="92" t="s">
        <v>213</v>
      </c>
      <c r="L142" s="92" t="s">
        <v>214</v>
      </c>
      <c r="M142" s="92" t="s">
        <v>281</v>
      </c>
      <c r="N142" s="98"/>
      <c r="O142" s="56"/>
      <c r="P142" s="56"/>
      <c r="Q142" s="56"/>
      <c r="R142" s="73"/>
    </row>
    <row r="143" spans="1:18" ht="220.8">
      <c r="A143" s="63" t="s">
        <v>4431</v>
      </c>
      <c r="B143" s="56" t="s">
        <v>18</v>
      </c>
      <c r="C143" s="76"/>
      <c r="D143" s="76" t="s">
        <v>1159</v>
      </c>
      <c r="E143" s="72" t="s">
        <v>1164</v>
      </c>
      <c r="F143" s="56" t="s">
        <v>1165</v>
      </c>
      <c r="G143" s="56" t="s">
        <v>1166</v>
      </c>
      <c r="H143" s="56" t="s">
        <v>798</v>
      </c>
      <c r="I143" s="56" t="s">
        <v>362</v>
      </c>
      <c r="J143" s="56" t="s">
        <v>222</v>
      </c>
      <c r="K143" s="92" t="s">
        <v>1167</v>
      </c>
      <c r="L143" s="92" t="s">
        <v>1168</v>
      </c>
      <c r="M143" s="92" t="s">
        <v>1169</v>
      </c>
      <c r="N143" s="98"/>
      <c r="O143" s="56"/>
      <c r="P143" s="56"/>
      <c r="Q143" s="56"/>
      <c r="R143" s="73"/>
    </row>
    <row r="144" spans="1:18" ht="262.2">
      <c r="A144" s="63" t="s">
        <v>4305</v>
      </c>
      <c r="B144" s="56" t="s">
        <v>18</v>
      </c>
      <c r="C144" s="891" t="s">
        <v>1155</v>
      </c>
      <c r="D144" s="76" t="s">
        <v>1159</v>
      </c>
      <c r="E144" s="72" t="s">
        <v>1171</v>
      </c>
      <c r="F144" s="306" t="s">
        <v>1172</v>
      </c>
      <c r="G144" s="306" t="s">
        <v>1173</v>
      </c>
      <c r="H144" s="56" t="s">
        <v>798</v>
      </c>
      <c r="I144" s="56" t="s">
        <v>362</v>
      </c>
      <c r="J144" s="56" t="s">
        <v>222</v>
      </c>
      <c r="K144" s="105" t="s">
        <v>5196</v>
      </c>
      <c r="L144" s="307" t="s">
        <v>1175</v>
      </c>
      <c r="M144" s="307" t="s">
        <v>1176</v>
      </c>
      <c r="N144" s="98"/>
      <c r="O144" s="56"/>
      <c r="P144" s="56"/>
      <c r="Q144" s="56"/>
      <c r="R144" s="73"/>
    </row>
    <row r="145" spans="1:18" ht="69">
      <c r="A145" s="63" t="s">
        <v>4759</v>
      </c>
      <c r="B145" s="56" t="s">
        <v>18</v>
      </c>
      <c r="C145" s="892"/>
      <c r="D145" s="76" t="s">
        <v>1159</v>
      </c>
      <c r="E145" s="72" t="s">
        <v>4760</v>
      </c>
      <c r="F145" s="306" t="s">
        <v>1179</v>
      </c>
      <c r="G145" s="306" t="s">
        <v>1180</v>
      </c>
      <c r="H145" s="56" t="s">
        <v>23</v>
      </c>
      <c r="I145" s="56" t="s">
        <v>24</v>
      </c>
      <c r="J145" s="56" t="s">
        <v>25</v>
      </c>
      <c r="K145" s="92" t="s">
        <v>1181</v>
      </c>
      <c r="L145" s="92" t="s">
        <v>1182</v>
      </c>
      <c r="M145" s="92" t="s">
        <v>1183</v>
      </c>
      <c r="N145" s="98"/>
      <c r="O145" s="56"/>
      <c r="P145" s="56"/>
      <c r="Q145" s="56"/>
      <c r="R145" s="73"/>
    </row>
    <row r="146" spans="1:18" ht="276">
      <c r="A146" s="63" t="s">
        <v>1184</v>
      </c>
      <c r="B146" s="56" t="s">
        <v>18</v>
      </c>
      <c r="C146" s="892"/>
      <c r="D146" s="76" t="s">
        <v>1185</v>
      </c>
      <c r="E146" s="101" t="s">
        <v>5197</v>
      </c>
      <c r="F146" s="309" t="s">
        <v>5198</v>
      </c>
      <c r="G146" s="309" t="s">
        <v>5199</v>
      </c>
      <c r="H146" s="56" t="s">
        <v>798</v>
      </c>
      <c r="I146" s="56" t="s">
        <v>362</v>
      </c>
      <c r="J146" s="56" t="s">
        <v>222</v>
      </c>
      <c r="K146" s="216" t="s">
        <v>5200</v>
      </c>
      <c r="L146" s="105" t="s">
        <v>5201</v>
      </c>
      <c r="M146" s="105" t="s">
        <v>5202</v>
      </c>
      <c r="N146" s="98"/>
      <c r="O146" s="56" t="s">
        <v>4312</v>
      </c>
      <c r="P146" s="56" t="s">
        <v>4313</v>
      </c>
      <c r="Q146" s="56" t="s">
        <v>4768</v>
      </c>
      <c r="R146" s="73"/>
    </row>
    <row r="147" spans="1:18" ht="165.6">
      <c r="A147" s="175" t="s">
        <v>1212</v>
      </c>
      <c r="B147" s="157" t="s">
        <v>18</v>
      </c>
      <c r="C147" s="892"/>
      <c r="D147" s="308" t="s">
        <v>1185</v>
      </c>
      <c r="E147" s="194" t="s">
        <v>1213</v>
      </c>
      <c r="F147" s="309" t="s">
        <v>5203</v>
      </c>
      <c r="G147" s="309" t="s">
        <v>1215</v>
      </c>
      <c r="H147" s="157" t="s">
        <v>23</v>
      </c>
      <c r="I147" s="157" t="s">
        <v>24</v>
      </c>
      <c r="J147" s="157" t="s">
        <v>25</v>
      </c>
      <c r="K147" s="106" t="s">
        <v>5204</v>
      </c>
      <c r="L147" s="296" t="s">
        <v>5173</v>
      </c>
      <c r="M147" s="296" t="s">
        <v>5174</v>
      </c>
      <c r="N147" s="178" t="s">
        <v>1216</v>
      </c>
      <c r="O147" s="280"/>
      <c r="P147" s="157"/>
      <c r="Q147" s="157"/>
      <c r="R147" s="160"/>
    </row>
    <row r="148" spans="1:18" ht="179.4">
      <c r="A148" s="63" t="s">
        <v>1192</v>
      </c>
      <c r="B148" s="56" t="s">
        <v>18</v>
      </c>
      <c r="C148" s="892"/>
      <c r="D148" s="76" t="s">
        <v>1159</v>
      </c>
      <c r="E148" s="56" t="s">
        <v>1217</v>
      </c>
      <c r="F148" s="56" t="s">
        <v>1218</v>
      </c>
      <c r="G148" s="56" t="s">
        <v>1219</v>
      </c>
      <c r="H148" s="56" t="s">
        <v>23</v>
      </c>
      <c r="I148" s="56" t="s">
        <v>24</v>
      </c>
      <c r="J148" s="56" t="s">
        <v>25</v>
      </c>
      <c r="K148" s="161" t="s">
        <v>1220</v>
      </c>
      <c r="L148" s="273" t="s">
        <v>1221</v>
      </c>
      <c r="M148" s="273" t="s">
        <v>1222</v>
      </c>
      <c r="N148" s="98"/>
      <c r="O148" s="56"/>
      <c r="P148" s="56"/>
      <c r="Q148" s="56"/>
      <c r="R148" s="73"/>
    </row>
    <row r="149" spans="1:18" ht="96.6">
      <c r="A149" s="63" t="s">
        <v>1202</v>
      </c>
      <c r="B149" s="56" t="s">
        <v>18</v>
      </c>
      <c r="C149" s="892"/>
      <c r="D149" s="76" t="s">
        <v>1159</v>
      </c>
      <c r="E149" s="56" t="s">
        <v>1223</v>
      </c>
      <c r="F149" s="56" t="s">
        <v>1224</v>
      </c>
      <c r="G149" s="56" t="s">
        <v>1225</v>
      </c>
      <c r="H149" s="56" t="s">
        <v>798</v>
      </c>
      <c r="I149" s="56" t="s">
        <v>362</v>
      </c>
      <c r="J149" s="56" t="s">
        <v>222</v>
      </c>
      <c r="K149" s="69" t="s">
        <v>5205</v>
      </c>
      <c r="L149" s="143" t="s">
        <v>5206</v>
      </c>
      <c r="M149" s="143" t="s">
        <v>5207</v>
      </c>
      <c r="N149" s="98" t="s">
        <v>1229</v>
      </c>
      <c r="O149" s="56"/>
      <c r="P149" s="56"/>
      <c r="Q149" s="56"/>
      <c r="R149" s="73"/>
    </row>
    <row r="150" spans="1:18" ht="27.6">
      <c r="A150" s="63"/>
      <c r="B150" s="75"/>
      <c r="C150" s="892"/>
      <c r="D150" s="76"/>
      <c r="E150" s="74" t="s">
        <v>1230</v>
      </c>
      <c r="F150" s="145" t="s">
        <v>1231</v>
      </c>
      <c r="G150" s="145" t="s">
        <v>1232</v>
      </c>
      <c r="H150" s="56" t="s">
        <v>66</v>
      </c>
      <c r="I150" s="74" t="s">
        <v>39</v>
      </c>
      <c r="J150" s="74" t="s">
        <v>39</v>
      </c>
      <c r="K150" s="144"/>
      <c r="L150" s="92"/>
      <c r="M150" s="144"/>
      <c r="N150" s="147"/>
      <c r="O150" s="56"/>
      <c r="P150" s="56"/>
      <c r="Q150" s="56"/>
      <c r="R150" s="73"/>
    </row>
    <row r="151" spans="1:18" ht="55.2">
      <c r="A151" s="63" t="s">
        <v>1233</v>
      </c>
      <c r="B151" s="75" t="s">
        <v>18</v>
      </c>
      <c r="C151" s="892"/>
      <c r="D151" s="76" t="s">
        <v>1234</v>
      </c>
      <c r="E151" s="278" t="s">
        <v>5208</v>
      </c>
      <c r="F151" s="310" t="s">
        <v>5209</v>
      </c>
      <c r="G151" s="310" t="s">
        <v>5210</v>
      </c>
      <c r="H151" s="56" t="s">
        <v>23</v>
      </c>
      <c r="I151" s="56" t="s">
        <v>24</v>
      </c>
      <c r="J151" s="56" t="s">
        <v>25</v>
      </c>
      <c r="K151" s="72" t="s">
        <v>213</v>
      </c>
      <c r="L151" s="109" t="s">
        <v>388</v>
      </c>
      <c r="M151" s="144" t="s">
        <v>389</v>
      </c>
      <c r="N151" s="147"/>
      <c r="O151" s="56"/>
      <c r="P151" s="56"/>
      <c r="Q151" s="56"/>
      <c r="R151" s="73"/>
    </row>
    <row r="152" spans="1:18" ht="179.4">
      <c r="A152" s="311" t="s">
        <v>5211</v>
      </c>
      <c r="B152" s="357" t="s">
        <v>18</v>
      </c>
      <c r="C152" s="892"/>
      <c r="D152" s="202" t="s">
        <v>1239</v>
      </c>
      <c r="E152" s="312" t="s">
        <v>5212</v>
      </c>
      <c r="F152" s="313" t="s">
        <v>4784</v>
      </c>
      <c r="G152" s="313" t="s">
        <v>4785</v>
      </c>
      <c r="H152" s="204" t="s">
        <v>85</v>
      </c>
      <c r="I152" s="204" t="s">
        <v>86</v>
      </c>
      <c r="J152" s="204" t="s">
        <v>87</v>
      </c>
      <c r="K152" s="210"/>
      <c r="L152" s="203"/>
      <c r="M152" s="203"/>
      <c r="N152" s="314" t="s">
        <v>5213</v>
      </c>
      <c r="O152" s="315" t="s">
        <v>4352</v>
      </c>
      <c r="P152" s="315" t="s">
        <v>1247</v>
      </c>
      <c r="Q152" s="315" t="s">
        <v>1246</v>
      </c>
      <c r="R152" s="316"/>
    </row>
    <row r="153" spans="1:18" ht="289.8">
      <c r="A153" s="317" t="s">
        <v>1238</v>
      </c>
      <c r="B153" s="358" t="s">
        <v>18</v>
      </c>
      <c r="C153" s="892"/>
      <c r="D153" s="213" t="s">
        <v>1239</v>
      </c>
      <c r="E153" s="168" t="s">
        <v>1240</v>
      </c>
      <c r="F153" s="168" t="s">
        <v>1241</v>
      </c>
      <c r="G153" s="168" t="s">
        <v>4350</v>
      </c>
      <c r="H153" s="168" t="s">
        <v>23</v>
      </c>
      <c r="I153" s="168" t="s">
        <v>24</v>
      </c>
      <c r="J153" s="168" t="s">
        <v>25</v>
      </c>
      <c r="K153" s="168" t="s">
        <v>449</v>
      </c>
      <c r="L153" s="171" t="s">
        <v>121</v>
      </c>
      <c r="M153" s="171" t="s">
        <v>450</v>
      </c>
      <c r="N153" s="224" t="s">
        <v>1243</v>
      </c>
      <c r="O153" s="168" t="s">
        <v>600</v>
      </c>
      <c r="P153" s="168" t="s">
        <v>601</v>
      </c>
      <c r="Q153" s="168" t="s">
        <v>602</v>
      </c>
      <c r="R153" s="73"/>
    </row>
    <row r="154" spans="1:18" ht="55.2">
      <c r="A154" s="317" t="s">
        <v>1244</v>
      </c>
      <c r="B154" s="358" t="s">
        <v>18</v>
      </c>
      <c r="C154" s="892"/>
      <c r="D154" s="213" t="s">
        <v>1239</v>
      </c>
      <c r="E154" s="168" t="s">
        <v>1245</v>
      </c>
      <c r="F154" s="168" t="s">
        <v>1246</v>
      </c>
      <c r="G154" s="168" t="s">
        <v>1247</v>
      </c>
      <c r="H154" s="168" t="s">
        <v>85</v>
      </c>
      <c r="I154" s="168" t="s">
        <v>86</v>
      </c>
      <c r="J154" s="168" t="s">
        <v>87</v>
      </c>
      <c r="K154" s="318"/>
      <c r="L154" s="319"/>
      <c r="M154" s="320"/>
      <c r="N154" s="224" t="s">
        <v>1248</v>
      </c>
      <c r="O154" s="280"/>
      <c r="P154" s="280"/>
      <c r="Q154" s="280"/>
      <c r="R154" s="293"/>
    </row>
    <row r="155" spans="1:18" ht="409.6">
      <c r="A155" s="317" t="s">
        <v>5214</v>
      </c>
      <c r="B155" s="358" t="s">
        <v>18</v>
      </c>
      <c r="C155" s="892"/>
      <c r="D155" s="213" t="s">
        <v>1250</v>
      </c>
      <c r="E155" s="168" t="s">
        <v>1251</v>
      </c>
      <c r="F155" s="168" t="s">
        <v>1252</v>
      </c>
      <c r="G155" s="168" t="s">
        <v>1253</v>
      </c>
      <c r="H155" s="168" t="s">
        <v>23</v>
      </c>
      <c r="I155" s="168" t="s">
        <v>24</v>
      </c>
      <c r="J155" s="168" t="s">
        <v>25</v>
      </c>
      <c r="K155" s="223" t="s">
        <v>1254</v>
      </c>
      <c r="L155" s="189" t="s">
        <v>1255</v>
      </c>
      <c r="M155" s="321" t="s">
        <v>1256</v>
      </c>
      <c r="N155" s="224" t="s">
        <v>1243</v>
      </c>
      <c r="O155" s="168" t="s">
        <v>1257</v>
      </c>
      <c r="P155" s="168" t="s">
        <v>1258</v>
      </c>
      <c r="Q155" s="168" t="s">
        <v>1259</v>
      </c>
      <c r="R155" s="293"/>
    </row>
    <row r="156" spans="1:18" ht="55.2">
      <c r="A156" s="112" t="s">
        <v>1260</v>
      </c>
      <c r="B156" s="56" t="s">
        <v>18</v>
      </c>
      <c r="C156" s="892"/>
      <c r="D156" s="76" t="s">
        <v>1261</v>
      </c>
      <c r="E156" s="56" t="s">
        <v>1262</v>
      </c>
      <c r="F156" s="56" t="s">
        <v>1263</v>
      </c>
      <c r="G156" s="56" t="s">
        <v>1264</v>
      </c>
      <c r="H156" s="56" t="s">
        <v>23</v>
      </c>
      <c r="I156" s="56" t="s">
        <v>24</v>
      </c>
      <c r="J156" s="56" t="s">
        <v>25</v>
      </c>
      <c r="K156" s="148" t="s">
        <v>5215</v>
      </c>
      <c r="L156" s="70" t="s">
        <v>5216</v>
      </c>
      <c r="M156" s="102" t="s">
        <v>5217</v>
      </c>
      <c r="N156" s="147" t="s">
        <v>1268</v>
      </c>
      <c r="O156" s="56"/>
      <c r="P156" s="56"/>
      <c r="Q156" s="56"/>
      <c r="R156" s="73"/>
    </row>
    <row r="157" spans="1:18" ht="69">
      <c r="A157" s="112" t="s">
        <v>1269</v>
      </c>
      <c r="B157" s="56" t="s">
        <v>18</v>
      </c>
      <c r="C157" s="892"/>
      <c r="D157" s="71" t="s">
        <v>1270</v>
      </c>
      <c r="E157" s="56" t="s">
        <v>1271</v>
      </c>
      <c r="F157" s="68" t="s">
        <v>5218</v>
      </c>
      <c r="G157" s="62" t="s">
        <v>5219</v>
      </c>
      <c r="H157" s="56" t="s">
        <v>23</v>
      </c>
      <c r="I157" s="56" t="s">
        <v>24</v>
      </c>
      <c r="J157" s="56" t="s">
        <v>25</v>
      </c>
      <c r="K157" s="221" t="s">
        <v>1274</v>
      </c>
      <c r="L157" s="162" t="s">
        <v>1275</v>
      </c>
      <c r="M157" s="221" t="s">
        <v>1276</v>
      </c>
      <c r="N157" s="147" t="s">
        <v>1268</v>
      </c>
      <c r="O157" s="56"/>
      <c r="P157" s="56"/>
      <c r="Q157" s="56"/>
      <c r="R157" s="73"/>
    </row>
    <row r="158" spans="1:18" ht="345">
      <c r="A158" s="322" t="s">
        <v>1277</v>
      </c>
      <c r="B158" s="56" t="s">
        <v>18</v>
      </c>
      <c r="C158" s="892"/>
      <c r="D158" s="76" t="s">
        <v>1261</v>
      </c>
      <c r="E158" s="157" t="s">
        <v>5220</v>
      </c>
      <c r="F158" s="68" t="s">
        <v>5221</v>
      </c>
      <c r="G158" s="68" t="s">
        <v>5222</v>
      </c>
      <c r="H158" s="157" t="s">
        <v>23</v>
      </c>
      <c r="I158" s="157" t="s">
        <v>24</v>
      </c>
      <c r="J158" s="157" t="s">
        <v>25</v>
      </c>
      <c r="K158" s="72" t="s">
        <v>213</v>
      </c>
      <c r="L158" s="162" t="s">
        <v>388</v>
      </c>
      <c r="M158" s="177" t="s">
        <v>389</v>
      </c>
      <c r="N158" s="222" t="s">
        <v>1281</v>
      </c>
      <c r="O158" s="100" t="s">
        <v>1282</v>
      </c>
      <c r="P158" s="100" t="s">
        <v>1283</v>
      </c>
      <c r="Q158" s="100" t="s">
        <v>1284</v>
      </c>
      <c r="R158" s="160"/>
    </row>
    <row r="159" spans="1:18" ht="179.4">
      <c r="A159" s="311" t="s">
        <v>5223</v>
      </c>
      <c r="B159" s="204" t="s">
        <v>18</v>
      </c>
      <c r="C159" s="892"/>
      <c r="D159" s="202" t="s">
        <v>1261</v>
      </c>
      <c r="E159" s="204" t="s">
        <v>5224</v>
      </c>
      <c r="F159" s="323" t="s">
        <v>4797</v>
      </c>
      <c r="G159" s="323" t="s">
        <v>5225</v>
      </c>
      <c r="H159" s="204" t="s">
        <v>85</v>
      </c>
      <c r="I159" s="204" t="s">
        <v>86</v>
      </c>
      <c r="J159" s="204" t="s">
        <v>87</v>
      </c>
      <c r="K159" s="210"/>
      <c r="L159" s="203"/>
      <c r="M159" s="236"/>
      <c r="N159" s="314" t="s">
        <v>5226</v>
      </c>
      <c r="O159" s="315" t="s">
        <v>4352</v>
      </c>
      <c r="P159" s="315" t="s">
        <v>1247</v>
      </c>
      <c r="Q159" s="315" t="s">
        <v>1246</v>
      </c>
      <c r="R159" s="316"/>
    </row>
    <row r="160" spans="1:18" ht="289.8">
      <c r="A160" s="317" t="s">
        <v>1285</v>
      </c>
      <c r="B160" s="168" t="s">
        <v>18</v>
      </c>
      <c r="C160" s="892"/>
      <c r="D160" s="213" t="s">
        <v>1261</v>
      </c>
      <c r="E160" s="168" t="s">
        <v>1286</v>
      </c>
      <c r="F160" s="185" t="s">
        <v>1287</v>
      </c>
      <c r="G160" s="185" t="s">
        <v>4365</v>
      </c>
      <c r="H160" s="168" t="s">
        <v>23</v>
      </c>
      <c r="I160" s="168" t="s">
        <v>24</v>
      </c>
      <c r="J160" s="168" t="s">
        <v>25</v>
      </c>
      <c r="K160" s="168" t="s">
        <v>449</v>
      </c>
      <c r="L160" s="171" t="s">
        <v>121</v>
      </c>
      <c r="M160" s="171" t="s">
        <v>450</v>
      </c>
      <c r="N160" s="184" t="s">
        <v>1289</v>
      </c>
      <c r="O160" s="168" t="s">
        <v>600</v>
      </c>
      <c r="P160" s="168" t="s">
        <v>601</v>
      </c>
      <c r="Q160" s="168" t="s">
        <v>602</v>
      </c>
      <c r="R160" s="73"/>
    </row>
    <row r="161" spans="1:18" ht="55.2">
      <c r="A161" s="317" t="s">
        <v>1290</v>
      </c>
      <c r="B161" s="168" t="s">
        <v>18</v>
      </c>
      <c r="C161" s="892"/>
      <c r="D161" s="213" t="s">
        <v>1261</v>
      </c>
      <c r="E161" s="168" t="s">
        <v>1291</v>
      </c>
      <c r="F161" s="168" t="s">
        <v>1292</v>
      </c>
      <c r="G161" s="168" t="s">
        <v>4367</v>
      </c>
      <c r="H161" s="168" t="s">
        <v>85</v>
      </c>
      <c r="I161" s="168" t="s">
        <v>86</v>
      </c>
      <c r="J161" s="168" t="s">
        <v>87</v>
      </c>
      <c r="K161" s="223"/>
      <c r="L161" s="171"/>
      <c r="M161" s="183"/>
      <c r="N161" s="224" t="s">
        <v>1294</v>
      </c>
      <c r="O161" s="324"/>
      <c r="P161" s="324"/>
      <c r="Q161" s="324"/>
      <c r="R161" s="173"/>
    </row>
    <row r="162" spans="1:18" ht="69">
      <c r="A162" s="325" t="s">
        <v>1295</v>
      </c>
      <c r="B162" s="157" t="s">
        <v>18</v>
      </c>
      <c r="C162" s="892"/>
      <c r="D162" s="308" t="s">
        <v>1261</v>
      </c>
      <c r="E162" s="157" t="s">
        <v>1296</v>
      </c>
      <c r="F162" s="68" t="s">
        <v>5227</v>
      </c>
      <c r="G162" s="68" t="s">
        <v>5228</v>
      </c>
      <c r="H162" s="326" t="s">
        <v>23</v>
      </c>
      <c r="I162" s="157" t="s">
        <v>24</v>
      </c>
      <c r="J162" s="157" t="s">
        <v>25</v>
      </c>
      <c r="K162" s="221" t="s">
        <v>1299</v>
      </c>
      <c r="L162" s="162" t="s">
        <v>1300</v>
      </c>
      <c r="M162" s="177" t="s">
        <v>1301</v>
      </c>
      <c r="N162" s="147" t="s">
        <v>1302</v>
      </c>
      <c r="O162" s="157"/>
      <c r="P162" s="157"/>
      <c r="Q162" s="157"/>
      <c r="R162" s="160"/>
    </row>
    <row r="163" spans="1:18" ht="151.80000000000001">
      <c r="A163" s="112" t="s">
        <v>1303</v>
      </c>
      <c r="B163" s="56" t="s">
        <v>18</v>
      </c>
      <c r="C163" s="892"/>
      <c r="D163" s="71" t="s">
        <v>1304</v>
      </c>
      <c r="E163" s="56" t="s">
        <v>1305</v>
      </c>
      <c r="F163" s="56" t="s">
        <v>1306</v>
      </c>
      <c r="G163" s="56" t="s">
        <v>1307</v>
      </c>
      <c r="H163" s="327" t="s">
        <v>23</v>
      </c>
      <c r="I163" s="56" t="s">
        <v>24</v>
      </c>
      <c r="J163" s="56" t="s">
        <v>25</v>
      </c>
      <c r="K163" s="148" t="s">
        <v>5229</v>
      </c>
      <c r="L163" s="70" t="s">
        <v>5230</v>
      </c>
      <c r="M163" s="70" t="s">
        <v>5231</v>
      </c>
      <c r="N163" s="147"/>
      <c r="O163" s="56"/>
      <c r="P163" s="56"/>
      <c r="Q163" s="56"/>
      <c r="R163" s="73"/>
    </row>
    <row r="164" spans="1:18" ht="41.4">
      <c r="A164" s="112" t="s">
        <v>5232</v>
      </c>
      <c r="B164" s="56" t="s">
        <v>1312</v>
      </c>
      <c r="C164" s="892"/>
      <c r="D164" s="71" t="s">
        <v>1304</v>
      </c>
      <c r="E164" s="56" t="s">
        <v>1313</v>
      </c>
      <c r="F164" s="56" t="s">
        <v>4369</v>
      </c>
      <c r="G164" s="62" t="s">
        <v>5233</v>
      </c>
      <c r="H164" s="56" t="s">
        <v>23</v>
      </c>
      <c r="I164" s="56" t="s">
        <v>24</v>
      </c>
      <c r="J164" s="56" t="s">
        <v>25</v>
      </c>
      <c r="K164" s="72" t="s">
        <v>213</v>
      </c>
      <c r="L164" s="72" t="s">
        <v>388</v>
      </c>
      <c r="M164" s="72" t="s">
        <v>1316</v>
      </c>
      <c r="N164" s="147"/>
      <c r="O164" s="56"/>
      <c r="P164" s="56"/>
      <c r="Q164" s="56"/>
      <c r="R164" s="73"/>
    </row>
    <row r="165" spans="1:18" ht="138">
      <c r="A165" s="311" t="s">
        <v>5234</v>
      </c>
      <c r="B165" s="204" t="s">
        <v>18</v>
      </c>
      <c r="C165" s="892"/>
      <c r="D165" s="201" t="s">
        <v>1318</v>
      </c>
      <c r="E165" s="204" t="s">
        <v>4806</v>
      </c>
      <c r="F165" s="204" t="s">
        <v>4807</v>
      </c>
      <c r="G165" s="204" t="s">
        <v>5235</v>
      </c>
      <c r="H165" s="204" t="s">
        <v>85</v>
      </c>
      <c r="I165" s="204" t="s">
        <v>86</v>
      </c>
      <c r="J165" s="204" t="s">
        <v>87</v>
      </c>
      <c r="K165" s="210"/>
      <c r="L165" s="203"/>
      <c r="M165" s="203"/>
      <c r="N165" s="212" t="s">
        <v>1322</v>
      </c>
      <c r="O165" s="315" t="s">
        <v>5236</v>
      </c>
      <c r="P165" s="315" t="s">
        <v>1326</v>
      </c>
      <c r="Q165" s="315" t="s">
        <v>5237</v>
      </c>
      <c r="R165" s="73"/>
    </row>
    <row r="166" spans="1:18" ht="289.8">
      <c r="A166" s="317" t="s">
        <v>1317</v>
      </c>
      <c r="B166" s="168" t="s">
        <v>18</v>
      </c>
      <c r="C166" s="892"/>
      <c r="D166" s="182" t="s">
        <v>1318</v>
      </c>
      <c r="E166" s="168" t="s">
        <v>1319</v>
      </c>
      <c r="F166" s="185" t="s">
        <v>1320</v>
      </c>
      <c r="G166" s="185" t="s">
        <v>5238</v>
      </c>
      <c r="H166" s="168" t="s">
        <v>23</v>
      </c>
      <c r="I166" s="168" t="s">
        <v>24</v>
      </c>
      <c r="J166" s="168" t="s">
        <v>25</v>
      </c>
      <c r="K166" s="168" t="s">
        <v>449</v>
      </c>
      <c r="L166" s="171" t="s">
        <v>121</v>
      </c>
      <c r="M166" s="171" t="s">
        <v>450</v>
      </c>
      <c r="N166" s="184" t="s">
        <v>1322</v>
      </c>
      <c r="O166" s="168" t="s">
        <v>600</v>
      </c>
      <c r="P166" s="168" t="s">
        <v>601</v>
      </c>
      <c r="Q166" s="168" t="s">
        <v>602</v>
      </c>
      <c r="R166" s="73"/>
    </row>
    <row r="167" spans="1:18" ht="41.4">
      <c r="A167" s="317" t="s">
        <v>1323</v>
      </c>
      <c r="B167" s="168" t="s">
        <v>18</v>
      </c>
      <c r="C167" s="892"/>
      <c r="D167" s="182" t="s">
        <v>1318</v>
      </c>
      <c r="E167" s="168" t="s">
        <v>1324</v>
      </c>
      <c r="F167" s="168" t="s">
        <v>1325</v>
      </c>
      <c r="G167" s="168" t="s">
        <v>1326</v>
      </c>
      <c r="H167" s="168" t="s">
        <v>85</v>
      </c>
      <c r="I167" s="168" t="s">
        <v>86</v>
      </c>
      <c r="J167" s="168" t="s">
        <v>87</v>
      </c>
      <c r="K167" s="223"/>
      <c r="L167" s="171"/>
      <c r="M167" s="191"/>
      <c r="N167" s="184" t="s">
        <v>1327</v>
      </c>
      <c r="O167" s="168"/>
      <c r="P167" s="168"/>
      <c r="Q167" s="168"/>
      <c r="R167" s="173"/>
    </row>
    <row r="168" spans="1:18" ht="409.6">
      <c r="A168" s="317" t="s">
        <v>1328</v>
      </c>
      <c r="B168" s="358" t="s">
        <v>18</v>
      </c>
      <c r="C168" s="892"/>
      <c r="D168" s="213" t="s">
        <v>1250</v>
      </c>
      <c r="E168" s="168" t="s">
        <v>1329</v>
      </c>
      <c r="F168" s="168" t="s">
        <v>1330</v>
      </c>
      <c r="G168" s="168" t="s">
        <v>4381</v>
      </c>
      <c r="H168" s="168" t="s">
        <v>23</v>
      </c>
      <c r="I168" s="168" t="s">
        <v>86</v>
      </c>
      <c r="J168" s="168" t="s">
        <v>87</v>
      </c>
      <c r="K168" s="223" t="s">
        <v>1332</v>
      </c>
      <c r="L168" s="189" t="s">
        <v>1333</v>
      </c>
      <c r="M168" s="321" t="s">
        <v>1334</v>
      </c>
      <c r="N168" s="184" t="s">
        <v>1322</v>
      </c>
      <c r="O168" s="168" t="s">
        <v>1257</v>
      </c>
      <c r="P168" s="168" t="s">
        <v>1258</v>
      </c>
      <c r="Q168" s="168" t="s">
        <v>1259</v>
      </c>
      <c r="R168" s="293"/>
    </row>
    <row r="169" spans="1:18" ht="82.8">
      <c r="A169" s="112" t="s">
        <v>4385</v>
      </c>
      <c r="B169" s="56" t="s">
        <v>18</v>
      </c>
      <c r="C169" s="892"/>
      <c r="D169" s="71" t="s">
        <v>1336</v>
      </c>
      <c r="E169" s="62" t="s">
        <v>5239</v>
      </c>
      <c r="F169" s="62" t="s">
        <v>1338</v>
      </c>
      <c r="G169" s="62" t="s">
        <v>1339</v>
      </c>
      <c r="H169" s="56" t="s">
        <v>23</v>
      </c>
      <c r="I169" s="56" t="s">
        <v>24</v>
      </c>
      <c r="J169" s="56" t="s">
        <v>25</v>
      </c>
      <c r="K169" s="144" t="s">
        <v>1340</v>
      </c>
      <c r="L169" s="109" t="s">
        <v>1341</v>
      </c>
      <c r="M169" s="144" t="s">
        <v>1342</v>
      </c>
      <c r="N169" s="98" t="s">
        <v>1322</v>
      </c>
      <c r="O169" s="56"/>
      <c r="P169" s="56"/>
      <c r="Q169" s="56"/>
      <c r="R169" s="73"/>
    </row>
    <row r="170" spans="1:18" ht="345">
      <c r="A170" s="328" t="s">
        <v>1343</v>
      </c>
      <c r="B170" s="56" t="s">
        <v>18</v>
      </c>
      <c r="C170" s="892"/>
      <c r="D170" s="71" t="s">
        <v>1304</v>
      </c>
      <c r="E170" s="56" t="s">
        <v>1344</v>
      </c>
      <c r="F170" s="68" t="s">
        <v>5240</v>
      </c>
      <c r="G170" s="68" t="s">
        <v>5241</v>
      </c>
      <c r="H170" s="56" t="s">
        <v>23</v>
      </c>
      <c r="I170" s="56" t="s">
        <v>24</v>
      </c>
      <c r="J170" s="56" t="s">
        <v>25</v>
      </c>
      <c r="K170" s="72" t="s">
        <v>213</v>
      </c>
      <c r="L170" s="144" t="s">
        <v>387</v>
      </c>
      <c r="M170" s="72" t="s">
        <v>388</v>
      </c>
      <c r="N170" s="144"/>
      <c r="O170" s="100" t="s">
        <v>1282</v>
      </c>
      <c r="P170" s="100" t="s">
        <v>1283</v>
      </c>
      <c r="Q170" s="100" t="s">
        <v>1284</v>
      </c>
      <c r="R170" s="73"/>
    </row>
    <row r="171" spans="1:18" ht="138">
      <c r="A171" s="329" t="s">
        <v>5242</v>
      </c>
      <c r="B171" s="168" t="s">
        <v>18</v>
      </c>
      <c r="C171" s="892"/>
      <c r="D171" s="201" t="s">
        <v>1304</v>
      </c>
      <c r="E171" s="204" t="s">
        <v>4815</v>
      </c>
      <c r="F171" s="204" t="s">
        <v>5243</v>
      </c>
      <c r="G171" s="204" t="s">
        <v>5244</v>
      </c>
      <c r="H171" s="204" t="s">
        <v>85</v>
      </c>
      <c r="I171" s="204" t="s">
        <v>86</v>
      </c>
      <c r="J171" s="204" t="s">
        <v>87</v>
      </c>
      <c r="K171" s="210"/>
      <c r="L171" s="211"/>
      <c r="M171" s="210"/>
      <c r="N171" s="212" t="s">
        <v>5245</v>
      </c>
      <c r="O171" s="315" t="s">
        <v>5236</v>
      </c>
      <c r="P171" s="315" t="s">
        <v>1326</v>
      </c>
      <c r="Q171" s="315" t="s">
        <v>5237</v>
      </c>
      <c r="R171" s="73"/>
    </row>
    <row r="172" spans="1:18" ht="289.8">
      <c r="A172" s="317" t="s">
        <v>1355</v>
      </c>
      <c r="B172" s="168" t="s">
        <v>18</v>
      </c>
      <c r="C172" s="892"/>
      <c r="D172" s="182" t="s">
        <v>1304</v>
      </c>
      <c r="E172" s="182" t="s">
        <v>1348</v>
      </c>
      <c r="F172" s="185" t="s">
        <v>1349</v>
      </c>
      <c r="G172" s="185" t="s">
        <v>5246</v>
      </c>
      <c r="H172" s="168" t="s">
        <v>23</v>
      </c>
      <c r="I172" s="168" t="s">
        <v>24</v>
      </c>
      <c r="J172" s="168" t="s">
        <v>25</v>
      </c>
      <c r="K172" s="168" t="s">
        <v>449</v>
      </c>
      <c r="L172" s="171" t="s">
        <v>121</v>
      </c>
      <c r="M172" s="171" t="s">
        <v>450</v>
      </c>
      <c r="N172" s="184" t="s">
        <v>1351</v>
      </c>
      <c r="O172" s="168" t="s">
        <v>600</v>
      </c>
      <c r="P172" s="168" t="s">
        <v>601</v>
      </c>
      <c r="Q172" s="168" t="s">
        <v>602</v>
      </c>
      <c r="R172" s="73"/>
    </row>
    <row r="173" spans="1:18" ht="55.2">
      <c r="A173" s="317" t="s">
        <v>5247</v>
      </c>
      <c r="B173" s="168" t="s">
        <v>18</v>
      </c>
      <c r="C173" s="892"/>
      <c r="D173" s="182" t="s">
        <v>1304</v>
      </c>
      <c r="E173" s="168" t="s">
        <v>1353</v>
      </c>
      <c r="F173" s="168" t="s">
        <v>1325</v>
      </c>
      <c r="G173" s="168" t="s">
        <v>1326</v>
      </c>
      <c r="H173" s="168" t="s">
        <v>85</v>
      </c>
      <c r="I173" s="168" t="s">
        <v>86</v>
      </c>
      <c r="J173" s="168" t="s">
        <v>87</v>
      </c>
      <c r="K173" s="223"/>
      <c r="L173" s="189"/>
      <c r="M173" s="223"/>
      <c r="N173" s="184" t="s">
        <v>5248</v>
      </c>
      <c r="O173" s="168"/>
      <c r="P173" s="168"/>
      <c r="Q173" s="168"/>
      <c r="R173" s="173"/>
    </row>
    <row r="174" spans="1:18" ht="69">
      <c r="A174" s="329" t="s">
        <v>5249</v>
      </c>
      <c r="B174" s="56" t="s">
        <v>18</v>
      </c>
      <c r="C174" s="892"/>
      <c r="D174" s="71" t="s">
        <v>1304</v>
      </c>
      <c r="E174" s="62" t="s">
        <v>5250</v>
      </c>
      <c r="F174" s="62" t="s">
        <v>5251</v>
      </c>
      <c r="G174" s="62" t="s">
        <v>5252</v>
      </c>
      <c r="H174" s="56" t="s">
        <v>23</v>
      </c>
      <c r="I174" s="56" t="s">
        <v>24</v>
      </c>
      <c r="J174" s="56" t="s">
        <v>25</v>
      </c>
      <c r="K174" s="144" t="s">
        <v>1299</v>
      </c>
      <c r="L174" s="72" t="s">
        <v>1300</v>
      </c>
      <c r="M174" s="93" t="s">
        <v>1301</v>
      </c>
      <c r="N174" s="98" t="s">
        <v>1359</v>
      </c>
      <c r="O174" s="56"/>
      <c r="P174" s="56"/>
      <c r="Q174" s="56"/>
      <c r="R174" s="73"/>
    </row>
    <row r="175" spans="1:18" ht="69">
      <c r="A175" s="112" t="s">
        <v>4390</v>
      </c>
      <c r="B175" s="56" t="s">
        <v>18</v>
      </c>
      <c r="C175" s="892"/>
      <c r="D175" s="71" t="s">
        <v>1361</v>
      </c>
      <c r="E175" s="56" t="s">
        <v>1362</v>
      </c>
      <c r="F175" s="56" t="s">
        <v>1363</v>
      </c>
      <c r="G175" s="56" t="s">
        <v>1364</v>
      </c>
      <c r="H175" s="56" t="s">
        <v>23</v>
      </c>
      <c r="I175" s="56" t="s">
        <v>24</v>
      </c>
      <c r="J175" s="56" t="s">
        <v>25</v>
      </c>
      <c r="K175" s="72" t="s">
        <v>213</v>
      </c>
      <c r="L175" s="330" t="s">
        <v>388</v>
      </c>
      <c r="M175" s="144" t="s">
        <v>5253</v>
      </c>
      <c r="N175" s="98"/>
      <c r="O175" s="56"/>
      <c r="P175" s="56"/>
      <c r="Q175" s="56"/>
      <c r="R175" s="73"/>
    </row>
    <row r="176" spans="1:18" ht="289.8">
      <c r="A176" s="317" t="s">
        <v>1366</v>
      </c>
      <c r="B176" s="168" t="s">
        <v>18</v>
      </c>
      <c r="C176" s="892"/>
      <c r="D176" s="182" t="s">
        <v>1367</v>
      </c>
      <c r="E176" s="168" t="s">
        <v>1368</v>
      </c>
      <c r="F176" s="168" t="s">
        <v>1369</v>
      </c>
      <c r="G176" s="168" t="s">
        <v>1370</v>
      </c>
      <c r="H176" s="168" t="s">
        <v>23</v>
      </c>
      <c r="I176" s="168" t="s">
        <v>24</v>
      </c>
      <c r="J176" s="168" t="s">
        <v>25</v>
      </c>
      <c r="K176" s="168" t="s">
        <v>449</v>
      </c>
      <c r="L176" s="171" t="s">
        <v>121</v>
      </c>
      <c r="M176" s="171" t="s">
        <v>450</v>
      </c>
      <c r="N176" s="184" t="s">
        <v>1371</v>
      </c>
      <c r="O176" s="168" t="s">
        <v>600</v>
      </c>
      <c r="P176" s="168" t="s">
        <v>601</v>
      </c>
      <c r="Q176" s="168" t="s">
        <v>602</v>
      </c>
      <c r="R176" s="73"/>
    </row>
    <row r="177" spans="1:18" ht="69">
      <c r="A177" s="329" t="s">
        <v>5254</v>
      </c>
      <c r="B177" s="56" t="s">
        <v>18</v>
      </c>
      <c r="C177" s="892"/>
      <c r="D177" s="71" t="s">
        <v>1367</v>
      </c>
      <c r="E177" s="100" t="s">
        <v>1373</v>
      </c>
      <c r="F177" s="100" t="s">
        <v>1374</v>
      </c>
      <c r="G177" s="100" t="s">
        <v>1375</v>
      </c>
      <c r="H177" s="56" t="s">
        <v>85</v>
      </c>
      <c r="I177" s="56" t="s">
        <v>86</v>
      </c>
      <c r="J177" s="56" t="s">
        <v>87</v>
      </c>
      <c r="K177" s="72"/>
      <c r="L177" s="72"/>
      <c r="M177" s="93"/>
      <c r="N177" s="103" t="s">
        <v>5255</v>
      </c>
      <c r="O177" s="56"/>
      <c r="P177" s="56"/>
      <c r="Q177" s="56"/>
      <c r="R177" s="72"/>
    </row>
    <row r="178" spans="1:18" ht="69">
      <c r="A178" s="112" t="s">
        <v>1377</v>
      </c>
      <c r="B178" s="56" t="s">
        <v>18</v>
      </c>
      <c r="C178" s="892"/>
      <c r="D178" s="71" t="s">
        <v>1378</v>
      </c>
      <c r="E178" s="56" t="s">
        <v>1379</v>
      </c>
      <c r="F178" s="56" t="s">
        <v>1380</v>
      </c>
      <c r="G178" s="56" t="s">
        <v>1381</v>
      </c>
      <c r="H178" s="56" t="s">
        <v>23</v>
      </c>
      <c r="I178" s="56" t="s">
        <v>24</v>
      </c>
      <c r="J178" s="56" t="s">
        <v>25</v>
      </c>
      <c r="K178" s="72" t="s">
        <v>213</v>
      </c>
      <c r="L178" s="330" t="s">
        <v>388</v>
      </c>
      <c r="M178" s="144" t="s">
        <v>5253</v>
      </c>
      <c r="N178" s="98"/>
      <c r="O178" s="56"/>
      <c r="P178" s="56"/>
      <c r="Q178" s="56"/>
      <c r="R178" s="73"/>
    </row>
    <row r="179" spans="1:18" ht="289.8">
      <c r="A179" s="317" t="s">
        <v>1382</v>
      </c>
      <c r="B179" s="168" t="s">
        <v>18</v>
      </c>
      <c r="C179" s="892"/>
      <c r="D179" s="184" t="s">
        <v>1378</v>
      </c>
      <c r="E179" s="184" t="s">
        <v>1383</v>
      </c>
      <c r="F179" s="168" t="s">
        <v>1384</v>
      </c>
      <c r="G179" s="168" t="s">
        <v>1385</v>
      </c>
      <c r="H179" s="184" t="s">
        <v>23</v>
      </c>
      <c r="I179" s="184" t="s">
        <v>24</v>
      </c>
      <c r="J179" s="184" t="s">
        <v>25</v>
      </c>
      <c r="K179" s="184" t="s">
        <v>449</v>
      </c>
      <c r="L179" s="184" t="s">
        <v>121</v>
      </c>
      <c r="M179" s="184" t="s">
        <v>450</v>
      </c>
      <c r="N179" s="184" t="s">
        <v>1386</v>
      </c>
      <c r="O179" s="168" t="s">
        <v>600</v>
      </c>
      <c r="P179" s="168" t="s">
        <v>601</v>
      </c>
      <c r="Q179" s="168" t="s">
        <v>602</v>
      </c>
      <c r="R179" s="73"/>
    </row>
    <row r="180" spans="1:18" ht="69">
      <c r="A180" s="328" t="s">
        <v>5256</v>
      </c>
      <c r="B180" s="56" t="s">
        <v>18</v>
      </c>
      <c r="C180" s="892"/>
      <c r="D180" s="184" t="s">
        <v>1378</v>
      </c>
      <c r="E180" s="184" t="s">
        <v>1388</v>
      </c>
      <c r="F180" s="168" t="s">
        <v>1389</v>
      </c>
      <c r="G180" s="168" t="s">
        <v>1390</v>
      </c>
      <c r="H180" s="184" t="s">
        <v>85</v>
      </c>
      <c r="I180" s="184" t="s">
        <v>86</v>
      </c>
      <c r="J180" s="184" t="s">
        <v>87</v>
      </c>
      <c r="K180" s="184"/>
      <c r="L180" s="184"/>
      <c r="M180" s="184"/>
      <c r="N180" s="184" t="s">
        <v>1391</v>
      </c>
      <c r="O180" s="56"/>
      <c r="P180" s="56"/>
      <c r="Q180" s="56"/>
      <c r="R180" s="73"/>
    </row>
    <row r="181" spans="1:18" ht="55.2">
      <c r="A181" s="112" t="s">
        <v>1397</v>
      </c>
      <c r="B181" s="56" t="s">
        <v>18</v>
      </c>
      <c r="C181" s="892"/>
      <c r="D181" s="71" t="s">
        <v>1398</v>
      </c>
      <c r="E181" s="95" t="s">
        <v>1399</v>
      </c>
      <c r="F181" s="56" t="s">
        <v>1400</v>
      </c>
      <c r="G181" s="56" t="s">
        <v>1401</v>
      </c>
      <c r="H181" s="56" t="s">
        <v>23</v>
      </c>
      <c r="I181" s="56" t="s">
        <v>24</v>
      </c>
      <c r="J181" s="56" t="s">
        <v>25</v>
      </c>
      <c r="K181" s="144" t="s">
        <v>387</v>
      </c>
      <c r="L181" s="72" t="s">
        <v>388</v>
      </c>
      <c r="M181" s="93" t="s">
        <v>389</v>
      </c>
      <c r="N181" s="98"/>
      <c r="O181" s="56"/>
      <c r="P181" s="56"/>
      <c r="Q181" s="56"/>
      <c r="R181" s="73"/>
    </row>
    <row r="182" spans="1:18" ht="82.8">
      <c r="A182" s="112" t="s">
        <v>1402</v>
      </c>
      <c r="B182" s="56" t="s">
        <v>18</v>
      </c>
      <c r="C182" s="892"/>
      <c r="D182" s="71" t="s">
        <v>1403</v>
      </c>
      <c r="E182" s="56" t="s">
        <v>1404</v>
      </c>
      <c r="F182" s="56" t="s">
        <v>1405</v>
      </c>
      <c r="G182" s="56" t="s">
        <v>1406</v>
      </c>
      <c r="H182" s="56" t="s">
        <v>23</v>
      </c>
      <c r="I182" s="56" t="s">
        <v>24</v>
      </c>
      <c r="J182" s="56" t="s">
        <v>25</v>
      </c>
      <c r="K182" s="71" t="s">
        <v>1407</v>
      </c>
      <c r="L182" s="92" t="s">
        <v>1408</v>
      </c>
      <c r="M182" s="92" t="s">
        <v>1409</v>
      </c>
      <c r="N182" s="98"/>
      <c r="O182" s="56"/>
      <c r="P182" s="56"/>
      <c r="Q182" s="56"/>
      <c r="R182" s="73"/>
    </row>
    <row r="183" spans="1:18" ht="151.80000000000001">
      <c r="A183" s="112" t="s">
        <v>1410</v>
      </c>
      <c r="B183" s="56" t="s">
        <v>18</v>
      </c>
      <c r="C183" s="892"/>
      <c r="D183" s="71" t="s">
        <v>1403</v>
      </c>
      <c r="E183" s="56" t="s">
        <v>1411</v>
      </c>
      <c r="F183" s="56" t="s">
        <v>1412</v>
      </c>
      <c r="G183" s="56" t="s">
        <v>1413</v>
      </c>
      <c r="H183" s="56" t="s">
        <v>246</v>
      </c>
      <c r="I183" s="56" t="s">
        <v>362</v>
      </c>
      <c r="J183" s="56" t="s">
        <v>222</v>
      </c>
      <c r="K183" s="135" t="s">
        <v>1414</v>
      </c>
      <c r="L183" s="92" t="s">
        <v>5257</v>
      </c>
      <c r="M183" s="92" t="s">
        <v>1416</v>
      </c>
      <c r="N183" s="331" t="s">
        <v>5258</v>
      </c>
      <c r="O183" s="56"/>
      <c r="P183" s="56"/>
      <c r="Q183" s="56"/>
      <c r="R183" s="73"/>
    </row>
    <row r="184" spans="1:18" ht="41.4">
      <c r="A184" s="112" t="s">
        <v>1418</v>
      </c>
      <c r="B184" s="56" t="s">
        <v>18</v>
      </c>
      <c r="C184" s="892"/>
      <c r="D184" s="71" t="s">
        <v>1419</v>
      </c>
      <c r="E184" s="56" t="s">
        <v>1420</v>
      </c>
      <c r="F184" s="56" t="s">
        <v>1421</v>
      </c>
      <c r="G184" s="56" t="s">
        <v>1422</v>
      </c>
      <c r="H184" s="56" t="s">
        <v>23</v>
      </c>
      <c r="I184" s="56" t="s">
        <v>24</v>
      </c>
      <c r="J184" s="56" t="s">
        <v>25</v>
      </c>
      <c r="K184" s="144" t="s">
        <v>387</v>
      </c>
      <c r="L184" s="72" t="s">
        <v>388</v>
      </c>
      <c r="M184" s="93" t="s">
        <v>389</v>
      </c>
      <c r="N184" s="98"/>
      <c r="O184" s="56"/>
      <c r="P184" s="56"/>
      <c r="Q184" s="56"/>
      <c r="R184" s="73"/>
    </row>
    <row r="185" spans="1:18" ht="220.8">
      <c r="A185" s="112" t="s">
        <v>5259</v>
      </c>
      <c r="B185" s="56" t="s">
        <v>18</v>
      </c>
      <c r="C185" s="892"/>
      <c r="D185" s="71" t="s">
        <v>1419</v>
      </c>
      <c r="E185" s="56" t="s">
        <v>1424</v>
      </c>
      <c r="F185" s="56" t="s">
        <v>1425</v>
      </c>
      <c r="G185" s="56" t="s">
        <v>1426</v>
      </c>
      <c r="H185" s="56" t="s">
        <v>246</v>
      </c>
      <c r="I185" s="56" t="s">
        <v>362</v>
      </c>
      <c r="J185" s="56" t="s">
        <v>222</v>
      </c>
      <c r="K185" s="69" t="s">
        <v>5260</v>
      </c>
      <c r="L185" s="143" t="s">
        <v>5261</v>
      </c>
      <c r="M185" s="143" t="s">
        <v>5262</v>
      </c>
      <c r="N185" s="98" t="s">
        <v>1430</v>
      </c>
      <c r="O185" s="56"/>
      <c r="P185" s="56"/>
      <c r="Q185" s="56"/>
      <c r="R185" s="73"/>
    </row>
    <row r="186" spans="1:18" ht="69">
      <c r="A186" s="218" t="s">
        <v>5263</v>
      </c>
      <c r="B186" s="157" t="s">
        <v>18</v>
      </c>
      <c r="C186" s="892"/>
      <c r="D186" s="161" t="s">
        <v>1432</v>
      </c>
      <c r="E186" s="157" t="s">
        <v>1433</v>
      </c>
      <c r="F186" s="157" t="s">
        <v>1434</v>
      </c>
      <c r="G186" s="157" t="s">
        <v>1435</v>
      </c>
      <c r="H186" s="157" t="s">
        <v>23</v>
      </c>
      <c r="I186" s="157" t="s">
        <v>24</v>
      </c>
      <c r="J186" s="157" t="s">
        <v>25</v>
      </c>
      <c r="K186" s="221" t="s">
        <v>387</v>
      </c>
      <c r="L186" s="162" t="s">
        <v>388</v>
      </c>
      <c r="M186" s="177" t="s">
        <v>389</v>
      </c>
      <c r="N186" s="178"/>
      <c r="O186" s="157"/>
      <c r="P186" s="157"/>
      <c r="Q186" s="157"/>
      <c r="R186" s="160"/>
    </row>
    <row r="187" spans="1:18" ht="207">
      <c r="A187" s="218" t="s">
        <v>5264</v>
      </c>
      <c r="B187" s="157" t="s">
        <v>18</v>
      </c>
      <c r="C187" s="892"/>
      <c r="D187" s="161" t="s">
        <v>1437</v>
      </c>
      <c r="E187" s="157" t="s">
        <v>1438</v>
      </c>
      <c r="F187" s="157" t="s">
        <v>1439</v>
      </c>
      <c r="G187" s="340" t="s">
        <v>1440</v>
      </c>
      <c r="H187" s="157" t="s">
        <v>246</v>
      </c>
      <c r="I187" s="157" t="s">
        <v>362</v>
      </c>
      <c r="J187" s="157" t="s">
        <v>222</v>
      </c>
      <c r="K187" s="161" t="s">
        <v>1441</v>
      </c>
      <c r="L187" s="273" t="s">
        <v>1442</v>
      </c>
      <c r="M187" s="273" t="s">
        <v>1443</v>
      </c>
      <c r="N187" s="178" t="s">
        <v>1444</v>
      </c>
      <c r="O187" s="157"/>
      <c r="P187" s="157"/>
      <c r="Q187" s="157"/>
      <c r="R187" s="160"/>
    </row>
    <row r="188" spans="1:18" ht="193.2">
      <c r="A188" s="218" t="s">
        <v>1445</v>
      </c>
      <c r="B188" s="157" t="s">
        <v>18</v>
      </c>
      <c r="C188" s="892"/>
      <c r="D188" s="161" t="s">
        <v>1446</v>
      </c>
      <c r="E188" s="157" t="s">
        <v>1447</v>
      </c>
      <c r="F188" s="157" t="s">
        <v>1448</v>
      </c>
      <c r="G188" s="157" t="s">
        <v>1449</v>
      </c>
      <c r="H188" s="157" t="s">
        <v>246</v>
      </c>
      <c r="I188" s="157" t="s">
        <v>362</v>
      </c>
      <c r="J188" s="157" t="s">
        <v>222</v>
      </c>
      <c r="K188" s="104" t="s">
        <v>5265</v>
      </c>
      <c r="L188" s="307" t="s">
        <v>5266</v>
      </c>
      <c r="M188" s="307" t="s">
        <v>5267</v>
      </c>
      <c r="N188" s="178"/>
      <c r="O188" s="332"/>
      <c r="P188" s="332"/>
      <c r="Q188" s="332"/>
      <c r="R188" s="160"/>
    </row>
    <row r="189" spans="1:18">
      <c r="A189" s="112"/>
      <c r="B189" s="56"/>
      <c r="C189" s="150"/>
      <c r="D189" s="71"/>
      <c r="E189" s="56" t="s">
        <v>1453</v>
      </c>
      <c r="F189" s="56" t="s">
        <v>1454</v>
      </c>
      <c r="G189" s="56" t="s">
        <v>1455</v>
      </c>
      <c r="H189" s="56" t="s">
        <v>66</v>
      </c>
      <c r="I189" s="74" t="s">
        <v>39</v>
      </c>
      <c r="J189" s="74" t="s">
        <v>39</v>
      </c>
      <c r="K189" s="144"/>
      <c r="L189" s="92"/>
      <c r="M189" s="144"/>
      <c r="N189" s="98"/>
      <c r="O189" s="56"/>
      <c r="P189" s="56"/>
      <c r="Q189" s="56"/>
      <c r="R189" s="73"/>
    </row>
    <row r="190" spans="1:18" ht="69">
      <c r="A190" s="311" t="s">
        <v>1456</v>
      </c>
      <c r="B190" s="204" t="s">
        <v>18</v>
      </c>
      <c r="C190" s="333"/>
      <c r="D190" s="201" t="s">
        <v>4843</v>
      </c>
      <c r="E190" s="204" t="s">
        <v>4844</v>
      </c>
      <c r="F190" s="204" t="s">
        <v>4845</v>
      </c>
      <c r="G190" s="204" t="s">
        <v>4846</v>
      </c>
      <c r="H190" s="204" t="s">
        <v>23</v>
      </c>
      <c r="I190" s="204" t="s">
        <v>24</v>
      </c>
      <c r="J190" s="204" t="s">
        <v>25</v>
      </c>
      <c r="K190" s="210" t="s">
        <v>387</v>
      </c>
      <c r="L190" s="203" t="s">
        <v>388</v>
      </c>
      <c r="M190" s="236" t="s">
        <v>389</v>
      </c>
      <c r="N190" s="212"/>
      <c r="O190" s="204"/>
      <c r="P190" s="204"/>
      <c r="Q190" s="204"/>
      <c r="R190" s="316"/>
    </row>
    <row r="191" spans="1:18" ht="248.4">
      <c r="A191" s="334" t="s">
        <v>1456</v>
      </c>
      <c r="B191" s="157" t="s">
        <v>18</v>
      </c>
      <c r="C191" s="150"/>
      <c r="D191" s="161" t="s">
        <v>1478</v>
      </c>
      <c r="E191" s="157" t="s">
        <v>1479</v>
      </c>
      <c r="F191" s="157" t="s">
        <v>1480</v>
      </c>
      <c r="G191" s="157" t="s">
        <v>1481</v>
      </c>
      <c r="H191" s="157" t="s">
        <v>23</v>
      </c>
      <c r="I191" s="157" t="s">
        <v>24</v>
      </c>
      <c r="J191" s="157" t="s">
        <v>25</v>
      </c>
      <c r="K191" s="161" t="s">
        <v>1482</v>
      </c>
      <c r="L191" s="176" t="s">
        <v>214</v>
      </c>
      <c r="M191" s="221" t="s">
        <v>215</v>
      </c>
      <c r="N191" s="178"/>
      <c r="O191" s="168" t="s">
        <v>1483</v>
      </c>
      <c r="P191" s="168" t="s">
        <v>1484</v>
      </c>
      <c r="Q191" s="168" t="s">
        <v>1485</v>
      </c>
      <c r="R191" s="160"/>
    </row>
    <row r="192" spans="1:18" ht="41.4">
      <c r="A192" s="334" t="s">
        <v>1462</v>
      </c>
      <c r="B192" s="56" t="s">
        <v>18</v>
      </c>
      <c r="C192" s="150"/>
      <c r="D192" s="71"/>
      <c r="E192" s="56" t="s">
        <v>1487</v>
      </c>
      <c r="F192" s="56" t="s">
        <v>1488</v>
      </c>
      <c r="G192" s="56" t="s">
        <v>1489</v>
      </c>
      <c r="H192" s="56" t="s">
        <v>23</v>
      </c>
      <c r="I192" s="56" t="s">
        <v>24</v>
      </c>
      <c r="J192" s="56" t="s">
        <v>25</v>
      </c>
      <c r="K192" s="144" t="s">
        <v>387</v>
      </c>
      <c r="L192" s="72" t="s">
        <v>388</v>
      </c>
      <c r="M192" s="93" t="s">
        <v>389</v>
      </c>
      <c r="N192" s="272" t="s">
        <v>5268</v>
      </c>
      <c r="O192" s="56"/>
      <c r="P192" s="56"/>
      <c r="Q192" s="56"/>
      <c r="R192" s="73"/>
    </row>
    <row r="193" spans="1:18" ht="193.2">
      <c r="A193" s="334" t="s">
        <v>5269</v>
      </c>
      <c r="B193" s="56" t="s">
        <v>18</v>
      </c>
      <c r="C193" s="150"/>
      <c r="D193" s="71"/>
      <c r="E193" s="62" t="s">
        <v>4853</v>
      </c>
      <c r="F193" s="62" t="s">
        <v>4854</v>
      </c>
      <c r="G193" s="62" t="s">
        <v>4855</v>
      </c>
      <c r="H193" s="100" t="s">
        <v>23</v>
      </c>
      <c r="I193" s="100" t="s">
        <v>24</v>
      </c>
      <c r="J193" s="100" t="s">
        <v>25</v>
      </c>
      <c r="K193" s="69" t="s">
        <v>5270</v>
      </c>
      <c r="L193" s="143" t="s">
        <v>5271</v>
      </c>
      <c r="M193" s="143" t="s">
        <v>5272</v>
      </c>
      <c r="N193" s="272" t="s">
        <v>5268</v>
      </c>
      <c r="O193" s="335"/>
      <c r="P193" s="335"/>
      <c r="Q193" s="335"/>
      <c r="R193" s="73"/>
    </row>
    <row r="194" spans="1:18" ht="345">
      <c r="A194" s="334" t="s">
        <v>5273</v>
      </c>
      <c r="B194" s="56" t="s">
        <v>18</v>
      </c>
      <c r="C194" s="150"/>
      <c r="D194" s="71"/>
      <c r="E194" s="56" t="s">
        <v>4476</v>
      </c>
      <c r="F194" s="56" t="s">
        <v>4477</v>
      </c>
      <c r="G194" s="56" t="s">
        <v>4478</v>
      </c>
      <c r="H194" s="56" t="s">
        <v>23</v>
      </c>
      <c r="I194" s="56" t="s">
        <v>24</v>
      </c>
      <c r="J194" s="56" t="s">
        <v>25</v>
      </c>
      <c r="K194" s="144" t="s">
        <v>1502</v>
      </c>
      <c r="L194" s="92" t="s">
        <v>1503</v>
      </c>
      <c r="M194" s="144" t="s">
        <v>1504</v>
      </c>
      <c r="N194" s="272" t="s">
        <v>5268</v>
      </c>
      <c r="O194" s="56" t="s">
        <v>1505</v>
      </c>
      <c r="P194" s="95" t="s">
        <v>1506</v>
      </c>
      <c r="Q194" s="95" t="s">
        <v>1507</v>
      </c>
      <c r="R194" s="73"/>
    </row>
    <row r="195" spans="1:18" s="376" customFormat="1" ht="248.4" customHeight="1">
      <c r="A195" s="317" t="s">
        <v>1466</v>
      </c>
      <c r="B195" s="168" t="s">
        <v>18</v>
      </c>
      <c r="C195" s="375"/>
      <c r="D195" s="182" t="s">
        <v>1509</v>
      </c>
      <c r="E195" s="168" t="s">
        <v>5274</v>
      </c>
      <c r="F195" s="168" t="s">
        <v>1511</v>
      </c>
      <c r="G195" s="168" t="s">
        <v>5275</v>
      </c>
      <c r="H195" s="168" t="s">
        <v>23</v>
      </c>
      <c r="I195" s="168" t="s">
        <v>24</v>
      </c>
      <c r="J195" s="168" t="s">
        <v>25</v>
      </c>
      <c r="K195" s="182" t="s">
        <v>1482</v>
      </c>
      <c r="L195" s="171" t="s">
        <v>214</v>
      </c>
      <c r="M195" s="223" t="s">
        <v>215</v>
      </c>
      <c r="N195" s="331"/>
      <c r="O195" s="168" t="s">
        <v>1483</v>
      </c>
      <c r="P195" s="168" t="s">
        <v>1484</v>
      </c>
      <c r="Q195" s="168" t="s">
        <v>1485</v>
      </c>
      <c r="R195" s="293"/>
    </row>
    <row r="196" spans="1:18" s="376" customFormat="1" ht="41.4">
      <c r="A196" s="317" t="s">
        <v>1472</v>
      </c>
      <c r="B196" s="168" t="s">
        <v>18</v>
      </c>
      <c r="C196" s="375"/>
      <c r="D196" s="182"/>
      <c r="E196" s="168" t="s">
        <v>1487</v>
      </c>
      <c r="F196" s="168" t="s">
        <v>1488</v>
      </c>
      <c r="G196" s="168" t="s">
        <v>1489</v>
      </c>
      <c r="H196" s="168" t="s">
        <v>23</v>
      </c>
      <c r="I196" s="168" t="s">
        <v>24</v>
      </c>
      <c r="J196" s="168" t="s">
        <v>25</v>
      </c>
      <c r="K196" s="223" t="s">
        <v>387</v>
      </c>
      <c r="L196" s="171" t="s">
        <v>388</v>
      </c>
      <c r="M196" s="223" t="s">
        <v>389</v>
      </c>
      <c r="N196" s="184" t="s">
        <v>5276</v>
      </c>
      <c r="O196" s="292"/>
      <c r="P196" s="292"/>
      <c r="Q196" s="292"/>
      <c r="R196" s="293"/>
    </row>
    <row r="197" spans="1:18" s="376" customFormat="1" ht="193.2">
      <c r="A197" s="317" t="s">
        <v>5277</v>
      </c>
      <c r="B197" s="168" t="s">
        <v>18</v>
      </c>
      <c r="C197" s="375"/>
      <c r="D197" s="182"/>
      <c r="E197" s="168" t="s">
        <v>1516</v>
      </c>
      <c r="F197" s="168" t="s">
        <v>5278</v>
      </c>
      <c r="G197" s="168" t="s">
        <v>5279</v>
      </c>
      <c r="H197" s="168" t="s">
        <v>23</v>
      </c>
      <c r="I197" s="168" t="s">
        <v>24</v>
      </c>
      <c r="J197" s="168" t="s">
        <v>25</v>
      </c>
      <c r="K197" s="182" t="s">
        <v>5280</v>
      </c>
      <c r="L197" s="169" t="s">
        <v>1496</v>
      </c>
      <c r="M197" s="169" t="s">
        <v>1497</v>
      </c>
      <c r="N197" s="184" t="s">
        <v>5276</v>
      </c>
      <c r="O197" s="324"/>
      <c r="P197" s="324"/>
      <c r="Q197" s="324"/>
      <c r="R197" s="293"/>
    </row>
    <row r="198" spans="1:18" ht="96.6">
      <c r="A198" s="311" t="s">
        <v>1466</v>
      </c>
      <c r="B198" s="204" t="s">
        <v>18</v>
      </c>
      <c r="C198" s="892"/>
      <c r="D198" s="201" t="s">
        <v>4847</v>
      </c>
      <c r="E198" s="204" t="s">
        <v>4848</v>
      </c>
      <c r="F198" s="204" t="s">
        <v>4849</v>
      </c>
      <c r="G198" s="204" t="s">
        <v>4850</v>
      </c>
      <c r="H198" s="204" t="s">
        <v>23</v>
      </c>
      <c r="I198" s="204" t="s">
        <v>24</v>
      </c>
      <c r="J198" s="204" t="s">
        <v>25</v>
      </c>
      <c r="K198" s="210" t="s">
        <v>387</v>
      </c>
      <c r="L198" s="203" t="s">
        <v>388</v>
      </c>
      <c r="M198" s="236" t="s">
        <v>389</v>
      </c>
      <c r="N198" s="212"/>
      <c r="O198" s="204"/>
      <c r="P198" s="204"/>
      <c r="Q198" s="204"/>
      <c r="R198" s="316"/>
    </row>
    <row r="199" spans="1:18" ht="69">
      <c r="A199" s="112" t="s">
        <v>4469</v>
      </c>
      <c r="B199" s="56" t="s">
        <v>18</v>
      </c>
      <c r="C199" s="892"/>
      <c r="D199" s="71" t="s">
        <v>1523</v>
      </c>
      <c r="E199" s="56" t="s">
        <v>1524</v>
      </c>
      <c r="F199" s="56" t="s">
        <v>1525</v>
      </c>
      <c r="G199" s="56" t="s">
        <v>1526</v>
      </c>
      <c r="H199" s="56" t="s">
        <v>23</v>
      </c>
      <c r="I199" s="56" t="s">
        <v>24</v>
      </c>
      <c r="J199" s="56" t="s">
        <v>25</v>
      </c>
      <c r="K199" s="71" t="s">
        <v>1482</v>
      </c>
      <c r="L199" s="109" t="s">
        <v>214</v>
      </c>
      <c r="M199" s="144" t="s">
        <v>215</v>
      </c>
      <c r="N199" s="98"/>
      <c r="O199" s="56"/>
      <c r="P199" s="56"/>
      <c r="Q199" s="56"/>
      <c r="R199" s="73"/>
    </row>
    <row r="200" spans="1:18" ht="69">
      <c r="A200" s="334" t="s">
        <v>4851</v>
      </c>
      <c r="B200" s="56" t="s">
        <v>18</v>
      </c>
      <c r="C200" s="892"/>
      <c r="D200" s="71" t="s">
        <v>1523</v>
      </c>
      <c r="E200" s="56" t="s">
        <v>1528</v>
      </c>
      <c r="F200" s="56" t="s">
        <v>1529</v>
      </c>
      <c r="G200" s="56" t="s">
        <v>1530</v>
      </c>
      <c r="H200" s="56" t="s">
        <v>23</v>
      </c>
      <c r="I200" s="56" t="s">
        <v>24</v>
      </c>
      <c r="J200" s="56" t="s">
        <v>25</v>
      </c>
      <c r="K200" s="71" t="s">
        <v>1531</v>
      </c>
      <c r="L200" s="92" t="s">
        <v>1532</v>
      </c>
      <c r="M200" s="92" t="s">
        <v>1533</v>
      </c>
      <c r="N200" s="98" t="s">
        <v>4472</v>
      </c>
      <c r="O200" s="56"/>
      <c r="P200" s="56"/>
      <c r="Q200" s="56"/>
      <c r="R200" s="73"/>
    </row>
    <row r="201" spans="1:18" ht="138">
      <c r="A201" s="311" t="s">
        <v>1539</v>
      </c>
      <c r="B201" s="204" t="s">
        <v>18</v>
      </c>
      <c r="C201" s="892"/>
      <c r="D201" s="201" t="s">
        <v>4866</v>
      </c>
      <c r="E201" s="204" t="s">
        <v>4867</v>
      </c>
      <c r="F201" s="204" t="s">
        <v>4868</v>
      </c>
      <c r="G201" s="204" t="s">
        <v>4869</v>
      </c>
      <c r="H201" s="204" t="s">
        <v>23</v>
      </c>
      <c r="I201" s="204" t="s">
        <v>24</v>
      </c>
      <c r="J201" s="204" t="s">
        <v>25</v>
      </c>
      <c r="K201" s="210" t="s">
        <v>387</v>
      </c>
      <c r="L201" s="203" t="s">
        <v>388</v>
      </c>
      <c r="M201" s="236" t="s">
        <v>389</v>
      </c>
      <c r="N201" s="212"/>
      <c r="O201" s="204"/>
      <c r="P201" s="204"/>
      <c r="Q201" s="204"/>
      <c r="R201" s="316"/>
    </row>
    <row r="202" spans="1:18" ht="124.2">
      <c r="A202" s="334" t="s">
        <v>1539</v>
      </c>
      <c r="B202" s="56" t="s">
        <v>18</v>
      </c>
      <c r="C202" s="893"/>
      <c r="D202" s="71" t="s">
        <v>383</v>
      </c>
      <c r="E202" s="100" t="s">
        <v>384</v>
      </c>
      <c r="F202" s="100" t="s">
        <v>385</v>
      </c>
      <c r="G202" s="100" t="s">
        <v>1540</v>
      </c>
      <c r="H202" s="56" t="s">
        <v>23</v>
      </c>
      <c r="I202" s="56" t="s">
        <v>24</v>
      </c>
      <c r="J202" s="56" t="s">
        <v>25</v>
      </c>
      <c r="K202" s="144" t="s">
        <v>387</v>
      </c>
      <c r="L202" s="72" t="s">
        <v>388</v>
      </c>
      <c r="M202" s="93" t="s">
        <v>389</v>
      </c>
      <c r="N202" s="98"/>
      <c r="O202" s="56"/>
      <c r="P202" s="56"/>
      <c r="Q202" s="56"/>
      <c r="R202" s="73"/>
    </row>
    <row r="203" spans="1:18" ht="110.4">
      <c r="A203" s="334" t="s">
        <v>1541</v>
      </c>
      <c r="B203" s="56" t="s">
        <v>18</v>
      </c>
      <c r="C203" s="150"/>
      <c r="D203" s="71"/>
      <c r="E203" s="56" t="s">
        <v>1542</v>
      </c>
      <c r="F203" s="56" t="s">
        <v>1543</v>
      </c>
      <c r="G203" s="56" t="s">
        <v>1544</v>
      </c>
      <c r="H203" s="56" t="s">
        <v>23</v>
      </c>
      <c r="I203" s="56" t="s">
        <v>24</v>
      </c>
      <c r="J203" s="56" t="s">
        <v>25</v>
      </c>
      <c r="K203" s="144" t="s">
        <v>387</v>
      </c>
      <c r="L203" s="72" t="s">
        <v>388</v>
      </c>
      <c r="M203" s="93" t="s">
        <v>389</v>
      </c>
      <c r="N203" s="98"/>
      <c r="O203" s="56"/>
      <c r="P203" s="56"/>
      <c r="Q203" s="56"/>
      <c r="R203" s="73"/>
    </row>
    <row r="204" spans="1:18" ht="82.8">
      <c r="A204" s="63" t="s">
        <v>4873</v>
      </c>
      <c r="B204" s="56" t="s">
        <v>1119</v>
      </c>
      <c r="C204" s="150"/>
      <c r="D204" s="71"/>
      <c r="E204" s="72" t="s">
        <v>1546</v>
      </c>
      <c r="F204" s="56" t="s">
        <v>1547</v>
      </c>
      <c r="G204" s="56" t="s">
        <v>1548</v>
      </c>
      <c r="H204" s="56" t="s">
        <v>23</v>
      </c>
      <c r="I204" s="56" t="s">
        <v>24</v>
      </c>
      <c r="J204" s="56" t="s">
        <v>25</v>
      </c>
      <c r="K204" s="56" t="s">
        <v>1549</v>
      </c>
      <c r="L204" s="72" t="s">
        <v>1550</v>
      </c>
      <c r="M204" s="72" t="s">
        <v>1551</v>
      </c>
      <c r="N204" s="98"/>
      <c r="O204" s="56"/>
      <c r="P204" s="56"/>
      <c r="Q204" s="56"/>
      <c r="R204" s="73"/>
    </row>
    <row r="205" spans="1:18" ht="234.6">
      <c r="A205" s="63" t="s">
        <v>4874</v>
      </c>
      <c r="B205" s="56" t="s">
        <v>1119</v>
      </c>
      <c r="C205" s="150"/>
      <c r="D205" s="71"/>
      <c r="E205" s="72" t="s">
        <v>1553</v>
      </c>
      <c r="F205" s="56" t="s">
        <v>1554</v>
      </c>
      <c r="G205" s="62" t="s">
        <v>5281</v>
      </c>
      <c r="H205" s="56" t="s">
        <v>246</v>
      </c>
      <c r="I205" s="56" t="s">
        <v>362</v>
      </c>
      <c r="J205" s="56" t="s">
        <v>222</v>
      </c>
      <c r="K205" s="56" t="s">
        <v>1556</v>
      </c>
      <c r="L205" s="72" t="s">
        <v>1557</v>
      </c>
      <c r="M205" s="72" t="s">
        <v>1558</v>
      </c>
      <c r="N205" s="98" t="s">
        <v>4875</v>
      </c>
      <c r="O205" s="56"/>
      <c r="P205" s="56"/>
      <c r="Q205" s="56"/>
      <c r="R205" s="73"/>
    </row>
    <row r="206" spans="1:18">
      <c r="A206" s="112"/>
      <c r="B206" s="56"/>
      <c r="C206" s="150"/>
      <c r="D206" s="71"/>
      <c r="E206" s="56" t="s">
        <v>1560</v>
      </c>
      <c r="F206" s="56" t="s">
        <v>1561</v>
      </c>
      <c r="G206" s="56" t="s">
        <v>1562</v>
      </c>
      <c r="H206" s="56" t="s">
        <v>66</v>
      </c>
      <c r="I206" s="74" t="s">
        <v>39</v>
      </c>
      <c r="J206" s="74" t="s">
        <v>39</v>
      </c>
      <c r="K206" s="144"/>
      <c r="L206" s="109"/>
      <c r="M206" s="144"/>
      <c r="N206" s="98"/>
      <c r="O206" s="56"/>
      <c r="P206" s="56"/>
      <c r="Q206" s="56"/>
      <c r="R206" s="73"/>
    </row>
    <row r="207" spans="1:18" ht="82.8">
      <c r="A207" s="311" t="s">
        <v>1563</v>
      </c>
      <c r="B207" s="204" t="s">
        <v>18</v>
      </c>
      <c r="C207" s="891" t="s">
        <v>4876</v>
      </c>
      <c r="D207" s="201" t="s">
        <v>4877</v>
      </c>
      <c r="E207" s="204" t="s">
        <v>4878</v>
      </c>
      <c r="F207" s="204" t="s">
        <v>4879</v>
      </c>
      <c r="G207" s="204" t="s">
        <v>4880</v>
      </c>
      <c r="H207" s="204" t="s">
        <v>23</v>
      </c>
      <c r="I207" s="204" t="s">
        <v>24</v>
      </c>
      <c r="J207" s="204" t="s">
        <v>25</v>
      </c>
      <c r="K207" s="201" t="s">
        <v>4684</v>
      </c>
      <c r="L207" s="205" t="s">
        <v>4685</v>
      </c>
      <c r="M207" s="205" t="s">
        <v>4686</v>
      </c>
      <c r="N207" s="98"/>
      <c r="O207" s="56"/>
      <c r="P207" s="56"/>
      <c r="Q207" s="56"/>
      <c r="R207" s="73"/>
    </row>
    <row r="208" spans="1:18" ht="96.6">
      <c r="A208" s="112" t="s">
        <v>1568</v>
      </c>
      <c r="B208" s="56" t="s">
        <v>18</v>
      </c>
      <c r="C208" s="892"/>
      <c r="D208" s="71" t="s">
        <v>1564</v>
      </c>
      <c r="E208" s="56" t="s">
        <v>1565</v>
      </c>
      <c r="F208" s="56" t="s">
        <v>1566</v>
      </c>
      <c r="G208" s="56" t="s">
        <v>1567</v>
      </c>
      <c r="H208" s="56" t="s">
        <v>23</v>
      </c>
      <c r="I208" s="56" t="s">
        <v>24</v>
      </c>
      <c r="J208" s="56" t="s">
        <v>25</v>
      </c>
      <c r="K208" s="71" t="s">
        <v>213</v>
      </c>
      <c r="L208" s="92" t="s">
        <v>214</v>
      </c>
      <c r="M208" s="92" t="s">
        <v>281</v>
      </c>
      <c r="N208" s="98"/>
      <c r="O208" s="56"/>
      <c r="P208" s="56"/>
      <c r="Q208" s="56"/>
      <c r="R208" s="73"/>
    </row>
    <row r="209" spans="1:18" ht="262.2">
      <c r="A209" s="311" t="s">
        <v>4881</v>
      </c>
      <c r="B209" s="204" t="s">
        <v>18</v>
      </c>
      <c r="C209" s="892"/>
      <c r="D209" s="201"/>
      <c r="E209" s="204" t="s">
        <v>4882</v>
      </c>
      <c r="F209" s="204" t="s">
        <v>4883</v>
      </c>
      <c r="G209" s="204" t="s">
        <v>4884</v>
      </c>
      <c r="H209" s="204" t="s">
        <v>85</v>
      </c>
      <c r="I209" s="312" t="s">
        <v>86</v>
      </c>
      <c r="J209" s="312" t="s">
        <v>87</v>
      </c>
      <c r="K209" s="210"/>
      <c r="L209" s="205"/>
      <c r="M209" s="210"/>
      <c r="N209" s="212" t="s">
        <v>4885</v>
      </c>
      <c r="O209" s="204" t="s">
        <v>4886</v>
      </c>
      <c r="P209" s="204" t="s">
        <v>4887</v>
      </c>
      <c r="Q209" s="204" t="s">
        <v>4888</v>
      </c>
      <c r="R209" s="73"/>
    </row>
    <row r="210" spans="1:18" ht="345">
      <c r="A210" s="311" t="s">
        <v>4889</v>
      </c>
      <c r="B210" s="204" t="s">
        <v>18</v>
      </c>
      <c r="C210" s="892"/>
      <c r="D210" s="201"/>
      <c r="E210" s="204" t="s">
        <v>4890</v>
      </c>
      <c r="F210" s="204" t="s">
        <v>4891</v>
      </c>
      <c r="G210" s="204" t="s">
        <v>4892</v>
      </c>
      <c r="H210" s="204" t="s">
        <v>85</v>
      </c>
      <c r="I210" s="312" t="s">
        <v>86</v>
      </c>
      <c r="J210" s="312" t="s">
        <v>87</v>
      </c>
      <c r="K210" s="210"/>
      <c r="L210" s="205"/>
      <c r="M210" s="210"/>
      <c r="N210" s="212" t="s">
        <v>4885</v>
      </c>
      <c r="O210" s="204" t="s">
        <v>4893</v>
      </c>
      <c r="P210" s="204" t="s">
        <v>4894</v>
      </c>
      <c r="Q210" s="204" t="s">
        <v>4895</v>
      </c>
      <c r="R210" s="73"/>
    </row>
    <row r="211" spans="1:18" ht="41.4">
      <c r="A211" s="329" t="s">
        <v>5282</v>
      </c>
      <c r="B211" s="56" t="s">
        <v>18</v>
      </c>
      <c r="C211" s="892"/>
      <c r="D211" s="71" t="s">
        <v>1569</v>
      </c>
      <c r="E211" s="56" t="s">
        <v>1570</v>
      </c>
      <c r="F211" s="56" t="s">
        <v>1571</v>
      </c>
      <c r="G211" s="56" t="s">
        <v>1572</v>
      </c>
      <c r="H211" s="56" t="s">
        <v>23</v>
      </c>
      <c r="I211" s="56" t="s">
        <v>24</v>
      </c>
      <c r="J211" s="56" t="s">
        <v>25</v>
      </c>
      <c r="K211" s="144" t="s">
        <v>387</v>
      </c>
      <c r="L211" s="72" t="s">
        <v>388</v>
      </c>
      <c r="M211" s="93" t="s">
        <v>389</v>
      </c>
      <c r="N211" s="98"/>
      <c r="O211" s="56"/>
      <c r="P211" s="56"/>
      <c r="Q211" s="56"/>
      <c r="R211" s="73"/>
    </row>
    <row r="212" spans="1:18">
      <c r="A212" s="112"/>
      <c r="B212" s="56"/>
      <c r="C212" s="150"/>
      <c r="D212" s="71"/>
      <c r="E212" s="56" t="s">
        <v>1573</v>
      </c>
      <c r="F212" s="56" t="s">
        <v>1574</v>
      </c>
      <c r="G212" s="56" t="s">
        <v>1575</v>
      </c>
      <c r="H212" s="56" t="s">
        <v>66</v>
      </c>
      <c r="I212" s="74" t="s">
        <v>39</v>
      </c>
      <c r="J212" s="74" t="s">
        <v>39</v>
      </c>
      <c r="K212" s="144"/>
      <c r="L212" s="109"/>
      <c r="M212" s="144"/>
      <c r="N212" s="98"/>
      <c r="O212" s="56"/>
      <c r="P212" s="56"/>
      <c r="Q212" s="56"/>
      <c r="R212" s="73"/>
    </row>
    <row r="213" spans="1:18" ht="82.8">
      <c r="A213" s="218" t="s">
        <v>1576</v>
      </c>
      <c r="B213" s="56" t="s">
        <v>18</v>
      </c>
      <c r="C213" s="892"/>
      <c r="D213" s="71" t="s">
        <v>1577</v>
      </c>
      <c r="E213" s="153" t="s">
        <v>1578</v>
      </c>
      <c r="F213" s="62" t="s">
        <v>5283</v>
      </c>
      <c r="G213" s="62" t="s">
        <v>5284</v>
      </c>
      <c r="H213" s="56" t="s">
        <v>23</v>
      </c>
      <c r="I213" s="56" t="s">
        <v>24</v>
      </c>
      <c r="J213" s="56" t="s">
        <v>25</v>
      </c>
      <c r="K213" s="144" t="s">
        <v>1581</v>
      </c>
      <c r="L213" s="72" t="s">
        <v>1582</v>
      </c>
      <c r="M213" s="93" t="s">
        <v>1583</v>
      </c>
      <c r="N213" s="98"/>
      <c r="O213" s="56"/>
      <c r="P213" s="56"/>
      <c r="Q213" s="56"/>
      <c r="R213" s="73"/>
    </row>
    <row r="214" spans="1:18" ht="69" customHeight="1">
      <c r="A214" s="112" t="s">
        <v>1584</v>
      </c>
      <c r="B214" s="56" t="s">
        <v>18</v>
      </c>
      <c r="C214" s="892"/>
      <c r="D214" s="71" t="s">
        <v>1577</v>
      </c>
      <c r="E214" s="71" t="s">
        <v>1585</v>
      </c>
      <c r="F214" s="56" t="s">
        <v>1586</v>
      </c>
      <c r="G214" s="56" t="s">
        <v>1587</v>
      </c>
      <c r="H214" s="56" t="s">
        <v>23</v>
      </c>
      <c r="I214" s="56" t="s">
        <v>24</v>
      </c>
      <c r="J214" s="56" t="s">
        <v>25</v>
      </c>
      <c r="K214" s="144" t="s">
        <v>4502</v>
      </c>
      <c r="L214" s="109" t="s">
        <v>4503</v>
      </c>
      <c r="M214" s="109" t="s">
        <v>4504</v>
      </c>
      <c r="N214" s="98" t="s">
        <v>4902</v>
      </c>
      <c r="O214" s="56"/>
      <c r="P214" s="56"/>
      <c r="Q214" s="56"/>
      <c r="R214" s="73"/>
    </row>
    <row r="215" spans="1:18" ht="69">
      <c r="A215" s="311" t="s">
        <v>1592</v>
      </c>
      <c r="B215" s="204" t="s">
        <v>18</v>
      </c>
      <c r="C215" s="892"/>
      <c r="D215" s="201" t="s">
        <v>1577</v>
      </c>
      <c r="E215" s="336" t="s">
        <v>4903</v>
      </c>
      <c r="F215" s="204" t="s">
        <v>4904</v>
      </c>
      <c r="G215" s="204" t="s">
        <v>4905</v>
      </c>
      <c r="H215" s="204" t="s">
        <v>23</v>
      </c>
      <c r="I215" s="204" t="s">
        <v>24</v>
      </c>
      <c r="J215" s="204" t="s">
        <v>25</v>
      </c>
      <c r="K215" s="210" t="s">
        <v>213</v>
      </c>
      <c r="L215" s="203" t="s">
        <v>214</v>
      </c>
      <c r="M215" s="236" t="s">
        <v>281</v>
      </c>
      <c r="N215" s="287" t="s">
        <v>5285</v>
      </c>
      <c r="O215" s="56"/>
      <c r="P215" s="56"/>
      <c r="Q215" s="56"/>
      <c r="R215" s="73"/>
    </row>
    <row r="216" spans="1:18" ht="124.2">
      <c r="A216" s="112" t="s">
        <v>4507</v>
      </c>
      <c r="B216" s="56" t="s">
        <v>18</v>
      </c>
      <c r="C216" s="892"/>
      <c r="D216" s="71" t="s">
        <v>1577</v>
      </c>
      <c r="E216" s="71" t="s">
        <v>1593</v>
      </c>
      <c r="F216" s="56" t="s">
        <v>1594</v>
      </c>
      <c r="G216" s="56" t="s">
        <v>1595</v>
      </c>
      <c r="H216" s="56" t="s">
        <v>246</v>
      </c>
      <c r="I216" s="56" t="s">
        <v>362</v>
      </c>
      <c r="J216" s="56" t="s">
        <v>222</v>
      </c>
      <c r="K216" s="144" t="s">
        <v>1596</v>
      </c>
      <c r="L216" s="72" t="s">
        <v>1597</v>
      </c>
      <c r="M216" s="74" t="s">
        <v>1598</v>
      </c>
      <c r="N216" s="98" t="s">
        <v>1599</v>
      </c>
      <c r="O216" s="56"/>
      <c r="P216" s="56"/>
      <c r="Q216" s="56"/>
      <c r="R216" s="73"/>
    </row>
    <row r="217" spans="1:18" ht="165.6">
      <c r="A217" s="218" t="s">
        <v>1600</v>
      </c>
      <c r="B217" s="56" t="s">
        <v>18</v>
      </c>
      <c r="C217" s="892"/>
      <c r="D217" s="71" t="s">
        <v>1577</v>
      </c>
      <c r="E217" s="71" t="s">
        <v>1601</v>
      </c>
      <c r="F217" s="95" t="s">
        <v>4512</v>
      </c>
      <c r="G217" s="56" t="s">
        <v>4513</v>
      </c>
      <c r="H217" s="56" t="s">
        <v>23</v>
      </c>
      <c r="I217" s="56" t="s">
        <v>24</v>
      </c>
      <c r="J217" s="56" t="s">
        <v>25</v>
      </c>
      <c r="K217" s="144" t="s">
        <v>1604</v>
      </c>
      <c r="L217" s="109" t="s">
        <v>4907</v>
      </c>
      <c r="M217" s="93" t="s">
        <v>4908</v>
      </c>
      <c r="N217" s="98" t="s">
        <v>1607</v>
      </c>
      <c r="O217" s="56"/>
      <c r="P217" s="56"/>
      <c r="Q217" s="56"/>
      <c r="R217" s="73"/>
    </row>
    <row r="218" spans="1:18" ht="27.6">
      <c r="A218" s="75"/>
      <c r="B218" s="56"/>
      <c r="C218" s="71"/>
      <c r="D218" s="71"/>
      <c r="E218" s="56" t="s">
        <v>1608</v>
      </c>
      <c r="F218" s="56" t="s">
        <v>1609</v>
      </c>
      <c r="G218" s="56" t="s">
        <v>1610</v>
      </c>
      <c r="H218" s="56" t="s">
        <v>66</v>
      </c>
      <c r="I218" s="74" t="s">
        <v>39</v>
      </c>
      <c r="J218" s="74" t="s">
        <v>39</v>
      </c>
      <c r="K218" s="144"/>
      <c r="L218" s="92"/>
      <c r="M218" s="144"/>
      <c r="N218" s="98"/>
      <c r="O218" s="56"/>
      <c r="P218" s="56"/>
      <c r="Q218" s="56"/>
      <c r="R218" s="73"/>
    </row>
    <row r="219" spans="1:18" ht="82.8">
      <c r="A219" s="112" t="s">
        <v>1611</v>
      </c>
      <c r="B219" s="56" t="s">
        <v>18</v>
      </c>
      <c r="C219" s="155"/>
      <c r="D219" s="71" t="s">
        <v>1612</v>
      </c>
      <c r="E219" s="56" t="s">
        <v>1613</v>
      </c>
      <c r="F219" s="56" t="s">
        <v>1614</v>
      </c>
      <c r="G219" s="56" t="s">
        <v>1615</v>
      </c>
      <c r="H219" s="56" t="s">
        <v>23</v>
      </c>
      <c r="I219" s="56" t="s">
        <v>24</v>
      </c>
      <c r="J219" s="56" t="s">
        <v>25</v>
      </c>
      <c r="K219" s="144" t="s">
        <v>387</v>
      </c>
      <c r="L219" s="72" t="s">
        <v>388</v>
      </c>
      <c r="M219" s="93" t="s">
        <v>389</v>
      </c>
      <c r="N219" s="98"/>
      <c r="O219" s="56"/>
      <c r="P219" s="56"/>
      <c r="Q219" s="56"/>
      <c r="R219" s="73"/>
    </row>
    <row r="220" spans="1:18" ht="409.6">
      <c r="A220" s="359" t="s">
        <v>1616</v>
      </c>
      <c r="B220" s="56" t="s">
        <v>18</v>
      </c>
      <c r="C220" s="892" t="s">
        <v>1617</v>
      </c>
      <c r="D220" s="135" t="s">
        <v>1618</v>
      </c>
      <c r="E220" s="62" t="s">
        <v>5286</v>
      </c>
      <c r="F220" s="62" t="s">
        <v>5287</v>
      </c>
      <c r="G220" s="62" t="s">
        <v>5288</v>
      </c>
      <c r="H220" s="56" t="s">
        <v>246</v>
      </c>
      <c r="I220" s="74" t="s">
        <v>362</v>
      </c>
      <c r="J220" s="74" t="s">
        <v>222</v>
      </c>
      <c r="K220" s="102" t="s">
        <v>5289</v>
      </c>
      <c r="L220" s="102" t="s">
        <v>5290</v>
      </c>
      <c r="M220" s="105" t="s">
        <v>5291</v>
      </c>
      <c r="N220" s="98" t="s">
        <v>451</v>
      </c>
      <c r="O220" s="56"/>
      <c r="P220" s="56"/>
      <c r="Q220" s="56"/>
      <c r="R220" s="73"/>
    </row>
    <row r="221" spans="1:18" ht="82.8">
      <c r="A221" s="359" t="s">
        <v>1625</v>
      </c>
      <c r="B221" s="56" t="s">
        <v>18</v>
      </c>
      <c r="C221" s="892"/>
      <c r="D221" s="135" t="s">
        <v>1618</v>
      </c>
      <c r="E221" s="56" t="s">
        <v>1626</v>
      </c>
      <c r="F221" s="56" t="s">
        <v>1627</v>
      </c>
      <c r="G221" s="56" t="s">
        <v>1628</v>
      </c>
      <c r="H221" s="56" t="s">
        <v>23</v>
      </c>
      <c r="I221" s="56" t="s">
        <v>24</v>
      </c>
      <c r="J221" s="56" t="s">
        <v>25</v>
      </c>
      <c r="K221" s="144" t="s">
        <v>1629</v>
      </c>
      <c r="L221" s="93" t="s">
        <v>1630</v>
      </c>
      <c r="M221" s="93" t="s">
        <v>1631</v>
      </c>
      <c r="N221" s="98" t="s">
        <v>1632</v>
      </c>
      <c r="O221" s="56"/>
      <c r="P221" s="56"/>
      <c r="Q221" s="56"/>
      <c r="R221" s="73"/>
    </row>
    <row r="222" spans="1:18" ht="179.4">
      <c r="A222" s="112" t="s">
        <v>1633</v>
      </c>
      <c r="B222" s="56" t="s">
        <v>18</v>
      </c>
      <c r="C222" s="892"/>
      <c r="D222" s="135" t="s">
        <v>1618</v>
      </c>
      <c r="E222" s="56" t="s">
        <v>1634</v>
      </c>
      <c r="F222" s="56" t="s">
        <v>1635</v>
      </c>
      <c r="G222" s="56" t="s">
        <v>1636</v>
      </c>
      <c r="H222" s="56" t="s">
        <v>23</v>
      </c>
      <c r="I222" s="56" t="s">
        <v>24</v>
      </c>
      <c r="J222" s="56" t="s">
        <v>25</v>
      </c>
      <c r="K222" s="148" t="s">
        <v>5292</v>
      </c>
      <c r="L222" s="102" t="s">
        <v>5293</v>
      </c>
      <c r="M222" s="102" t="s">
        <v>5294</v>
      </c>
      <c r="N222" s="98" t="s">
        <v>1632</v>
      </c>
      <c r="O222" s="280"/>
      <c r="P222" s="280"/>
      <c r="Q222" s="280"/>
      <c r="R222" s="281"/>
    </row>
    <row r="223" spans="1:18" ht="409.6">
      <c r="A223" s="112" t="s">
        <v>1640</v>
      </c>
      <c r="B223" s="56" t="s">
        <v>18</v>
      </c>
      <c r="C223" s="892"/>
      <c r="D223" s="71" t="s">
        <v>375</v>
      </c>
      <c r="E223" s="56" t="s">
        <v>1641</v>
      </c>
      <c r="F223" s="56" t="s">
        <v>5295</v>
      </c>
      <c r="G223" s="56" t="s">
        <v>5296</v>
      </c>
      <c r="H223" s="56" t="s">
        <v>246</v>
      </c>
      <c r="I223" s="74" t="s">
        <v>362</v>
      </c>
      <c r="J223" s="74" t="s">
        <v>222</v>
      </c>
      <c r="K223" s="148" t="s">
        <v>379</v>
      </c>
      <c r="L223" s="70" t="s">
        <v>380</v>
      </c>
      <c r="M223" s="102" t="s">
        <v>381</v>
      </c>
      <c r="N223" s="98"/>
      <c r="O223" s="56"/>
      <c r="P223" s="56"/>
      <c r="Q223" s="56"/>
      <c r="R223" s="73"/>
    </row>
    <row r="224" spans="1:18" ht="220.8">
      <c r="A224" s="317" t="s">
        <v>1647</v>
      </c>
      <c r="B224" s="168" t="s">
        <v>18</v>
      </c>
      <c r="C224" s="892"/>
      <c r="D224" s="182" t="s">
        <v>375</v>
      </c>
      <c r="E224" s="168" t="s">
        <v>1648</v>
      </c>
      <c r="F224" s="168" t="s">
        <v>1649</v>
      </c>
      <c r="G224" s="168" t="s">
        <v>1650</v>
      </c>
      <c r="H224" s="168" t="s">
        <v>246</v>
      </c>
      <c r="I224" s="191" t="s">
        <v>362</v>
      </c>
      <c r="J224" s="191" t="s">
        <v>222</v>
      </c>
      <c r="K224" s="223" t="s">
        <v>1651</v>
      </c>
      <c r="L224" s="171" t="s">
        <v>1652</v>
      </c>
      <c r="M224" s="183" t="s">
        <v>1653</v>
      </c>
      <c r="N224" s="184"/>
      <c r="O224" s="168"/>
      <c r="P224" s="168"/>
      <c r="Q224" s="168"/>
      <c r="R224" s="173"/>
    </row>
    <row r="225" spans="1:18" ht="165.6">
      <c r="A225" s="360" t="s">
        <v>4927</v>
      </c>
      <c r="B225" s="204" t="s">
        <v>18</v>
      </c>
      <c r="C225" s="892"/>
      <c r="D225" s="337"/>
      <c r="E225" s="204" t="s">
        <v>5297</v>
      </c>
      <c r="F225" s="204" t="s">
        <v>4929</v>
      </c>
      <c r="G225" s="204" t="s">
        <v>4930</v>
      </c>
      <c r="H225" s="204" t="s">
        <v>23</v>
      </c>
      <c r="I225" s="204" t="s">
        <v>24</v>
      </c>
      <c r="J225" s="204" t="s">
        <v>25</v>
      </c>
      <c r="K225" s="210" t="s">
        <v>387</v>
      </c>
      <c r="L225" s="203" t="s">
        <v>388</v>
      </c>
      <c r="M225" s="210" t="s">
        <v>389</v>
      </c>
      <c r="N225" s="212"/>
      <c r="O225" s="204"/>
      <c r="P225" s="204"/>
      <c r="Q225" s="204"/>
      <c r="R225" s="316"/>
    </row>
    <row r="226" spans="1:18" ht="138">
      <c r="A226" s="329" t="s">
        <v>5298</v>
      </c>
      <c r="B226" s="56" t="s">
        <v>18</v>
      </c>
      <c r="C226" s="892"/>
      <c r="D226" s="71" t="s">
        <v>1656</v>
      </c>
      <c r="E226" s="56" t="s">
        <v>1657</v>
      </c>
      <c r="F226" s="95" t="s">
        <v>1658</v>
      </c>
      <c r="G226" s="95" t="s">
        <v>1659</v>
      </c>
      <c r="H226" s="56" t="s">
        <v>23</v>
      </c>
      <c r="I226" s="56" t="s">
        <v>24</v>
      </c>
      <c r="J226" s="56" t="s">
        <v>25</v>
      </c>
      <c r="K226" s="144" t="s">
        <v>387</v>
      </c>
      <c r="L226" s="72" t="s">
        <v>388</v>
      </c>
      <c r="M226" s="93" t="s">
        <v>389</v>
      </c>
      <c r="N226" s="98" t="s">
        <v>451</v>
      </c>
      <c r="O226" s="56"/>
      <c r="P226" s="56"/>
      <c r="Q226" s="56"/>
      <c r="R226" s="73"/>
    </row>
    <row r="227" spans="1:18" ht="96.6">
      <c r="A227" s="329" t="s">
        <v>5299</v>
      </c>
      <c r="B227" s="56" t="s">
        <v>18</v>
      </c>
      <c r="C227" s="892"/>
      <c r="D227" s="71" t="s">
        <v>1656</v>
      </c>
      <c r="E227" s="56" t="s">
        <v>1661</v>
      </c>
      <c r="F227" s="56" t="s">
        <v>1662</v>
      </c>
      <c r="G227" s="56" t="s">
        <v>1663</v>
      </c>
      <c r="H227" s="56" t="s">
        <v>23</v>
      </c>
      <c r="I227" s="56" t="s">
        <v>24</v>
      </c>
      <c r="J227" s="56" t="s">
        <v>25</v>
      </c>
      <c r="K227" s="148" t="s">
        <v>5300</v>
      </c>
      <c r="L227" s="70" t="s">
        <v>5301</v>
      </c>
      <c r="M227" s="102" t="s">
        <v>5302</v>
      </c>
      <c r="N227" s="98" t="s">
        <v>4964</v>
      </c>
      <c r="O227" s="56"/>
      <c r="P227" s="56"/>
      <c r="Q227" s="56"/>
      <c r="R227" s="73"/>
    </row>
    <row r="228" spans="1:18" ht="138">
      <c r="A228" s="329" t="s">
        <v>5303</v>
      </c>
      <c r="B228" s="56" t="s">
        <v>18</v>
      </c>
      <c r="C228" s="892"/>
      <c r="D228" s="71" t="s">
        <v>358</v>
      </c>
      <c r="E228" s="56" t="s">
        <v>359</v>
      </c>
      <c r="F228" s="56" t="s">
        <v>360</v>
      </c>
      <c r="G228" s="56" t="s">
        <v>361</v>
      </c>
      <c r="H228" s="56" t="s">
        <v>246</v>
      </c>
      <c r="I228" s="56" t="s">
        <v>362</v>
      </c>
      <c r="J228" s="56" t="s">
        <v>222</v>
      </c>
      <c r="K228" s="71" t="s">
        <v>363</v>
      </c>
      <c r="L228" s="143" t="s">
        <v>5304</v>
      </c>
      <c r="M228" s="143" t="s">
        <v>5305</v>
      </c>
      <c r="N228" s="98"/>
      <c r="O228" s="56"/>
      <c r="P228" s="56"/>
      <c r="Q228" s="56"/>
      <c r="R228" s="73"/>
    </row>
    <row r="229" spans="1:18" ht="372.6">
      <c r="A229" s="329" t="s">
        <v>5306</v>
      </c>
      <c r="B229" s="56" t="s">
        <v>18</v>
      </c>
      <c r="C229" s="892"/>
      <c r="D229" s="71"/>
      <c r="E229" s="56" t="s">
        <v>367</v>
      </c>
      <c r="F229" s="56" t="s">
        <v>368</v>
      </c>
      <c r="G229" s="56" t="s">
        <v>369</v>
      </c>
      <c r="H229" s="56" t="s">
        <v>246</v>
      </c>
      <c r="I229" s="56" t="s">
        <v>362</v>
      </c>
      <c r="J229" s="56" t="s">
        <v>222</v>
      </c>
      <c r="K229" s="148" t="s">
        <v>5307</v>
      </c>
      <c r="L229" s="105" t="s">
        <v>5308</v>
      </c>
      <c r="M229" s="102" t="s">
        <v>5309</v>
      </c>
      <c r="N229" s="98"/>
      <c r="O229" s="56"/>
      <c r="P229" s="56"/>
      <c r="Q229" s="56"/>
      <c r="R229" s="73"/>
    </row>
    <row r="230" spans="1:18">
      <c r="A230" s="112"/>
      <c r="B230" s="56"/>
      <c r="C230" s="71"/>
      <c r="D230" s="76"/>
      <c r="E230" s="56" t="s">
        <v>1670</v>
      </c>
      <c r="F230" s="56" t="s">
        <v>1671</v>
      </c>
      <c r="G230" s="56" t="s">
        <v>1672</v>
      </c>
      <c r="H230" s="56" t="s">
        <v>66</v>
      </c>
      <c r="I230" s="74" t="s">
        <v>39</v>
      </c>
      <c r="J230" s="74" t="s">
        <v>39</v>
      </c>
      <c r="K230" s="144"/>
      <c r="L230" s="72"/>
      <c r="M230" s="93"/>
      <c r="N230" s="98"/>
      <c r="O230" s="56"/>
      <c r="P230" s="56"/>
      <c r="Q230" s="56"/>
      <c r="R230" s="73"/>
    </row>
    <row r="231" spans="1:18" ht="409.6">
      <c r="A231" s="218" t="s">
        <v>1673</v>
      </c>
      <c r="B231" s="56" t="s">
        <v>18</v>
      </c>
      <c r="C231" s="944" t="s">
        <v>1674</v>
      </c>
      <c r="D231" s="76"/>
      <c r="E231" s="56" t="s">
        <v>1675</v>
      </c>
      <c r="F231" s="56" t="s">
        <v>1676</v>
      </c>
      <c r="G231" s="56" t="s">
        <v>1677</v>
      </c>
      <c r="H231" s="56" t="s">
        <v>798</v>
      </c>
      <c r="I231" s="74" t="s">
        <v>362</v>
      </c>
      <c r="J231" s="74" t="s">
        <v>222</v>
      </c>
      <c r="K231" s="104" t="s">
        <v>5050</v>
      </c>
      <c r="L231" s="105" t="s">
        <v>5310</v>
      </c>
      <c r="M231" s="105" t="s">
        <v>5311</v>
      </c>
      <c r="N231" s="98"/>
      <c r="O231" s="56" t="s">
        <v>1681</v>
      </c>
      <c r="P231" s="56" t="s">
        <v>1682</v>
      </c>
      <c r="Q231" s="56" t="s">
        <v>4989</v>
      </c>
      <c r="R231" s="73"/>
    </row>
    <row r="232" spans="1:18" ht="409.6">
      <c r="A232" s="238" t="s">
        <v>1684</v>
      </c>
      <c r="B232" s="56" t="s">
        <v>18</v>
      </c>
      <c r="C232" s="945"/>
      <c r="D232" s="76" t="s">
        <v>1685</v>
      </c>
      <c r="E232" s="56" t="s">
        <v>1686</v>
      </c>
      <c r="F232" s="56" t="s">
        <v>1687</v>
      </c>
      <c r="G232" s="56" t="s">
        <v>1688</v>
      </c>
      <c r="H232" s="56" t="s">
        <v>1689</v>
      </c>
      <c r="I232" s="56" t="s">
        <v>1690</v>
      </c>
      <c r="J232" s="56" t="s">
        <v>1691</v>
      </c>
      <c r="K232" s="104" t="s">
        <v>5050</v>
      </c>
      <c r="L232" s="105" t="s">
        <v>5051</v>
      </c>
      <c r="M232" s="105" t="s">
        <v>5052</v>
      </c>
      <c r="N232" s="98"/>
      <c r="O232" s="56" t="s">
        <v>1681</v>
      </c>
      <c r="P232" s="56" t="s">
        <v>1682</v>
      </c>
      <c r="Q232" s="56" t="s">
        <v>4989</v>
      </c>
      <c r="R232" s="73"/>
    </row>
    <row r="233" spans="1:18" ht="27.6">
      <c r="A233" s="112"/>
      <c r="B233" s="75" t="s">
        <v>18</v>
      </c>
      <c r="C233" s="891" t="s">
        <v>19</v>
      </c>
      <c r="D233" s="946"/>
      <c r="E233" s="75" t="s">
        <v>1694</v>
      </c>
      <c r="F233" s="75" t="s">
        <v>1695</v>
      </c>
      <c r="G233" s="75" t="s">
        <v>1696</v>
      </c>
      <c r="H233" s="75" t="s">
        <v>66</v>
      </c>
      <c r="I233" s="74" t="s">
        <v>39</v>
      </c>
      <c r="J233" s="74" t="s">
        <v>39</v>
      </c>
      <c r="K233" s="75"/>
      <c r="L233" s="74"/>
      <c r="M233" s="74"/>
      <c r="N233" s="147"/>
      <c r="O233" s="75"/>
      <c r="P233" s="75"/>
      <c r="Q233" s="75"/>
      <c r="R233" s="77"/>
    </row>
    <row r="234" spans="1:18" ht="41.4">
      <c r="A234" s="136" t="s">
        <v>1697</v>
      </c>
      <c r="B234" s="124" t="s">
        <v>18</v>
      </c>
      <c r="C234" s="893"/>
      <c r="D234" s="947"/>
      <c r="E234" s="124" t="s">
        <v>1698</v>
      </c>
      <c r="F234" s="124" t="s">
        <v>1699</v>
      </c>
      <c r="G234" s="124" t="s">
        <v>1700</v>
      </c>
      <c r="H234" s="124" t="s">
        <v>96</v>
      </c>
      <c r="I234" s="124" t="s">
        <v>101</v>
      </c>
      <c r="J234" s="124" t="s">
        <v>102</v>
      </c>
      <c r="K234" s="124"/>
      <c r="L234" s="124"/>
      <c r="M234" s="124"/>
      <c r="N234" s="137"/>
      <c r="O234" s="124"/>
      <c r="P234" s="124"/>
      <c r="Q234" s="124"/>
      <c r="R234" s="352"/>
    </row>
    <row r="235" spans="1:18">
      <c r="A235" s="240"/>
      <c r="B235" s="86"/>
      <c r="C235" s="86"/>
      <c r="D235" s="139"/>
      <c r="E235" s="86" t="s">
        <v>1705</v>
      </c>
      <c r="F235" s="86" t="s">
        <v>1706</v>
      </c>
      <c r="G235" s="86" t="s">
        <v>1707</v>
      </c>
      <c r="H235" s="86"/>
      <c r="I235" s="86"/>
      <c r="J235" s="86"/>
      <c r="K235" s="86"/>
      <c r="L235" s="361"/>
      <c r="M235" s="361"/>
      <c r="N235" s="355"/>
      <c r="O235" s="86"/>
      <c r="P235" s="86"/>
      <c r="Q235" s="86"/>
      <c r="R235" s="87"/>
    </row>
    <row r="236" spans="1:18">
      <c r="A236" s="157"/>
      <c r="B236" s="56"/>
      <c r="C236" s="56"/>
      <c r="D236" s="71"/>
      <c r="E236" s="56"/>
      <c r="F236" s="56"/>
      <c r="G236" s="56"/>
      <c r="H236" s="56"/>
      <c r="I236" s="56"/>
      <c r="J236" s="56"/>
      <c r="K236" s="56"/>
      <c r="L236" s="72"/>
      <c r="M236" s="72"/>
      <c r="N236" s="98"/>
      <c r="O236" s="56"/>
      <c r="P236" s="56"/>
      <c r="Q236" s="56"/>
      <c r="R236" s="73"/>
    </row>
    <row r="237" spans="1:18">
      <c r="A237" s="939"/>
      <c r="B237" s="939"/>
      <c r="C237" s="939"/>
      <c r="D237" s="939"/>
      <c r="E237" s="939"/>
      <c r="F237" s="939"/>
      <c r="G237" s="939"/>
      <c r="H237" s="939"/>
      <c r="I237" s="939"/>
      <c r="J237" s="939"/>
      <c r="K237" s="939"/>
      <c r="L237" s="939"/>
      <c r="M237" s="939"/>
      <c r="N237" s="939"/>
      <c r="O237" s="940"/>
      <c r="P237" s="362"/>
      <c r="Q237" s="362"/>
      <c r="R237" s="363"/>
    </row>
    <row r="238" spans="1:18">
      <c r="A238" s="941"/>
      <c r="B238" s="941"/>
      <c r="C238" s="941"/>
      <c r="D238" s="941"/>
      <c r="E238" s="941"/>
      <c r="F238" s="941"/>
      <c r="G238" s="941"/>
      <c r="H238" s="941"/>
      <c r="I238" s="941"/>
      <c r="J238" s="941"/>
      <c r="K238" s="941"/>
      <c r="L238" s="941"/>
      <c r="M238" s="941"/>
      <c r="N238" s="941"/>
      <c r="O238" s="942"/>
      <c r="P238" s="362"/>
      <c r="Q238" s="362"/>
      <c r="R238" s="363"/>
    </row>
    <row r="239" spans="1:18">
      <c r="A239" s="941"/>
      <c r="B239" s="941"/>
      <c r="C239" s="941"/>
      <c r="D239" s="941"/>
      <c r="E239" s="941"/>
      <c r="F239" s="941"/>
      <c r="G239" s="941"/>
      <c r="H239" s="941"/>
      <c r="I239" s="941"/>
      <c r="J239" s="941"/>
      <c r="K239" s="941"/>
      <c r="L239" s="941"/>
      <c r="M239" s="941"/>
      <c r="N239" s="941"/>
      <c r="O239" s="942"/>
      <c r="P239" s="362"/>
      <c r="Q239" s="362"/>
      <c r="R239" s="363"/>
    </row>
    <row r="240" spans="1:18">
      <c r="A240" s="941"/>
      <c r="B240" s="941"/>
      <c r="C240" s="941"/>
      <c r="D240" s="941"/>
      <c r="E240" s="941"/>
      <c r="F240" s="941"/>
      <c r="G240" s="941"/>
      <c r="H240" s="941"/>
      <c r="I240" s="941"/>
      <c r="J240" s="941"/>
      <c r="K240" s="941"/>
      <c r="L240" s="941"/>
      <c r="M240" s="941"/>
      <c r="N240" s="941"/>
      <c r="O240" s="942"/>
      <c r="P240" s="362"/>
      <c r="Q240" s="362"/>
      <c r="R240" s="363"/>
    </row>
    <row r="241" spans="1:18">
      <c r="A241" s="941"/>
      <c r="B241" s="941"/>
      <c r="C241" s="941"/>
      <c r="D241" s="941"/>
      <c r="E241" s="941"/>
      <c r="F241" s="941"/>
      <c r="G241" s="941"/>
      <c r="H241" s="941"/>
      <c r="I241" s="941"/>
      <c r="J241" s="941"/>
      <c r="K241" s="941"/>
      <c r="L241" s="941"/>
      <c r="M241" s="941"/>
      <c r="N241" s="941"/>
      <c r="O241" s="942"/>
      <c r="P241" s="362"/>
      <c r="Q241" s="362"/>
      <c r="R241" s="363"/>
    </row>
    <row r="242" spans="1:18">
      <c r="A242" s="941"/>
      <c r="B242" s="941"/>
      <c r="C242" s="941"/>
      <c r="D242" s="941"/>
      <c r="E242" s="941"/>
      <c r="F242" s="941"/>
      <c r="G242" s="941"/>
      <c r="H242" s="941"/>
      <c r="I242" s="941"/>
      <c r="J242" s="941"/>
      <c r="K242" s="941"/>
      <c r="L242" s="941"/>
      <c r="M242" s="941"/>
      <c r="N242" s="941"/>
      <c r="O242" s="942"/>
      <c r="P242" s="362"/>
      <c r="Q242" s="362"/>
      <c r="R242" s="363"/>
    </row>
    <row r="243" spans="1:18">
      <c r="A243" s="941"/>
      <c r="B243" s="941"/>
      <c r="C243" s="941"/>
      <c r="D243" s="941"/>
      <c r="E243" s="941"/>
      <c r="F243" s="941"/>
      <c r="G243" s="941"/>
      <c r="H243" s="941"/>
      <c r="I243" s="941"/>
      <c r="J243" s="941"/>
      <c r="K243" s="941"/>
      <c r="L243" s="941"/>
      <c r="M243" s="941"/>
      <c r="N243" s="941"/>
      <c r="O243" s="942"/>
      <c r="P243" s="362"/>
      <c r="Q243" s="362"/>
      <c r="R243" s="363"/>
    </row>
    <row r="244" spans="1:18">
      <c r="A244" s="941"/>
      <c r="B244" s="941"/>
      <c r="C244" s="941"/>
      <c r="D244" s="941"/>
      <c r="E244" s="941"/>
      <c r="F244" s="941"/>
      <c r="G244" s="941"/>
      <c r="H244" s="941"/>
      <c r="I244" s="941"/>
      <c r="J244" s="941"/>
      <c r="K244" s="941"/>
      <c r="L244" s="941"/>
      <c r="M244" s="941"/>
      <c r="N244" s="941"/>
      <c r="O244" s="942"/>
      <c r="P244" s="362"/>
      <c r="Q244" s="362"/>
      <c r="R244" s="363"/>
    </row>
    <row r="245" spans="1:18">
      <c r="A245" s="941"/>
      <c r="B245" s="941"/>
      <c r="C245" s="941"/>
      <c r="D245" s="941"/>
      <c r="E245" s="941"/>
      <c r="F245" s="941"/>
      <c r="G245" s="941"/>
      <c r="H245" s="941"/>
      <c r="I245" s="941"/>
      <c r="J245" s="941"/>
      <c r="K245" s="941"/>
      <c r="L245" s="941"/>
      <c r="M245" s="941"/>
      <c r="N245" s="941"/>
      <c r="O245" s="942"/>
      <c r="P245" s="362"/>
      <c r="Q245" s="362"/>
      <c r="R245" s="363"/>
    </row>
    <row r="246" spans="1:18">
      <c r="A246" s="941"/>
      <c r="B246" s="941"/>
      <c r="C246" s="941"/>
      <c r="D246" s="941"/>
      <c r="E246" s="941"/>
      <c r="F246" s="941"/>
      <c r="G246" s="941"/>
      <c r="H246" s="941"/>
      <c r="I246" s="941"/>
      <c r="J246" s="941"/>
      <c r="K246" s="941"/>
      <c r="L246" s="941"/>
      <c r="M246" s="941"/>
      <c r="N246" s="941"/>
      <c r="O246" s="942"/>
      <c r="P246" s="362"/>
      <c r="Q246" s="362"/>
      <c r="R246" s="363"/>
    </row>
    <row r="247" spans="1:18">
      <c r="A247" s="941"/>
      <c r="B247" s="941"/>
      <c r="C247" s="941"/>
      <c r="D247" s="941"/>
      <c r="E247" s="941"/>
      <c r="F247" s="941"/>
      <c r="G247" s="941"/>
      <c r="H247" s="941"/>
      <c r="I247" s="941"/>
      <c r="J247" s="941"/>
      <c r="K247" s="941"/>
      <c r="L247" s="941"/>
      <c r="M247" s="941"/>
      <c r="N247" s="941"/>
      <c r="O247" s="942"/>
      <c r="P247" s="362"/>
      <c r="Q247" s="362"/>
      <c r="R247" s="363"/>
    </row>
  </sheetData>
  <mergeCells count="18">
    <mergeCell ref="C98:C108"/>
    <mergeCell ref="C2:C19"/>
    <mergeCell ref="C20:C24"/>
    <mergeCell ref="C26:C56"/>
    <mergeCell ref="C61:C89"/>
    <mergeCell ref="C91:C96"/>
    <mergeCell ref="A237:O247"/>
    <mergeCell ref="C111:C121"/>
    <mergeCell ref="C123:C135"/>
    <mergeCell ref="C137:C140"/>
    <mergeCell ref="C144:C188"/>
    <mergeCell ref="C198:C202"/>
    <mergeCell ref="C207:C211"/>
    <mergeCell ref="C213:C217"/>
    <mergeCell ref="C220:C229"/>
    <mergeCell ref="C231:C232"/>
    <mergeCell ref="C233:C234"/>
    <mergeCell ref="D233:D234"/>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28d1bd-650e-48eb-9f39-f684bd7bd257">
      <Terms xmlns="http://schemas.microsoft.com/office/infopath/2007/PartnerControls"/>
    </lcf76f155ced4ddcb4097134ff3c332f>
    <TaxCatchAll xmlns="fa0b5fe5-391f-41b6-811a-90e0518c7af2" xsi:nil="true"/>
    <SharedWithUsers xmlns="fa0b5fe5-391f-41b6-811a-90e0518c7af2">
      <UserInfo>
        <DisplayName/>
        <AccountId xsi:nil="true"/>
        <AccountType/>
      </UserInfo>
    </SharedWithUsers>
    <MediaLengthInSeconds xmlns="c228d1bd-650e-48eb-9f39-f684bd7bd2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3A2E158ED92647AF4EE09E30C26EE1" ma:contentTypeVersion="15" ma:contentTypeDescription="Crée un document." ma:contentTypeScope="" ma:versionID="8613280934e54dd97320f0fb3b0482c0">
  <xsd:schema xmlns:xsd="http://www.w3.org/2001/XMLSchema" xmlns:xs="http://www.w3.org/2001/XMLSchema" xmlns:p="http://schemas.microsoft.com/office/2006/metadata/properties" xmlns:ns2="c228d1bd-650e-48eb-9f39-f684bd7bd257" xmlns:ns3="fa0b5fe5-391f-41b6-811a-90e0518c7af2" targetNamespace="http://schemas.microsoft.com/office/2006/metadata/properties" ma:root="true" ma:fieldsID="b173159dc18dd73eb575c3732c5504c5" ns2:_="" ns3:_="">
    <xsd:import namespace="c228d1bd-650e-48eb-9f39-f684bd7bd257"/>
    <xsd:import namespace="fa0b5fe5-391f-41b6-811a-90e0518c7af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28d1bd-650e-48eb-9f39-f684bd7bd2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a0b5fe5-391f-41b6-811a-90e0518c7af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9467c31-3563-4463-b194-9d16e3020301}" ma:internalName="TaxCatchAll" ma:showField="CatchAllData" ma:web="fa0b5fe5-391f-41b6-811a-90e0518c7af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B2E362-F00D-4861-BFC2-84162BEAAA0C}">
  <ds:schemaRefs>
    <ds:schemaRef ds:uri="http://schemas.microsoft.com/office/2006/metadata/properties"/>
    <ds:schemaRef ds:uri="http://schemas.microsoft.com/office/infopath/2007/PartnerControls"/>
    <ds:schemaRef ds:uri="c228d1bd-650e-48eb-9f39-f684bd7bd257"/>
    <ds:schemaRef ds:uri="fa0b5fe5-391f-41b6-811a-90e0518c7af2"/>
  </ds:schemaRefs>
</ds:datastoreItem>
</file>

<file path=customXml/itemProps2.xml><?xml version="1.0" encoding="utf-8"?>
<ds:datastoreItem xmlns:ds="http://schemas.openxmlformats.org/officeDocument/2006/customXml" ds:itemID="{F9F784D2-D520-40A7-BA5D-0A4AB201AF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28d1bd-650e-48eb-9f39-f684bd7bd257"/>
    <ds:schemaRef ds:uri="fa0b5fe5-391f-41b6-811a-90e0518c7a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2A4666-11AE-41D3-926A-3A2CAD290C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9</vt:i4>
      </vt:variant>
    </vt:vector>
  </HeadingPairs>
  <TitlesOfParts>
    <vt:vector size="9" baseType="lpstr">
      <vt:lpstr>CS_Monitoring_R10</vt:lpstr>
      <vt:lpstr>survey</vt:lpstr>
      <vt:lpstr>CS_Monitoring_R12</vt:lpstr>
      <vt:lpstr>READ_ME</vt:lpstr>
      <vt:lpstr>CS_Monitoring_R11</vt:lpstr>
      <vt:lpstr>choices</vt:lpstr>
      <vt:lpstr>settings</vt:lpstr>
      <vt:lpstr>CS_Monitoring_R8</vt:lpstr>
      <vt:lpstr>CS_Monitoring_R9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Bohdan PELEKH</cp:lastModifiedBy>
  <cp:revision/>
  <dcterms:created xsi:type="dcterms:W3CDTF">2021-08-25T08:59:11Z</dcterms:created>
  <dcterms:modified xsi:type="dcterms:W3CDTF">2024-04-15T14:07:03Z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0x010100193A2E158ED92647AF4EE09E30C26EE1</vt:lpwstr>
  </property>
  <property fmtid="{D5CDD505-2E9C-101B-9397-08002B2CF9AE}" pid="3" name="Order">
    <vt:r8>57612000</vt:r8>
  </property>
  <property fmtid="{D5CDD505-2E9C-101B-9397-08002B2CF9AE}" pid="4" name="TriggerFlowInfo">
    <vt:lpwstr/>
  </property>
  <property fmtid="{D5CDD505-2E9C-101B-9397-08002B2CF9AE}" pid="5" name="ComplianceAssetId">
    <vt:lpwstr/>
  </property>
  <property fmtid="{D5CDD505-2E9C-101B-9397-08002B2CF9AE}" pid="6" name="_ExtendedDescription">
    <vt:lpwstr/>
  </property>
  <property fmtid="{D5CDD505-2E9C-101B-9397-08002B2CF9AE}" pid="7" name="MediaServiceImageTags">
    <vt:lpwstr/>
  </property>
</Properties>
</file>